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65416" yWindow="65416" windowWidth="29040" windowHeight="15840" activeTab="0"/>
  </bookViews>
  <sheets>
    <sheet name="Rekapitulace stavby" sheetId="1" r:id="rId1"/>
    <sheet name="SO.01 - Stavební úpravy " sheetId="2" r:id="rId2"/>
    <sheet name="SO.02 - Zdravotechnika" sheetId="3" r:id="rId3"/>
    <sheet name="SO.03 - Otopná tělesa" sheetId="4" r:id="rId4"/>
    <sheet name="SO.04 - Elektromontáže - ..." sheetId="5" r:id="rId5"/>
    <sheet name="SO.05 - Elektromontáže - ..." sheetId="6" r:id="rId6"/>
    <sheet name="SO.06 - Vzduchotechnika" sheetId="7" r:id="rId7"/>
    <sheet name="SO.07 - Vedlejší a ostatn..." sheetId="8" r:id="rId8"/>
    <sheet name="Seznam figur" sheetId="9" r:id="rId9"/>
  </sheets>
  <definedNames>
    <definedName name="_xlnm._FilterDatabase" localSheetId="1" hidden="1">'SO.01 - Stavební úpravy '!$C$136:$K$2227</definedName>
    <definedName name="_xlnm._FilterDatabase" localSheetId="2" hidden="1">'SO.02 - Zdravotechnika'!$C$119:$K$1020</definedName>
    <definedName name="_xlnm._FilterDatabase" localSheetId="3" hidden="1">'SO.03 - Otopná tělesa'!$C$120:$K$242</definedName>
    <definedName name="_xlnm._FilterDatabase" localSheetId="4" hidden="1">'SO.04 - Elektromontáže - ...'!$C$117:$K$255</definedName>
    <definedName name="_xlnm._FilterDatabase" localSheetId="5" hidden="1">'SO.05 - Elektromontáže - ...'!$C$122:$K$979</definedName>
    <definedName name="_xlnm._FilterDatabase" localSheetId="6" hidden="1">'SO.06 - Vzduchotechnika'!$C$117:$K$240</definedName>
    <definedName name="_xlnm._FilterDatabase" localSheetId="7" hidden="1">'SO.07 - Vedlejší a ostatn...'!$C$120:$K$189</definedName>
    <definedName name="_xlnm.Print_Area" localSheetId="0">'Rekapitulace stavby'!$D$4:$AO$76,'Rekapitulace stavby'!$C$82:$AQ$102</definedName>
    <definedName name="_xlnm.Print_Area" localSheetId="8">'Seznam figur'!$C$4:$G$594</definedName>
    <definedName name="_xlnm.Print_Area" localSheetId="1">'SO.01 - Stavební úpravy '!$C$4:$J$76,'SO.01 - Stavební úpravy '!$C$82:$J$118,'SO.01 - Stavební úpravy '!$C$124:$K$2227</definedName>
    <definedName name="_xlnm.Print_Area" localSheetId="2">'SO.02 - Zdravotechnika'!$C$4:$J$76,'SO.02 - Zdravotechnika'!$C$82:$J$101,'SO.02 - Zdravotechnika'!$C$107:$K$1020</definedName>
    <definedName name="_xlnm.Print_Area" localSheetId="3">'SO.03 - Otopná tělesa'!$C$4:$J$76,'SO.03 - Otopná tělesa'!$C$82:$J$102,'SO.03 - Otopná tělesa'!$C$108:$K$242</definedName>
    <definedName name="_xlnm.Print_Area" localSheetId="4">'SO.04 - Elektromontáže - ...'!$C$4:$J$76,'SO.04 - Elektromontáže - ...'!$C$82:$J$99,'SO.04 - Elektromontáže - ...'!$C$105:$K$255</definedName>
    <definedName name="_xlnm.Print_Area" localSheetId="5">'SO.05 - Elektromontáže - ...'!$C$4:$J$76,'SO.05 - Elektromontáže - ...'!$C$82:$J$104,'SO.05 - Elektromontáže - ...'!$C$110:$K$979</definedName>
    <definedName name="_xlnm.Print_Area" localSheetId="6">'SO.06 - Vzduchotechnika'!$C$4:$J$76,'SO.06 - Vzduchotechnika'!$C$82:$J$99,'SO.06 - Vzduchotechnika'!$C$105:$K$240</definedName>
    <definedName name="_xlnm.Print_Area" localSheetId="7">'SO.07 - Vedlejší a ostatn...'!$C$4:$J$76,'SO.07 - Vedlejší a ostatn...'!$C$82:$J$102,'SO.07 - Vedlejší a ostatn...'!$C$108:$K$189</definedName>
    <definedName name="_xlnm.Print_Titles" localSheetId="0">'Rekapitulace stavby'!$92:$92</definedName>
    <definedName name="_xlnm.Print_Titles" localSheetId="1">'SO.01 - Stavební úpravy '!$136:$136</definedName>
    <definedName name="_xlnm.Print_Titles" localSheetId="2">'SO.02 - Zdravotechnika'!$119:$119</definedName>
    <definedName name="_xlnm.Print_Titles" localSheetId="3">'SO.03 - Otopná tělesa'!$120:$120</definedName>
    <definedName name="_xlnm.Print_Titles" localSheetId="4">'SO.04 - Elektromontáže - ...'!$117:$117</definedName>
    <definedName name="_xlnm.Print_Titles" localSheetId="5">'SO.05 - Elektromontáže - ...'!$122:$122</definedName>
    <definedName name="_xlnm.Print_Titles" localSheetId="6">'SO.06 - Vzduchotechnika'!$117:$117</definedName>
    <definedName name="_xlnm.Print_Titles" localSheetId="7">'SO.07 - Vedlejší a ostatn...'!$120:$120</definedName>
    <definedName name="_xlnm.Print_Titles" localSheetId="8">'Seznam figur'!$9:$9</definedName>
  </definedNames>
  <calcPr calcId="181029"/>
  <extLst/>
</workbook>
</file>

<file path=xl/sharedStrings.xml><?xml version="1.0" encoding="utf-8"?>
<sst xmlns="http://schemas.openxmlformats.org/spreadsheetml/2006/main" count="43888" uniqueCount="4530">
  <si>
    <t>Export Komplet</t>
  </si>
  <si>
    <t/>
  </si>
  <si>
    <t>2.0</t>
  </si>
  <si>
    <t>False</t>
  </si>
  <si>
    <t>{5c83414d-d19d-4c16-9ac8-146dd46a67b4}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</si>
  <si>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</si>
  <si>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</si>
  <si>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</si>
  <si>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</si>
  <si>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</si>
  <si>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</si>
  <si>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</si>
  <si>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</si>
  <si>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</si>
  <si>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2020/27/STAVEB/REV1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</si>
  <si>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</si>
  <si>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</si>
  <si>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I.ETAPA - Stavební úpravy vnitřních prostor objektu B Mendelovy univerzity, p.č. 2/1</t>
  </si>
  <si>
    <t>KSO:</t>
  </si>
  <si>
    <t>801 35</t>
  </si>
  <si>
    <t>CC-CZ:</t>
  </si>
  <si>
    <t>1263</t>
  </si>
  <si>
    <t>Místo:</t>
  </si>
  <si>
    <t>Brno - Černá Pole (6100771)</t>
  </si>
  <si>
    <t>Datum:</t>
  </si>
  <si>
    <t>20. 12. 2021</t>
  </si>
  <si>
    <t>CZ-CPV:</t>
  </si>
  <si>
    <t>45212000-6</t>
  </si>
  <si>
    <t>CZ-CPA:</t>
  </si>
  <si>
    <t>41.00.28</t>
  </si>
  <si>
    <t>Zadavatel:</t>
  </si>
  <si>
    <t>IČ:</t>
  </si>
  <si>
    <t>Mendelova univerzita v Brně, Zemědělská 810, Brno</t>
  </si>
  <si>
    <t>DIČ:</t>
  </si>
  <si>
    <t>Uchazeč:</t>
  </si>
  <si>
    <t>Vyplň údaj</t>
  </si>
  <si>
    <t>Projektant:</t>
  </si>
  <si>
    <t>Projecticon s.r.o., A. Kopeckého 151, Nový Hrádek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</si>
  <si>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</si>
  <si>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</si>
  <si>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</si>
  <si>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</si>
  <si>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</si>
  <si>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</si>
  <si>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</si>
  <si>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</si>
  <si>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</si>
  <si>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</si>
  <si>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</si>
  <si>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</si>
  <si>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</si>
  <si>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</si>
  <si>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</si>
  <si>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</si>
  <si>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</si>
  <si>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</si>
  <si>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</si>
  <si>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</si>
  <si>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</si>
  <si>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</si>
  <si>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</si>
  <si>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</si>
  <si>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</si>
  <si>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</si>
  <si>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</si>
  <si>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</si>
  <si>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</si>
  <si>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</si>
  <si>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</si>
  <si>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</si>
  <si>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</si>
  <si>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</si>
  <si>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</si>
  <si>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</si>
  <si>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</si>
  <si>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</si>
  <si>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</si>
  <si>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</si>
  <si>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</si>
  <si>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</si>
  <si>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</si>
  <si>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</si>
  <si>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</si>
  <si>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</si>
  <si>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</si>
  <si>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</si>
  <si>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</si>
  <si>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</si>
  <si>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SO.01</t>
  </si>
  <si>
    <t xml:space="preserve">Stavební úpravy </t>
  </si>
  <si>
    <t>STA</t>
  </si>
  <si>
    <t>1</t>
  </si>
  <si>
    <t>{0be46f97-daa3-4658-9e85-b3fecce8ea42}</t>
  </si>
  <si>
    <t>2</t>
  </si>
  <si>
    <t>SO.02</t>
  </si>
  <si>
    <t>Zdravotechnika</t>
  </si>
  <si>
    <t>{6c50404e-c963-467a-8efa-8ddf082b85fe}</t>
  </si>
  <si>
    <t>SO.03</t>
  </si>
  <si>
    <t>Otopná tělesa</t>
  </si>
  <si>
    <t>{337ce624-6db9-40d1-851a-5a32fa64a414}</t>
  </si>
  <si>
    <t>SO.04</t>
  </si>
  <si>
    <t>Elektromontáže - slaboproud</t>
  </si>
  <si>
    <t>{480849ed-80cf-4c48-940f-db094976e749}</t>
  </si>
  <si>
    <t>SO.05</t>
  </si>
  <si>
    <t>Elektromontáže - silnoproud</t>
  </si>
  <si>
    <t>{21bf57b9-440c-4878-aab7-a416e516d9e6}</t>
  </si>
  <si>
    <t>SO.06</t>
  </si>
  <si>
    <t>Vzduchotechnika</t>
  </si>
  <si>
    <t>{0d278cd1-607d-4c5d-b1cd-4be4a0f2477b}</t>
  </si>
  <si>
    <t>SO.07</t>
  </si>
  <si>
    <t>Vedlejší a ostatní rozpočtovací náklady</t>
  </si>
  <si>
    <t>{f219415a-8ffa-42dc-ba76-4c0aecac52da}</t>
  </si>
  <si>
    <t>OBKL</t>
  </si>
  <si>
    <t>Obklady</t>
  </si>
  <si>
    <t>430,736</t>
  </si>
  <si>
    <t>OBKL_D</t>
  </si>
  <si>
    <t>demontáž keramických obkladů</t>
  </si>
  <si>
    <t>698,998</t>
  </si>
  <si>
    <t>KRYCÍ LIST SOUPISU PRACÍ</t>
  </si>
  <si>
    <t>OBKL_OS</t>
  </si>
  <si>
    <t>Obklad ostění</t>
  </si>
  <si>
    <t>96,54</t>
  </si>
  <si>
    <t>OBKL_PAR</t>
  </si>
  <si>
    <t>Obklad parapet</t>
  </si>
  <si>
    <t>36,2</t>
  </si>
  <si>
    <t>ODK</t>
  </si>
  <si>
    <t>Odkopávky</t>
  </si>
  <si>
    <t>68,235</t>
  </si>
  <si>
    <t>OM_OS</t>
  </si>
  <si>
    <t>Omítka ostění</t>
  </si>
  <si>
    <t>313,727</t>
  </si>
  <si>
    <t>Objekt:</t>
  </si>
  <si>
    <t>OM_OTL</t>
  </si>
  <si>
    <t>Otlučení omítky stěn</t>
  </si>
  <si>
    <t>2810,308</t>
  </si>
  <si>
    <t xml:space="preserve">SO.01 - Stavební úpravy </t>
  </si>
  <si>
    <t>OM_SCH</t>
  </si>
  <si>
    <t>Omítka schodiště</t>
  </si>
  <si>
    <t>544,359</t>
  </si>
  <si>
    <t>OM_ST</t>
  </si>
  <si>
    <t>Omítka stěny</t>
  </si>
  <si>
    <t>1830,621</t>
  </si>
  <si>
    <t>OM_STR</t>
  </si>
  <si>
    <t>Omítka strop</t>
  </si>
  <si>
    <t>34,38</t>
  </si>
  <si>
    <t>OM_VN</t>
  </si>
  <si>
    <t>/12/11</t>
  </si>
  <si>
    <t>78,24</t>
  </si>
  <si>
    <t>OM_VNI</t>
  </si>
  <si>
    <t>Sanační )úpravy</t>
  </si>
  <si>
    <t>185,588</t>
  </si>
  <si>
    <t>PDL</t>
  </si>
  <si>
    <t>Plocha podlahy</t>
  </si>
  <si>
    <t>988,26</t>
  </si>
  <si>
    <t>SDK_01</t>
  </si>
  <si>
    <t>Podhled</t>
  </si>
  <si>
    <t>143,61</t>
  </si>
  <si>
    <t>SDK_KAS</t>
  </si>
  <si>
    <t>SDK KAstlík</t>
  </si>
  <si>
    <t>183,748</t>
  </si>
  <si>
    <t>SDK_PO</t>
  </si>
  <si>
    <t>SDK podhled</t>
  </si>
  <si>
    <t>250,41</t>
  </si>
  <si>
    <t>SDK_ST</t>
  </si>
  <si>
    <t xml:space="preserve">SDk předstěna </t>
  </si>
  <si>
    <t>158,79</t>
  </si>
  <si>
    <t>SKL</t>
  </si>
  <si>
    <t>Sypanina na skládku</t>
  </si>
  <si>
    <t>46,23</t>
  </si>
  <si>
    <t>ZAR</t>
  </si>
  <si>
    <t>Zárubně</t>
  </si>
  <si>
    <t>13,5</t>
  </si>
  <si>
    <t>ZAS</t>
  </si>
  <si>
    <t>Zásypy</t>
  </si>
  <si>
    <t>22,005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</si>
  <si>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</si>
  <si>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</si>
  <si>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</si>
  <si>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</si>
  <si>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</si>
  <si>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</si>
  <si>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</si>
  <si>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</si>
  <si>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</si>
  <si>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</si>
  <si>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</si>
  <si>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</si>
  <si>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</si>
  <si>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</si>
  <si>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</si>
  <si>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</si>
  <si>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</si>
  <si>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</si>
  <si>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</si>
  <si>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</si>
  <si>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</si>
  <si>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</si>
  <si>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</si>
  <si>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</si>
  <si>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</si>
  <si>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</si>
  <si>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</si>
  <si>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</si>
  <si>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</si>
  <si>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</si>
  <si>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</si>
  <si>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</si>
  <si>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</si>
  <si>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</si>
  <si>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</si>
  <si>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</si>
  <si>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</si>
  <si>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</si>
  <si>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</si>
  <si>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</si>
  <si>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</si>
  <si>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</si>
  <si>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</si>
  <si>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</si>
  <si>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113106021</t>
  </si>
  <si>
    <t>Rozebrání dlažeb při překopech komunikací pro pěší z betonových dlaždic ručně</t>
  </si>
  <si>
    <t>m2</t>
  </si>
  <si>
    <t>CS ÚRS 2021 02</t>
  </si>
  <si>
    <t>4</t>
  </si>
  <si>
    <t>-2095835245</t>
  </si>
  <si>
    <t>VV</t>
  </si>
  <si>
    <t>"B.1.a - D.1.1.15"34,1*1,5</t>
  </si>
  <si>
    <t>"B.1.b - D.1.1.12"6,8*1,5</t>
  </si>
  <si>
    <t>"B.1.c - D.1.1.11"8*1,5</t>
  </si>
  <si>
    <t>Součet</t>
  </si>
  <si>
    <t>113107036</t>
  </si>
  <si>
    <t>Odstranění podkladu z betonu vyztuženého sítěmi tl 150 mm při překopech ručně</t>
  </si>
  <si>
    <t>132373502</t>
  </si>
  <si>
    <t>"B.1.c - D.1.1.12"1,2*3</t>
  </si>
  <si>
    <t>3</t>
  </si>
  <si>
    <t>113201111</t>
  </si>
  <si>
    <t>Vytrhání obrub chodníkových ležatých</t>
  </si>
  <si>
    <t>m</t>
  </si>
  <si>
    <t>610382882</t>
  </si>
  <si>
    <t>"B.1.a - D.1.1.15"35</t>
  </si>
  <si>
    <t>"B.1.b - D.1.1.12"6,8</t>
  </si>
  <si>
    <t>"B.1.c - D.1.1.11"8</t>
  </si>
  <si>
    <t>122211101</t>
  </si>
  <si>
    <t>Odkopávky a prokopávky v hornině třídy těžitelnosti I, skupiny 3 ručně</t>
  </si>
  <si>
    <t>m3</t>
  </si>
  <si>
    <t>-398009363</t>
  </si>
  <si>
    <t>"B.1.a - D.1.1.15" 0,9*1,5*34,1</t>
  </si>
  <si>
    <t>5</t>
  </si>
  <si>
    <t>162211311</t>
  </si>
  <si>
    <t>Vodorovné přemístění výkopku z horniny třídy těžitelnosti I, skupiny 1 až 3 stavebním kolečkem do 10 m</t>
  </si>
  <si>
    <t>-2094095415</t>
  </si>
  <si>
    <t>"B.1.a/b/c" ODK</t>
  </si>
  <si>
    <t>6</t>
  </si>
  <si>
    <t>162211319</t>
  </si>
  <si>
    <t>Příplatek k vodorovnému přemístění výkopku z horniny třídy těžitelnosti I, skupiny 1 až 3 stavebním kolečkem ZKD 10 m</t>
  </si>
  <si>
    <t>262291064</t>
  </si>
  <si>
    <t>"B.1.a/b/c - D.1.1.15/11/12" ODK</t>
  </si>
  <si>
    <t>7</t>
  </si>
  <si>
    <t>162751117</t>
  </si>
  <si>
    <t>Vodorovné přemístění do 10000 m výkopku/sypaniny z horniny třídy těžitelnosti I, skupiny 1 až 3</t>
  </si>
  <si>
    <t>228907227</t>
  </si>
  <si>
    <t>Odvoz na skládku s poplatkem</t>
  </si>
  <si>
    <t>"B.1.a/b/c"ODK -ZAS</t>
  </si>
  <si>
    <t>8</t>
  </si>
  <si>
    <t>162751119</t>
  </si>
  <si>
    <t>Příplatek k vodorovnému přemístění výkopku/sypaniny z horniny třídy těžitelnosti I, skupiny 1 až 3 ZKD 1000 m přes 10000 m</t>
  </si>
  <si>
    <t>599258642</t>
  </si>
  <si>
    <t>"Za dalších 15 km" SKL*15</t>
  </si>
  <si>
    <t>9</t>
  </si>
  <si>
    <t>167111101</t>
  </si>
  <si>
    <t>Nakládání výkopku z hornin třídy těžitelnosti I, skupiny 1 až 3 do 100 m3 ručně</t>
  </si>
  <si>
    <t>986596706</t>
  </si>
  <si>
    <t>"B.1.a/b/c/- D.1.1.15´/11/12"</t>
  </si>
  <si>
    <t>"pro zásyp - 2x" ZAS*2</t>
  </si>
  <si>
    <t>"odvoz na skládku" SKL</t>
  </si>
  <si>
    <t>10</t>
  </si>
  <si>
    <t>171201231</t>
  </si>
  <si>
    <t>Poplatek za uložení zeminy a kamení na recyklační skládce (skládkovné) kód odpadu 17 05 04</t>
  </si>
  <si>
    <t>t</t>
  </si>
  <si>
    <t>-2019150135</t>
  </si>
  <si>
    <t>SKL*1,8</t>
  </si>
  <si>
    <t>11</t>
  </si>
  <si>
    <t>174111101</t>
  </si>
  <si>
    <t>Zásyp jam, šachet rýh nebo kolem objektů sypaninou se zhutněním ručně</t>
  </si>
  <si>
    <t>-565191555</t>
  </si>
  <si>
    <t>"B.1.a - D.1.1.15"1,5*0,3*34,1</t>
  </si>
  <si>
    <t>"B.1.b - D.1.1.12"6,8*1,5*0,3</t>
  </si>
  <si>
    <t>"B.1.c - D.1.1.11"8*1,5*0,3</t>
  </si>
  <si>
    <t>12</t>
  </si>
  <si>
    <t>175151101</t>
  </si>
  <si>
    <t>Obsypání potrubí strojně sypaninou bez prohození, uloženou do 3 m</t>
  </si>
  <si>
    <t>594270854</t>
  </si>
  <si>
    <t>"B.1.a - D.1.1.15"34,1*0,3*1,5</t>
  </si>
  <si>
    <t>OBS</t>
  </si>
  <si>
    <t>13</t>
  </si>
  <si>
    <t>M</t>
  </si>
  <si>
    <t>58343930</t>
  </si>
  <si>
    <t>kamenivo drcené hrubé frakce 16/32</t>
  </si>
  <si>
    <t>1875352662</t>
  </si>
  <si>
    <t>22,005*2 'Přepočtené koeficientem množství</t>
  </si>
  <si>
    <t>14</t>
  </si>
  <si>
    <t>181951112</t>
  </si>
  <si>
    <t>Úprava pláně v hornině třídy těžitelnosti I, skupiny 1 až 3 se zhutněním</t>
  </si>
  <si>
    <t>497805331</t>
  </si>
  <si>
    <t>Úprava zemní páně Edef min. 30 MPa - vyspádování a zhutnění</t>
  </si>
  <si>
    <t>Zakládání</t>
  </si>
  <si>
    <t>212750102</t>
  </si>
  <si>
    <t>Trativod z drenážních trubek PVC-U SN 4 perforace 360° včetně lože otevřený výkop DN 125 pro budovy plocha pro vtékání vody min. 80 cm2/m</t>
  </si>
  <si>
    <t>-949591400</t>
  </si>
  <si>
    <t>"B.1.a - D.1.1.15" 36+2</t>
  </si>
  <si>
    <t>"B.1.b - D.1.1.12"6,8+2</t>
  </si>
  <si>
    <t>"B.1.c - D.1.1.11"8+2</t>
  </si>
  <si>
    <t>16</t>
  </si>
  <si>
    <t>212 R01</t>
  </si>
  <si>
    <t>Napojení drenážního potrubí na stávající dešťovou kanalizaci, vč. dodávky materiálu</t>
  </si>
  <si>
    <t>hod</t>
  </si>
  <si>
    <t>245670190</t>
  </si>
  <si>
    <t>"B.1.a - D.1.1.15" 2</t>
  </si>
  <si>
    <t>"B.1.b - D.1.1.12"2</t>
  </si>
  <si>
    <t>"B.1.c - D.1.1.11"2</t>
  </si>
  <si>
    <t>17</t>
  </si>
  <si>
    <t>212 R02</t>
  </si>
  <si>
    <t>D+M revizní šachta  DN 315/160, s plastovým poklopem, osazena na stávající kanalizační potrubí pro napojení drenážního potrubí</t>
  </si>
  <si>
    <t>kus</t>
  </si>
  <si>
    <t>-1144102480</t>
  </si>
  <si>
    <t>"B.1.b - D.1.1.12"1</t>
  </si>
  <si>
    <t>"B.1.c - D.1.1.11"1</t>
  </si>
  <si>
    <t>18</t>
  </si>
  <si>
    <t>213141111</t>
  </si>
  <si>
    <t>Zřízení vrstvy z geotextilie v rovině nebo ve sklonu do 1:5 š do 3 m</t>
  </si>
  <si>
    <t>490628384</t>
  </si>
  <si>
    <t xml:space="preserve">"B.1.a - D.1.1.15 - obalení potrubí + zásypu" 34,1*0,5+34,1*(1,5*2+0,2*2) </t>
  </si>
  <si>
    <t>"B.1.b - D.1.1.12"6,8*0,5+(6,8*1,5*2+0,2*2)</t>
  </si>
  <si>
    <t>"B.1.c - D.1.1.11"8*0,5+(8*1,5*2+0,2*2)</t>
  </si>
  <si>
    <t>19</t>
  </si>
  <si>
    <t>69311199</t>
  </si>
  <si>
    <t>geotextilie netkaná separační, ochranná, filtrační, drenážní PES(70%)+PP(30%) 300g/m2</t>
  </si>
  <si>
    <t>-1523015732</t>
  </si>
  <si>
    <t>185,59*1,15 'Přepočtené koeficientem množství</t>
  </si>
  <si>
    <t>20</t>
  </si>
  <si>
    <t>452311141</t>
  </si>
  <si>
    <t>Podkladní desky z betonu prostého tř. C 16/20 otevřený výkop</t>
  </si>
  <si>
    <t>1011056555</t>
  </si>
  <si>
    <t>Spádovaný beton pod drenáž</t>
  </si>
  <si>
    <t>"B.1.a - D.1.1.15"  34,1*1*0,15</t>
  </si>
  <si>
    <t>"B.1.b - D.1.1.12"6,8*1*0,15</t>
  </si>
  <si>
    <t>"B.1.c - D.1.1.11"8*1*0,15</t>
  </si>
  <si>
    <t>635111242</t>
  </si>
  <si>
    <t>Násyp pod podlahy z hrubého kameniva 16-32 se zhutněním</t>
  </si>
  <si>
    <t>521868891</t>
  </si>
  <si>
    <t>sanace venkovní - lože 2x- tloušťka 150 mm a 200mm</t>
  </si>
  <si>
    <t>"B.1.a - D.1.1.15 " 34,1*1,0*(0,15+0,2)</t>
  </si>
  <si>
    <t>"B.1.b - D.1.1.12"6,8*1*(0,15+0,2)</t>
  </si>
  <si>
    <t>"B.1.c - D.1.1.11"8*1*(0,15+0,2)</t>
  </si>
  <si>
    <t>22</t>
  </si>
  <si>
    <t>63511R01</t>
  </si>
  <si>
    <t>P15.1 - Stávající dešťový svod z měděného potrubí pr. 160mm délky cca 4 m s litinovým lapačem střešních splavenin bude dočasně demontován. Po dobu výstavby bude proveden svod nahrazen ohebným potrubím vyustěným na volný terén, opětovná montáž</t>
  </si>
  <si>
    <t>-914677145</t>
  </si>
  <si>
    <t>23</t>
  </si>
  <si>
    <t>63511R02</t>
  </si>
  <si>
    <t>P15.2 - Nový dešťový svod z CU plechu tl. 0,6 mm, včetně kotvení a dopojení na stávající část svodu s novým litinových lapačem střešních splavenin DN 160 a dopojeníím na stávající potrubí dešťové kanalizace</t>
  </si>
  <si>
    <t>-1650206345</t>
  </si>
  <si>
    <t>24</t>
  </si>
  <si>
    <t>63511R03</t>
  </si>
  <si>
    <t>P16 - Stávající sloupek 230V/USB kotvený k betonové patce bude dočasně odpojen a demontován. Po provedení sanačních prací a přeskládání dlažby bude osazen a napojen zpět</t>
  </si>
  <si>
    <t>-980728221</t>
  </si>
  <si>
    <t>Svislé a kompletní konstrukce</t>
  </si>
  <si>
    <t>25</t>
  </si>
  <si>
    <t>317168057</t>
  </si>
  <si>
    <t>Překlad keramický vysoký v 238 mm dl 2500 mm</t>
  </si>
  <si>
    <t>-1341855452</t>
  </si>
  <si>
    <t>"B.1.a - D.1.1.4" 2</t>
  </si>
  <si>
    <t>"B.3.f - D.1.1.4"  2</t>
  </si>
  <si>
    <t>"B.3.e- D.1.1.4"  2</t>
  </si>
  <si>
    <t>"B.4.c - D.1.1.4" 2</t>
  </si>
  <si>
    <t>"B.5.f - D.1.1.4"2</t>
  </si>
  <si>
    <t>"B.5.e - D.1.1.4"2</t>
  </si>
  <si>
    <t>26</t>
  </si>
  <si>
    <t>317941121</t>
  </si>
  <si>
    <t>Osazování ocelových válcovaných nosníků na zdivu I, IE, U, UE nebo L do č 12</t>
  </si>
  <si>
    <t>947393545</t>
  </si>
  <si>
    <t>L 80/80/8</t>
  </si>
  <si>
    <t>"B.1.a - D.1.1.4" 67,2/1000</t>
  </si>
  <si>
    <t>"B.5.f - D.1.1.4"67,2/1000</t>
  </si>
  <si>
    <t>"B.5.e - D.1.1.4"67,2/1000</t>
  </si>
  <si>
    <t>"B.3.e- D.1.1.4"  67,2/1000</t>
  </si>
  <si>
    <t>"B.4.c - D.1.1.4"67,2/1000</t>
  </si>
  <si>
    <t>"B.3.f - D.1.1.4" 67,2/1000</t>
  </si>
  <si>
    <t>"B.4.c - D.1.1.4" 67,2/1000</t>
  </si>
  <si>
    <t>"B.2.a - D.1.1.4" 19,2/1000</t>
  </si>
  <si>
    <t>"B.2.b - D.1.1.4" 19,2/1000</t>
  </si>
  <si>
    <t>"B.2.c - D.1.1.4" 19,2/1000</t>
  </si>
  <si>
    <t>"B.2.d - D.1.1.4" 19,2/1000</t>
  </si>
  <si>
    <t>"B.3.a - D.1.1.4" 19,2/1000</t>
  </si>
  <si>
    <t>"B.3.b - D.1.1.4" 19,2/1000</t>
  </si>
  <si>
    <t>"B.3.c - D.1.1.4" 19,2/1000</t>
  </si>
  <si>
    <t>"B.3.d - D.1.1.4" 19,2/1000</t>
  </si>
  <si>
    <t>"B.4.a - D.1.1.4" 19,2/1000</t>
  </si>
  <si>
    <t>"B.4.b - D.1.1.4" 19,2/1000</t>
  </si>
  <si>
    <t>"B.5.a - D.1.1.4" 19,2/1000</t>
  </si>
  <si>
    <t>"B.5.b - D.1.1.4" 19,2/1000</t>
  </si>
  <si>
    <t>"B.5.c - D.1.1.4" 19,2/1000</t>
  </si>
  <si>
    <t>"B.5.d - D.1.1.4" 19,2/1000</t>
  </si>
  <si>
    <t>"B.6.a - D.1.1.4" 19,2/1000</t>
  </si>
  <si>
    <t>"B.6.b - D.1.1.4" 19,2/1000*2</t>
  </si>
  <si>
    <t>"B.6.c - D.1.1.4" 19,2/1000</t>
  </si>
  <si>
    <t>"B.1.b - D.1.1.4" 19,2/1000</t>
  </si>
  <si>
    <t>"B.1.c - D.1.1.4" 19,2/1000</t>
  </si>
  <si>
    <t>27</t>
  </si>
  <si>
    <t>13010434</t>
  </si>
  <si>
    <t>úhelník ocelový rovnostranný jakost 11 375 80x80x8mm</t>
  </si>
  <si>
    <t>-139646914</t>
  </si>
  <si>
    <t>0,849*1,15 'Přepočtené koeficientem množství</t>
  </si>
  <si>
    <t>28</t>
  </si>
  <si>
    <t>342244101</t>
  </si>
  <si>
    <t>Příčka z cihel děrovaných do P10 na maltu M5 tloušťky 80 mm</t>
  </si>
  <si>
    <t>1023962597</t>
  </si>
  <si>
    <t>"B.6.b - D.1.1.4" 1*2*3,5</t>
  </si>
  <si>
    <t>29</t>
  </si>
  <si>
    <t>342244121</t>
  </si>
  <si>
    <t>Příčka z cihel děrovaných do P10 na maltu M5 tloušťky 140 mm</t>
  </si>
  <si>
    <t>-660462063</t>
  </si>
  <si>
    <t>"B.1.a - D.1.1.4" 3*3,8-(1,8*2,6)</t>
  </si>
  <si>
    <t>"B.5.f - D.1.1.4" 3*3,95-(2,5*3,5)</t>
  </si>
  <si>
    <t>"B.3.e - D.1.1.4" 3*3,95-(2,8*3,5)</t>
  </si>
  <si>
    <t>"B.5.e - D.1.1.4"3*3,95-2,33*3,5</t>
  </si>
  <si>
    <t>30</t>
  </si>
  <si>
    <t>342244R01</t>
  </si>
  <si>
    <t>P11 - Dozdívka vnitřních dveří keram zdivem tl. 80 mm, kotveno pásovými kotvami ke stávajícímu zdivu</t>
  </si>
  <si>
    <t>-648573372</t>
  </si>
  <si>
    <t>"B.5.f - D.1.1.4" 3,5*2+1,8</t>
  </si>
  <si>
    <t>31</t>
  </si>
  <si>
    <t>342272225</t>
  </si>
  <si>
    <t>Příčka z pórobetonových hladkých tvárnic na tenkovrstvou maltu tl 100 mm</t>
  </si>
  <si>
    <t>-982954474</t>
  </si>
  <si>
    <t>"B.1.a - D.1.1.4" (0,4*10+1,7+0,8+2+1,4+1,1)*3,8</t>
  </si>
  <si>
    <t>"B.3.e - D.1.1.4"  (0,4+0,7)*3,95</t>
  </si>
  <si>
    <t>"B.5.e - D.1.1.4"(0,35*2)*3,95</t>
  </si>
  <si>
    <t>32</t>
  </si>
  <si>
    <t>346961111</t>
  </si>
  <si>
    <t>Izolace podél stropů a stěn proti šíření zvuku rohoží</t>
  </si>
  <si>
    <t>892660546</t>
  </si>
  <si>
    <t>"B.6.b - D.1.1.4" 3+3,5*2</t>
  </si>
  <si>
    <t>"B.1.a - D.1.1.4" 3+3,8*2</t>
  </si>
  <si>
    <t>"B.5.f - D.1.1.4" 3+3,95*2</t>
  </si>
  <si>
    <t>"B.3.e - D.1.1.4" 3+2*3,95</t>
  </si>
  <si>
    <t>"B.5.e - D.1.1.4"3+2*3,95</t>
  </si>
  <si>
    <t>"B.1.a - D.1.1.4" (0,4*10+1,7+0,8+2+1,4+1,1)*3,8*2+1,35*10</t>
  </si>
  <si>
    <t>"B.3.e - D.1.1.4"  (0,4+0,7)*3,95*2</t>
  </si>
  <si>
    <t>"B.5.e - D.1.1.4"(0,35*2)*3,95*2</t>
  </si>
  <si>
    <t>33</t>
  </si>
  <si>
    <t>346971122</t>
  </si>
  <si>
    <t>Izolace pod příčky proti šíření zvuku jednoduchá z MC a lepenky š do 200 mm</t>
  </si>
  <si>
    <t>-568535292</t>
  </si>
  <si>
    <t>"B.6.b - D.1.1.4" 3</t>
  </si>
  <si>
    <t>"B.1.a - D.1.1.4" 3</t>
  </si>
  <si>
    <t>"B.5.f - D.1.1.4" 3</t>
  </si>
  <si>
    <t>"B.3.e - D.1.1.4" 3</t>
  </si>
  <si>
    <t>"B.5.e - D.1.1.4"3</t>
  </si>
  <si>
    <t>"B.1.a - D.1.1.4" 1,35*10</t>
  </si>
  <si>
    <t>"B.3.e - D.1.1.4"  1,35*2</t>
  </si>
  <si>
    <t>"B.5.e - D.1.1.4" 1,35*2</t>
  </si>
  <si>
    <t>Vodorovné konstrukce</t>
  </si>
  <si>
    <t>34</t>
  </si>
  <si>
    <t>413232211</t>
  </si>
  <si>
    <t>Zazdívka zhlaví válcovaných nosníků v do 150 mm</t>
  </si>
  <si>
    <t>531494452</t>
  </si>
  <si>
    <t>"B.2.a - D.1.1.4" 2</t>
  </si>
  <si>
    <t>"B.2.b - D.1.1.4" 2</t>
  </si>
  <si>
    <t>"B.2.c - D.1.1.4" 2</t>
  </si>
  <si>
    <t>"B.2.d - D.1.1.4" 2</t>
  </si>
  <si>
    <t>"B.3.a - D.1.1.4" 2</t>
  </si>
  <si>
    <t>"B.3.b - D.1.1.4" 2</t>
  </si>
  <si>
    <t>"B.3.c - D.1.1.4" 2</t>
  </si>
  <si>
    <t>"B.3.d- D.1.1.4" 2</t>
  </si>
  <si>
    <t>"B.4.a - D.1.1.4" 2</t>
  </si>
  <si>
    <t>"B.4.b - D.1.1.4" 2</t>
  </si>
  <si>
    <t>"B.5.a - D.1.1.4" 2</t>
  </si>
  <si>
    <t>"B.5.b - D.1.1.4" 2</t>
  </si>
  <si>
    <t>"B.5.c - D.1.1.4" 2</t>
  </si>
  <si>
    <t>"B.5.d - D.1.1.4" 2</t>
  </si>
  <si>
    <t>"B.6.a - D.1.1.4" 2</t>
  </si>
  <si>
    <t>"B.6.b - D.1.1.4" 2*2</t>
  </si>
  <si>
    <t>"B.6.c - D.1.1.4" 2</t>
  </si>
  <si>
    <t>"B.1.b - D.1.1.4 " 2</t>
  </si>
  <si>
    <t>"B.1.c - D.1.1.4 " 2</t>
  </si>
  <si>
    <t>35</t>
  </si>
  <si>
    <t>413232221</t>
  </si>
  <si>
    <t>Zazdívka zhlaví válcovaných nosníků v do 300 mm</t>
  </si>
  <si>
    <t>453397449</t>
  </si>
  <si>
    <t>"B.1.a - D.1.1.4" 18</t>
  </si>
  <si>
    <t>"B.3.f - D.1.1.4" 10</t>
  </si>
  <si>
    <t>"B.4.c - D.1.1.4" 14</t>
  </si>
  <si>
    <t>"B.5.f - D.1.1.4"16</t>
  </si>
  <si>
    <t>"B.3.e - D.1.1.4"  26</t>
  </si>
  <si>
    <t>"B.5.e - D.1.1.4"20</t>
  </si>
  <si>
    <t>Komunikace pozemní</t>
  </si>
  <si>
    <t>36</t>
  </si>
  <si>
    <t>596211210</t>
  </si>
  <si>
    <t>Kladení zámkové dlažby komunikací pro pěší tl 80 mm skupiny A pl do 50 m2</t>
  </si>
  <si>
    <t>-1317415257</t>
  </si>
  <si>
    <t>"B.1.b - D.1.1.1"3,6</t>
  </si>
  <si>
    <t>37</t>
  </si>
  <si>
    <t>59245030</t>
  </si>
  <si>
    <t>dlažba tvar čtverec betonová 200x200x80mm přírodní</t>
  </si>
  <si>
    <t>1936476344</t>
  </si>
  <si>
    <t>3,6*1,1 'Přepočtené koeficientem množství</t>
  </si>
  <si>
    <t>Úpravy povrchů, podlahy a osazování výplní</t>
  </si>
  <si>
    <t>38</t>
  </si>
  <si>
    <t>611131100</t>
  </si>
  <si>
    <t>Vápenný postřik vnitřních stropů nanášený ručně</t>
  </si>
  <si>
    <t>1769738152</t>
  </si>
  <si>
    <t>39</t>
  </si>
  <si>
    <t>611131321</t>
  </si>
  <si>
    <t>Penetrační disperzní nátěr vnitřních stropů nanášený strojně</t>
  </si>
  <si>
    <t>1279904709</t>
  </si>
  <si>
    <t>OM_STR+OM_SCH</t>
  </si>
  <si>
    <t>40</t>
  </si>
  <si>
    <t>611135001</t>
  </si>
  <si>
    <t>Vyrovnání podkladu vnitřních stropů maltou vápenocementovou tl do 10 mm</t>
  </si>
  <si>
    <t>-1066595600</t>
  </si>
  <si>
    <t>"B.6.a - D.1.14 - N6067" 4,97</t>
  </si>
  <si>
    <t>"B.3.e - D.1.1.4 - N3033"  8,08</t>
  </si>
  <si>
    <t>"B.5.e - D.1.1.4 - N5037"  15,42</t>
  </si>
  <si>
    <t>"B.1a - D.1.1.4 - N1080" 5,91</t>
  </si>
  <si>
    <t>41</t>
  </si>
  <si>
    <t>611135011</t>
  </si>
  <si>
    <t>Vyrovnání podkladu vnitřních stropů tmelem tl do 2 mm</t>
  </si>
  <si>
    <t>-1032777758</t>
  </si>
  <si>
    <t>42</t>
  </si>
  <si>
    <t>611142001</t>
  </si>
  <si>
    <t>Potažení vnitřních stropů sklovláknitým pletivem vtlačeným do tenkovrstvé hmoty</t>
  </si>
  <si>
    <t>1365071763</t>
  </si>
  <si>
    <t>43</t>
  </si>
  <si>
    <t>611321141</t>
  </si>
  <si>
    <t>Vápenocementová omítka štuková dvouvrstvá vnitřních stropů rovných nanášená ručně</t>
  </si>
  <si>
    <t>-456317787</t>
  </si>
  <si>
    <t>44</t>
  </si>
  <si>
    <t>611321145</t>
  </si>
  <si>
    <t>Vápenocementová omítka štuková dvouvrstvá vnitřních schodišťových konstrukcí nanášená ručně</t>
  </si>
  <si>
    <t>-628129327</t>
  </si>
  <si>
    <t>"B.3.f - D.1.1.4" (4*2+12+3*4+0,6*4*2)*4,2+35,69-(1,15*2,55*3)</t>
  </si>
  <si>
    <t>"B.4.c - D.1.1.4"  (4*2+12+3*4+0,6*4*2)*4,2+35,69-(1,15*2,55*3)</t>
  </si>
  <si>
    <t>"B.5.f - D.1.1.4"(4*2+12+3*4+0,6*4*2)*4,2+35,69-(1,15*2,55*3)</t>
  </si>
  <si>
    <t>45</t>
  </si>
  <si>
    <t>611321191</t>
  </si>
  <si>
    <t>Příplatek k vápenocementové omítce vnitřních stropů za každých dalších 5 mm tloušťky ručně</t>
  </si>
  <si>
    <t>1195450765</t>
  </si>
  <si>
    <t>46</t>
  </si>
  <si>
    <t>611321195</t>
  </si>
  <si>
    <t>Příplatek k vápenocementové omítce schodišťových konstrukcí za každých dalších 5 mm tloušťky ručně</t>
  </si>
  <si>
    <t>-1670653470</t>
  </si>
  <si>
    <t>47</t>
  </si>
  <si>
    <t>611325413</t>
  </si>
  <si>
    <t>Oprava vnitřní vápenocementové hladké omítky stropů v rozsahu plochy do 50%</t>
  </si>
  <si>
    <t>-199411672</t>
  </si>
  <si>
    <t>48</t>
  </si>
  <si>
    <t>611325453</t>
  </si>
  <si>
    <t>Příplatek k cenám opravy vápenocementové omítky stropů za dalších 10 mm v rozsahu do 50%</t>
  </si>
  <si>
    <t>1730910366</t>
  </si>
  <si>
    <t>49</t>
  </si>
  <si>
    <t>612125101</t>
  </si>
  <si>
    <t>Vyplnění spár cementovou maltou vnitřních stěn z cihel</t>
  </si>
  <si>
    <t>-367332151</t>
  </si>
  <si>
    <t>OM_ST+OM_OS+OBKL</t>
  </si>
  <si>
    <t>50</t>
  </si>
  <si>
    <t>612131121</t>
  </si>
  <si>
    <t>Penetrační disperzní nátěr vnitřních stěn nanášený ručně</t>
  </si>
  <si>
    <t>277580388</t>
  </si>
  <si>
    <t>OM_ST+OM_OS+OM_SCH</t>
  </si>
  <si>
    <t>51</t>
  </si>
  <si>
    <t>612135001</t>
  </si>
  <si>
    <t>Vyrovnání podkladu vnitřních stěn maltou vápenocementovou tl do 10 mm</t>
  </si>
  <si>
    <t>-644375310</t>
  </si>
  <si>
    <t>52</t>
  </si>
  <si>
    <t>612135011</t>
  </si>
  <si>
    <t>Vyrovnání podkladu vnitřních stěn tmelem tl do 2 mm</t>
  </si>
  <si>
    <t>265488565</t>
  </si>
  <si>
    <t>53</t>
  </si>
  <si>
    <t>612135101</t>
  </si>
  <si>
    <t>Hrubá výplň rýh ve stěnách maltou jakékoli šířky rýhy</t>
  </si>
  <si>
    <t>-1875786548</t>
  </si>
  <si>
    <t>"B.2.a - D.1.1.2" 28,6*0,5</t>
  </si>
  <si>
    <t>"B.2.b - D.1.1.2" 18,25*0,5</t>
  </si>
  <si>
    <t>"B.2.c - D.1.1.2" 39*0,5</t>
  </si>
  <si>
    <t>"B.2.d - D.1.1.2" 28,6*0,5</t>
  </si>
  <si>
    <t>"B.3.a - D.1.1.2" 29,3*0,5</t>
  </si>
  <si>
    <t>"B.3.b - D.1.1.2" 36,5*0,5</t>
  </si>
  <si>
    <t>"B.3.c - D.1.1.2" 39*0,5</t>
  </si>
  <si>
    <t>"B.3.d - D.1.1.2" 28,6*0,5</t>
  </si>
  <si>
    <t>"B.4.a - D.1.1.2" 29,5*0,5</t>
  </si>
  <si>
    <t>"B.4.b - D.1.1.2" 28,6*0,5</t>
  </si>
  <si>
    <t>"B.5.a - D.1.1.2" 29,3*0,5</t>
  </si>
  <si>
    <t>"B.5.b - D.1.1.2" 28,6*0,5</t>
  </si>
  <si>
    <t>"B.5.c - D.1.1.2" 18,6*0,5</t>
  </si>
  <si>
    <t>"B.5d - D.1.1.2"29,5*0,5</t>
  </si>
  <si>
    <t>"B.6.a - D.1.1.2" 16,5*0,5</t>
  </si>
  <si>
    <t>"B.5.b- D.1.1.2" 52,6*0,5</t>
  </si>
  <si>
    <t>"B.6.c - D.1.1.2" 28,6*0,5</t>
  </si>
  <si>
    <t>"B.3.f - D.1.1.2" 56,5*0,5</t>
  </si>
  <si>
    <t>"B.4.c - D.1.1.2"57,3*0,5</t>
  </si>
  <si>
    <t>"B.5.f - D.1.1.2"58,4*0,5</t>
  </si>
  <si>
    <t>"B.3.e - D.1.1.2" 38,5*0,5</t>
  </si>
  <si>
    <t>"B.1.a - D.1.1.4" 34,5*0,5</t>
  </si>
  <si>
    <t>"B.5.e - D.1.1.4" 29*0,5</t>
  </si>
  <si>
    <t>"B.1.b - D.1.1.4 " 36,5*0,5</t>
  </si>
  <si>
    <t>"B.1.c - D.1.1.4 " 30*0,5</t>
  </si>
  <si>
    <t>54</t>
  </si>
  <si>
    <t>612142001</t>
  </si>
  <si>
    <t>Potažení vnitřních stěn sklovláknitým pletivem vtlačeným do tenkovrstvé hmoty</t>
  </si>
  <si>
    <t>800892292</t>
  </si>
  <si>
    <t>55</t>
  </si>
  <si>
    <t>612321141</t>
  </si>
  <si>
    <t>Vápenocementová omítka štuková dvouvrstvá vnitřních stěn nanášená ručně</t>
  </si>
  <si>
    <t>-1730669740</t>
  </si>
  <si>
    <t>"B.2.a - D.1.1.4" (2,59+2,02*2+1,39)*1,75-(1,35*0,85+1,35*0,85)</t>
  </si>
  <si>
    <t>"B.2.b - D.1.1.4"  (2,92*2+1,9*2+1,047*2)*1,75-(1,05*0,95+0,95*0,85)</t>
  </si>
  <si>
    <t>"B.2.c - D.1.1.4" (2,945*2+2,95*2)*1,75-(1,15*0,85*2+1,15*0,95)</t>
  </si>
  <si>
    <t>"B.2.d - D.1.1.4" (2,62+1,82+1,9*2)*1,75-(1,25*0,85+0,75*0,85)</t>
  </si>
  <si>
    <t>"B.3.a - D.1.1.4"(2,59*2+2,02+1,39)*1,75-(1,35*1,25+0,75*1,35)</t>
  </si>
  <si>
    <t>"B.3.b - D.1.1.4"  (2,92*2+1,9*2+1,047*2)*1,75-(1,05*0,95+0,95*0,85)</t>
  </si>
  <si>
    <t>"B.3.c - D.1.1.4" (2,945*2+2,95*2)*1,75-(1,1*0,85*2+1,1*0,95)</t>
  </si>
  <si>
    <t>"B.3.d - D.1.1.4" (2,62+1,82+1,9*2)*1,75-(1,25*0,85+0,75*0,85)</t>
  </si>
  <si>
    <t>"B.4.a - D.1.1.4"(2,59+1,39+2,02*2)*1,75-(1,25*1,35+0,75*1,35)</t>
  </si>
  <si>
    <t>"B.4.b - D.1.1.4" (2,62+1,82+1,9*2)*1,75-(1,25*0,85+0,75*0,85)</t>
  </si>
  <si>
    <t>"B.5.a - D.1.1.4" (2,59+2,02*2+1,39)*1,75-(1,35*0,85+1,35*0,85)</t>
  </si>
  <si>
    <t>"B.5.b - D.1.1.4"(2,95*2+1,9*2+1,047*2)*1,75-(0,85*0,85+0,85*0,95)</t>
  </si>
  <si>
    <t>"B.5.c - D.1.1.4" (2,945*2+1,13*2)*1,75-(0,85*0,85+0,95*0,85)</t>
  </si>
  <si>
    <t>"B.5.d - D.1.1.4"(2,62+1,82+1,9*2)*1,75-(1,05*0,85+0,75*0,85)</t>
  </si>
  <si>
    <t>"B.6.a - D.1.1.4" (2,59+2,27+2,02+1,12)*3,5-(1,25*0,6+0,75*0,6+0,8*1,97)</t>
  </si>
  <si>
    <t>"B.6.b - D.1.1.4" (5,3+3,51+1+2,3+1,9+1+2,3+1,986+2,134+1+5,3+3,038+1+2,2+2,2+1+2,17+1+1,986+1,913)*1,3-(0,8*1,05*2)+1*1,3*2+(0,3+1+0,6+0,2)*3,5*2</t>
  </si>
  <si>
    <t>(1,2+0,6+1,2+0,3)*2*3,95</t>
  </si>
  <si>
    <t>"B.6.c - D.1.1.4"(2,59+1,39+2,02*2)*1,75-(1,25*0,24+0,75*0,24)</t>
  </si>
  <si>
    <t>"B.3.f - D.1.1.4" (7,59*2+0,48*2+0,6*2+0,15*2+7,524+3,2+3*2+7,619)*3,95-(1,4*2,5*4+1,8*2,5*2+2,2*1*3)</t>
  </si>
  <si>
    <t>"B.4.c - D.1.1.4" (13,255*2+3+7,619+3,2+7,524+3+0,48*2+0,6*2)*3,95-(1,4*2,5*7+1,8*2,5*2+1,15*2,55+2,2*1+2,2*1)</t>
  </si>
  <si>
    <t>"B.5.f - D.1.1.4" (18,5*2+3+7,5+0,6*2+3+4,25*2+7,9*2+0,6*2+3)*3,95-(1,4*2,5*7+1,8*3,5*2+1,15*2,55*2+2,2*1*4)</t>
  </si>
  <si>
    <t>"B.3.e - D.1.1.4" (2,895+2,8+2,6+0,2)*3,9-(1,35*2,5+2,8*3,5)+(20,65*2+0,05*2+0,45+0,28+0,09+0,6)*3,95-(1,35*2,5*4+1,15*2,55*3)</t>
  </si>
  <si>
    <t>(23,291*2+2,828+0,25+0,6+0,25+0,09+0,62*2)*3,95-(1,35*2,5*4+1,15*2,55*5+2,8*3,5)+4,345+2,05*2</t>
  </si>
  <si>
    <t>"B.1.a - D.1.1.4" (9,41*2+11,74*2+17,7*2+4,3*2+3*2+0,3*2+0,4*2+0,82+0,55+0,45*2+0,11*2+0,48*2+0,45*4+0,2*2+0,1*2+3*2)*2,2</t>
  </si>
  <si>
    <t>-(1,18*2,65*8+1,35*1,5*8+1,95*1,65*2)+41,8+6,72*2</t>
  </si>
  <si>
    <t>"B.5.e - D.1.1.4"(11,74*2+17,68*2+5,17*2+3,15*3+0,6*4+0,15*4)*3,95</t>
  </si>
  <si>
    <t>-(1,15*2,25*6+1,5*2,45*10+2,33*3,5*2)+3,695*2+2,765</t>
  </si>
  <si>
    <t>"B.1.b - D.1.1.4 " (2,92*2+1,9*2+1,047*2)*1,6-(1,04*0,85)</t>
  </si>
  <si>
    <t>"B.1.c - D.1.1.4 " (2,92*2+2,917*2+0,5*2)*1,6+(1,4*2+1,2*2)*1,6+(3,845*2+3,567*2+3)*1,6-(0,85*0,5*2)</t>
  </si>
  <si>
    <t>56</t>
  </si>
  <si>
    <t>612321191</t>
  </si>
  <si>
    <t>Příplatek k vápenocementové omítce vnitřních stěn za každých dalších 5 mm tloušťky ručně</t>
  </si>
  <si>
    <t>12468470</t>
  </si>
  <si>
    <t>OM_ST+OM_OS</t>
  </si>
  <si>
    <t>57</t>
  </si>
  <si>
    <t>612325302</t>
  </si>
  <si>
    <t>Vápenocementová štuková omítka ostění nebo nadpraží</t>
  </si>
  <si>
    <t>-19410729</t>
  </si>
  <si>
    <t>"B.2.a - D.1.1.4" (1,35*4+0,75+1,25)*0,4</t>
  </si>
  <si>
    <t>"B.2.b - D.1.1.4" (1,05*2+0,95*2+0,85+0,95)*0,4</t>
  </si>
  <si>
    <t>"B.2.c - D.1.1.4"(1,15*6+0,85*2+0,95)*0,4</t>
  </si>
  <si>
    <t>"B.2.d - D.1.1.4"(0,85*4+0,75+1,25)*0,4</t>
  </si>
  <si>
    <t>"B.3.a - D.1.1.4" (1,35*4+0,75+1,25)*0,4</t>
  </si>
  <si>
    <t>"B.3.b - D.1.1.4" (1,05*2+0,95*2+0,85+0,95)*0,4</t>
  </si>
  <si>
    <t>"B.3.c - D.1.1.4"(1,1*6+0,85*2+0,95)*0,4</t>
  </si>
  <si>
    <t>"B.3.d - D.1.1.4"(0,85*4+0,75+1,25)*0,4</t>
  </si>
  <si>
    <t>"B.4.a - D.1.1.4" (1,35*4+1,35+0,75)*0,4</t>
  </si>
  <si>
    <t>"B.4.b - D.1.1.4"(0,85*4+0,75+1,25)*0,4</t>
  </si>
  <si>
    <t>"B.5.a - D.1.1.4" (0,85*2+1,35*2+1,25+0,75)*0,4</t>
  </si>
  <si>
    <t>"B.5.b - D.1.1.4" (0,85*4+0,95+0,85)*0,4</t>
  </si>
  <si>
    <t>"B.5.c - D.1.1.4" (0,85*4+0,95+0,85)*0,4</t>
  </si>
  <si>
    <t>"B.5.d - D.1.1.4" (0,85*2+1,05*2+0,75+1,25)*0,4</t>
  </si>
  <si>
    <t>"B.6.a - D.1.1.4" (1,25*2+0,6*2+0,6+0,75)*0,4</t>
  </si>
  <si>
    <t>"B.6.b - D.1.1.4" (0,8*4+1,05*2)*0,4</t>
  </si>
  <si>
    <t>"B.6.c - D.1.1.4"(0,24*4+0,75+1,25)*0,4</t>
  </si>
  <si>
    <t>"B.3.f - D.1.1.4"(2,5*2+1,4)*0,8*4+(2,2*2+1)*0,4*3+(1,05+2,55*2)*0,4*3</t>
  </si>
  <si>
    <t>"B.4.c - D.1.1.4"(2,5*2+1,4)*0,8*7+(1,15+2,55*2)*0,4+(2,2*2+1+2,2*2+1)*0,4+(1,05*5+2,55*2*5)*0,4</t>
  </si>
  <si>
    <t>"B.5.f - D.1.1.4" (2,5*2+1,4)*0,6*7+(1,15+2,55*2)*0,4*2+(2,2*2+1)*0,4*4+(1,05*3+2,55*2*3)*0,4</t>
  </si>
  <si>
    <t>"B.3.e- D.1.1.4"(2,5*2+1,35)*0,4+(2,5*2*2+1,35*2)*0,62+(1,15*3+2,55*2*3)*0,3+ (2,5*2*3+1,35*3)*0,62+(1,15*5+2,55*2*5)*0,3</t>
  </si>
  <si>
    <t>"B.5.e- D.1.1.4"(1,4+2,45*2)*10*0,45+(1,15+2,25*2)*6*0,4+(2,33+3,5*2)*0,45</t>
  </si>
  <si>
    <t>"B.1.a- D.1.1.4"(1,15+2,65*2)*0,4*8+(1,5*2+1,35)*0,69+(1,5*2+1,35)*0,89*5+(1,5*2+1,35)*0,4*2</t>
  </si>
  <si>
    <t>"B.1.b - D.1.1.4 " (1,4*2+0,85)*0,4+(1,4*2+0,95)*0,6</t>
  </si>
  <si>
    <t>"B.1.c - D.1.1.4 "(0,85*2+0,5*2)*0,4</t>
  </si>
  <si>
    <t>58</t>
  </si>
  <si>
    <t>612331121</t>
  </si>
  <si>
    <t>Cementová omítka hladká jednovrstvá vnitřních stěn nanášená ručně</t>
  </si>
  <si>
    <t>-1754966991</t>
  </si>
  <si>
    <t>"omítka pod obklady" OBKL+OBKL_OS*0,4+OBKL_PAR*0,4</t>
  </si>
  <si>
    <t>59</t>
  </si>
  <si>
    <t>612131301</t>
  </si>
  <si>
    <t>Cementový postřik vnitřních stěn nanášený celoplošně strojně</t>
  </si>
  <si>
    <t>-1169438583</t>
  </si>
  <si>
    <t>60</t>
  </si>
  <si>
    <t>612331191</t>
  </si>
  <si>
    <t>Příplatek k cementové omítce vnitřních stěn za každých dalších 5 mm tloušťky ručně</t>
  </si>
  <si>
    <t>-209211618</t>
  </si>
  <si>
    <t>61</t>
  </si>
  <si>
    <t>612821012</t>
  </si>
  <si>
    <t>Vnitřní sanační štuková omítka pro vlhké a zasolené zdivo prováděná ručně</t>
  </si>
  <si>
    <t>2142317902</t>
  </si>
  <si>
    <t>Vnitřní štuk, tl. 3 mm</t>
  </si>
  <si>
    <t>62</t>
  </si>
  <si>
    <t>612821031</t>
  </si>
  <si>
    <t>Vnitřní vyrovnávací sanační omítka prováděná ručně</t>
  </si>
  <si>
    <t>-755940918</t>
  </si>
  <si>
    <t>vyrovnávací vrstva  - jadrová sanační omítka se síranovzdorným cementem, tl. 15 mm</t>
  </si>
  <si>
    <t>"B.1.a - D.1.1.15"(9,41*2+11,74*2+17,7*2+4,3*2+3*2+0,3*2+0,4*2+0,82+0,55+0,45*2+0,11*2+0,48*2+0,45*4+0,2*2+0,1*2+3*2)*1,6</t>
  </si>
  <si>
    <t>0,69*2*1,6+0,89*2*1,6*5+0,4*2*1,6*2-(1,35*1,6*8+1,95*2)</t>
  </si>
  <si>
    <t>"B.1.b - D.1.1.12"3,8*1,6</t>
  </si>
  <si>
    <t>"B.1.c - D.1.1.11"8*1,6</t>
  </si>
  <si>
    <t>63</t>
  </si>
  <si>
    <t>612821061</t>
  </si>
  <si>
    <t>Příplatek k sanační omítce pro vlhké zasolené zdivo ZKD 10 mm prováděné ručně ve více vrstvách</t>
  </si>
  <si>
    <t>1418028911</t>
  </si>
  <si>
    <t>64</t>
  </si>
  <si>
    <t>612821081</t>
  </si>
  <si>
    <t>Příplatek k vnitřní vyrovnávací sanační omítce ZKD 10 mm omítky prováděné ručně ve více vrstvách</t>
  </si>
  <si>
    <t>-1982025962</t>
  </si>
  <si>
    <t>65</t>
  </si>
  <si>
    <t>612821R01</t>
  </si>
  <si>
    <t>Vnitřní sulfátostálá minerální stěrka, výšky 500mm, 3 nátěry, spotřeba 3 kg/m2</t>
  </si>
  <si>
    <t>65695130</t>
  </si>
  <si>
    <t>"B.1.a - D.1.1.15"(9,41*2+11,74*2+17,7*2+4,3*2+3*2+0,3*2+0,4*2+0,82+0,55+0,45*2+0,11*2+0,48*2+0,45*4+0,2*2+0,1*2+3*2)*0,5</t>
  </si>
  <si>
    <t>"B.1.b - D.1.1.12"3,8*0,5</t>
  </si>
  <si>
    <t>"B.1.c - D.1.1.11"8*0,5</t>
  </si>
  <si>
    <t>"plocha pro natavaní asf. pásu, min. 0,15 - vodorovná plocha" (34,1+6,8+8)*0,15</t>
  </si>
  <si>
    <t>66</t>
  </si>
  <si>
    <t>619325R01</t>
  </si>
  <si>
    <t>Vytažení fabionů, hran nebo koutů z jádrové sanační omítky</t>
  </si>
  <si>
    <t>616529151</t>
  </si>
  <si>
    <t>"B.1.a - D.1.1.15"34,1</t>
  </si>
  <si>
    <t>"B.1.b - D.1.1.12"3,8</t>
  </si>
  <si>
    <t>67</t>
  </si>
  <si>
    <t>619995001</t>
  </si>
  <si>
    <t>Začištění omítek kolem oken, dveří, podlah nebo obkladů</t>
  </si>
  <si>
    <t>-1052299238</t>
  </si>
  <si>
    <t>"B.2.a - D.1.1.4" 1,25+2,55*2+0,75+2,55*2+0,8+1,97*2</t>
  </si>
  <si>
    <t>"B.2.b - D.1.1.4" 0,95+2,55*2+0,85+2,45*2+0,8+1,97*2</t>
  </si>
  <si>
    <t>"B.2.c - D.1.1.4"0,85*2+2,55*2*2+0,95*2,55+0,8*1,97*2</t>
  </si>
  <si>
    <t>"B.2.d - D.1.1.4"1,25+2,05*2+0,75+2,05*2+0,8+1,97*2</t>
  </si>
  <si>
    <t>"B.3.a - D.1.1.4" 1,25+2,55*2+0,75+2,55*2+0,8+1,97*2</t>
  </si>
  <si>
    <t>"B.3.b - D.1.1.4" 0,95+2,55*2+0,85+2,45*2+0,8+1,97*2</t>
  </si>
  <si>
    <t>"B.3.c - D.1.1.4"0,95+2,55*2+0,85*2+2,55*2*2+0,8*1,97</t>
  </si>
  <si>
    <t>"B.3.d - D.1.1.4"1,25+2,05*2+0,75+2,05*2+0,8+1,97*2</t>
  </si>
  <si>
    <t>"B.4.a - D.1.1.4" 1,25+2,55*2+0,75+2,55*2+0,8*1,97</t>
  </si>
  <si>
    <t>"B.4.b - D.1.1.4"1,25+2,05*2+0,75+2,05*2+0,8+1,97*2</t>
  </si>
  <si>
    <t>"B.5.a - D.1.1.4" 0,75+2,55*2+1,25+2,05*2+0,8+1,97*2</t>
  </si>
  <si>
    <t>"B.5.b - D.1.1.4" 0,85+2,25*2+0,95+2,25*2+0,8+1,97*2</t>
  </si>
  <si>
    <t>"B.5.c - D.1.1.4" 0,95+2,25*2+0,85+2,25*2+0,6*1,97*2</t>
  </si>
  <si>
    <t>"B.5.d - D.1.1.4" 1,25+2,05*2+0,75+2,25*2+0,8+1,97*2</t>
  </si>
  <si>
    <t>"B.6.a - D.1.1.4"1,25+0,6*2+0,75+0,6*2+0,8+1,97*2</t>
  </si>
  <si>
    <t>"B.6.b - D.1.1.4"0,8*2+2,1*2*2+1,05*2+2*2*2+0,6+1,97*2+0,7+1,97*2</t>
  </si>
  <si>
    <t>"B.6.c - D.1.1.4"1,25+0,57*2+0,75+0,6*2</t>
  </si>
  <si>
    <t>"B.3.f - D.1.1.4"(1,35+2*2,5)*4+2,8+2*3,5+1,105*3+2,55*2*3+2,2*2*3+1*3</t>
  </si>
  <si>
    <t>"B.4.c - D.1.1.4"(1,35+2*2,5)*7+2*2,2*2+0,8*2+1,15*4+2,55*2*4+3,5*2*2</t>
  </si>
  <si>
    <t>"B.5.f - D.1.1.4"(1,35+2*2,5)*7+2*2,2*4+0,8*2+1,15*5+2,55*2*5+3,5*2*2</t>
  </si>
  <si>
    <t>"B.3.e - D.1.1.4" (1,35+2*2,5)*11+2,8+2*3,5+1,15*8+2,55*2*2</t>
  </si>
  <si>
    <t>"B.5.e- D.1.1.4" (1,35+2*2,5)*10+1,15*6+2,55*2*6+3,5*2+3</t>
  </si>
  <si>
    <t>"B.1.a- D.1.1.4"(1,35+2*2,5)*7+(2,65*2+1,15)*8+3+1,8+2,6*2+2,2*2+0,9</t>
  </si>
  <si>
    <t>"B.1.b - D.1.1.4 " 0,85*1,35*2+0,7+1,97*2</t>
  </si>
  <si>
    <t>"B.1.c - D.1.1.4 " 0,85*2+0,9*2*2+0,8*2+1,97*2*2</t>
  </si>
  <si>
    <t>68</t>
  </si>
  <si>
    <t>622143003</t>
  </si>
  <si>
    <t>Montáž omítkových plastových nebo pozinkovaných rohových profilů s tkaninou</t>
  </si>
  <si>
    <t>1617635788</t>
  </si>
  <si>
    <t>"B.2.a - D.1.1.4" 1,25+2*2,55+0,75+2*2,55+0,8+2*1,97</t>
  </si>
  <si>
    <t>"B.2.b - D.1.1.4" 0,95+2*2,55+0,85+2*2,45+0,8+2*1,97</t>
  </si>
  <si>
    <t>"B.2.c - D.1.1.4"0,95+2*2,55+0,85+2*2,55*2+0,8+2*1,97</t>
  </si>
  <si>
    <t>"B.2.d - D.1.1.4"1,25+2*2,05+0,75+2*2,05+0,8+2*1,97</t>
  </si>
  <si>
    <t>"B.3.a - D.1.1.4" 1,25+2*2,55+0,75+2*2,55+0,8+2*1,97</t>
  </si>
  <si>
    <t>"B.3.b - D.1.1.4" 0,95+2*2,55+0,85+2*2,45+0,8+2*1,97</t>
  </si>
  <si>
    <t>"B.3.c - D.1.1.4"0,95+2*2,55+0,85+2*2,55*2+0,8+2*1,97</t>
  </si>
  <si>
    <t>"B.4.a - D.1.1.4" 1,25+2*2,55+0,75+2*2,55*0,8+2*1,97</t>
  </si>
  <si>
    <t>"B.4.b - D.1.1.4"1,25+2*2,05+0,75+2*2,05+0,8+2*1,97</t>
  </si>
  <si>
    <t>"B.5.a - D.1.1.4" 0,95+2*2,55+0,85+2*2,45+0,8+2*1,97</t>
  </si>
  <si>
    <t>"B.5.b - D.1.1.4"0,85+2*2,25+0,95+2*2,25+0,8+2*1,97</t>
  </si>
  <si>
    <t>"B.5.c - D.1.1.4"0,85+2*2,25+0,95+2*2,25+0,6+2*1,97</t>
  </si>
  <si>
    <t>"B.5.d - D.1.1.4"1,25+2*2,05+0,75+2*2,25+0,8+2*1,97</t>
  </si>
  <si>
    <t>"B.6.a - D.1.1.4" 1,25+2*0,6+0,75+2*0,6+0,8+2*1,97</t>
  </si>
  <si>
    <t>"B.6.b - D.1.1.4"0,8+2*2,1*2+1,05+2*2*2+0,6+2*2,1+0,7+2*2,1</t>
  </si>
  <si>
    <t>"B.6.c - D.1.1.4"1,25+2*0,57+0,75+2*0,6+0,8+2*1,97</t>
  </si>
  <si>
    <t>"B.3.f - D.1.1.4" (1,15*3+2*2,55*3+1,35*4+2*2,5*4+2,8*2+2*3,5*2+2,2*3+2*1*3)</t>
  </si>
  <si>
    <t>"B.4.c - D.1.1.4" 1,15*4+2*4+2*2,55*4+1,4*8+2*2,5*8+2,2*3+2*1*3+2,5*2+2*3*2</t>
  </si>
  <si>
    <t>"B.5.f - D.1.1.4"1,15*5+2*2,55*5+1,4*7+2*2,5*7+2,2*2+2*1*4+2,52*2+2*3*2</t>
  </si>
  <si>
    <t>"B.3.e - D.1.1.4"  1,15*8+2*2,55*8+1,35*11+2*2,8*11+2,8*3,5*2</t>
  </si>
  <si>
    <t>"B.1.a - D.1.1.4" 1,15*8+2*2,65*8+1,35*2,5*8+2,8*3,5*2+1*2,2</t>
  </si>
  <si>
    <t>"B.5.e - D.1.1.4" 1,15*6+2*2,55*6+1,35*2,5*10+2,8*3,5*2</t>
  </si>
  <si>
    <t>"B.1.b - D.1.1.4 " 0,85+2*1,35+0,7+2*1,97</t>
  </si>
  <si>
    <t>"B.1.c - D.1.1.4 "0,85+2*0,9*2+0,8*2+2*1,97*2</t>
  </si>
  <si>
    <t>69</t>
  </si>
  <si>
    <t>55343023</t>
  </si>
  <si>
    <t>profil rohový Pz s kulatou hlavou pro vnitřní omítky tl 15mm</t>
  </si>
  <si>
    <t>1498038062</t>
  </si>
  <si>
    <t>919,65*1,05 'Přepočtené koeficientem množství</t>
  </si>
  <si>
    <t>70</t>
  </si>
  <si>
    <t>622381R01</t>
  </si>
  <si>
    <t xml:space="preserve">Strukurální minerální zrnitá omítka tl. 5,0 mm včetně penetrace vnějších stěn - dle stávající podoby s struktury </t>
  </si>
  <si>
    <t>281601554</t>
  </si>
  <si>
    <t>71</t>
  </si>
  <si>
    <t>622381R02</t>
  </si>
  <si>
    <t>Vyrovnávací hydrofobní těsnící malta tl. 20 mm</t>
  </si>
  <si>
    <t>135927747</t>
  </si>
  <si>
    <t>"B.1.a - D.1.1.15"34,1*(0,9+0,4)</t>
  </si>
  <si>
    <t>"B.1.b - D.1.1.12"6,8*(0,9+0,4)</t>
  </si>
  <si>
    <t>"B.1.c - D.1.1.11"8*(0,9+0,4)</t>
  </si>
  <si>
    <t>72</t>
  </si>
  <si>
    <t>622821031</t>
  </si>
  <si>
    <t>Vnější vyrovnávací sanační omítka prováděná ručně</t>
  </si>
  <si>
    <t>-527484511</t>
  </si>
  <si>
    <t>vyrovnávací vrstva  - jadrová sanační omítka se síranovzdorným cementem</t>
  </si>
  <si>
    <t>73</t>
  </si>
  <si>
    <t>622821081</t>
  </si>
  <si>
    <t>Příplatek k vnější vyrovnávací sanační omítce ZKD 10 mm omítky prováděné ručně ve více vrstvách</t>
  </si>
  <si>
    <t>-1887652709</t>
  </si>
  <si>
    <t>74</t>
  </si>
  <si>
    <t>622821R01</t>
  </si>
  <si>
    <t>Jadrová hydrofobní sanační omítka s tepelně izolačními vlastnostmi (λ ≤0,07-0,09), tl. 25 mm</t>
  </si>
  <si>
    <t>363661061</t>
  </si>
  <si>
    <t>Jádrová hydrofobní sanační omítka s TI vlastnostmi - vnější, tl. 25 mm</t>
  </si>
  <si>
    <t>75</t>
  </si>
  <si>
    <t>622821R02</t>
  </si>
  <si>
    <t xml:space="preserve">Jadrová hydrofilní sanační omítka s tepelně izolačními vlastnostmi (λ ≤0,07-0,09), tl. 30 mm. </t>
  </si>
  <si>
    <t>1876916585</t>
  </si>
  <si>
    <t>Vnitřní omítka, tl. 30 mm, s TI vlastnostmi</t>
  </si>
  <si>
    <t>76</t>
  </si>
  <si>
    <t>622821R03</t>
  </si>
  <si>
    <t>Spojovací můstek vniřní omítka</t>
  </si>
  <si>
    <t>657140177</t>
  </si>
  <si>
    <t>77</t>
  </si>
  <si>
    <t>622821R04</t>
  </si>
  <si>
    <t>Spojovací můstek vnější omítka</t>
  </si>
  <si>
    <t>688230252</t>
  </si>
  <si>
    <t>78</t>
  </si>
  <si>
    <t>629991011</t>
  </si>
  <si>
    <t>Zakrytí výplní otvorů a svislých ploch fólií přilepenou lepící páskou</t>
  </si>
  <si>
    <t>1908006869</t>
  </si>
  <si>
    <t>"B.2.a - D.1.1.4" 1,25*2,55+0,75*2,55+0,8*1,97</t>
  </si>
  <si>
    <t>"B.2.b - D.1.1.4" 0,95*2,55+0,85*2,45+0,8*1,97</t>
  </si>
  <si>
    <t>"B.2.c - D.1.1.4"0,95*2,55+0,85*2,55*2+0,8*1,97</t>
  </si>
  <si>
    <t>"B.2.d - D.1.1.4"1,25*2,05+0,75*2,05+0,8*1,97</t>
  </si>
  <si>
    <t>"B.3.a - D.1.1.4" 1,25*2,55+0,75*2,55+0,8*1,97</t>
  </si>
  <si>
    <t>"B.3.b - D.1.1.4" 0,95*2,55+0,85*2,45+0,8*1,97</t>
  </si>
  <si>
    <t>"B.3.c - D.1.1.4"0,95*2,55+0,85*2,55*2+0,8*1,97</t>
  </si>
  <si>
    <t>"B.4.a - D.1.1.4" 1,25*2,55+0,75*2,55*0,8*1,97</t>
  </si>
  <si>
    <t>"B.4.b - D.1.1.4"1,25*2,05+0,75*2,05+0,8*1,97</t>
  </si>
  <si>
    <t>"B.5.a - D.1.1.4" 0,95*2,55+0,85*2,45+0,8*1,97</t>
  </si>
  <si>
    <t>"B.5.b - D.1.1.4"0,85*2,25+0,95*2,25+0,8*1,97</t>
  </si>
  <si>
    <t>"B.5.c - D.1.1.4"0,85*2,25+0,95*2,25+0,6*1,97</t>
  </si>
  <si>
    <t>"B.5.d - D.1.1.4"1,25*2,05+0,75*2,25+0,8*1,97</t>
  </si>
  <si>
    <t>"B.6.a - D.1.1.4" 1,25*0,6+0,75*0,6+0,8*1,97</t>
  </si>
  <si>
    <t>"B.6.b - D.1.1.4"0,8*2,1*2+1,05*2*2+0,6*2,1+0,7*2,1</t>
  </si>
  <si>
    <t>"B.6.c - D.1.1.4"1,25*0,57+0,75*0,6+0,8*1,97</t>
  </si>
  <si>
    <t>"B.3.f - D.1.1.4" (1,15*2,55*3+1,35*2,5*4+2,8*3,5*2+2,2*1*3)</t>
  </si>
  <si>
    <t>"B.4.c - D.1.1.4" 1,15*2,55*4+1,4*2,5*8+2,2*1*3+2,5*3*2</t>
  </si>
  <si>
    <t>"B.5.f - D.1.1.4"1,15*2,55*5+1,4*2,5*7+2,2*1*4+2,5*3*2</t>
  </si>
  <si>
    <t>"B.3.e - D.1.1.4"  1,15*2,55*8+1,35*2,8*11+2,8*3,5*2</t>
  </si>
  <si>
    <t>"B.1.a - D.1.1.4" 1,15*2,65*8+1,35*2,5*8+2,8*3,5*2+1*2,2</t>
  </si>
  <si>
    <t>"B.5.e - D.1.1.4" 1,15*2,55*6+1,35*2,5*10+2,8*3,5*2</t>
  </si>
  <si>
    <t>"B.1.b - D.1.1.4 " 0,85*1,35+0,7*1,97</t>
  </si>
  <si>
    <t>"B.1.c - D.1.1.4 "0,85*0,9*2+0,8*1,97*2</t>
  </si>
  <si>
    <t>79</t>
  </si>
  <si>
    <t>631311115</t>
  </si>
  <si>
    <t>Mazanina tl do 80 mm z betonu prostého bez zvýšených nároků na prostředí tř. C 20/25</t>
  </si>
  <si>
    <t>1294586659</t>
  </si>
  <si>
    <t>mazanina tl. 64 mm</t>
  </si>
  <si>
    <t>PDL*0,064</t>
  </si>
  <si>
    <t>80</t>
  </si>
  <si>
    <t>631319011</t>
  </si>
  <si>
    <t>Příplatek k mazanině tl do 80 mm za přehlazení povrchu</t>
  </si>
  <si>
    <t>-1479980018</t>
  </si>
  <si>
    <t>81</t>
  </si>
  <si>
    <t>631362021</t>
  </si>
  <si>
    <t>Výztuž mazanin svařovanými sítěmi Kari</t>
  </si>
  <si>
    <t>456387453</t>
  </si>
  <si>
    <t>"3,08kg/m2"</t>
  </si>
  <si>
    <t>PDL*3,08/1000*1,15</t>
  </si>
  <si>
    <t>82</t>
  </si>
  <si>
    <t>632481213</t>
  </si>
  <si>
    <t>Separační vrstva z PE fólie</t>
  </si>
  <si>
    <t>-1221494444</t>
  </si>
  <si>
    <t>PDL*1,1</t>
  </si>
  <si>
    <t>83</t>
  </si>
  <si>
    <t>634911112</t>
  </si>
  <si>
    <t>Řezání dilatačních spár š 5 mm hl do 20 mm v čerstvé betonové mazanině</t>
  </si>
  <si>
    <t>1481941267</t>
  </si>
  <si>
    <t>"B.4.c - D.1.1.6" 12*3+1,4*7+1*2+2*2</t>
  </si>
  <si>
    <t>"B.3.f - D.1.1.6" 42,35</t>
  </si>
  <si>
    <t>"B.5.f - D.1.1.6"59,2</t>
  </si>
  <si>
    <t>"B.3.e - D.1.1.6"  8,0847*2+16*3+7*1,35</t>
  </si>
  <si>
    <t>"B.1.a - D.1.1.6" 58,2</t>
  </si>
  <si>
    <t>"B.5.e - D.1.1.6" 48,4</t>
  </si>
  <si>
    <t>84</t>
  </si>
  <si>
    <t>635111232</t>
  </si>
  <si>
    <t>Násyp pod podlahy z drobného kameniva 0-4 se zhutněním</t>
  </si>
  <si>
    <t>-921890499</t>
  </si>
  <si>
    <t>"B.1.a - D.1.1.15 - lože pod dlažbu" 34,1*1,0*0,04</t>
  </si>
  <si>
    <t>"B.1.b - D.1.1.12"6,8*1,0*0,04</t>
  </si>
  <si>
    <t>"B.1.c - D.1.1.11"8*1,0*0,04+3,6*0,04</t>
  </si>
  <si>
    <t>85</t>
  </si>
  <si>
    <t>637211122</t>
  </si>
  <si>
    <t>Okapový chodník z betonových dlaždic tl 60 mm kladených do písku se zalitím spár MC</t>
  </si>
  <si>
    <t>-218893141</t>
  </si>
  <si>
    <t xml:space="preserve">"okapový chodník podél budovy - na koso, možno použít stávající dlažbu pokud je zcela v pořádku" </t>
  </si>
  <si>
    <t>"B.1.a - D.1.1.15" 34,1*1,5</t>
  </si>
  <si>
    <t>"B.1.c - D.1.1.11"8*1,5+3,6</t>
  </si>
  <si>
    <t>86</t>
  </si>
  <si>
    <t>637311131</t>
  </si>
  <si>
    <t>Okapový chodník z betonových záhonových obrubníků lože beton</t>
  </si>
  <si>
    <t>-712103927</t>
  </si>
  <si>
    <t>"B.1.a - D.1.1.15" 34,1+0,5*2</t>
  </si>
  <si>
    <t>"B.1.c - D.1.1.11"8+3,6</t>
  </si>
  <si>
    <t>Ostatní konstrukce a práce, bourání</t>
  </si>
  <si>
    <t>87</t>
  </si>
  <si>
    <t>916131213</t>
  </si>
  <si>
    <t>Osazení silničního obrubníku betonového stojatého s boční opěrou do lože z betonu prostého</t>
  </si>
  <si>
    <t>-1151385247</t>
  </si>
  <si>
    <t>"B.1.c - D.1.1.04" 1</t>
  </si>
  <si>
    <t>88</t>
  </si>
  <si>
    <t>59217031</t>
  </si>
  <si>
    <t>obrubník betonový silniční 1000x150x250mm</t>
  </si>
  <si>
    <t>652093717</t>
  </si>
  <si>
    <t>89</t>
  </si>
  <si>
    <t>949101111</t>
  </si>
  <si>
    <t>Lešení pomocné pro objekty pozemních staveb s lešeňovou podlahou v do 1,9 m zatížení do 150 kg/m2</t>
  </si>
  <si>
    <t>-234007358</t>
  </si>
  <si>
    <t>90</t>
  </si>
  <si>
    <t>949111122</t>
  </si>
  <si>
    <t>Montáž lešení lehkého kozového trubkového ve schodišti v do 3,5 m</t>
  </si>
  <si>
    <t>sada</t>
  </si>
  <si>
    <t>846569776</t>
  </si>
  <si>
    <t>"B.3.f - D.1.1.4"3</t>
  </si>
  <si>
    <t>"B.4.c - D.1.1.4"3</t>
  </si>
  <si>
    <t>"B.5.f - D.1.1.4"3</t>
  </si>
  <si>
    <t>91</t>
  </si>
  <si>
    <t>949111222</t>
  </si>
  <si>
    <t>Příplatek k lešení lehkému kozovému trubkovému ve schodišti v do 3,5 m za první a ZKD den použití</t>
  </si>
  <si>
    <t>-409583428</t>
  </si>
  <si>
    <t>"B.3.f - D.1.1.4" 3*20</t>
  </si>
  <si>
    <t>"B.4.c - D.1.1.4"3*20</t>
  </si>
  <si>
    <t>"B.5.f - D.1.1.4"3*20</t>
  </si>
  <si>
    <t>92</t>
  </si>
  <si>
    <t>949111822</t>
  </si>
  <si>
    <t>Demontáž lešení lehkého kozového trubkového ve schodišti v do 3,5 m</t>
  </si>
  <si>
    <t>878079741</t>
  </si>
  <si>
    <t>93</t>
  </si>
  <si>
    <t>952901111</t>
  </si>
  <si>
    <t>Vyčištění budov bytové a občanské výstavby při výšce podlaží do 4 m</t>
  </si>
  <si>
    <t>286393419</t>
  </si>
  <si>
    <t>"B.2.a - D.1.1.4" 125</t>
  </si>
  <si>
    <t>"B.2.b - D.1.1.4" 125</t>
  </si>
  <si>
    <t>"B.2.c - D.1.1.4" 125</t>
  </si>
  <si>
    <t>"B.2.d - D.1.1.4" 125</t>
  </si>
  <si>
    <t>"B.3.a - D.1.1.4" 125</t>
  </si>
  <si>
    <t>"B.3.b - D.1.1.4" 125</t>
  </si>
  <si>
    <t>"B.3.c - D.1.1.4" 125</t>
  </si>
  <si>
    <t>"B.3.d - D.1.1.4" 125</t>
  </si>
  <si>
    <t>"B.4.a - D.1.1.4" 125</t>
  </si>
  <si>
    <t>"B.4.b - D.1.1.4" 125</t>
  </si>
  <si>
    <t>"B.5.a - D.1.1.4" 125</t>
  </si>
  <si>
    <t>"B.5.b - D.1.1.4" 125</t>
  </si>
  <si>
    <t>"B.5.c - D.1.1.4" 125</t>
  </si>
  <si>
    <t>"B.5.d - D.1.1.4" 125</t>
  </si>
  <si>
    <t>"B.6.a - D.1.1.4" 125</t>
  </si>
  <si>
    <t>"B.6.b - D.1.1.4" 200</t>
  </si>
  <si>
    <t>"B.6.c - D.1.1.4" 125</t>
  </si>
  <si>
    <t>"B.3.f - D.1.1.4"300</t>
  </si>
  <si>
    <t>"B.4.c - D.1.1.4" 300</t>
  </si>
  <si>
    <t>"B.5.f - D.1.1.4"300</t>
  </si>
  <si>
    <t>"B.3.e - D.1.1.4"300</t>
  </si>
  <si>
    <t>"B.5.e - D.1.1.4"300</t>
  </si>
  <si>
    <t>"B.1.a - D.1.1.4"300</t>
  </si>
  <si>
    <t>"B.1.b - D.1.1.4 " 125</t>
  </si>
  <si>
    <t>"B.1.c - D.1.1.4 " 180</t>
  </si>
  <si>
    <t>94</t>
  </si>
  <si>
    <t>952901R1</t>
  </si>
  <si>
    <t>Průběžné čištění budov bytové a občanské výstavby při výšce podlaží do 4 m v průběhu výstavby</t>
  </si>
  <si>
    <t>913899458</t>
  </si>
  <si>
    <t>"B.5.f - D.1.1.4" 300</t>
  </si>
  <si>
    <t>95</t>
  </si>
  <si>
    <t>953943211</t>
  </si>
  <si>
    <t>Osazování hasicího přístroje</t>
  </si>
  <si>
    <t>1674676434</t>
  </si>
  <si>
    <t>včetně držáku a revize</t>
  </si>
  <si>
    <t>"B.4.c - D.1.1.10 - OS05"2</t>
  </si>
  <si>
    <t>"B.3.f - D.1.1.10 - OS05"3</t>
  </si>
  <si>
    <t>"B.5.f - D.1.1.10 - OS06"4</t>
  </si>
  <si>
    <t>"B.3.e - D.1.1.10 - OS08"1</t>
  </si>
  <si>
    <t>"B.3.e - D.1.1.10 - OS07"2</t>
  </si>
  <si>
    <t>"B.5.e - D.1.1.10 -OS06"1</t>
  </si>
  <si>
    <t>"B.5.e- D.1.1.10 - OS07" 1</t>
  </si>
  <si>
    <t>"B.1.a - D.1.1.10 - OS07"3</t>
  </si>
  <si>
    <t>"B.1.a - D.1.1.10 - OS08"1</t>
  </si>
  <si>
    <t>96</t>
  </si>
  <si>
    <t>449OS08</t>
  </si>
  <si>
    <t>přístroj hasicí ruční práškový 2A, 183 B</t>
  </si>
  <si>
    <t>-508606792</t>
  </si>
  <si>
    <t>97</t>
  </si>
  <si>
    <t>449OS07</t>
  </si>
  <si>
    <t>přístroj hasicí ruční práškový 21A, 113 B</t>
  </si>
  <si>
    <t>-396970330</t>
  </si>
  <si>
    <t>98</t>
  </si>
  <si>
    <t>962031132</t>
  </si>
  <si>
    <t>Bourání příček z cihel pálených na MVC tl do 100 mm</t>
  </si>
  <si>
    <t>1329894318</t>
  </si>
  <si>
    <t>"B.2.a - D.1.1.2"(2,02+1,2)*2,5-(0,6*1,97*2)</t>
  </si>
  <si>
    <t>"B.2.b - D.1.1.2" (2,2+1,9)*2,5-(0,6*1,97*2)</t>
  </si>
  <si>
    <t>"B.2.c - D.1.1.2"(1,9*2+2,495)*2,5-(0,6*1,97*3)</t>
  </si>
  <si>
    <t>"B.2.d - D.1.1.2"1,9*2,5-0,6*1,97*2</t>
  </si>
  <si>
    <t>"B.3.a - D.1.1.2"(2,02+1,2)*2,5-(0,6*1,97*2)</t>
  </si>
  <si>
    <t>"B.3.b - D.1.1.2" (2,2+1,9)*2,5-(0,6*1,97*2)</t>
  </si>
  <si>
    <t>"B.3.c - D.1.1.2"(1,9*2+2,495)*2,5-(0,6*1,97*3)</t>
  </si>
  <si>
    <t>"B.3.d - D.1.1.2"1,9*2,5-0,6*1,97*2</t>
  </si>
  <si>
    <t>"B.4.a - D.1.1.2" (1,2+2,02)*2,5-(0,8*1,97)</t>
  </si>
  <si>
    <t>"B.4.b - D.1.1.2"1,9*2,5-0,6*1,97*2</t>
  </si>
  <si>
    <t>"B.5.a - D.1.1.2"(2,02+1,2)*2,5-(0,6*1,97*2)</t>
  </si>
  <si>
    <t>"B.5.b - D.1.1.2"(2,2+1,9)*2,5-(0,6*1,97*2)</t>
  </si>
  <si>
    <t>"B.5.c- D.1.1.2"1,13*2,5-(0,6*1,97*2)</t>
  </si>
  <si>
    <t>"B.5.d- D.1.1.2"1,9*2,5-0,6*1,97*2</t>
  </si>
  <si>
    <t>"B.6.b - D.1.1.2"1,1*2*3,5*2-(0,7*1,97*2+0,6*1,97*2)</t>
  </si>
  <si>
    <t>"B.6.c - D.1.1.4" 1,9*2,5-0,6*1,97*2</t>
  </si>
  <si>
    <t>99</t>
  </si>
  <si>
    <t>962031133</t>
  </si>
  <si>
    <t>Bourání příček z cihel pálených na MVC tl do 150 mm</t>
  </si>
  <si>
    <t>-973396934</t>
  </si>
  <si>
    <t>"B.2.d - D.1.1.2" 1,2*2,5</t>
  </si>
  <si>
    <t>"B.3.d - D.1.1.2" 1,2*2,5</t>
  </si>
  <si>
    <t>"B.4.b - D.1.1.2" 1,2*2,5</t>
  </si>
  <si>
    <t>"B.5.d- D.1.1.2" 1,2*2,5</t>
  </si>
  <si>
    <t>"B.6.b- D.1.1.2" (1,9+1,2+1,913+1,2+1+1)*2,5+(1,5*2+0,8*2)*3,5-(0,6*1,97*4)</t>
  </si>
  <si>
    <t>"B.6.c - D.1.1.2" 1,2*2,5</t>
  </si>
  <si>
    <t>"B.1.b - D.1.1.2 " (2,2+1,9)*2,5-(0,6*1,97*2)</t>
  </si>
  <si>
    <t>100</t>
  </si>
  <si>
    <t>965031131</t>
  </si>
  <si>
    <t>Bourání podlah z cihel kladených na plocho pl přes 1 m2</t>
  </si>
  <si>
    <t>1870773591</t>
  </si>
  <si>
    <t>101</t>
  </si>
  <si>
    <t>965043341</t>
  </si>
  <si>
    <t>Bourání podkladů pod dlažby betonových s potěrem nebo teracem tl do 100 mm pl přes 4 m2</t>
  </si>
  <si>
    <t>-1443603105</t>
  </si>
  <si>
    <t>"cem. potěr k přilepení dlažby" PDL*0,01</t>
  </si>
  <si>
    <t>"cem. potěr tl. 10 mm" PDL*0,01</t>
  </si>
  <si>
    <t>102</t>
  </si>
  <si>
    <t>965081611</t>
  </si>
  <si>
    <t>Odsekání soklíků rovných</t>
  </si>
  <si>
    <t>-68671569</t>
  </si>
  <si>
    <t>"B.3.f - D.1.1.2" 47,624</t>
  </si>
  <si>
    <t>"B.4.c - D.1.1.2" 71,5</t>
  </si>
  <si>
    <t>"B.5.f - D.1.1.2"70,46</t>
  </si>
  <si>
    <t>"B.3.e - D.1.1.2"46,923*2+0,2*2+0,45+0,3+0,05*2+0,3*2+0,09+0,24+0,6*2+0,6*2+0,09+0,24+0,62*2+0,24+0,09+0,25*2+2,828+0,62*5*2+0,4*2*2-(2,8+11*1,35)</t>
  </si>
  <si>
    <t>"B.5.e - D.1.1.2"66,784</t>
  </si>
  <si>
    <t>"B.1.a - D.1.1.2" 95,689</t>
  </si>
  <si>
    <t>103</t>
  </si>
  <si>
    <t>967031132</t>
  </si>
  <si>
    <t>Přisekání rovných ostění v cihelném zdivu na MV nebo MVC</t>
  </si>
  <si>
    <t>1548151576</t>
  </si>
  <si>
    <t>"B.2.a - D.1.1.4" (1,25+2,55*2+0,75+2,55*2+0,8+1,97*2)*0,3</t>
  </si>
  <si>
    <t>"B.2.b - D.1.1.4" (0,95+2,55*2+0,85+2,45*2+0,8+1,97*2)*0,3</t>
  </si>
  <si>
    <t>"B.2.c - D.1.1.4"(0,85*2+2,55*2*2+0,95*2,55+0,8*1,97*2)*0,3</t>
  </si>
  <si>
    <t>"B.2.d - D.1.1.4"(1,25+2,05*2+0,75+2,05*2+0,8+1,97*2)*0,3</t>
  </si>
  <si>
    <t>"B.3.a - D.1.1.4" (1,25+2,55*2+0,75+2,55*2+0,8+1,97*2)*0,3</t>
  </si>
  <si>
    <t>"B.3.b - D.1.1.4" (0,95+2,55*2+0,85+2,45*2+0,8+1,97*2)*0,3</t>
  </si>
  <si>
    <t>"B.3.c - D.1.1.4"(0,95+2,55*2+0,85*2+2,55*2*2+0,8*1,97)*0,3</t>
  </si>
  <si>
    <t>"B.3.d - D.1.1.4"(1,25+2,05*2+0,75+2,05*2+0,8+1,97*2)*0,3</t>
  </si>
  <si>
    <t>"B.4.a - D.1.1.4" (1,25+2,55*2+0,75+2,55*2+0,8*1,97)*0,3</t>
  </si>
  <si>
    <t>"B.4.b - D.1.1.4"(1,25+2,05*2+0,75+2,05*2+0,8+1,97*2)*0,3</t>
  </si>
  <si>
    <t>"B.5.a - D.1.1.4" (0,75+2,55*2+1,25+2,05*2+0,8+1,97*2)*0,3</t>
  </si>
  <si>
    <t>"B.5.b - D.1.1.4" (0,85+2,25*2+0,95+2,25*2+0,8+1,97*2)*0,3</t>
  </si>
  <si>
    <t>"B.5.c - D.1.1.4" (0,95+2,25*2+0,85+2,25*2+0,6*1,97*2)*0,3</t>
  </si>
  <si>
    <t>"B.5.d - D.1.1.4" (1,25+2,05*2+0,75+2,25*2+0,8+1,97*2)*0,3</t>
  </si>
  <si>
    <t>"B.6.a - D.1.1.4"(1,25+0,6*2+0,75+0,6*2+0,8+1,97*2)*0,3</t>
  </si>
  <si>
    <t>"B.6.b - D.1.1.4"(0,8*2+2,1*2*2+1,05*2+2*2*2+0,6+1,97*2+0,7+1,97*2)*0,3</t>
  </si>
  <si>
    <t>"B.6.c - D.1.1.4"(1,25+0,57*2+0,75+0,6*2)*0,3</t>
  </si>
  <si>
    <t>"B.3.f - D.1.1.4"((1,35+2*2,5)*4+2,8+2*3,5+1,105*3+2,55*2*3+2,2*2*3+1*3)*0,3</t>
  </si>
  <si>
    <t>"B.4.c - D.1.1.4"((1,35+2*2,5)*7+2*2,2*2+0,8*2+1,15*4+2,55*2*4+3,5*2*2)*0,3</t>
  </si>
  <si>
    <t>"B.5.f - D.1.1.4"((1,35+2*2,5)*7+2*2,2*4+0,8*2+1,15*5+2,55*2*5+3,5*2*2)*0,3</t>
  </si>
  <si>
    <t>"B.3.e - D.1.1.4" ((1,35+2*2,5)*11+2,8+2*3,5+1,15*8+2,55*2*2)*0,3</t>
  </si>
  <si>
    <t>"B.5.e- D.1.1.4" ((1,35+2*2,5)*10+1,15*6+2,55*2*6+3,5*2+3)*0,3</t>
  </si>
  <si>
    <t>"B.1.a- D.1.1.4"((1,35+2*2,5)*7+(2,65*2+1,15)*8+3+1,8+2,6*2+2,2*2+0,9)*0,3</t>
  </si>
  <si>
    <t>"B.1.b - D.1.1.4 " (0,85+1,35*2+0,7+1,97*2)*0,3</t>
  </si>
  <si>
    <t>104</t>
  </si>
  <si>
    <t>968062456</t>
  </si>
  <si>
    <t>Vybourání dřevěných dveřních zárubní pl přes 2 m2</t>
  </si>
  <si>
    <t>-1929663755</t>
  </si>
  <si>
    <t>"B.4.c - D.1.1.2"1,35*2,5*7</t>
  </si>
  <si>
    <t>"B.3.f - D.1.1.2" 1,35*2,5*4</t>
  </si>
  <si>
    <t>"B.5.f - D.1.1.2"1,35*2,5*7+2,2*1</t>
  </si>
  <si>
    <t>"B.3.e - D.1.1.2"1,35*2,5*11</t>
  </si>
  <si>
    <t>"B.5.e - D.1.1.2"1,35*2,5*10</t>
  </si>
  <si>
    <t>"B.1.a - D.1.1.2" 1,35*2,5*5</t>
  </si>
  <si>
    <t>105</t>
  </si>
  <si>
    <t>968072455</t>
  </si>
  <si>
    <t>Vybourání kovových dveřních zárubní pl do 2 m2</t>
  </si>
  <si>
    <t>325020935</t>
  </si>
  <si>
    <t>"B.2.a - D.1.1.2"0,8*1,97+0,6*1,97*2</t>
  </si>
  <si>
    <t>"B.2.b - D.1.1.2" 0,6*1,97*2</t>
  </si>
  <si>
    <t>"B.2.c - D.1.1.2" 0,6*1,97*3</t>
  </si>
  <si>
    <t>"B.2.d - D.1.1.2" 0,6*1,97*2</t>
  </si>
  <si>
    <t>"B.3.a - D.1.1.2"0,6*1,97*2</t>
  </si>
  <si>
    <t>"B.3.b - D.1.1.2"0,8*1,97+0,6*1,97*2</t>
  </si>
  <si>
    <t>"B.3.c - D.1.1.2" 0,6*1,97*4</t>
  </si>
  <si>
    <t>"B.3.d - D.1.1.2" 0,6*1,97*2</t>
  </si>
  <si>
    <t>"B.4.a - D.1.1.2"0,6*1,97*2</t>
  </si>
  <si>
    <t>"B.4.b - D.1.1.2"0,6*1,97*2</t>
  </si>
  <si>
    <t>"B.5.a - D.1.1.2"0,6*1,97*2</t>
  </si>
  <si>
    <t>"B.5b - D.1.1.2"0,8*1,97+0,6*1,97*2</t>
  </si>
  <si>
    <t>"B.5c - D.1.1.2"0,8*1,97+0,6*1,97</t>
  </si>
  <si>
    <t>"B.5d - D.1.1.2"0,8*1,97+0,6*1,97</t>
  </si>
  <si>
    <t>"B.6.b- D.1.1.2" 0,6*1,9*6+0,7*1,97*2+0,8*1,97*2</t>
  </si>
  <si>
    <t>"B.6c - D.1.1.2"0,8*1,97+0,6*1,97*2</t>
  </si>
  <si>
    <t>106</t>
  </si>
  <si>
    <t>968072641</t>
  </si>
  <si>
    <t>Vybourání kovových stěn kromě výkladních</t>
  </si>
  <si>
    <t>533861472</t>
  </si>
  <si>
    <t>"B.5.f- D.1.1.2 -dělící dveře" 3*3,95*2</t>
  </si>
  <si>
    <t>"B.3.e - D.1.1.2 - dělící dveře" 3*4,1</t>
  </si>
  <si>
    <t>"B.5.e - D.1.1.2 - dělící dveře"1,25*4,1</t>
  </si>
  <si>
    <t>"B.1.a - D.1.1.2 - dělící dveře" 1,7*2,35</t>
  </si>
  <si>
    <t>107</t>
  </si>
  <si>
    <t>971033541</t>
  </si>
  <si>
    <t>Vybourání otvorů ve zdivu cihelném pl do 1 m2 na MVC nebo MV tl do 300 mm</t>
  </si>
  <si>
    <t>-1801431152</t>
  </si>
  <si>
    <t>"B.2.a - D.1.1.2" 0,95</t>
  </si>
  <si>
    <t>"B.2.b - D.1.1.2" 0,95</t>
  </si>
  <si>
    <t>"B.2.c - D.1.1.2" 0,95</t>
  </si>
  <si>
    <t>"B.2.d - D.1.1.2" 0,95</t>
  </si>
  <si>
    <t>"B.3.a - D.1.1.2" 0,95</t>
  </si>
  <si>
    <t>"B.3.b - D.1.1.2" 0,95</t>
  </si>
  <si>
    <t>"B.3.c - D.1.1.2" 0,95</t>
  </si>
  <si>
    <t>"B.3.d - D.1.1.2" 0,95</t>
  </si>
  <si>
    <t>"B.4.a - D.1.1.2" 0,95</t>
  </si>
  <si>
    <t>"B.4.b - D.1.1.2" 0,95</t>
  </si>
  <si>
    <t>"B.5.a - D.1.1.2" 0,95</t>
  </si>
  <si>
    <t>"B.5.b - D.1.1.2" 0,95</t>
  </si>
  <si>
    <t>"B.5.c - D.1.1.2" 0,95</t>
  </si>
  <si>
    <t>"B.5d - D.1.1.2" 0,95</t>
  </si>
  <si>
    <t>"B.6.a - D.1.1.2" 0,95</t>
  </si>
  <si>
    <t>"B.6.b- D.1.1.2" 2,15</t>
  </si>
  <si>
    <t>"B.6.c - D.1.1.2" 0,8</t>
  </si>
  <si>
    <t>"B.3.f - D.1.1.2" 2,36</t>
  </si>
  <si>
    <t>"B.4.c - D.1.1.2"2,15</t>
  </si>
  <si>
    <t>"B.5.f- D.1.1.2"2,48</t>
  </si>
  <si>
    <t>"B.3.e - D.1.1.2"2,11</t>
  </si>
  <si>
    <t>"B.5.e - D.1.1.2"2,36</t>
  </si>
  <si>
    <t>"B.1.a - D.1.1.2 " 3,15</t>
  </si>
  <si>
    <t>"B.1.b - D.1.1.2 " 0,95</t>
  </si>
  <si>
    <t>"B.1.c - D.1.1.4 " 0,95</t>
  </si>
  <si>
    <t>108</t>
  </si>
  <si>
    <t>974031142</t>
  </si>
  <si>
    <t>Vysekání rýh ve zdivu cihelném hl do 70 mm š do 70 mm</t>
  </si>
  <si>
    <t>579408884</t>
  </si>
  <si>
    <t>"B.2.a - D.1.1.2" 28,6</t>
  </si>
  <si>
    <t>"B.2.b - D.1.1.2" 18,25</t>
  </si>
  <si>
    <t>"B.2.c - D.1.1.2" 39</t>
  </si>
  <si>
    <t>"B.2.d - D.1.1.2" 28,6</t>
  </si>
  <si>
    <t>"B.3.a - D.1.1.2" 29,3</t>
  </si>
  <si>
    <t>"B.3.b - D.1.1.2" 36,5</t>
  </si>
  <si>
    <t>"B.3.c - D.1.1.2" 39</t>
  </si>
  <si>
    <t>"B.3.d - D.1.1.2" 28,6</t>
  </si>
  <si>
    <t>"B.4.a - D.1.1.2" 29,5</t>
  </si>
  <si>
    <t>"B.4.b - D.1.1.2" 28,6</t>
  </si>
  <si>
    <t>"B.5.a - D.1.1.2" 29,3</t>
  </si>
  <si>
    <t>"B.5.b - D.1.1.2" 28,6</t>
  </si>
  <si>
    <t>"B.5.c - D.1.1.2" 18,6</t>
  </si>
  <si>
    <t>"B.5d - D.1.1.2"29,5</t>
  </si>
  <si>
    <t>"B.6.a - D.1.1.2" 16,5</t>
  </si>
  <si>
    <t>"B.5.b- D.1.1.2" 52,6</t>
  </si>
  <si>
    <t>"B.6.c - D.1.1.2" 28,6</t>
  </si>
  <si>
    <t>"B.3.f - D.1.1.2" 56,5</t>
  </si>
  <si>
    <t>"B.4.c - D.1.1.2"57,3</t>
  </si>
  <si>
    <t>"B.5.f - D.1.1.2"58,4</t>
  </si>
  <si>
    <t>"B.1.a - D.1.1.2"34,5</t>
  </si>
  <si>
    <t>"B.5.e - D.1.1.2"29</t>
  </si>
  <si>
    <t>"B.1.b - D.1.1.2 " 36,5</t>
  </si>
  <si>
    <t>"B.1.c - D.1.1.4 " 30</t>
  </si>
  <si>
    <t>109</t>
  </si>
  <si>
    <t>978011191</t>
  </si>
  <si>
    <t>Otlučení (osekání) vnitřní vápenné nebo vápenocementové omítky stropů v rozsahu do 100 %</t>
  </si>
  <si>
    <t>1116342245</t>
  </si>
  <si>
    <t>110</t>
  </si>
  <si>
    <t>978013191</t>
  </si>
  <si>
    <t>Otlučení (osekání) vnitřní vápenné nebo vápenocementové omítky stěn v rozsahu do 100 %</t>
  </si>
  <si>
    <t>-1494261187</t>
  </si>
  <si>
    <t>"B.2.a - D.1.1.2" (2,59*2+2,02*2)*1,95+(1,55*4+1,25+0,75)*0,4-(1,55*1,25+1,55*0,75)</t>
  </si>
  <si>
    <t>"B.2.b - D.1.1.2" (2,92*2+1,9*2+1,047*2)*1,95+(1,25*2+1,15*2+0,95+0,85)*0,4-(1,25*0,95+1,15*0,85)</t>
  </si>
  <si>
    <t>"B.2.c - D.1.1.2" (2,945*2+2,95*2)*1,95+(1,35*6+0,85*2+0,95)*0,4-(0,85*1,35*2+1,35*0,95)</t>
  </si>
  <si>
    <t>"B.2.d - D.1.1.2"(2,62*2+1,9*2)*1,95+(1,05*4+1,25+0,75)*0,4-(1,05*1,25+1,05*0,75)</t>
  </si>
  <si>
    <t>"B.3.a - D.1.1.2" (2,59*2+2,02*2)*1,95+(1,55*4+1,25+0,75)*0,4-(1,55*1,25+1,55*0,75)</t>
  </si>
  <si>
    <t>"B.3.b - D.1.1.2" (2,92*2+1,9*2+1,047*2)*1,95+(1,25*2+1,15*2+0,95+0,85)*0,4-(1,25*0,95+1,15*0,85)</t>
  </si>
  <si>
    <t>"B.3.c - D.1.1.2" (2,945*2+2,95*2)*1,95+(1,35*6+0,85*2+0,95)*0,4-(0,85*1,35*2+1,35*0,95)</t>
  </si>
  <si>
    <t>"B.3.d - D.1.1.2"(2,62*2+1,9*2)*1,95+(1,05*4+1,25+0,75)*0,4-(1,05*1,25+1,05*0,75)</t>
  </si>
  <si>
    <t>"B.4.a - D.1.1.2"(2,59+1,39+2,02*2)*1,95+(1,55*4+0,75+1,25)*0,4</t>
  </si>
  <si>
    <t>"B.4.b - D.1.1.2"(2,62*2+1,8*2)*1,95+(1,05*4+1,25+0,75)*0,4-(1,05*1,25+1,05*0,75)</t>
  </si>
  <si>
    <t>"B.5.a - D.1.1.2"(2,59+1,39+2,02*2)*1,95+(1,05*2+1,55*2+1,25+0,75)*0,4-(0,8*1,97+1,55*1,25+1,05*0,75)</t>
  </si>
  <si>
    <t>"B.5.b - D.1.1.2"(2,95*2+1,9*2+1,047*2)*1,95+(1,05*4+0,85+0,95)*0,4-(1,05-0,95+1,05*0,85)</t>
  </si>
  <si>
    <t>"B.5.c - D.1.1.2"(2,945*2+1,13*2)*1,95+(1,05*4+0,85+0,95)*0,4-(0,6*1,97+1,05*0,95+1,05*0,85)</t>
  </si>
  <si>
    <t>"B.5d - D.1.1.2" (2,62*2+1,8*2)*1,95+(1,05*2+0,85*2+1,25+0,75)*0,4-(1,05*1,25+0,85*0,75)</t>
  </si>
  <si>
    <t>"B.6.a - D.1.1.2"(2,59+1,12+2,02+2,27)*1,5+(0,4*4+0,75+1,25)*0,4-(0,4*0,75+1,25*0,4)</t>
  </si>
  <si>
    <t>"B.6.b - D.1.1." (5,3+3,51+1+2,3+1,9+1+2,3+1,986+2,134+1+5,3+3,038+1+2,2+2,2+1+2,17+1+1,986+1,913)*1,5+(1*4+1,05*2)*0,4-(1,05*1*2)</t>
  </si>
  <si>
    <t>(0,4+0,6+1+0,5)*1,5*2</t>
  </si>
  <si>
    <t>"B.6.c - D.1.1.2"(2,62*2+1,8*2)*1,5+(0,44*4+1,25+0,75)*0,4-(0,44*1,25+0,44*0,75)</t>
  </si>
  <si>
    <t>"B.3.f - D.1.1.2"(7,59*2+0,48*2+0,6*2+0,15*2+7,524+3,2+3*2+7,619)*3,95+(2,5*2+1,4)*0,8*4+(2,2*2+1)*0,4*3-(1,4*2,5*4+1,8*2,5*2+2,2*1*3)</t>
  </si>
  <si>
    <t>(4*2+12+3*4+0,6*4*2)*4,2+35,69+(1,05*3+2,55*2*3)*0,4-(1,15*2,55*3)</t>
  </si>
  <si>
    <t>"B.4.c - D.1.1.2"(13,255*2+3+7,619+3,2+7,524+3+0,48*2+0,6*2)*3,95+(2,5*2+1,4)*0,8*7+(1,15+2,55*2)*0,4*5+(2,2*2+1+2,2*2+1)*0,4</t>
  </si>
  <si>
    <t>-(1,4*2,5*7+1,8*2,5*2+1,15*2,55*2+2,2*1+2,2*1)+(4*2+12+3*4+0,6*4*2)*4,2+35,69+(1,05*3+2,55*2*3)*0,4-(1,15*2,55*3)</t>
  </si>
  <si>
    <t>"B.5.F - D.1.1.2"(18,5*2+3+7,5+0,6*2+3+4,25*2+7,9*2+0,6*2+3)*3,95+(2,5*2+1,4)*0,6*7+(1,15+2,55*2)*0,4*2+(2,2*2+1)*0,4*3+(2,2*2+1)*0,6</t>
  </si>
  <si>
    <t>-(1,4*2,5*7+1,8*3,5*2+1,15*2,55*2+2,2*1*4)+(4*2+12+3*4+0,6*4*2)*4,2+35,69+(1,05*3+2,55*2*3)*0,4-(1,15*2,55*3)</t>
  </si>
  <si>
    <t>"B.3.e - D.1.1.2" (2,895+2,8+2,6+0,2)*3,95+(2,5*2+1,35)*0,4-(1,35*2,5+2,8*3,5)+ (20,65*2+0,05*2+0,45+0,28+0,09+0,6)*3,95</t>
  </si>
  <si>
    <t>(2,5*2*2+1,35*2)*0,62+(1,15*3+2,55*2*3)*0,3-(1,35*2,5*4+1,15*2,55*3)+(23,291*2+2,828+0,25+0,6+0,25+0,09+0,62*2)*3,95+(2,5*2*3+1,35*3)*0,62</t>
  </si>
  <si>
    <t>(1,15*5+2,55*2*5)*0,3-(1,35*2,5*4+1,15*2,55*5+2,8*3,5)</t>
  </si>
  <si>
    <t>"B.5.e - D.1.1.2" (11,74*2+17,68*2+5,17*2+3,15*3+0,6*4+0,15*4)*3,95+(1,4+2,45*2)*10*0,45+(1,15+2,25*2)*6*0,4+(2,33+3,5*2)*0,45</t>
  </si>
  <si>
    <t>-(1,15*2,25*6+1,5*2,45*10+2,33*3,5*2)</t>
  </si>
  <si>
    <t>"B.1.a - D.1.1.2"(9,41*2+11,74*2+17,7*2+4,3*2+3*2+0,69*2+0,89*5*2+0,3*2+0,4*2+0,82+0,55+0,45*2+0,11*2+0,48*2+0,45*4+0,2*2+0,1*2+3)*3,8</t>
  </si>
  <si>
    <t>(1,15+2,65*2)*0,4*8+(2,5*2+1,35)*0,69+(2,5*2+1,35)*0,89*5+(2,5*2+1,35)*0,4*2</t>
  </si>
  <si>
    <t>-(1,18*2,65*8+1,35*2,5*7+1,8*2,1+1,8*2,6*2)</t>
  </si>
  <si>
    <t>"B.1.b - D.1.1.2" (2,92*2+1,9*2+1,047*2)*1,95+(1,4*2+0+0,85)*0,4+(1,4*2+0,95)*0,6-(1,4*0,85)</t>
  </si>
  <si>
    <t>"B.1.c - D.1.1.2"(2,92*2+2,917*2+0,5*2)*1,8+(1,4*2+1,2*2)*1,8+(3,845*2+3,567*2+3)*1,8-(0,7*4+0,85*2)-(0,85*0,7*2)</t>
  </si>
  <si>
    <t>111</t>
  </si>
  <si>
    <t>978019391</t>
  </si>
  <si>
    <t>Otlučení (osekání) vnější vápenné nebo vápenocementové omítky stupně členitosti 3 až 5 do 100%</t>
  </si>
  <si>
    <t>-1503254562</t>
  </si>
  <si>
    <t>"B.1.a - D.1.1.15" 1,6*34,1</t>
  </si>
  <si>
    <t>"B.1.b - D.1.1.12"6,8*1,6</t>
  </si>
  <si>
    <t>112</t>
  </si>
  <si>
    <t>978021191</t>
  </si>
  <si>
    <t>Otlučení (osekání) cementových omítek vnitřních stěn v rozsahu do 100 %</t>
  </si>
  <si>
    <t>-1183998903</t>
  </si>
  <si>
    <t>113</t>
  </si>
  <si>
    <t>978023411</t>
  </si>
  <si>
    <t>Vyškrabání spár zdiva cihelného mimo komínového</t>
  </si>
  <si>
    <t>-1677336536</t>
  </si>
  <si>
    <t>OM_OTL+OBKL_D</t>
  </si>
  <si>
    <t>114</t>
  </si>
  <si>
    <t>978023411.1</t>
  </si>
  <si>
    <t>Vyškrabání spár zdiva cihelného mimo komínového - vnější zdivo</t>
  </si>
  <si>
    <t>728018957</t>
  </si>
  <si>
    <t>115</t>
  </si>
  <si>
    <t>978R01</t>
  </si>
  <si>
    <t>D+M ochranné stěny k zamezení prachu a vymezení pracovního prostoru, následná demontáž</t>
  </si>
  <si>
    <t>156263260</t>
  </si>
  <si>
    <t>"B.2.a - D.1.1.2" 50</t>
  </si>
  <si>
    <t>"B.2.b - D.1.1.2" 50</t>
  </si>
  <si>
    <t>"B.2.c - D.1.1.2" 50</t>
  </si>
  <si>
    <t>"B.2.d- D.1.1.2" 50</t>
  </si>
  <si>
    <t>"B.3.a - D.1.1.2" 50</t>
  </si>
  <si>
    <t>"B.3.b - D.1.1.2" 50</t>
  </si>
  <si>
    <t>"B.3.c - D.1.1.2" 50</t>
  </si>
  <si>
    <t>"B.3.d- D.1.1.2" 50</t>
  </si>
  <si>
    <t>"B.4.a - D.1.1.2" 50</t>
  </si>
  <si>
    <t>"B.4.b - D.1.1.2" 50</t>
  </si>
  <si>
    <t>"B.5.a - D.1.1.2" 50</t>
  </si>
  <si>
    <t>"B.5.b - D.1.1.2" 50</t>
  </si>
  <si>
    <t>"B.5.c - D.1.1.2" 50</t>
  </si>
  <si>
    <t>"B.5.d - D.1.1.2" 50</t>
  </si>
  <si>
    <t>"B.6.a - D.1.1.2" 50</t>
  </si>
  <si>
    <t>"B.6.b - D.1.1.2" 110</t>
  </si>
  <si>
    <t>"B.6.c - D.1.1.2" 50</t>
  </si>
  <si>
    <t>"B.3.f - D.1.1.2" 150</t>
  </si>
  <si>
    <t>"B.4.c - D.1.1.2" 150</t>
  </si>
  <si>
    <t>"B.5.f - D.1.1.2" 150</t>
  </si>
  <si>
    <t>"B.3.e - D.1.1.2" 150</t>
  </si>
  <si>
    <t>"B.5.e - D.1.1.2" 150</t>
  </si>
  <si>
    <t>"B.1.a - D.1.1.2"150</t>
  </si>
  <si>
    <t xml:space="preserve">"B.1.b - D.1.1.2" 50 </t>
  </si>
  <si>
    <t>"B.1.c - D.1.1.4 " 50</t>
  </si>
  <si>
    <t>116</t>
  </si>
  <si>
    <t>978R02</t>
  </si>
  <si>
    <t>D+M folie pro ochranu podlah, PE, geotextílie, dřevotříska - následná likvidace</t>
  </si>
  <si>
    <t>581881273</t>
  </si>
  <si>
    <t>"B.2.a - D.1.1.2" 5,04+50</t>
  </si>
  <si>
    <t>"B.2.b - D.1.1.2" 6,59+50</t>
  </si>
  <si>
    <t>"B.2.c - D.1.1.2" 8,57+50</t>
  </si>
  <si>
    <t>"B.2.d - D.1.1.2" 4,88+50</t>
  </si>
  <si>
    <t>"B.3.a - D.1.1.2" 5,04+50</t>
  </si>
  <si>
    <t>"B.3.b - D.1.1.2" 6,55+50</t>
  </si>
  <si>
    <t>"B.3.c - D.1.1.2" 8,51+50</t>
  </si>
  <si>
    <t>"B.3.d - D.1.1.2" 4,89+50</t>
  </si>
  <si>
    <t>"B.4.a - D.1.1.2" 5,02+50</t>
  </si>
  <si>
    <t>"B.4.b - D.1.1.2" 4,89+50</t>
  </si>
  <si>
    <t>"B.5.a - D.1.1.2" 5,02+50</t>
  </si>
  <si>
    <t>"B.5.b - D.1.1.2" 6,65+50</t>
  </si>
  <si>
    <t>"B.5.c - D.1.1.2" 3,26+50</t>
  </si>
  <si>
    <t>"B.5.d - D.1.1.2" 4,89+50</t>
  </si>
  <si>
    <t>"B.6.a - D.1.1.2" 4,97+50</t>
  </si>
  <si>
    <t>"B.6.b - D.1.1.2" (3,99+8,42)+50+(3,92+8,27)+50</t>
  </si>
  <si>
    <t>"B.6.c - D.1.1.2"4,89+50</t>
  </si>
  <si>
    <t>"B.3.f - D.1.1.2" 68,08+61,23+8,08+50</t>
  </si>
  <si>
    <t>"B.4.c - D.1.1.2" 129,41+50</t>
  </si>
  <si>
    <t>"B.5.f - D.1.1.2" 154,77+50</t>
  </si>
  <si>
    <t>"B.3.e - D.1.1.2" 137,9+50</t>
  </si>
  <si>
    <t>"B.5.e - D.1.1.2" 111,26+50</t>
  </si>
  <si>
    <t>"B.1.a - D.1.1.2"134,76+50</t>
  </si>
  <si>
    <t>"B.1.b - D.1.1.4 " 6,59+50</t>
  </si>
  <si>
    <t>"B.1.c - D.1.1.4 " 23,53+50</t>
  </si>
  <si>
    <t>117</t>
  </si>
  <si>
    <t>978R03</t>
  </si>
  <si>
    <t xml:space="preserve">D+M ochrana rámu stávajících oken </t>
  </si>
  <si>
    <t>1449276307</t>
  </si>
  <si>
    <t>"B.2.c - D.1.1.4" 3</t>
  </si>
  <si>
    <t>"B.3.c - D.1.1.4" 3</t>
  </si>
  <si>
    <t>"B.3.d - D.1.1.4" 2</t>
  </si>
  <si>
    <t>"B.6.b - D.1.1.4" 2</t>
  </si>
  <si>
    <t>"B.3.f - D.1.1.4" 12</t>
  </si>
  <si>
    <t>"B.4.c - D.1.1.4" 9</t>
  </si>
  <si>
    <t>"B.5.f - D.1.1.4" 8</t>
  </si>
  <si>
    <t>"B.3.e - D.1.1.2" 9</t>
  </si>
  <si>
    <t>"B.5.e - D.1.1.2" 18</t>
  </si>
  <si>
    <t>"B.1.a - D.1.1.2"11</t>
  </si>
  <si>
    <t>"B.1.b - D.1.1.2" 1</t>
  </si>
  <si>
    <t>"B.1.c - D.1.1.2" 2</t>
  </si>
  <si>
    <t>118</t>
  </si>
  <si>
    <t>978R04</t>
  </si>
  <si>
    <t>D+M staveništní vrátek/stavební výtah/plošina</t>
  </si>
  <si>
    <t>den</t>
  </si>
  <si>
    <t>295888082</t>
  </si>
  <si>
    <t>"B.2.a - D.1.1.3 h =9m" 60</t>
  </si>
  <si>
    <t>"B.2.b - D.1.1.3 h =9m" 60</t>
  </si>
  <si>
    <t>"B.2.c - D.1.1.3 h =9m" 60</t>
  </si>
  <si>
    <t>"B.2.d - D.1.1.3 h =9m" 60</t>
  </si>
  <si>
    <t>"B.2.a - D.1.1.3 h =13m" 60</t>
  </si>
  <si>
    <t>"B.3.a - D.1.1.3 h =13m" 60</t>
  </si>
  <si>
    <t>"B.3.c - D.1.1.3 h =13m" 60</t>
  </si>
  <si>
    <t>"B.3.d - D.1.1.3 h =13m" 60</t>
  </si>
  <si>
    <t>"B.4.a - D.1.1.3 h =18m" 60</t>
  </si>
  <si>
    <t>"B.4.b - D.1.1.3 h =18m" 60</t>
  </si>
  <si>
    <t>"B.5.a - D.1.1.3 h =22m" 60</t>
  </si>
  <si>
    <t>"B.5.b - D.1.1.3 h =22m" 60</t>
  </si>
  <si>
    <t>"B.5.c - D.1.1.3 h =22m" 40</t>
  </si>
  <si>
    <t>"B.5.d - D.1.1.3 h =22m" 60</t>
  </si>
  <si>
    <t>"B.6.a - D.1.1.3 h =28m" 40</t>
  </si>
  <si>
    <t>"B.6.b - D.1.1.3 h =28m" 2*80</t>
  </si>
  <si>
    <t>"B.6.c - D.1.1.3 h =28m" 60</t>
  </si>
  <si>
    <t>"B.3.f - D.1.1.3 h =13m" 120</t>
  </si>
  <si>
    <t>"B.4.c - D.1.1.3 h=18m" 120</t>
  </si>
  <si>
    <t>"B.5.f - D.1.1.2 h=22m" 120</t>
  </si>
  <si>
    <t>"B.3.e - D.1.1.3 h =13m" 120</t>
  </si>
  <si>
    <t>"B.5.e - D.1.1.2 h=22m" 120</t>
  </si>
  <si>
    <t>"B.1.a - D.1.1.2 h=4m"120</t>
  </si>
  <si>
    <t>"B.1.b - D.1.1.2 h=4m"60</t>
  </si>
  <si>
    <t>"B.1.c - D.1.1.2 h=4m"60</t>
  </si>
  <si>
    <t>119</t>
  </si>
  <si>
    <t>978R05</t>
  </si>
  <si>
    <t>D+M ochrana vnější fasády při použití vrátku/výtahu/plošiny</t>
  </si>
  <si>
    <t>1278450502</t>
  </si>
  <si>
    <t>"B.2.c- D.1.1.3 h =9m" 60</t>
  </si>
  <si>
    <t>"B.3.b - D.1.1.3 h =13m" 60</t>
  </si>
  <si>
    <t>120</t>
  </si>
  <si>
    <t>978R06</t>
  </si>
  <si>
    <t>D+M Požární ucpávky</t>
  </si>
  <si>
    <t>173123846</t>
  </si>
  <si>
    <t>"B.2.a - D.1.1.11"1</t>
  </si>
  <si>
    <t>"B.2.b - D.1.1.10"1</t>
  </si>
  <si>
    <t>"B.2.c - D.1.1.10" 1</t>
  </si>
  <si>
    <t>"B.2.d - D.1.1.10" 1</t>
  </si>
  <si>
    <t>"B.3.a - D.1.1.11"1</t>
  </si>
  <si>
    <t>"B.3.b - D.1.1.10"1</t>
  </si>
  <si>
    <t>"B.3.c - D.1.1.10" 1</t>
  </si>
  <si>
    <t>"B.3.d - D.1.1.10" 1</t>
  </si>
  <si>
    <t>"B.4.a - D.1.1.11"1</t>
  </si>
  <si>
    <t>"B.4.b - D.1.1.11" 1</t>
  </si>
  <si>
    <t>"B.5.a - D.1.1.11"1</t>
  </si>
  <si>
    <t>"B.5.b - D.1.1.11"1</t>
  </si>
  <si>
    <t>"B.5.c - D.1.1.11"1</t>
  </si>
  <si>
    <t>"B.5.d - D.1.1.11"1</t>
  </si>
  <si>
    <t>"B.6.a - D.1.1.11"1</t>
  </si>
  <si>
    <t>"B.6.b - D.1.1.11" 4</t>
  </si>
  <si>
    <t>"B.6.c - D.1.1.11" 1</t>
  </si>
  <si>
    <t>"B.3.f - D.1.1.13" 4</t>
  </si>
  <si>
    <t>"B.4.c - D.1.1.13" 4</t>
  </si>
  <si>
    <t>"B.5.f - D.1.1.13" 4</t>
  </si>
  <si>
    <t>"B.3.e- D.1.1.13" 4</t>
  </si>
  <si>
    <t>"B.5.e - D.1.1.13" 4</t>
  </si>
  <si>
    <t>"B.1.a - D.1.1.2"4</t>
  </si>
  <si>
    <t>"B.1.c - D.1.1.2" 1</t>
  </si>
  <si>
    <t>121</t>
  </si>
  <si>
    <t>978R07</t>
  </si>
  <si>
    <t>Stavební přípomoce nedefinované rozpočtem</t>
  </si>
  <si>
    <t>858238747</t>
  </si>
  <si>
    <t>"B.2.a - D.1.1.4" 15</t>
  </si>
  <si>
    <t>"B.2.b - D.1.1.4" 15</t>
  </si>
  <si>
    <t>"B.2.c - D.1.1.4" 15</t>
  </si>
  <si>
    <t>"B.2.d - D.1.1.4" 15</t>
  </si>
  <si>
    <t>"B.3.a - D.1.1.4" 15</t>
  </si>
  <si>
    <t>"B.3.b - D.1.1.4" 15</t>
  </si>
  <si>
    <t>"B.3.c - D.1.1.4" 15</t>
  </si>
  <si>
    <t>"B.3.d - D.1.1.4" 15</t>
  </si>
  <si>
    <t>"B.4.a - D.1.1.4" 15</t>
  </si>
  <si>
    <t>"B.4.b - D.1.1.4" 15</t>
  </si>
  <si>
    <t>"B.5.a - D.1.1.4" 15</t>
  </si>
  <si>
    <t>"B.5.b - D.1.1.4" 15</t>
  </si>
  <si>
    <t>"B.5.c - D.1.1.4" 15</t>
  </si>
  <si>
    <t>"B.5.d - D.1.1.4" 15</t>
  </si>
  <si>
    <t>"B.6.a - D.1.1.4" 15</t>
  </si>
  <si>
    <t>"B.6.b - D.1.1.4" 30</t>
  </si>
  <si>
    <t>"B.6.c - D.1.1.4" 15</t>
  </si>
  <si>
    <t>"B.3.f - D.1.1.4" 25</t>
  </si>
  <si>
    <t>"B.4.c - D.1.1.4" 25</t>
  </si>
  <si>
    <t>"B.5.f - D.1.1.4"25</t>
  </si>
  <si>
    <t>"B.5.e- D.1.1.4"25</t>
  </si>
  <si>
    <t>"B.1.a - D.1.1.2"40</t>
  </si>
  <si>
    <t>"B.1.b - D.1.1.2" 15</t>
  </si>
  <si>
    <t>"B.1.c - D.1.1.2" 15</t>
  </si>
  <si>
    <t>122</t>
  </si>
  <si>
    <t>978R07.1</t>
  </si>
  <si>
    <t>Demontáž hasících přístrojů</t>
  </si>
  <si>
    <t>295935635</t>
  </si>
  <si>
    <t>"B.4.c - D.1.1.10" 2</t>
  </si>
  <si>
    <t>"B.3.f - D.1.1.10"3</t>
  </si>
  <si>
    <t>"B.5.f - D.1.1.10"3</t>
  </si>
  <si>
    <t>"B.3.e- D.1.1.13" 3</t>
  </si>
  <si>
    <t>"B.5.e - D.1.1.13"1</t>
  </si>
  <si>
    <t>123</t>
  </si>
  <si>
    <t>978R08</t>
  </si>
  <si>
    <t>Rozvaděče RX - rozchození dvířek, repase úzavěru, obroušení, očištění, odmaštění a natření celého rozvaděče bílou barvou, nové označení</t>
  </si>
  <si>
    <t>2056841247</t>
  </si>
  <si>
    <t>"B.4.c - D.1.1.13 - R15" 1</t>
  </si>
  <si>
    <t>"B.5.f - D.1.1.13 - R15" 1</t>
  </si>
  <si>
    <t>"B.3.e - R11 a R12 - D.1.1.13" 2</t>
  </si>
  <si>
    <t>"B.5.e - R19 - D.1.1.13" 1</t>
  </si>
  <si>
    <t>"B.1.a - R2 a R3 - D.1.1.13"2</t>
  </si>
  <si>
    <t>124</t>
  </si>
  <si>
    <t>978R11</t>
  </si>
  <si>
    <t>Odstranění sedacího nábytku</t>
  </si>
  <si>
    <t>761306293</t>
  </si>
  <si>
    <t>"B.5.f - D.1.1.2" 4</t>
  </si>
  <si>
    <t>125</t>
  </si>
  <si>
    <t>978R11.1</t>
  </si>
  <si>
    <t>Demontáž dřevěné skříňky a ocelové kartotéky</t>
  </si>
  <si>
    <t>-1858925188</t>
  </si>
  <si>
    <t>"B.5.e - D.1.1.2"1</t>
  </si>
  <si>
    <t>126</t>
  </si>
  <si>
    <t>978R12</t>
  </si>
  <si>
    <t>Odstranění nástěnky</t>
  </si>
  <si>
    <t>-498758799</t>
  </si>
  <si>
    <t>"B.5.f - D.1.1.2"3</t>
  </si>
  <si>
    <t>127</t>
  </si>
  <si>
    <t>985 R01</t>
  </si>
  <si>
    <t>Chemická clona na bázi injektážního krému, průměr vrtu 14 mm, po 100- 120mm, tl. zdiva 600mm, včetně vyvrtání otvoru, vyčištění vrtu</t>
  </si>
  <si>
    <t>-304068528</t>
  </si>
  <si>
    <t>"B.1.a - D.1.1.15" 34,1*0,6</t>
  </si>
  <si>
    <t>"B.1.b - D.1.1.12"6,8*0,6</t>
  </si>
  <si>
    <t>"B.1.c - D.1.1.11"8*0,6</t>
  </si>
  <si>
    <t>128</t>
  </si>
  <si>
    <t>985131311</t>
  </si>
  <si>
    <t>Ruční dočištění ploch stěn, rubu kleneb a podlah ocelových kartáči</t>
  </si>
  <si>
    <t>-786763621</t>
  </si>
  <si>
    <t>"B.1.a/b/c - D.1.1.15/11/12" OM_Vn</t>
  </si>
  <si>
    <t>129</t>
  </si>
  <si>
    <t>-577236989</t>
  </si>
  <si>
    <t>Vnitřní zdivo</t>
  </si>
  <si>
    <t>997</t>
  </si>
  <si>
    <t>Přesun sutě</t>
  </si>
  <si>
    <t>130</t>
  </si>
  <si>
    <t>997002611</t>
  </si>
  <si>
    <t>Nakládání suti a vybouraných hmot</t>
  </si>
  <si>
    <t>-641118623</t>
  </si>
  <si>
    <t>131</t>
  </si>
  <si>
    <t>997013160</t>
  </si>
  <si>
    <t>Vnitrostaveništní doprava suti a vybouraných hmot pro budovy v do 36 m s omezením mechanizace</t>
  </si>
  <si>
    <t>-569202152</t>
  </si>
  <si>
    <t>132</t>
  </si>
  <si>
    <t>997013219</t>
  </si>
  <si>
    <t>Příplatek k vnitrostaveništní dopravě suti a vybouraných hmot za zvětšenou dopravu suti ZKD 10 m</t>
  </si>
  <si>
    <t>-219303536</t>
  </si>
  <si>
    <t>133</t>
  </si>
  <si>
    <t>997013509</t>
  </si>
  <si>
    <t>Příplatek k odvozu suti a vybouraných hmot na skládku ZKD 1 km přes 1 km</t>
  </si>
  <si>
    <t>1824009312</t>
  </si>
  <si>
    <t>"odvoz dalších 15 km" 745,628*15</t>
  </si>
  <si>
    <t>134</t>
  </si>
  <si>
    <t>997013511</t>
  </si>
  <si>
    <t>Odvoz suti a vybouraných hmot z meziskládky na skládku do 1 km s naložením a se složením</t>
  </si>
  <si>
    <t>1470627787</t>
  </si>
  <si>
    <t>135</t>
  </si>
  <si>
    <t>997013631</t>
  </si>
  <si>
    <t>Poplatek za uložení na skládce (skládkovné) stavebního odpadu směsného kód odpadu 17 09 04</t>
  </si>
  <si>
    <t>1499705163</t>
  </si>
  <si>
    <t>136</t>
  </si>
  <si>
    <t>997211612</t>
  </si>
  <si>
    <t>Nakládání vybouraných hmot na dopravní prostředky pro vodorovnou dopravu</t>
  </si>
  <si>
    <t>-899830016</t>
  </si>
  <si>
    <t>998</t>
  </si>
  <si>
    <t>Přesun hmot</t>
  </si>
  <si>
    <t>137</t>
  </si>
  <si>
    <t>998011004</t>
  </si>
  <si>
    <t>Přesun hmot pro budovy zděné v do 36 m</t>
  </si>
  <si>
    <t>-1562617779</t>
  </si>
  <si>
    <t>PSV</t>
  </si>
  <si>
    <t>Práce a dodávky PSV</t>
  </si>
  <si>
    <t>711</t>
  </si>
  <si>
    <t>Izolace proti vodě, vlhkosti a plynům</t>
  </si>
  <si>
    <t>138</t>
  </si>
  <si>
    <t>711111011</t>
  </si>
  <si>
    <t>Provedení izolace proti zemní vlhkosti vodorovné za studena suspenzí asfaltovou</t>
  </si>
  <si>
    <t>-116799089</t>
  </si>
  <si>
    <t>"B.1.a - D.1.1.8"134,76</t>
  </si>
  <si>
    <t>"B.1.b - D.1.1.7"6,59</t>
  </si>
  <si>
    <t>"B.1.c - D.1.1.7" 23,53</t>
  </si>
  <si>
    <t>139</t>
  </si>
  <si>
    <t>11163153</t>
  </si>
  <si>
    <t>emulze asfaltová penetrační</t>
  </si>
  <si>
    <t>litr</t>
  </si>
  <si>
    <t>-164207883</t>
  </si>
  <si>
    <t>140</t>
  </si>
  <si>
    <t>711141559</t>
  </si>
  <si>
    <t>Provedení izolace proti zemní vlhkosti pásy přitavením vodorovné NAIP</t>
  </si>
  <si>
    <t>1617075816</t>
  </si>
  <si>
    <t>141</t>
  </si>
  <si>
    <t>62832134</t>
  </si>
  <si>
    <t>pás asfaltový natavitelný oxidovaný tl 4,0mm typu V60 S40 s vložkou ze skleněné rohože, s jemnozrnným minerálním posypem</t>
  </si>
  <si>
    <t>-1505049290</t>
  </si>
  <si>
    <t>164,88*1,15 'Přepočtené koeficientem množství</t>
  </si>
  <si>
    <t>142</t>
  </si>
  <si>
    <t>711161215</t>
  </si>
  <si>
    <t>Izolace proti zemní vlhkosti nopovou fólií svislá, nopek v 20,0 mm, tl do 1,0 mm</t>
  </si>
  <si>
    <t>2092532830</t>
  </si>
  <si>
    <t>"B.1.a - D.1.1.15"34,1*(0,6+0,9)</t>
  </si>
  <si>
    <t>"B.1.b - D.1.1.12"6,8*(0,6+0,9)</t>
  </si>
  <si>
    <t>"B.1.c - D.1.1.11"8*(0,6+0,9)</t>
  </si>
  <si>
    <t>143</t>
  </si>
  <si>
    <t>711161384</t>
  </si>
  <si>
    <t>Izolace proti zemní vlhkosti nopovou fólií ukončení provětrávací lištou</t>
  </si>
  <si>
    <t>-1427314585</t>
  </si>
  <si>
    <t>"B.1.a - D.1.1.15" 35</t>
  </si>
  <si>
    <t>"B.1.b - D.1.1.12"7,5</t>
  </si>
  <si>
    <t>"B.1.c - D.1.1.11"9</t>
  </si>
  <si>
    <t>144</t>
  </si>
  <si>
    <t>711413R01</t>
  </si>
  <si>
    <t>Bitumenová bezešvá stěrka s nízkým úbytkem objemu při zrání (úbytek max. 10%) - vnější sokl</t>
  </si>
  <si>
    <t>2001362682</t>
  </si>
  <si>
    <t>145</t>
  </si>
  <si>
    <t>998711103</t>
  </si>
  <si>
    <t>Přesun hmot tonážní pro izolace proti vodě, vlhkosti a plynům v objektech výšky do 60 m</t>
  </si>
  <si>
    <t>-686513086</t>
  </si>
  <si>
    <t>713</t>
  </si>
  <si>
    <t>Izolace tepelné</t>
  </si>
  <si>
    <t>146</t>
  </si>
  <si>
    <t>713121111</t>
  </si>
  <si>
    <t>Montáž izolace tepelné podlah volně kladenými rohožemi, pásy, dílci, deskami 1 vrstva</t>
  </si>
  <si>
    <t>-531897812</t>
  </si>
  <si>
    <t>147</t>
  </si>
  <si>
    <t>28376556</t>
  </si>
  <si>
    <t>deska polystyrénová pro snížení kročejového hluku (max. zatížení 6,5 kN/m2) tl 20mm</t>
  </si>
  <si>
    <t>-1795170213</t>
  </si>
  <si>
    <t>988,26*1,1 'Přepočtené koeficientem množství</t>
  </si>
  <si>
    <t>148</t>
  </si>
  <si>
    <t>713121211</t>
  </si>
  <si>
    <t>Montáž izolace tepelné podlah volně kladenými okrajovými pásky</t>
  </si>
  <si>
    <t>268121103</t>
  </si>
  <si>
    <t>"B.2.a - D.1.1.4" 2,59*2+2,02*2</t>
  </si>
  <si>
    <t>"B.2.b - D.1.1.4" (2,92*2+1,9*2+1,047*2)</t>
  </si>
  <si>
    <t>"B.2.c - D.1.1.4" (2,945*2+2,95*2)</t>
  </si>
  <si>
    <t>"B.2.d - D.1.1.4" 2,62*2+1,9*2</t>
  </si>
  <si>
    <t>"B.3.a - D.1.1.4" 2,59*2+2,02*2</t>
  </si>
  <si>
    <t>"B.3.b - D.1.1.4" (2,92*2+1,9*2+1,047*2)</t>
  </si>
  <si>
    <t>"B.3.c - D.1.1.4" (2,945*2+2,95*2)</t>
  </si>
  <si>
    <t>"B.3.d - D.1.1.4" 2,62*2+1,9*2</t>
  </si>
  <si>
    <t>"B.4.a - D.1.1.4"2,59*2+2,02*2</t>
  </si>
  <si>
    <t>"B.4.b - D.1.1.4"2,62*2+1,8*2</t>
  </si>
  <si>
    <t>"B.5.a - D.1.1.4"2,59*2+2,02*2</t>
  </si>
  <si>
    <t>"B.5.b - D.1.1.4"(2,95*2+1,9*2+1,047*2)</t>
  </si>
  <si>
    <t>"B.5.c- D.1.1.4"(2,945*2+1,13*2)</t>
  </si>
  <si>
    <t>"B.5.d - D.1.1.4"(2,62*2+1,8*2)</t>
  </si>
  <si>
    <t>"B.6.a - D.1.1.4" 2,59*2+2,02*2</t>
  </si>
  <si>
    <t>"B.6.b - D.1.1.4" 5,3+3,51+1+2,3+1,9+1+2,3+1,986+2,134+1+5,3+3,038+1+2,2+2,2+1+2,17+1+1,986+1,913</t>
  </si>
  <si>
    <t>"B.6.c - D.1.1.4" 2,62*2+1,8*2</t>
  </si>
  <si>
    <t>"B.3.f - D.1.1.4" 2,633*2+3,2*2+11,88*2+2,888+2,823+0,7*2+0,07*2+0,4*4+0,63*13+6,5+0,55+0,09+0,7*2</t>
  </si>
  <si>
    <t>"B.4.c - D.1.1.4" 21,4*2+3*2+3*2+7,22*2+10,5+2,5*3+0,8*2*7</t>
  </si>
  <si>
    <t>"B.5.f - D.1.1.4"21,4*2+3*2+3*2+7,22*2+10,5+2,5*3+0,8*2*7+2</t>
  </si>
  <si>
    <t>"B.3.e - D.1.1.4" 46,923*2+0,2*2+0,45+0,3+0,05*2+0,3*2+0,09+0,24+0,6*2+0,6*2+0,09+0,24+0,62*2+0,24+0,09+0,25*2+2,828</t>
  </si>
  <si>
    <t>"B.5.e - D.1.1.4"35,5*2+3,2*2+0,6*5+0,15*5</t>
  </si>
  <si>
    <t>"B.1.a - D.1.1.4"103,654</t>
  </si>
  <si>
    <t>"B.1.b - D.1.1.4" (2,92*2+1,9*2+1,047*2)</t>
  </si>
  <si>
    <t>"B.1.c - D.1.1.4" (2,92*2+1,4*2+1,2*2+3,567*2+3,845*2+3)</t>
  </si>
  <si>
    <t>149</t>
  </si>
  <si>
    <t>63152003</t>
  </si>
  <si>
    <t>pásek izolační minerální podlahový λ=0,036 15x50x1000mm</t>
  </si>
  <si>
    <t>126506602</t>
  </si>
  <si>
    <t>790,872*1,1 'Přepočtené koeficientem množství</t>
  </si>
  <si>
    <t>150</t>
  </si>
  <si>
    <t>998713104</t>
  </si>
  <si>
    <t>Přesun hmot tonážní pro izolace tepelné v objektech v do 36 m</t>
  </si>
  <si>
    <t>-896833941</t>
  </si>
  <si>
    <t>763</t>
  </si>
  <si>
    <t>Konstrukce suché výstavby</t>
  </si>
  <si>
    <t>151</t>
  </si>
  <si>
    <t>763121812</t>
  </si>
  <si>
    <t>Demontáž SDK předsazené/šachtové stěny s jednoduchou nosnou kcí opláštění dvojité</t>
  </si>
  <si>
    <t>-1432354870</t>
  </si>
  <si>
    <t>demontáž opláštění stupaček</t>
  </si>
  <si>
    <t>"B.2.a - D.1.1.2 - N2040" (1,2+0,3)*3,95</t>
  </si>
  <si>
    <t>"B.2.b - D.1.1.2 - N2031" 1*3,95</t>
  </si>
  <si>
    <t>"B.2.c - D.1.1.2 - N2030" 0,6*3,95+0,3*3,95</t>
  </si>
  <si>
    <t>"B.2.d - D.1.1.2 - N2022" (0,8+0,1)*3,95</t>
  </si>
  <si>
    <t>"B.3.a - D.1.1.2 - N3035" (1,2+0,3)*3,95</t>
  </si>
  <si>
    <t>"B.3.b - D.1.1.2 - N3027" 1*3,95</t>
  </si>
  <si>
    <t>"B.3.c - D.1.1.2 - N3026" 0,6*3,95+0,3*3,95</t>
  </si>
  <si>
    <t>"B.3.d - D.1.1.2 - N3021"  (0,8+0,1)*3,95</t>
  </si>
  <si>
    <t>"B.4.a - D.1.1.2 - N4038" (1,2+0,3)*3,95</t>
  </si>
  <si>
    <t>"B.4.b - D.1.1.2 - N4020" (0,8+0,1)*3,95</t>
  </si>
  <si>
    <t>"B.5.a - D.1.1.2 - N5040" (1,2+0,3)*3,95</t>
  </si>
  <si>
    <t>"B.5.b - D.1.1.2 - N5033" 1*3,95</t>
  </si>
  <si>
    <t>"B.5.c - D.1.1.2 - N5032"  1*3,95</t>
  </si>
  <si>
    <t>"B.5.d - D.1.1.2 - N5025"  (0,8+0,1)*3,95</t>
  </si>
  <si>
    <t>"B.6.a - D.1.1.4 - N6067" (1,2+0,3)*3,5</t>
  </si>
  <si>
    <t>"B.6.b - D.1.1.4 -N6040-43" 1,5*3,5</t>
  </si>
  <si>
    <t>"B.6.c - D.1.1.2 - N6021"   (0,8+0,1)*3,5</t>
  </si>
  <si>
    <t>"B.3.f - D.1.1.2 -N3003 " (0,25+0,55)*3,95</t>
  </si>
  <si>
    <t>"B.1.c - D.1.1.2 - N1045-47" 1*3,95</t>
  </si>
  <si>
    <t>"B.1.b - D.1.1.2 - N1048" 1*3,95</t>
  </si>
  <si>
    <t>"B.1.a- D.1.1.2 " (0,2*2+0,26)*3,95*2+(0,28*2+0,47)*3,95*2</t>
  </si>
  <si>
    <t>"B.3.f - D.1.1.2 "  (0,25+0,55)*3,95</t>
  </si>
  <si>
    <t>"B.3.e - D.1.1.2 "(0,2*2+0,26)*3,95+(0,28*2+0,47)*3,95*2+(0,3*2)*3,95+(0,15+0,2+0,4)*3,95</t>
  </si>
  <si>
    <t>"B.4.c - D.1.1.2 "(0,25*2+0,6)*3,95+(0,25+0,55)*3,95+(0,36*2+1,2)*3,95+(0,37*2+0,35)*3,95+(0,38+0,3+0,22+0,2)*3,95</t>
  </si>
  <si>
    <t>"B.5.f - D.1.1.2 " (0,25*2+0,6)*3,95+(0,25+0,55)*3,95+(0,36*2+1,2)*3,95</t>
  </si>
  <si>
    <t>"B.5.e - D.1.1.2 "(0,5+0,25*2)*3,95*3+0,3*2*3,95*2</t>
  </si>
  <si>
    <t>152</t>
  </si>
  <si>
    <t>763113R01</t>
  </si>
  <si>
    <t>SDK příčka instalační zdvojený profil CW+UW 75 desky 2xA 12,5 s izolací EI 60 Rw do 54 dB</t>
  </si>
  <si>
    <t>-185746126</t>
  </si>
  <si>
    <t>opláštění instalační šachet</t>
  </si>
  <si>
    <t>"B.2.a - D.1.1.4 " (1,2+0,3)*3,95</t>
  </si>
  <si>
    <t>"B.2.b - D.1.1.4 " 1*3,95</t>
  </si>
  <si>
    <t>"B.2.c- D.1.1.4 " (0,6+0,3)*3,95</t>
  </si>
  <si>
    <t>"B.2.d- D.1.1.4 " (0,8+0,1)*3,95</t>
  </si>
  <si>
    <t>"B.3.a - D.1.1.4 " (1,2+0,3)*3,95</t>
  </si>
  <si>
    <t>"B.3.b - D.1.1.4 " 1*3,95</t>
  </si>
  <si>
    <t>"B.3.c- D.1.1.4 " (0,6+0,3)*3,95</t>
  </si>
  <si>
    <t>"B.3.d- D.1.1.4 " (0,8+0,1)*3,95</t>
  </si>
  <si>
    <t>"B.4.a - D.1.1.4 " (1,2+0,3)*3,95</t>
  </si>
  <si>
    <t>"B.4.b- D.1.1.4 " (0,8+0,1)*3,95</t>
  </si>
  <si>
    <t>"B.5.a - D.1.1.4 " (1,2+0,3)*3,95</t>
  </si>
  <si>
    <t>"B.5.b - D.1.1.4 " 1*3,95</t>
  </si>
  <si>
    <t>"B.5.c - D.1.1.4 " 1*3,95</t>
  </si>
  <si>
    <t>"B.5.d- D.1.1.4 " (0,8+0,1)*3,95</t>
  </si>
  <si>
    <t>"B.6.a - D.1.1.4 " (1,2+0,3)*3,95</t>
  </si>
  <si>
    <t>"B.6.b - D.1.1.4 -N6040-43" 1,5*3,95</t>
  </si>
  <si>
    <t>"B.6.c - D.1.1.2 - N6021"   (0,8+0,1)*3,95</t>
  </si>
  <si>
    <t>"B.1.v - D.1.1.2 - N1045-47" 1*3,95</t>
  </si>
  <si>
    <t>"B.1.c - D.1.1.2 - N1048" 1*3,95</t>
  </si>
  <si>
    <t>"B.1.b - D.1.1.2" 3,95</t>
  </si>
  <si>
    <t>"B.1.a- D.1.1.2 " 0,4*3,95</t>
  </si>
  <si>
    <t>"B.3.f - D.1.1.2 "  1,2*3,95</t>
  </si>
  <si>
    <t>"B.3.e - D.1.1.2 "1,0*3,95*2+0,8*3,95*2</t>
  </si>
  <si>
    <t>"B.4.c - D.1.1.2 "1*3,95+1,6*3,95</t>
  </si>
  <si>
    <t>"B.5.f - D.1.1.2 "1,6*3,95+1,2*3,95+2,2*3,95</t>
  </si>
  <si>
    <t>"B.5.e - D.1.1.2 "0,5*3,95+1*3,95+1,6*3,95+0,8*3,95+1,2*3,95</t>
  </si>
  <si>
    <t>153</t>
  </si>
  <si>
    <t>763121714</t>
  </si>
  <si>
    <t>SDK stěna předsazená základní penetrační nátěr</t>
  </si>
  <si>
    <t>-131558993</t>
  </si>
  <si>
    <t>154</t>
  </si>
  <si>
    <t>763121716</t>
  </si>
  <si>
    <t>SDK stěna předsazená úprava styku stěny a podhledu akrylátovým tmelem</t>
  </si>
  <si>
    <t>178329206</t>
  </si>
  <si>
    <t>"B.2.a - D.1.1.4 - N2040" 1</t>
  </si>
  <si>
    <t>"B.2.b - D.1.1.4 - N2031" 1</t>
  </si>
  <si>
    <t>"B.2.c - D.1.1.4 - N2030" 1</t>
  </si>
  <si>
    <t>"B.2.d - D.1.1.4 - N2030" 0,8+1</t>
  </si>
  <si>
    <t>"B.3.a - D.1.1.4 - N3035" 1,2+0,3</t>
  </si>
  <si>
    <t>"B.3.b - D.1.1.4 - N3027" 1</t>
  </si>
  <si>
    <t>"B.3.c - D.1.1.4 - N3026" 1</t>
  </si>
  <si>
    <t>"B.3.d - D.1.1.4 - N3021" 0,8+1</t>
  </si>
  <si>
    <t>"B.4.a - D.1.1.4 - N4038"1,2+0,3</t>
  </si>
  <si>
    <t>"B.4.b - D.1.1.4 - N4020" 0,8+1</t>
  </si>
  <si>
    <t>"B.5.a - D.1.1.4 - N5040"1,2+0,3</t>
  </si>
  <si>
    <t>"B.5.b - D.1.1.4 - N5033" 1</t>
  </si>
  <si>
    <t>"B.5.c - D.1.1.4 - N5032" 1</t>
  </si>
  <si>
    <t>"B.5.d - D.1.1.4 - N2030" 0,8+1</t>
  </si>
  <si>
    <t>"B.6.a - D.1.1.4 - N6067" 1,2+0,3</t>
  </si>
  <si>
    <t>"B.6.b - D.1.1.4 -N6040-43" 1,0+0,5</t>
  </si>
  <si>
    <t>"B.6.c - D.1.1.2 - N6021"   0,8+0,1</t>
  </si>
  <si>
    <t>"B.1.c - D.1.1.2 - N1045-47"1</t>
  </si>
  <si>
    <t>"B.1.b - D.1.1.2 - N1048" 1</t>
  </si>
  <si>
    <t>"B.1.b - D.1.1.2" 0,5+0,2</t>
  </si>
  <si>
    <t>"B.1.a- D.1.1.2 " 0,4</t>
  </si>
  <si>
    <t>"B.3.f - D.1.1.2 "  1,2</t>
  </si>
  <si>
    <t>"B.3.e - D.1.1.2 "1,0*2+0,8*2</t>
  </si>
  <si>
    <t>"B.4.c - D.1.1.2 "1+1,6</t>
  </si>
  <si>
    <t>"B.5.f - D.1.1.2 "1,6+1,2+2,2</t>
  </si>
  <si>
    <t>"B.5.e - D.1.1.2 "0,5+1+1,6+0,8+1,2</t>
  </si>
  <si>
    <t>155</t>
  </si>
  <si>
    <t>763121751</t>
  </si>
  <si>
    <t>Příplatek k SDK stěně předsazené za plochu do 6 m2 jednotlivě</t>
  </si>
  <si>
    <t>-2055898699</t>
  </si>
  <si>
    <t>156</t>
  </si>
  <si>
    <t>763121762</t>
  </si>
  <si>
    <t>Příplatek k SDK stěně předsazené za rovinnost kvality Q4</t>
  </si>
  <si>
    <t>-387349589</t>
  </si>
  <si>
    <t>opláštění instalační šachet - nad obkladem</t>
  </si>
  <si>
    <t>"B.2.a - D.1.1.4 " (1,2+0,3)*1,75</t>
  </si>
  <si>
    <t>"B.2.b - D.1.1.4 " 1*1,75</t>
  </si>
  <si>
    <t>"B.2.c- D.1.1.4 " (0,6+0,3)*1,75</t>
  </si>
  <si>
    <t>"B.2.d- D.1.1.4 " (0,8+0,1)*1,75</t>
  </si>
  <si>
    <t>"B.3.a - D.1.1.4 " (1,2+0,3)*1,75</t>
  </si>
  <si>
    <t>"B.3.b - D.1.1.4 " 1*1,75</t>
  </si>
  <si>
    <t>"B.3.c- D.1.1.4 " (0,6+0,3)*1,75</t>
  </si>
  <si>
    <t>"B.3.d- D.1.1.4 " (0,8+0,1)*1,75</t>
  </si>
  <si>
    <t>"B.4.a - D.1.1.4 " (1,2+0,3)*1,75</t>
  </si>
  <si>
    <t>"B.4.b- D.1.1.4 " (0,8+0,1)*1,75</t>
  </si>
  <si>
    <t>"B.5.a - D.1.1.4 " (1,2+0,3)*1,75</t>
  </si>
  <si>
    <t>"B.5.b - D.1.1.4 " 1*1,75</t>
  </si>
  <si>
    <t>"B.5.c - D.1.1.4 " 1*1,75</t>
  </si>
  <si>
    <t>"B.5.d- D.1.1.4 " (0,8+0,1)*1,75</t>
  </si>
  <si>
    <t>"B.6.a - D.1.1.4 " (1,2+0,3)*3,5</t>
  </si>
  <si>
    <t>"B.6.c - D.1.1.2 - N6021"   (0,8+0,1)</t>
  </si>
  <si>
    <t>"B.1.v - D.1.1.2 - N1045-47" 1*1,75</t>
  </si>
  <si>
    <t>"B.1.c - D.1.1.2 - N1048" 1*1,6</t>
  </si>
  <si>
    <t>157</t>
  </si>
  <si>
    <t>763131714</t>
  </si>
  <si>
    <t>SDK podhled základní penetrační nátěr</t>
  </si>
  <si>
    <t>1828830587</t>
  </si>
  <si>
    <t>SDK_PO+SDK_KAS</t>
  </si>
  <si>
    <t>158</t>
  </si>
  <si>
    <t>763131771</t>
  </si>
  <si>
    <t>Příplatek k SDK podhledu za rovinnost kvality Q3</t>
  </si>
  <si>
    <t>812970946</t>
  </si>
  <si>
    <t>159</t>
  </si>
  <si>
    <t>763131421</t>
  </si>
  <si>
    <t>SDK podhled desky 2xA 12,5 bez izolace dvouvrstvá spodní kce profil CD+UD</t>
  </si>
  <si>
    <t>1090234666</t>
  </si>
  <si>
    <t>"B.5.e - D.1.1.7" 39,67+56,18-(1,8*1,8*10)</t>
  </si>
  <si>
    <t>"B.3.e - D.1.1.7" 68,08+61,23-(1,8*1,8*14)</t>
  </si>
  <si>
    <t>"B.1.a - D.1.1.07"128,84+4,3*3-(1,8*1,8*14+0,6*1,8)+1,5*0,89*5+1,5*0,69*1</t>
  </si>
  <si>
    <t>160</t>
  </si>
  <si>
    <t>763131R01</t>
  </si>
  <si>
    <t>Instalační kastlík z SDK desky 2xA 12,5 bez izolace dvouvrstvá spodní kce profil CD+UD, včetně lišt pro napojení na stěnu</t>
  </si>
  <si>
    <t>1141630302</t>
  </si>
  <si>
    <t>"B.5.F - D.1.1.07" (17,895+7,5+3+7,413+4)*1,6+1,5*0,89*7</t>
  </si>
  <si>
    <t>"B.5.e - D.1.1.7" 5,2*1,6</t>
  </si>
  <si>
    <t>"B.4.c - D.1.1.7" 5,735*1,6+12,133*1,6+3*1,6+7,222*1,6+1,5*0,89*6</t>
  </si>
  <si>
    <t>"B.3.e - D.1.1.7" 2,57*1,6</t>
  </si>
  <si>
    <t>"B.3.f - D.1.1.07" (12,633+3+11,86)*1,6+1,5*0,89*1</t>
  </si>
  <si>
    <t>161</t>
  </si>
  <si>
    <t>763131R02</t>
  </si>
  <si>
    <t>Výškové změny podhledu/čela podhledů SDK desky 2xA 12,5 bez izolace dvouvrstvá spodní kce profil CD+UD</t>
  </si>
  <si>
    <t>692348747</t>
  </si>
  <si>
    <t>"B.1.a - D.1.1.07"0,63*46,5+0,27*1,5*6</t>
  </si>
  <si>
    <t>"B.3.f - D.1.1.07"0,5*(7,5+3+8)</t>
  </si>
  <si>
    <t>"B.4.c - D.1.1.07"0,5*(7,5+3+8)</t>
  </si>
  <si>
    <t>"B.5.f - D.1.1.07"0,5*(7,5+3+8)</t>
  </si>
  <si>
    <t>162</t>
  </si>
  <si>
    <t>763135102</t>
  </si>
  <si>
    <t>Montáž SDK kazetového podhledu z kazet 600x600 mm na zavěšenou polozapuštěnou nosnou konstrukci</t>
  </si>
  <si>
    <t>-984368551</t>
  </si>
  <si>
    <t>"B.5.F - D.1.1.07" 10,685*2,4+12,273*2,4+3*3,158+11,5*2,438</t>
  </si>
  <si>
    <t>"B.5.e - D.1.1.7" 1,8*1,8*10</t>
  </si>
  <si>
    <t>"B.4.c - D.1.1.7" 2,23*5,735+12,133*2,23+3*3,095+7,22*2,288</t>
  </si>
  <si>
    <t>"B.3.e - D.1.1.7" 1,8*1,8*14</t>
  </si>
  <si>
    <t>"B.3.f - D.1.1.07" 12,633*2,23+3*3,095+11,86*2,288</t>
  </si>
  <si>
    <t>"B.1.a - D.1.1.07"1,8*1,8*14+0,6*1,8</t>
  </si>
  <si>
    <t>KAZ_POD</t>
  </si>
  <si>
    <t>163</t>
  </si>
  <si>
    <t>590R11</t>
  </si>
  <si>
    <t>kazety 600x600mm, rozebíratelné, kašírovaný povrch. vysoká zvuková pohltivost</t>
  </si>
  <si>
    <t>-466207050</t>
  </si>
  <si>
    <t>347,052*1,05 'Přepočtené koeficientem množství</t>
  </si>
  <si>
    <t>164</t>
  </si>
  <si>
    <t>763131712</t>
  </si>
  <si>
    <t>SDK podhled napojení na jiný druh podhledu</t>
  </si>
  <si>
    <t>-299552516</t>
  </si>
  <si>
    <t>"B.5.F - D.1.1.07" 10,685*2+12,273*2+3*2+11,5*2+2,4*8</t>
  </si>
  <si>
    <t>"B.4.c - D.1.1.7" 2*5,735+12,133*2+3*2+7,22*2+2,4*8</t>
  </si>
  <si>
    <t>"B.3.f - D.1.1.07" 12,633*2+3*2+11,86*2+2,4*6</t>
  </si>
  <si>
    <t>165</t>
  </si>
  <si>
    <t>763131731</t>
  </si>
  <si>
    <t>SDK podhled - čelo pro kazetové podhledy (F lišta) tl 12,5 mm</t>
  </si>
  <si>
    <t>-1110989560</t>
  </si>
  <si>
    <t>"B.5.F - D.1.1.07" 10,685*2+12,273*2+3*2+11,5*2+4*2,23*2</t>
  </si>
  <si>
    <t>"B.5.e - D.1.1.7" 1,8*4*10</t>
  </si>
  <si>
    <t>"B.4.c - D.1.1.7" 2*5,735+12,133*2+3*2+7,22*2+4*2,23*2</t>
  </si>
  <si>
    <t>"B.3.e - D.1.1.7" 1,8*4*14</t>
  </si>
  <si>
    <t>"B.3.f - D.1.1.07" 12,633*2+3*2+11,86*2+2*2,28*4</t>
  </si>
  <si>
    <t>"B.1.a - D.1.1.07"1,8*4*14+0,6*2+2*1,8</t>
  </si>
  <si>
    <t>166</t>
  </si>
  <si>
    <t>763131R12</t>
  </si>
  <si>
    <t>Demontáž SDK instalačního kastlíku dvouvrstvou nosnou kcí z ocelových profilů opláštění dvojité</t>
  </si>
  <si>
    <t>-122950961</t>
  </si>
  <si>
    <t>Instalační kastlík</t>
  </si>
  <si>
    <t>"B.5.F - D.1.1.07" (17,895+7,501+0,5+3+7,4+0,5+4)*1,6</t>
  </si>
  <si>
    <t>"B.4.c - D.1.1.7"(13,255+0,5+7,7+3+7,5)*1,6</t>
  </si>
  <si>
    <t>"B.3.e - D.1.1.7" 46*1,6</t>
  </si>
  <si>
    <t>"B.3.f - D.1.1.07" (7,6+7,6+3,2+7,6)*1,6</t>
  </si>
  <si>
    <t>"B.1.a - D.1.1.07"46,5*1,6</t>
  </si>
  <si>
    <t>167</t>
  </si>
  <si>
    <t>978R09.1</t>
  </si>
  <si>
    <t>P09 - zabednění niky nad skříní - SDK konstrukce s dvojitým opláštěním SDK deskou tl. 12,5mm</t>
  </si>
  <si>
    <t>-462341590</t>
  </si>
  <si>
    <t>"B.3.f - D.1.1.13"1</t>
  </si>
  <si>
    <t>168</t>
  </si>
  <si>
    <t>763172R00</t>
  </si>
  <si>
    <t>Montáž revizních dvířek SDK kcí vel. 150x150 mm</t>
  </si>
  <si>
    <t>-507855055</t>
  </si>
  <si>
    <t>"B.1.a - D.1.1.10 - OS03" 2</t>
  </si>
  <si>
    <t>"B.2.a - D.1.1.09- OS07" 1</t>
  </si>
  <si>
    <t>"B.2.b - D.1.1.08- OS07" 1</t>
  </si>
  <si>
    <t>"B.2.c - D.1.1.08- OS07" 1</t>
  </si>
  <si>
    <t>"B.2.d- D.1.1.08- OS07" 1</t>
  </si>
  <si>
    <t>"B.3.a - D.1.1.09- OS07" 1</t>
  </si>
  <si>
    <t>"B.3.b - D.1.1.08- OS07" 1</t>
  </si>
  <si>
    <t>"B.3.c - D.1.1.08- OS07" 1</t>
  </si>
  <si>
    <t>"B.3.d- D.1.1.08- OS07" 1</t>
  </si>
  <si>
    <t>"B.4.a - D.1.1.09- OS07" 1</t>
  </si>
  <si>
    <t>"B.4.b - D.1.1.08- OS07" 1</t>
  </si>
  <si>
    <t>"B.5.a - D.1.1.09- OS07" 1</t>
  </si>
  <si>
    <t>"B.5.b - D.1.1.09- OS07" 1</t>
  </si>
  <si>
    <t>"B.5.c - D.1.1.09- OS05" 1</t>
  </si>
  <si>
    <t>"B.5.d- D.1.1.08- OS07" 1</t>
  </si>
  <si>
    <t>"B.6.b- D.1.1.09- OS07" 2</t>
  </si>
  <si>
    <t xml:space="preserve">"B.6.c - D.1.1.09 - OS07"1   </t>
  </si>
  <si>
    <t>"B.3.f - D.1.1.10- OS03" 1</t>
  </si>
  <si>
    <t>"B.3.e - D.1.1.10- OS03" 1</t>
  </si>
  <si>
    <t>"B.4.c - D.1.1.10- OS03" 1</t>
  </si>
  <si>
    <t>"B.5.e - D.1.1.9- OS03" 4</t>
  </si>
  <si>
    <t>"B.5.e - D.1.1.10- OS01" 1</t>
  </si>
  <si>
    <t>169</t>
  </si>
  <si>
    <t>590R02</t>
  </si>
  <si>
    <t xml:space="preserve">dvířka revizní s automatickým zámkem 150x150mm
</t>
  </si>
  <si>
    <t>1569293361</t>
  </si>
  <si>
    <t>170</t>
  </si>
  <si>
    <t>763172R10</t>
  </si>
  <si>
    <t>Montáž revizních dvířek SDK kcí vel. 300x300 mm</t>
  </si>
  <si>
    <t>1429552449</t>
  </si>
  <si>
    <t>"B.2.a - D.1.1.09- OS01" 1</t>
  </si>
  <si>
    <t>"B.2.b - D.1.1.08- OS01" 1</t>
  </si>
  <si>
    <t>"B.2.c - D.1.1.08- OS01" 1</t>
  </si>
  <si>
    <t>"B.2.d - D.1.1.08- OS01" 1</t>
  </si>
  <si>
    <t>"B.3.a - D.1.1.09- OS01" 1</t>
  </si>
  <si>
    <t>"B.3.b - D.1.1.08- OS01" 1</t>
  </si>
  <si>
    <t>"B.3.c - D.1.1.08- OS01" 1</t>
  </si>
  <si>
    <t>"B.3.d - D.1.1.08- OS01" 1</t>
  </si>
  <si>
    <t>"B.4.a - D.1.1.09- OS01" 1</t>
  </si>
  <si>
    <t>"B.4.b - D.1.1.08- OS01" 1</t>
  </si>
  <si>
    <t>"B.5.a - D.1.1.09- OS01" 1</t>
  </si>
  <si>
    <t>"B.5.b - D.1.1.09- OS01" 1</t>
  </si>
  <si>
    <t>"B.5.c - D.1.1.09- OS01" 1</t>
  </si>
  <si>
    <t>"B.5.d - D.1.1.09- OS01" 1</t>
  </si>
  <si>
    <t>"B.6.a - D.1.1.08- OS01" 1</t>
  </si>
  <si>
    <t>"B.6.b - D.1.1.09- OS01" 2</t>
  </si>
  <si>
    <t xml:space="preserve">"B.6.c - D.1.1.08 -OS01"1   </t>
  </si>
  <si>
    <t>"B.3.f - D.1.1.10- OS01" 10</t>
  </si>
  <si>
    <t>"B.1.c - D.1.1.10 - OS01" 1</t>
  </si>
  <si>
    <t>"B.1.b - D.1.1.10 - OS01" 1</t>
  </si>
  <si>
    <t>"B.3.e - D.1.1.9- OS01" 2</t>
  </si>
  <si>
    <t>"B.1.a - D.1.1.10 - OS01" 6</t>
  </si>
  <si>
    <t>"B.4.c - D.1.1.10- OS01" 2</t>
  </si>
  <si>
    <t>"B.5.e - D.1.1.10- OS01" 3</t>
  </si>
  <si>
    <t>"B.5.f - D.1.1.10- OS01" 17</t>
  </si>
  <si>
    <t>171</t>
  </si>
  <si>
    <t>590R01</t>
  </si>
  <si>
    <t>dvířka revizní s automatickým zámkem 300x300mm, EI30 DP1, kov</t>
  </si>
  <si>
    <t>-2134111984</t>
  </si>
  <si>
    <t>172</t>
  </si>
  <si>
    <t>763172R01</t>
  </si>
  <si>
    <t>Montáž revizních dvířek SDK kcí vel. 300x500 mm, plast</t>
  </si>
  <si>
    <t>1540034097</t>
  </si>
  <si>
    <t>"B.3.f - D.1.1.10- OS02" 1</t>
  </si>
  <si>
    <t>"B.1.a - D.1.1.10 - OS02" 6</t>
  </si>
  <si>
    <t>"B.3.e - D.1.1.10 - OS02" 3</t>
  </si>
  <si>
    <t>"B.4.c - D.1.1.10- OS02" 2</t>
  </si>
  <si>
    <t>"B.5.e - D.1.1.10- OS02" 2</t>
  </si>
  <si>
    <t>"B.5.f - D.1.1.10- OS01" 3</t>
  </si>
  <si>
    <t>173</t>
  </si>
  <si>
    <t>590R01.1</t>
  </si>
  <si>
    <t>dvířka revizní s automatickým zámkem 300x500mm, plast</t>
  </si>
  <si>
    <t>829415644</t>
  </si>
  <si>
    <t>174</t>
  </si>
  <si>
    <t>763412113</t>
  </si>
  <si>
    <t>Sanitární příčky do suchého prostředí, desky laminované tl 25 mm</t>
  </si>
  <si>
    <t>369475297</t>
  </si>
  <si>
    <t>T01 - specifikace dle PD</t>
  </si>
  <si>
    <t>"B.2.a - D.1.1.10 - T01"(0,2+1,2+1,84)*2,1-(0,6*1,97*2)</t>
  </si>
  <si>
    <t>"B.2.b - D.1.1.09 - T01"(0,2+1,2+1,9)*2,1-(0,6*1,97*2)</t>
  </si>
  <si>
    <t>"B.2.c - D.1.1.09- T01" (0,16+1,2*2+2,92)*2,1-(0,6*1,97*3)</t>
  </si>
  <si>
    <t>"B.2.d - D.1.1.09- T01" (0,2+1,2+0,93+0,97)*2,1-(0,6*1,97*2)</t>
  </si>
  <si>
    <t>"B.3.a - D.1.1.10 - T01"(0,2+1,2+1,84)*2,1-(0,6*1,97*2)</t>
  </si>
  <si>
    <t>"B.3.b - D.1.1.09 - T01"(0,2+1,2+1,9)*2,1-(0,6*1,97*2)</t>
  </si>
  <si>
    <t>"B.3.c - D.1.1.09- T01" (0,16+1,2*2+2,92)*2,1-(0,6*1,97*3)</t>
  </si>
  <si>
    <t>"B.4.a - D.1.1.10 - T01"(0,2+1,2+1,84)*2,1-(0,6*1,97*2)</t>
  </si>
  <si>
    <t>"B.4.b - D.1.1.09 - T01"(0,2+1,2+1,9)*2,1-(0,6*1,97*2)</t>
  </si>
  <si>
    <t>"B.5.a - D.1.1.10 - T01"(0,2+1,2+1,84)*2,1-(0,6*1,97*2)</t>
  </si>
  <si>
    <t>"B.5.b - D.1.1.09 - T01"(0,2+1,2+1,9)*2,1-(0,6*1,97*2)</t>
  </si>
  <si>
    <t>"B.5.c - D.1.1.09 - T01"(1,13*2,1)-(0,6*1,97*1)</t>
  </si>
  <si>
    <t>"B.5.d - D.1.1.09- T01" (0,2+1,2+0,93+0,97)*2,1-(0,6*1,97*2)</t>
  </si>
  <si>
    <t>"B.6.b - D.1.1.10- T01" (1,2+1,9)*2,1-(0,6*1,97*2)</t>
  </si>
  <si>
    <t>"B.6.b - D.1.1.10- T02"(1,2+1,9)*2,1-(0,6*1,97*2)</t>
  </si>
  <si>
    <t>"B.6.c - D.1.1.10- T01" (0,2+1,2+0,93+0,97)*2,1-(0,6*1,97*2)</t>
  </si>
  <si>
    <t>"B.1.c - D.1.1.10 - T01" (3,845+1,5*3)*2,1-(0,6*1,97*4)</t>
  </si>
  <si>
    <t>"B.1.b - D.1.1.10- T01" (0,2+1,2+0,93+0,97)*2,1-(0,6*1,97*2)</t>
  </si>
  <si>
    <t>175</t>
  </si>
  <si>
    <t>763412123</t>
  </si>
  <si>
    <t>Dveře sanitárních příček, desky laminované tl 25 mm, š do 800 mm, v do 2000 mm</t>
  </si>
  <si>
    <t>-802541049</t>
  </si>
  <si>
    <t>"B.2.a - D.1.1.10" 2</t>
  </si>
  <si>
    <t>"B.2.b - D.1.1.09" 2</t>
  </si>
  <si>
    <t>"B.2.c - D.1.1.09" 3</t>
  </si>
  <si>
    <t>"B.2.d - D.1.1.09" 2</t>
  </si>
  <si>
    <t>"B.3.a - D.1.1.10" 2</t>
  </si>
  <si>
    <t>"B.3.b - D.1.1.09" 2</t>
  </si>
  <si>
    <t>"B.3.c - D.1.1.09" 3</t>
  </si>
  <si>
    <t>"B.3.d - D.1.1.09" 2</t>
  </si>
  <si>
    <t>"B.4.a - D.1.1.10" 2</t>
  </si>
  <si>
    <t>"B.4.b - D.1.1.09" 2</t>
  </si>
  <si>
    <t>"B.5.a - D.1.1.09" 2</t>
  </si>
  <si>
    <t>"B.5.b - D.1.1.09" 2</t>
  </si>
  <si>
    <t>"B.5.c - D.1.1.09" 1</t>
  </si>
  <si>
    <t>"B.5.d - D.1.1.09" 2</t>
  </si>
  <si>
    <t>"B.6.b - D.1.1.10" 4</t>
  </si>
  <si>
    <t>"B.6.c - D.1.1.09" 2</t>
  </si>
  <si>
    <t>"B.1.c - D.1.1.09" 4</t>
  </si>
  <si>
    <t>"B.1.b - D.1.1.09" 2</t>
  </si>
  <si>
    <t>176</t>
  </si>
  <si>
    <t>763431801</t>
  </si>
  <si>
    <t>Demontáž minerálního podhledu zavěšeného na viditelném roštu</t>
  </si>
  <si>
    <t>-1941473530</t>
  </si>
  <si>
    <t>"B.2.a - D.1.1.6 - N2040" 5,04</t>
  </si>
  <si>
    <t xml:space="preserve">"B.2.b - D.1.1.6 - N2031" 6,59 </t>
  </si>
  <si>
    <t>"B.2.c - D.1.1.06 - N2030" 8,57</t>
  </si>
  <si>
    <t>"B.2.d - D.1.1.06 - N2020" 4,88</t>
  </si>
  <si>
    <t>"B.3.a - D.1.1.6 - N2040" 5,04</t>
  </si>
  <si>
    <t>"B.3.b - D.1.1.6 - N2031" 6,55</t>
  </si>
  <si>
    <t>"B.3.c - D.1.1.06 - N3026" 8,51</t>
  </si>
  <si>
    <t>"B.3.d - D.1.1.06 - N3021" 4,89</t>
  </si>
  <si>
    <t>"B.4.a - D.1.1.6 - N4038" 5,02</t>
  </si>
  <si>
    <t>"B.4.b - D.1.1.6 - N4020" 5,89</t>
  </si>
  <si>
    <t>"B.5.a - D.1.1.6 - N5040"  5,02</t>
  </si>
  <si>
    <t>"B.5.b - D.1.1.6 - N5033" 6,65</t>
  </si>
  <si>
    <t>"B.5.c - D.1.1.6 - N5032" 3,26</t>
  </si>
  <si>
    <t>"B.5.d - D.1.1.06 - N5025" 4,89</t>
  </si>
  <si>
    <t>"B.6.b- D.1.1.10 - N6040-43" 8,42+3,99+3,92+8,27+1,6*2</t>
  </si>
  <si>
    <t>"B.6.c - D.1.1.09 - N6021" 4,89</t>
  </si>
  <si>
    <t>"B.1.c - D.1.1.09 - N45-47" 23,53</t>
  </si>
  <si>
    <t>"B.1.b - D.1.1.6 - N1048" 6,59</t>
  </si>
  <si>
    <t>177</t>
  </si>
  <si>
    <t>763431031</t>
  </si>
  <si>
    <t>Montáž minerálního podhledu s vyjímatelnými panely na zavěšený skrytý rošt</t>
  </si>
  <si>
    <t>74602894</t>
  </si>
  <si>
    <t>178</t>
  </si>
  <si>
    <t>59036035</t>
  </si>
  <si>
    <t>panel akustický skrytý nosný rastr bílá tl 20mm</t>
  </si>
  <si>
    <t>-1824397804</t>
  </si>
  <si>
    <t>143,61*1,1 'Přepočtené koeficientem množství</t>
  </si>
  <si>
    <t>179</t>
  </si>
  <si>
    <t>763431041</t>
  </si>
  <si>
    <t>Příplatek k montáži minerálního podhledu na zavěšený rošt za výšku zavěšení přes 0,5 do 1,0 m</t>
  </si>
  <si>
    <t>-703301035</t>
  </si>
  <si>
    <t>180</t>
  </si>
  <si>
    <t>763431201</t>
  </si>
  <si>
    <t>Napojení minerálního podhledu na stěnu obvodovou lištou</t>
  </si>
  <si>
    <t>-311657788</t>
  </si>
  <si>
    <t>"B.2.a - D.1.1.6" 2,59*2+2,02*2</t>
  </si>
  <si>
    <t>"B.2.b - D.1.1.6"(2,92*2+1,9*2+1,047*2)</t>
  </si>
  <si>
    <t>"B.2.c - D.1.1.6"(2,945*2+2,95*2)</t>
  </si>
  <si>
    <t>"B.2.d - D.1.1.6"2,62*2+1,9*2</t>
  </si>
  <si>
    <t>"B.3.a - D.1.1.6" 2,59*2+2,02*2</t>
  </si>
  <si>
    <t>"B.3.b - D.1.1.6"(2,92*2+1,9*2+1,047*2)</t>
  </si>
  <si>
    <t>"B.3.c - D.1.1.6"(2,945*2+2,95*2)</t>
  </si>
  <si>
    <t>"B.3.d - D.1.1.6"2,62*2+1,9*2</t>
  </si>
  <si>
    <t>"B.4.a - D.1.1.6" 2,59*2+2,02*2</t>
  </si>
  <si>
    <t>"B.4.b - D.1.1.6"2,62*2+1,9*2</t>
  </si>
  <si>
    <t>"B.5.a - D.1.1.6" 2,59*2+2,02*2</t>
  </si>
  <si>
    <t>"B.5.b - D.1.1.6"(2,92*2+1,9*2+1,047*2)</t>
  </si>
  <si>
    <t>"B.5.c - D.1.1.4"(2,95*2+1,2*2)</t>
  </si>
  <si>
    <t>"B.5.d - D.1.1.6"2,62*2+1,9*2</t>
  </si>
  <si>
    <t>"B.6.b - D.1.1.6" 5,3+3,51+1+2,3+1,9+1+2,3+1,986+2,134+1+5,3+3,038+1+2,2+2,2+1+2,17+1+1,986+1,913</t>
  </si>
  <si>
    <t>"B.6.c - D.1.1.6"2,62*2+1,9*2</t>
  </si>
  <si>
    <t>"B.3.f - D.1.1.7" (12,633*2+3*2+11,85*2+3*2)</t>
  </si>
  <si>
    <t>"B.1.c - D.1.1.6"(2,92*2+1,4*2+1,2*2+3,567*2+3,845*2+3)</t>
  </si>
  <si>
    <t>"B.1.b - D.1.1.6"(2,92*2+1,9*2+1,047*2)</t>
  </si>
  <si>
    <t>181</t>
  </si>
  <si>
    <t>763431R01</t>
  </si>
  <si>
    <t>Demontáž a opětovná montáž SDK stávající podhledu pro provedení stav. úprav - centrální chodby</t>
  </si>
  <si>
    <t>-1134617384</t>
  </si>
  <si>
    <t>"B.3.f - D.1.1.4" 15</t>
  </si>
  <si>
    <t>"B.4.c - D.1.1.4"15</t>
  </si>
  <si>
    <t>"B.5.f - D.1.1.4" 15</t>
  </si>
  <si>
    <t>182</t>
  </si>
  <si>
    <t>998763304</t>
  </si>
  <si>
    <t>Přesun hmot tonážní pro sádrokartonové konstrukce v objektech v do 36 m</t>
  </si>
  <si>
    <t>-2070806075</t>
  </si>
  <si>
    <t>766</t>
  </si>
  <si>
    <t>Konstrukce truhlářské</t>
  </si>
  <si>
    <t>183</t>
  </si>
  <si>
    <t>766411821</t>
  </si>
  <si>
    <t>Demontáž truhlářského obložení stěn z palubek - P01</t>
  </si>
  <si>
    <t>-842798071</t>
  </si>
  <si>
    <t>"B.3.e - D.1.1.02" 10,65*3,95-(1,15*2,55*2)</t>
  </si>
  <si>
    <t>184</t>
  </si>
  <si>
    <t>766411822</t>
  </si>
  <si>
    <t>Demontáž truhlářského obložení stěn podkladových roštů - P01</t>
  </si>
  <si>
    <t>1489967613</t>
  </si>
  <si>
    <t>"B.3.e - D.1.1.02" 36,203</t>
  </si>
  <si>
    <t>185</t>
  </si>
  <si>
    <t>766411R01</t>
  </si>
  <si>
    <t>Demontáž truhlářského obložení otopných těles</t>
  </si>
  <si>
    <t>1487003697</t>
  </si>
  <si>
    <t>"B.3.e - D.1.1.2" 2</t>
  </si>
  <si>
    <t>186</t>
  </si>
  <si>
    <t>766411R02</t>
  </si>
  <si>
    <t>Demontáž truhlářského obložení stěn, včetně chráničů topení a gárnyží</t>
  </si>
  <si>
    <t>-221780464</t>
  </si>
  <si>
    <t>"B.5.f - D.1.1.2" (2,95+1,25+2,9+1,25+0,5+2,9)*3,95*1,1</t>
  </si>
  <si>
    <t>187</t>
  </si>
  <si>
    <t>766411R02.1</t>
  </si>
  <si>
    <t>Demontáž truhlářského obložení stěn, včetně chráničů topení, vitrín, skříní a stolků. Včetně podkladového roštu a případných daších konstrukcí, dle P01</t>
  </si>
  <si>
    <t>23802373</t>
  </si>
  <si>
    <t>"B.1.a - D.1.1.4"(44,22+44,48+0,5*2+0,74+0,4*2*5+0,16*2*3+0,3*2+0,15*2)*3,8*1,1</t>
  </si>
  <si>
    <t>188</t>
  </si>
  <si>
    <t>766411R03</t>
  </si>
  <si>
    <t>Příplatek za pracnost při provádění demontáže</t>
  </si>
  <si>
    <t>-1877344605</t>
  </si>
  <si>
    <t>"B.1.a - D.1.1.4"402,534</t>
  </si>
  <si>
    <t>189</t>
  </si>
  <si>
    <t>766441822</t>
  </si>
  <si>
    <t>Demontáž parapetních desek dřevěných nebo plastových šířky přes 30 cm délky přes 1,0 m</t>
  </si>
  <si>
    <t>-9258692</t>
  </si>
  <si>
    <t>"B.3.f - D.1.1.2"3</t>
  </si>
  <si>
    <t>"B.4.c - D.1.1.2"4</t>
  </si>
  <si>
    <t>"B.5.f - D.1.1.2"6</t>
  </si>
  <si>
    <t>"B.3.e - D.1.1.2" 8</t>
  </si>
  <si>
    <t>"B.5.e - D.1.1.2" 8</t>
  </si>
  <si>
    <t>"B.1.a - D.1.1.4"8</t>
  </si>
  <si>
    <t>190</t>
  </si>
  <si>
    <t>7666 D01</t>
  </si>
  <si>
    <t>D01/D04 D+M interiérové dvoukřídlé dveře, 800+450/2100+400, EI30 DP3 - C2,  včetně profilované obložkové zárubně a kování, specifikace dle PD</t>
  </si>
  <si>
    <t>-344217782</t>
  </si>
  <si>
    <t>"B.3.f - D.1.1.09 - D01" 4</t>
  </si>
  <si>
    <t>"B.4.c - D.1.1.9 - D01"7</t>
  </si>
  <si>
    <t>"B.5.f - D.1.1.9 -D04"7</t>
  </si>
  <si>
    <t>191</t>
  </si>
  <si>
    <t>7666 D02</t>
  </si>
  <si>
    <t>D02 D+M interiérové dvoukřídlé dveře, 900+350/2100+400, EI30 DP3 - C2,  včetně profilované obložkové zárubně a kování, specifikace dle PD</t>
  </si>
  <si>
    <t>-628920834</t>
  </si>
  <si>
    <t>"B.3.e - D.1.1.09 - D02" 1</t>
  </si>
  <si>
    <t>"B.5.e - D.1.1.9 - D02" 1</t>
  </si>
  <si>
    <t>192</t>
  </si>
  <si>
    <t>7666 D02.1</t>
  </si>
  <si>
    <t>D02 D+M interiérové dvoukřídlé dveře, 800+450/2100+500, včetně profilované obložkové zárubně a kování, specifikace dle PD</t>
  </si>
  <si>
    <t>1759941008</t>
  </si>
  <si>
    <t>"B.1.a - D.1.1.09 - D02" 3</t>
  </si>
  <si>
    <t>193</t>
  </si>
  <si>
    <t>7666 D03</t>
  </si>
  <si>
    <t>D03 D+M interiérové dvoukřídlé dveře, 800/2100+400, EI30 DP3 - C2,  včetně profilované obložkové zárubně a kování, specifikace dle PD</t>
  </si>
  <si>
    <t>-425709250</t>
  </si>
  <si>
    <t>"B.5.f - D.1.1.9" 1</t>
  </si>
  <si>
    <t>194</t>
  </si>
  <si>
    <t>7666 D03.1</t>
  </si>
  <si>
    <t>D03 D+M replika stávajících dveří - interiérové dvoukřídlé dveře, 700+550/2450, včetně profilované obložkové zárubně, specifikace dle PD</t>
  </si>
  <si>
    <t>920923249</t>
  </si>
  <si>
    <t>"B.3.e - D.1.1.9 - D03" 1</t>
  </si>
  <si>
    <t>195</t>
  </si>
  <si>
    <t>7666 D03.2</t>
  </si>
  <si>
    <t>D03 D+M interiérové dvoukřídlé dveře, 800+450/2100+400, EI30 DP3 - C2,  včetně profilované obložkové zárubně a kování, specifikace dle PD</t>
  </si>
  <si>
    <t>1423376457</t>
  </si>
  <si>
    <t>"B.5.e - D.1.1.9 - D03" 2</t>
  </si>
  <si>
    <t>"B.5.f - D.1.1.9 - D03" 1</t>
  </si>
  <si>
    <t>196</t>
  </si>
  <si>
    <t>7666 D03.3</t>
  </si>
  <si>
    <t>D03 D+M interiérové dvoukřídlé dveře, 800+450/2100+500, včetně profilované obložkové zárubně a kování, specifikace dle PD</t>
  </si>
  <si>
    <t>-662670271</t>
  </si>
  <si>
    <t>"B.1.a - D.1.1.9 - D03" 1</t>
  </si>
  <si>
    <t>197</t>
  </si>
  <si>
    <t>7666 D04</t>
  </si>
  <si>
    <t>D04 D+M interiérové dvoukřídlé dveře, 800+450/2100+400, EI30 DP3 - C2,  včetně profilované obložkové zárubně a kování, specifikace dle PD</t>
  </si>
  <si>
    <t>1447917894</t>
  </si>
  <si>
    <t>"B.5.f - D.1.1.9 - D04" 7</t>
  </si>
  <si>
    <t>198</t>
  </si>
  <si>
    <t>7666 D04.1</t>
  </si>
  <si>
    <t>D04 D+M replika stávajících dveří - interiérové dvoukřídlé dveře, 700+550/2450, včetně profilované obložkové zárubně, specifikace dle PD</t>
  </si>
  <si>
    <t>-749359251</t>
  </si>
  <si>
    <t>"B.3.e - D.1.1.9 - D04" 1</t>
  </si>
  <si>
    <t>199</t>
  </si>
  <si>
    <t>7666 D04.2</t>
  </si>
  <si>
    <t>D04 D+M interiérové dvoukřídlé dveře, 700+550/2450, včetně profilované obložkové zárubně a kování, specifikace dle PD</t>
  </si>
  <si>
    <t>772217104</t>
  </si>
  <si>
    <t>"B.5.e - D.1.1.9 - D04" 1</t>
  </si>
  <si>
    <t>200</t>
  </si>
  <si>
    <t>7666 D04.3</t>
  </si>
  <si>
    <t>D04 D+M interiérové dvoukřídlé dveře, 800+450/2100+500, včetně profilované obložkové zárubně a kování, specifikace dle PD</t>
  </si>
  <si>
    <t>1098585348</t>
  </si>
  <si>
    <t>"B.1.a - D.1.1.9 - D04" 1</t>
  </si>
  <si>
    <t>201</t>
  </si>
  <si>
    <t>7666 D05</t>
  </si>
  <si>
    <t>D05 D+M replika stávajících dveří - interiérové dvoukřídlé dveře, 700+550/2450, včetně profilované obložkové zárubně, specifikace dle PD</t>
  </si>
  <si>
    <t>-1768425009</t>
  </si>
  <si>
    <t>"B.3.e - D.1.1.9 - D05" 1</t>
  </si>
  <si>
    <t>202</t>
  </si>
  <si>
    <t>7666 D05.1</t>
  </si>
  <si>
    <t>-1706791631</t>
  </si>
  <si>
    <t>"B.5.e - D.1.1.9 - D05" 1</t>
  </si>
  <si>
    <t>203</t>
  </si>
  <si>
    <t>7666 D06</t>
  </si>
  <si>
    <t>D06 D+M replika stávajících dveří - interiérové dvoukřídlé dveře, 700+550/2450, včetně profilované obložkové zárubně, specifikace dle PD</t>
  </si>
  <si>
    <t>1808225497</t>
  </si>
  <si>
    <t>"B.3.e - D.1.1.9 - D06" 1</t>
  </si>
  <si>
    <t>204</t>
  </si>
  <si>
    <t>7666 D06.1</t>
  </si>
  <si>
    <t>-719059030</t>
  </si>
  <si>
    <t>"B.5.e - D.1.1.9 - D06" 1</t>
  </si>
  <si>
    <t>205</t>
  </si>
  <si>
    <t>7666 D07</t>
  </si>
  <si>
    <t>D07 D+M replika stávajících dveří - interiérové dvoukřídlé dveře, 700+550/2450, včetně profilované obložkové zárubně, specifikace dle PD</t>
  </si>
  <si>
    <t>-1863085348</t>
  </si>
  <si>
    <t>"B.3.e - D.1.1.9 - D07" 1</t>
  </si>
  <si>
    <t>206</t>
  </si>
  <si>
    <t>7666 D07.1</t>
  </si>
  <si>
    <t>25657167</t>
  </si>
  <si>
    <t>"B.5.e - D.1.1.9 - D07" 1</t>
  </si>
  <si>
    <t>207</t>
  </si>
  <si>
    <t>7666 D08</t>
  </si>
  <si>
    <t>D08 D+M replika stávajících dveří - interiérové dvoukřídlé dveře, 700+550/2450, včetně profilované obložkové zárubně, specifikace dle PD</t>
  </si>
  <si>
    <t>-1969359195</t>
  </si>
  <si>
    <t>"B.3.e - D.1.1.9 - D08" 1</t>
  </si>
  <si>
    <t>208</t>
  </si>
  <si>
    <t>7666 D08.1</t>
  </si>
  <si>
    <t>-85769269</t>
  </si>
  <si>
    <t>"B.5.e - D.1.1.9 - D08" 1</t>
  </si>
  <si>
    <t>209</t>
  </si>
  <si>
    <t>7666 D09</t>
  </si>
  <si>
    <t>D09 D+M replika stávajících dveří - interiérové dvoukřídlé dveře, 700+550/2450, včetně profilované obložkové zárubně, specifikace dle PD</t>
  </si>
  <si>
    <t>2051641166</t>
  </si>
  <si>
    <t>"B.3.e - D.1.1.9 - D09" 1</t>
  </si>
  <si>
    <t>210</t>
  </si>
  <si>
    <t>7666 D09.1</t>
  </si>
  <si>
    <t>-1297677950</t>
  </si>
  <si>
    <t>"B.5.e - D.1.1.9 - D09" 1</t>
  </si>
  <si>
    <t>211</t>
  </si>
  <si>
    <t>7666 D10</t>
  </si>
  <si>
    <t>D10 D+M replika stávajících dveří - interiérové dvoukřídlé dveře, 700+550/2450, včetně profilované obložkové zárubně, specifikace dle PD</t>
  </si>
  <si>
    <t>396825505</t>
  </si>
  <si>
    <t>"B.3.e - D.1.1.9 - D10" 1</t>
  </si>
  <si>
    <t>212</t>
  </si>
  <si>
    <t>7666 D10.1</t>
  </si>
  <si>
    <t>-1365834592</t>
  </si>
  <si>
    <t>"B.5.e - D.1.1.9 - D10" 1</t>
  </si>
  <si>
    <t>213</t>
  </si>
  <si>
    <t>7666 D11</t>
  </si>
  <si>
    <t>D11 D+M replika stávajících dveří - interiérové dvoukřídlé dveře, 700+550/2450, včetně profilované obložkové zárubně, specifikace dle PD</t>
  </si>
  <si>
    <t>575622419</t>
  </si>
  <si>
    <t>"B.3.e - D.1.1.9 - D11" 1</t>
  </si>
  <si>
    <t>214</t>
  </si>
  <si>
    <t>7666 D12</t>
  </si>
  <si>
    <t>D12 D+M replika stávajících dveří - interiérové dvoukřídlé dveře, 700+550/2450, včetně profilované obložkové zárubně, specifikace dle PD</t>
  </si>
  <si>
    <t>1965799401</t>
  </si>
  <si>
    <t>"B.3.e - D.1.1.9 - D12" 1</t>
  </si>
  <si>
    <t>215</t>
  </si>
  <si>
    <t>7666 R01</t>
  </si>
  <si>
    <t>Pořízení fotodokumentace a dokumetace replik dveří</t>
  </si>
  <si>
    <t>716812590</t>
  </si>
  <si>
    <t>"B.5.e - D.1.1.9" 9</t>
  </si>
  <si>
    <t>"B.3.e - D.1.1.9 " 10</t>
  </si>
  <si>
    <t>216</t>
  </si>
  <si>
    <t>7666 T02</t>
  </si>
  <si>
    <t>T02 D+M Vitrína z laminované dřevotřísky, otvíravá, uzamykatelná, LED pásek, specifikace dle PD</t>
  </si>
  <si>
    <t>-729762782</t>
  </si>
  <si>
    <t>"B.1.a - D.1.1.11 - T02" 1</t>
  </si>
  <si>
    <t>217</t>
  </si>
  <si>
    <t>7666 T02.1</t>
  </si>
  <si>
    <t>T02 D+M Vestavná skříň s vitrínou, 1400+1800/1500/550. hliníkové úchytky, specifikace dle PD</t>
  </si>
  <si>
    <t>1863263930</t>
  </si>
  <si>
    <t>"B.3.e - D.1.1.11 - T02" 1</t>
  </si>
  <si>
    <t>218</t>
  </si>
  <si>
    <t>766660001</t>
  </si>
  <si>
    <t>Montáž dveřních křídel otvíravých jednokřídlových š do 0,8 m do ocelové zárubně</t>
  </si>
  <si>
    <t>597555921</t>
  </si>
  <si>
    <t>"B.1.c - D.1.1.8 - D01" 1</t>
  </si>
  <si>
    <t>"B.1.d - D.1.1.8 - D01" 1</t>
  </si>
  <si>
    <t>"B.2.a - D.1.1.8 - D01" 1</t>
  </si>
  <si>
    <t>"B.2.d - D.1.1.8 - D01" 1</t>
  </si>
  <si>
    <t>"B.3.a - D.1.1.8 - D01" 1</t>
  </si>
  <si>
    <t>"B.3.b - D.1.1.8 - D01" 1</t>
  </si>
  <si>
    <t>"B.3.c - D.1.1.8- D01" 1</t>
  </si>
  <si>
    <t>"B.3.d- D.1.1.8- D01" 1</t>
  </si>
  <si>
    <t>"B.4.a - D.1.1.8 - D01" 1</t>
  </si>
  <si>
    <t>"B.4.b - D.1.1.8 - D01" 1</t>
  </si>
  <si>
    <t>"B.5.a - D.1.1.8 - D01" 1</t>
  </si>
  <si>
    <t>"B.5.b - D.1.1.8 - D01" 1</t>
  </si>
  <si>
    <t>"B.5.c - D.1.1.7 - D01" 1</t>
  </si>
  <si>
    <t>"B.5.d - D.1.1.8 - D01" 1</t>
  </si>
  <si>
    <t>"B.6.a - D.1.1.7 - D01" 1</t>
  </si>
  <si>
    <t>"B.6.b - D.1.1.7 - D01" 1+1</t>
  </si>
  <si>
    <t>"B.6.b - D.1.1.7 - D03" 1</t>
  </si>
  <si>
    <t>"B.6.b - D.1.1.7 - D04" 1</t>
  </si>
  <si>
    <t>"B.6.b - D.1.1.7 - D05" 1</t>
  </si>
  <si>
    <t>"B.6.c - D.1.1.8 - D01" 1</t>
  </si>
  <si>
    <t>"B.1.a - D.1.1.9 - D05" 1</t>
  </si>
  <si>
    <t>219</t>
  </si>
  <si>
    <t>611D03</t>
  </si>
  <si>
    <t>dveře jednokřídlé dřevovláknité HDF, plné 800x1970mm, včetně kování a doplňků, specifikace dle PD</t>
  </si>
  <si>
    <t>-725112720</t>
  </si>
  <si>
    <t>220</t>
  </si>
  <si>
    <t>611D04</t>
  </si>
  <si>
    <t>dveře jednokřídlé dřevovláknité HDF, plné 700x1970mm, včetně kování a doplňků, specifikace dle PD</t>
  </si>
  <si>
    <t>329309597</t>
  </si>
  <si>
    <t>221</t>
  </si>
  <si>
    <t>611D05</t>
  </si>
  <si>
    <t>dveře jednokřídlé dřevovláknité HDF, plné 600x1970mm, včetně kování a doplňků, specifikace dle PD</t>
  </si>
  <si>
    <t>-1975158207</t>
  </si>
  <si>
    <t>222</t>
  </si>
  <si>
    <t>766681114</t>
  </si>
  <si>
    <t>Montáž zárubní rámových pro dveře jednokřídlové šířky do 900 mm</t>
  </si>
  <si>
    <t>1915449524</t>
  </si>
  <si>
    <t>223</t>
  </si>
  <si>
    <t>611R01</t>
  </si>
  <si>
    <t>zárubeň dřevěná pro dveře 1křídlé 800x1970mm, vanilka RAL 1013, pololesk, specifikace dle PD</t>
  </si>
  <si>
    <t>-651406406</t>
  </si>
  <si>
    <t>224</t>
  </si>
  <si>
    <t>611R02</t>
  </si>
  <si>
    <t>zárubeň dřevěná pro dveře 1křídlé 700x1970mm, vanilka RAL 1013, pololesk, specifikace dle PD</t>
  </si>
  <si>
    <t>165630903</t>
  </si>
  <si>
    <t>225</t>
  </si>
  <si>
    <t>611R03</t>
  </si>
  <si>
    <t>zárubeň dřevěná pro dveře 1křídlé 600x1970mm, vanilka RAL 1013, pololesk, specifikace dle PD</t>
  </si>
  <si>
    <t>-665368834</t>
  </si>
  <si>
    <t>226</t>
  </si>
  <si>
    <t>766691914</t>
  </si>
  <si>
    <t>Vyvěšení nebo zavěšení dřevěných křídel dveří pl do 2 m2</t>
  </si>
  <si>
    <t>-642636229</t>
  </si>
  <si>
    <t>"B.2.a - D.1.1.2 - vyvěšení" 1+2</t>
  </si>
  <si>
    <t>"B.2.b - D.1.1.2 - vyvěšení" 1+2</t>
  </si>
  <si>
    <t>"B.2.c - D.1.1.2 - vyvěšení" 1+3</t>
  </si>
  <si>
    <t>"B.2.d - D.1.1.2 - vyvěšení" 1+2</t>
  </si>
  <si>
    <t>"B.3.a - D.1.1.2 - vyvěšení" 1+2</t>
  </si>
  <si>
    <t>"B.3.b - D.1.1.2 - vyvěšení" 1+2</t>
  </si>
  <si>
    <t>"B.3.c - D.1.1.2 - vyvěšení" 1+3</t>
  </si>
  <si>
    <t>"B.3.d - D.1.1.2 - vyvěšení" 1+2</t>
  </si>
  <si>
    <t>"B.4.a - D.1.1.2 - vyvěšení" 1+2</t>
  </si>
  <si>
    <t>"B.4.b - D.1.1.2 - vyvěšení" 1+2</t>
  </si>
  <si>
    <t>"B.5.a - D.1.1.2 - vyvěšení" 1+2</t>
  </si>
  <si>
    <t>"B.5.b - D.1.1.2 - vyvěšení" 1+2</t>
  </si>
  <si>
    <t>"B.5.c - D.1.1.2 - vyvěšení" 2</t>
  </si>
  <si>
    <t>"B.5.d - D.1.1.2 - vyvěšení" 1+2</t>
  </si>
  <si>
    <t>"B.6.b - D.1.1.2 - vyvěšení" 10</t>
  </si>
  <si>
    <t>"B.6.a - D.1.1.4 - zavěšení" 1</t>
  </si>
  <si>
    <t>"B.6.c - D.1.1.2 - vyvěšení" 1+2</t>
  </si>
  <si>
    <t>"B.2.a - D.1.1.4 - zavěšení" 1</t>
  </si>
  <si>
    <t>"B.2.b - D.1.1.4 - zavěšení" 1</t>
  </si>
  <si>
    <t>"B.2.c - D.1.1.4 - zavěšení" 1</t>
  </si>
  <si>
    <t>"B.2.d - D.1.1.4 - zavěšení" 1</t>
  </si>
  <si>
    <t>"B.3.a - D.1.1.4 - zavěšení" 1</t>
  </si>
  <si>
    <t>"B.3.b - D.1.1.4 - zavěšení" 1</t>
  </si>
  <si>
    <t>"B.3.c - D.1.1.4 - zavěšení" 1</t>
  </si>
  <si>
    <t>"B.3.d - D.1.1.4 - zavěšení" 1</t>
  </si>
  <si>
    <t>"B.4.a - D.1.1.4 - zavěšení" 1</t>
  </si>
  <si>
    <t>"B.4.b - D.1.1.4 - zavěšení" 1</t>
  </si>
  <si>
    <t>"B.5.a - D.1.1.4 - zavěšení" 1</t>
  </si>
  <si>
    <t>"B.5.b - D.1.1.4 - zavěšení" 1</t>
  </si>
  <si>
    <t>"B.5.c - D.1.1.4 - zavěšení" 1</t>
  </si>
  <si>
    <t>"B.5.d - D.1.1.4 - zavěšení" 1</t>
  </si>
  <si>
    <t>"B.6.b - D.1.1.2 - vyvěšení" 4</t>
  </si>
  <si>
    <t>"B.6.c - D.1.1.4 - zavěšení" 1</t>
  </si>
  <si>
    <t>"B.3.f - D.1.1.2 -vyvěšení" 12</t>
  </si>
  <si>
    <t>"B.3.f - D.1.1.4 - zavěšení"8</t>
  </si>
  <si>
    <t>"B.4.c - D.1.1.2 -vyvěšení" 14</t>
  </si>
  <si>
    <t>"B.4.c - D.1.1.4 -zavěšení"14</t>
  </si>
  <si>
    <t>"B.3.e - D.1.1.2 - vyvěšení" 26</t>
  </si>
  <si>
    <t>"B.3.e - D.1.1.2 -  1zavěšení"26</t>
  </si>
  <si>
    <t>"B.5.e - D.1.1.2 - vyvěšení" 32</t>
  </si>
  <si>
    <t>"B.5.e - D.1.12 - zavěšení"32</t>
  </si>
  <si>
    <t>"B.1.a - D.1.12 - zavěšení"17</t>
  </si>
  <si>
    <t>"B.1.a - D.1.12 - zavěšení"13</t>
  </si>
  <si>
    <t>227</t>
  </si>
  <si>
    <t>766694121</t>
  </si>
  <si>
    <t>Montáž parapetních desek dřevěných nebo plastových šířky přes 30 cm délky do 1,0 m</t>
  </si>
  <si>
    <t>122297924</t>
  </si>
  <si>
    <t>"B.6.a - D.1.1.09 - T01" 1</t>
  </si>
  <si>
    <t xml:space="preserve">"B.5.f - D.1.1.11  - T02"1 </t>
  </si>
  <si>
    <t>228</t>
  </si>
  <si>
    <t>766694122</t>
  </si>
  <si>
    <t>Montáž parapetních dřevěných nebo plastových šířky přes 30 cm délky do 1,6 m</t>
  </si>
  <si>
    <t>1294752274</t>
  </si>
  <si>
    <t>"B.6.a - D.1.1.09 - T02" 1</t>
  </si>
  <si>
    <t>"B.3.f - D.1.1.11 - T01" 3</t>
  </si>
  <si>
    <t>"B.4.c - D.1.1.11 - T01" 1</t>
  </si>
  <si>
    <t>"B.4.c - D.1.1.11 - T02" 3</t>
  </si>
  <si>
    <t>"B.5.f - D.1.1.11 - T01"2</t>
  </si>
  <si>
    <t>"B.5.f - D.1.1.11 - T02 "3</t>
  </si>
  <si>
    <t>"B.3.e - D.1.1.11 - T01" 8</t>
  </si>
  <si>
    <t>"B.5.e - D.1.1.11 - T01"6</t>
  </si>
  <si>
    <t>"B.1.a - D.1.1.11 - T01"8</t>
  </si>
  <si>
    <t>229</t>
  </si>
  <si>
    <t>60794104</t>
  </si>
  <si>
    <t>deska parapetní dřevotřísková vnitřní 340x1000mm</t>
  </si>
  <si>
    <t>154814949</t>
  </si>
  <si>
    <t>"B.6.a - D.1.1.09"</t>
  </si>
  <si>
    <t>"T01" 0,85*1</t>
  </si>
  <si>
    <t>"T02" 1,35*1</t>
  </si>
  <si>
    <t>"B.3.f - D.1.1.11 - T01" 3*1,15</t>
  </si>
  <si>
    <t>"B.4.c - D.1.1.11 - T01"1*1,25</t>
  </si>
  <si>
    <t>"B.4.c - D.1.111 - T02"3*1,15</t>
  </si>
  <si>
    <t>"B.5.f - D.1.1.11 - T01"2*1,25</t>
  </si>
  <si>
    <t>"B.5.f - D.1.1.11 - T02"0,95*1</t>
  </si>
  <si>
    <t>"B.5.f - D.1.1.11  - T03" 1,15*3</t>
  </si>
  <si>
    <t>"B.3.e - D.1.1.11 - T01" 1,15*8</t>
  </si>
  <si>
    <t>"B.5.f - D.1.1.11 - T01"1,25*6</t>
  </si>
  <si>
    <t>"B.1.a - D.1.1.11 - T02"1,25*8</t>
  </si>
  <si>
    <t>230</t>
  </si>
  <si>
    <t>60794121</t>
  </si>
  <si>
    <t>koncovka PVC k parapetním dřevotřískovým deskám 600mm</t>
  </si>
  <si>
    <t>-1656774744</t>
  </si>
  <si>
    <t>231</t>
  </si>
  <si>
    <t>998766104</t>
  </si>
  <si>
    <t>Přesun hmot tonážní pro konstrukce truhlářské v objektech v do 36 m</t>
  </si>
  <si>
    <t>186783244</t>
  </si>
  <si>
    <t>767</t>
  </si>
  <si>
    <t>Konstrukce zámečnické</t>
  </si>
  <si>
    <t>232</t>
  </si>
  <si>
    <t>767531111</t>
  </si>
  <si>
    <t>Montáž vstupních kovových nebo plastových rohoží čistících zón</t>
  </si>
  <si>
    <t>-386506471</t>
  </si>
  <si>
    <t>"B.3.f - D.1.1.10- OS04" 1,18*0,7*1</t>
  </si>
  <si>
    <t>"B.4.c - D.1.1.10-OS04" 1,18*0,7*7</t>
  </si>
  <si>
    <t>"B.5.f - D.1.1.10 -OS04" 0,78*0,5*1</t>
  </si>
  <si>
    <t>"B.5.f - D.1.1.10 -OS05" 1,18*0,5*7</t>
  </si>
  <si>
    <t>"B.3.e - D.1.1.10 -OS04" 1,15*0,62*1</t>
  </si>
  <si>
    <t>"B.3.e - D.1.1.10 - OS05" 1,18*0,62*4</t>
  </si>
  <si>
    <t>"B.5.e - D.1.1.10 - OS04"1,15*0,62*1</t>
  </si>
  <si>
    <t>"B.5.e - D.1.1.10 - OS05"1,18*0,62*2</t>
  </si>
  <si>
    <t>"B.1.a - D.1.1.10 - OS04" 1,16*0,68*1</t>
  </si>
  <si>
    <t>"B.1.a - D.1.1.10 - OS05" 1,15*0,79*5</t>
  </si>
  <si>
    <t>233</t>
  </si>
  <si>
    <t>69752110</t>
  </si>
  <si>
    <t>rohož textilní provedení PA, hustý povrch, jemné dočištění</t>
  </si>
  <si>
    <t>-916997307</t>
  </si>
  <si>
    <t>22,275*1,1 'Přepočtené koeficientem množství</t>
  </si>
  <si>
    <t>234</t>
  </si>
  <si>
    <t>767531121</t>
  </si>
  <si>
    <t>Osazení zapuštěného rámu z L profilů k čistícím rohožím</t>
  </si>
  <si>
    <t>1008835435</t>
  </si>
  <si>
    <t>"B.3.f - D.1.1.10- OS 04" (2*1,18+2*0,7)*1</t>
  </si>
  <si>
    <t>"B.4.c - D.1.1.10 - OS 04" (2*1,18+2*0,7)*7</t>
  </si>
  <si>
    <t>"B.5.f - D.1.1.10 - OS 04" (0,78*2+0,5*2)*1</t>
  </si>
  <si>
    <t>"B.5.f - D.1.1.10 - OS 05" (1,18*2+0,5*2)*7</t>
  </si>
  <si>
    <t>"B.3.e - D.1.1.10 - OS 04" (2*1,15+2*0,62)*1</t>
  </si>
  <si>
    <t>"B.3.e - D.1.1.10 - OS05" (2*1,18+2*0,62)*4</t>
  </si>
  <si>
    <t>"B.5.e - D.1.1.10 - OS04"(2*1,15+2*0,62)*1</t>
  </si>
  <si>
    <t>"B.5.e - D.1.1.10 - OS05"(1,18*2+0,62*2)*4</t>
  </si>
  <si>
    <t>"B.1.a - D.1.1.10 - OS04" (1,16*2+2*0,68)*1</t>
  </si>
  <si>
    <t>"B.1.a - D.1.1.10 - OS05" (1,15*2+2*0,79)*5</t>
  </si>
  <si>
    <t>235</t>
  </si>
  <si>
    <t>69752160</t>
  </si>
  <si>
    <t>rám pro zapuštění profil L-30/30 25/25 20/30 15/30-Al</t>
  </si>
  <si>
    <t>-1839269983</t>
  </si>
  <si>
    <t>115,12*1,1 'Přepočtené koeficientem množství</t>
  </si>
  <si>
    <t>236</t>
  </si>
  <si>
    <t>767531Z01</t>
  </si>
  <si>
    <t>Z01 D+M ochranný kovový roh</t>
  </si>
  <si>
    <t>502844006</t>
  </si>
  <si>
    <t>"B.3.f - D.1.1.12 - Z01" 38</t>
  </si>
  <si>
    <t>"B.4.c - D.1.1.12 - Z01" 52</t>
  </si>
  <si>
    <t>"B.5.f - D.1.1.12 - Z01"59</t>
  </si>
  <si>
    <t>"B.3.e - D.1.1.12-Z01" 31</t>
  </si>
  <si>
    <t>"B.5.e - D.1.1.12 - Z01"30</t>
  </si>
  <si>
    <t>"B.1.a - D.1.12  - Z01" 32</t>
  </si>
  <si>
    <t>237</t>
  </si>
  <si>
    <t>767581801</t>
  </si>
  <si>
    <t>Demontáž podhledu kazet - P03</t>
  </si>
  <si>
    <t>-876609966</t>
  </si>
  <si>
    <t>"B.1.a - D.1.2" 134,75</t>
  </si>
  <si>
    <t>238</t>
  </si>
  <si>
    <t>767582800</t>
  </si>
  <si>
    <t>Demontáž roštu podhledu -P03</t>
  </si>
  <si>
    <t>2084103520</t>
  </si>
  <si>
    <t xml:space="preserve">"B.1.a - D.1.2" </t>
  </si>
  <si>
    <t>"N1050" 128,84</t>
  </si>
  <si>
    <t>"N1060" 5,91</t>
  </si>
  <si>
    <t>239</t>
  </si>
  <si>
    <t>767D01</t>
  </si>
  <si>
    <t>D01 D+M AL interiérové dveře dvoukřídlé 900+900/2100+1400mm, s nadsvětlíkem a bočními světlíky, stav. otvor. 2800/3500mm, EI30 DP1 C2, včetně zárubně a kování, specifikace dle PD</t>
  </si>
  <si>
    <t>673463733</t>
  </si>
  <si>
    <t>"B.5.f - D.1.1.9 - D01"1</t>
  </si>
  <si>
    <t>"B.5.e - D.1.1.9 - D01"1</t>
  </si>
  <si>
    <t>"B.3.e - D.1.1.9 - D01" 1</t>
  </si>
  <si>
    <t>240</t>
  </si>
  <si>
    <t>767D01.3</t>
  </si>
  <si>
    <t>D01 D+M AL interiérové dveře dvoukřídlé 900+900/2100, s nadsvětlíkem a bočními světlíky, stav. otvor. 1950/2650mm, EI30 DP1 C2, včetně zárubně a kování, specifikace dle PD</t>
  </si>
  <si>
    <t>410238288</t>
  </si>
  <si>
    <t>"B.1.a - D.1.9" 1</t>
  </si>
  <si>
    <t>241</t>
  </si>
  <si>
    <t>767D02</t>
  </si>
  <si>
    <t>D02 D+M AL interiérové dveře dvoukřídlé 900+900/2100+1400mm, s nadsvětlíkem a bočními světlíky, stav. otvor. 2800/3500mm, EI30 DP1 C2, včetně zárubně a kování, specifikace dle PD</t>
  </si>
  <si>
    <t>-1860326695</t>
  </si>
  <si>
    <t>"B.5.f - D.1.1.9 - D02" 1</t>
  </si>
  <si>
    <t>242</t>
  </si>
  <si>
    <t>998767104</t>
  </si>
  <si>
    <t>Přesun hmot tonážní pro zámečnické konstrukce v objektech v do 36 m</t>
  </si>
  <si>
    <t>623799453</t>
  </si>
  <si>
    <t>771</t>
  </si>
  <si>
    <t>Podlahy z dlaždic</t>
  </si>
  <si>
    <t>243</t>
  </si>
  <si>
    <t>771571810</t>
  </si>
  <si>
    <t>Demontáž podlah z dlaždic keramických kladených do malty</t>
  </si>
  <si>
    <t>1749468899</t>
  </si>
  <si>
    <t>"B.2.a - D.1.1.2 - N2040" 5,04</t>
  </si>
  <si>
    <t>"B.2.b - D.1.1.2 - N2031" 6,59</t>
  </si>
  <si>
    <t>"B.2.c - D.1.1.2 - N2030" 8,57</t>
  </si>
  <si>
    <t>"B.2.d - D.1.1.2 - N2022" 4,88</t>
  </si>
  <si>
    <t>"B.3.a - D.1.1.2 - N3035" 5,04</t>
  </si>
  <si>
    <t>"B.3.b - D.1.1.2 - N3027" 6,55</t>
  </si>
  <si>
    <t>"B.3.c - D.1.1.2 - N3026" 8,51</t>
  </si>
  <si>
    <t>"B.3.d - D.1.1.2 - N3021" 4,89</t>
  </si>
  <si>
    <t>"B.4.a - D.1.1.2 - N4038" 5,02</t>
  </si>
  <si>
    <t>"B.4.b - D.1.1.2 - N4020" 4,89</t>
  </si>
  <si>
    <t>"B.5.a - D.1.1.2 - N5040" 5,02</t>
  </si>
  <si>
    <t>"B.5.b - D.1.1.2 - N5033" 6,65</t>
  </si>
  <si>
    <t>"B.5.c - D.1.1.2 - N5032" 3,26</t>
  </si>
  <si>
    <t>"B.5.d - D.1.1.2 - N5025" 4,89</t>
  </si>
  <si>
    <t>"B.6.a - D.1.1.2 - N6067" 4,97</t>
  </si>
  <si>
    <t>"B.6.b - D.1.1.2 - N6040-43+sprcha" 3,92+8,27+3,99+8,42+1,6*2</t>
  </si>
  <si>
    <t>"B.6.c - D.1.1.2 - N6021" 4,89</t>
  </si>
  <si>
    <t>"B.3.f - D.1.1.2 - N3033/29/28" 68,08+61,23+8,08</t>
  </si>
  <si>
    <t>"B.4.c - D.1.1.2 - N4029/55/56"41,27+35,69+52,45</t>
  </si>
  <si>
    <t>"B.5.f - D.1.1.2 - N5034/62/5903" 57,27+97,51+35,69</t>
  </si>
  <si>
    <t>"B.3.e - D.1.1.2 - N3028/29/33" 68,08+61,23+8,08</t>
  </si>
  <si>
    <t>"B.5.f - D.1.1.2 - N5035/36/37"39,67+56,18+15,42</t>
  </si>
  <si>
    <t xml:space="preserve">"B.1.a - D.1.2 - N1050/1060"128,84+5,91 </t>
  </si>
  <si>
    <t>"B.1.b - D.1.2 - N1048" 6,59</t>
  </si>
  <si>
    <t>"B.1.c - D.1.2 - N1045/1046/1047" 7,15+1,04+15,34</t>
  </si>
  <si>
    <t>244</t>
  </si>
  <si>
    <t>771474113</t>
  </si>
  <si>
    <t>Montáž soklů z dlaždic keramických rovných flexibilní lepidlo v do 120 mm</t>
  </si>
  <si>
    <t>-2136360723</t>
  </si>
  <si>
    <t>245</t>
  </si>
  <si>
    <t>597R01</t>
  </si>
  <si>
    <t>sokl-dlažba keramická slinutá hladká do interiéru i exteriéru 600x100mm</t>
  </si>
  <si>
    <t>2135037191</t>
  </si>
  <si>
    <t>470,406/0,6</t>
  </si>
  <si>
    <t>784,01*1,1 'Přepočtené koeficientem množství</t>
  </si>
  <si>
    <t>246</t>
  </si>
  <si>
    <t>771111011</t>
  </si>
  <si>
    <t>Vysátí podkladu před pokládkou dlažby</t>
  </si>
  <si>
    <t>-1498794199</t>
  </si>
  <si>
    <t>247</t>
  </si>
  <si>
    <t>771121011</t>
  </si>
  <si>
    <t>Nátěr penetrační na podlahu</t>
  </si>
  <si>
    <t>1237419638</t>
  </si>
  <si>
    <t>248</t>
  </si>
  <si>
    <t>771151021</t>
  </si>
  <si>
    <t>Samonivelační stěrka podlah pevnosti 30 MPa tl 3 mm</t>
  </si>
  <si>
    <t>232766328</t>
  </si>
  <si>
    <t>249</t>
  </si>
  <si>
    <t>771574112</t>
  </si>
  <si>
    <t>Montáž podlah keramických hladkých lepených flexibilním lepidlem do 12 ks/ m2</t>
  </si>
  <si>
    <t>1398128635</t>
  </si>
  <si>
    <t>250</t>
  </si>
  <si>
    <t>59761003</t>
  </si>
  <si>
    <t>dlažba keramická hutná hladká do interiéru přes 9 do 12ks/m2</t>
  </si>
  <si>
    <t>1241027619</t>
  </si>
  <si>
    <t>251</t>
  </si>
  <si>
    <t>771577112</t>
  </si>
  <si>
    <t>Příplatek k montáži podlah keramických lepených flexibilním lepidlem za omezený prostor</t>
  </si>
  <si>
    <t>1234098605</t>
  </si>
  <si>
    <t>"B.2.a - D.1.1.4 - N2040" 5,04</t>
  </si>
  <si>
    <t>"B.2.b - D.1.1.4 - N2031" 6,59</t>
  </si>
  <si>
    <t>"B.3.a - D.1.1.2 - N2040" 5,04</t>
  </si>
  <si>
    <t>"B.6.a - D.1.1.4 - N6067" 4,97</t>
  </si>
  <si>
    <t>252</t>
  </si>
  <si>
    <t>771577114</t>
  </si>
  <si>
    <t>Příplatek k montáži podlah keramických lepených flexibilním lepidlem za spárování tmelem dvousložkovým</t>
  </si>
  <si>
    <t>-2057865658</t>
  </si>
  <si>
    <t>253</t>
  </si>
  <si>
    <t>771591112</t>
  </si>
  <si>
    <t>Izolace pod dlažbu nátěrem nebo stěrkou ve dvou vrstvách</t>
  </si>
  <si>
    <t>1320990870</t>
  </si>
  <si>
    <t>PDL-(137,39+129,41+190,47+137,39+111,27)</t>
  </si>
  <si>
    <t>soklík do výšky 200mm</t>
  </si>
  <si>
    <t xml:space="preserve">"B.2.a - D.1.1.4" (2,59*2+2,02*2)*0,2 </t>
  </si>
  <si>
    <t>"B.2.b - D.1.1.4"(2,92*2+1,9*2+1,047*2)*0,2</t>
  </si>
  <si>
    <t>"B.2.c - D.1.1.4"(2,945*2+2,95*2)*0,2</t>
  </si>
  <si>
    <t>"B.2.d - D.1.1.4" (2,62*2+1,9*2)*0,2</t>
  </si>
  <si>
    <t xml:space="preserve">"B.3.a - D.1.1.4" (2,59*2+2,02*2)*0,2 </t>
  </si>
  <si>
    <t>"B.3.b - D.1.1.4"(2,92*2+1,9*2+1,047*2)*0,2</t>
  </si>
  <si>
    <t>"B.3.c - D.1.1.4"(2,945*2+2,95*2)*0,2</t>
  </si>
  <si>
    <t>"B.3.d - D.1.1.4" (2,62*2+1,9*2)*0,2</t>
  </si>
  <si>
    <t xml:space="preserve">"B.4.a - D.1.1.4" (2,59*2+2,02*2)*0,2 </t>
  </si>
  <si>
    <t>"B.4.b - D.1.1.4" (2,62*2+1,9*2)*0,2</t>
  </si>
  <si>
    <t xml:space="preserve">"B.5.a - D.1.1.4" (2,59*2+2,02*2)*0,2 </t>
  </si>
  <si>
    <t>"B.5.b - D.1.1.4"(2,92*2+1,9*2+1,047*2)*0,2</t>
  </si>
  <si>
    <t>"B.5.c - D.1.1.4" (2,95*2+1,2*2)*0,2</t>
  </si>
  <si>
    <t>"B.5.d - D.1.1.4" (2,62*2+1,9*2)*0,2</t>
  </si>
  <si>
    <t xml:space="preserve">"B.6.a - D.1.1.4" (2,59*2+2,02*2)*0,2 </t>
  </si>
  <si>
    <t>"B.6.b - D.1.1.4" (5,3+3,51+1+2,3+1,9+1+2,3+1,986+2,134+1+5,3+3,038+1+2,2+2,2+1+2,17+1+1,986+1,913)*0,2</t>
  </si>
  <si>
    <t>"B.6.c - D.1.1.4" (2,62*2+1,9*2)*0,2</t>
  </si>
  <si>
    <t>"B.1.b - D.1.1.4"  (2,92*2+1,9*2+1,047*2)*0,2</t>
  </si>
  <si>
    <t>"B.1.c - D.1.1.4"   (2,92*2+1,4*2+1,2*2+3,567*2+3,845*2+3)*0,2</t>
  </si>
  <si>
    <t>254</t>
  </si>
  <si>
    <t>771591237</t>
  </si>
  <si>
    <t>D+M dilatační lišty do dlažby</t>
  </si>
  <si>
    <t>-81494862</t>
  </si>
  <si>
    <t>Typově sjednoceno s již předchozími etapami</t>
  </si>
  <si>
    <t>"B.3.f - D.1.1.6" 4*4+6*3+1,35*1+1*2+2,2+2,8</t>
  </si>
  <si>
    <t>"B.4.c - D.1.1.6"21*2+7*3+1+1,35*4</t>
  </si>
  <si>
    <t>"B.5.f - D.1.1.6"  16*3+1,4*8</t>
  </si>
  <si>
    <t>"B.3.e - D.1.1.6 "16*3+7*1,35</t>
  </si>
  <si>
    <t>"B.5.e - D.1.1.6"11*3+1,4*11</t>
  </si>
  <si>
    <t>"B.1.a - D.1.1.6" 14*3+1,35*8</t>
  </si>
  <si>
    <t>255</t>
  </si>
  <si>
    <t>771592011</t>
  </si>
  <si>
    <t>Čištění vnitřních ploch podlah nebo schodišť po položení dlažby chemickými prostředky</t>
  </si>
  <si>
    <t>-1780987624</t>
  </si>
  <si>
    <t>256</t>
  </si>
  <si>
    <t>776421R01</t>
  </si>
  <si>
    <t>D+M přechodová lišta šroubovací</t>
  </si>
  <si>
    <t>-13705702</t>
  </si>
  <si>
    <t>"B.2.a - D.1.1.4" 1</t>
  </si>
  <si>
    <t>"B.2.b - D.1.1.4"1</t>
  </si>
  <si>
    <t>"B.2.c - D.1.1.4"1</t>
  </si>
  <si>
    <t>"B.2.d- D.1.1.4"1</t>
  </si>
  <si>
    <t>"B.3.a - D.1.1.4" 1</t>
  </si>
  <si>
    <t>"B.3.b - D.1.1.4" 1</t>
  </si>
  <si>
    <t>"B.3.c - D.1.1.4"1</t>
  </si>
  <si>
    <t>"B.3.d - D.1.1.4"1</t>
  </si>
  <si>
    <t>"B.4.a - D.1.1.4" 1</t>
  </si>
  <si>
    <t>"B.4.b - D.1.1.4" 1</t>
  </si>
  <si>
    <t>"B.5.a - D.1.1.4" 1</t>
  </si>
  <si>
    <t>"B.5.b - D.1.1.4" 1</t>
  </si>
  <si>
    <t>"B.5.c - D.1.1.4" 1</t>
  </si>
  <si>
    <t>"B.5.d - D.1.1.4" 1</t>
  </si>
  <si>
    <t>"B.6.a - D.1.1.4" 1</t>
  </si>
  <si>
    <t>"B.6.b - D.1.1.4"2</t>
  </si>
  <si>
    <t>"B.6.c - D.1.1.4" 1</t>
  </si>
  <si>
    <t>"B.3.f - D.1.1.4" 4*1,35+2*2,8</t>
  </si>
  <si>
    <t>"B.4.c - D.1.1.4"1,35*7</t>
  </si>
  <si>
    <t>"B.3.f - D.1.1.4"1,35*8</t>
  </si>
  <si>
    <t>"B.3.f - D.1.1.4"2,8*2</t>
  </si>
  <si>
    <t>"B.3.e - D.1.1.4" 1,35*11</t>
  </si>
  <si>
    <t>"B.3.e - D.1.1.4" 2,8*1</t>
  </si>
  <si>
    <t>"B.5.e - D.1.1.4"9*1,35</t>
  </si>
  <si>
    <t>"B.5.e - D.1.1.4"2,8*1</t>
  </si>
  <si>
    <t>"B.1.a - D.1.1.4" 1,35*8</t>
  </si>
  <si>
    <t>"B.1.a - D.1.1.4" 2,8*1</t>
  </si>
  <si>
    <t>"B.1.b - D.1.1.4"  2*1,35</t>
  </si>
  <si>
    <t>"B.1.c - D.1.1.4"  1,35</t>
  </si>
  <si>
    <t>257</t>
  </si>
  <si>
    <t>998771104</t>
  </si>
  <si>
    <t>Přesun hmot tonážní pro podlahy z dlaždic v objektech v do 36 m</t>
  </si>
  <si>
    <t>-774397258</t>
  </si>
  <si>
    <t>776</t>
  </si>
  <si>
    <t>Podlahy povlakové</t>
  </si>
  <si>
    <t>258</t>
  </si>
  <si>
    <t>776201812</t>
  </si>
  <si>
    <t>Demontáž lepených povlakových podlah s podložkou ručně</t>
  </si>
  <si>
    <t>-410233342</t>
  </si>
  <si>
    <t>"B.5.e - D.1.1.2 -N5037/36/35" 15,42+56,18+39,67</t>
  </si>
  <si>
    <t>PDL_2</t>
  </si>
  <si>
    <t>259</t>
  </si>
  <si>
    <t>776410811</t>
  </si>
  <si>
    <t>Odstranění soklíků a lišt pryžových nebo plastových</t>
  </si>
  <si>
    <t>1435411127</t>
  </si>
  <si>
    <t>"B.5.e - D.1.1.2"5,17*2+0,452*2+17,68*2+0,45*2+11,74*2+0,5*2+0,6*2*2+0,15*2*2+0,4*2*9-1,4*11</t>
  </si>
  <si>
    <t>"B.3.e - D.1.1.02" 82,63</t>
  </si>
  <si>
    <t>781</t>
  </si>
  <si>
    <t>Dokončovací práce - obklady</t>
  </si>
  <si>
    <t>260</t>
  </si>
  <si>
    <t>781471810</t>
  </si>
  <si>
    <t>Demontáž obkladů z obkladaček keramických kladených do malty</t>
  </si>
  <si>
    <t>807638109</t>
  </si>
  <si>
    <t>"B.2.a - D.1.1.2 - N2040"(2,59*2+2,02*2+1,2*2+2,05*2)*2+(1,0*4+1,25+0,75)*0,4-(1,0*1,25+1,0*0,75+0,8*1,97+0,6*1,97*4)</t>
  </si>
  <si>
    <t>"B.2.b - D.1.1.2 - N2031"(2,92*2+1,9*2+1,047*2+1,2*2+1,9*2)*2+(1,3*4+0,85+0,95)*0,4-(0,6*1,97*4+0,8*1,97+1,3*0,95+1,3*0,85)</t>
  </si>
  <si>
    <t>"B.2.c - D.1.1.2 - N2030"(2,945*2+2,95*2+2,945*2+1,9*4)*2+(1,2*6+0,95+0,85*2)*0,4-(0,8*1,97+0,6*2*3+0,95*1,2+0,85*1,2*2)</t>
  </si>
  <si>
    <t>"B.2.d - D.1.1.2 - N2022"(2,62*2+1,9*2+1,2*2+1,9*2)*2+(1,0*4+1,25+0,75)*0,4-(1,0*1,25+1,0*0,75+0,8*1,97+0,6*1,97*4)</t>
  </si>
  <si>
    <t>"B.3.a - D.1.1.2 - N3035"(2,59*2+2,02*2+1,2*2+2,05*2)*2+(1,0*4+1,25+0,75)*0,4-(1,0*1,25+1,0*0,75+0,8*1,97+0,6*1,97*4)</t>
  </si>
  <si>
    <t>"B.3.b - D.1.1.2 - N3026"(2,92*2+1,9*2+1,047*2+1,2*2+1,9*2)*2+(1,3*4+0,85+0,95)*0,4-(0,6*1,97*4+0,8*1,97+1,3*0,95+1,3*0,85)</t>
  </si>
  <si>
    <t>"B.3.c - D.1.1.2 - N3027"(2,945*2+2,95*2+2,945*2+1,9*4)*2+(1,2*6+0,95+0,85*2)*0,4-(0,8*1,97+0,6*2*3+0,95*1,2+0,85*1,2*2)</t>
  </si>
  <si>
    <t>"B.3.d - D.1.1.2 - N3021"(2,62*2+1,9*2+1,2*2+1,9*2)*2+(1,0*4+1,25+0,75)*0,4-(1,0*1,25+1,0*0,75+0,8*1,97+0,6*1,97*4)</t>
  </si>
  <si>
    <t>"B.4.a - D.1.1.2 - N4038"(2,59*2+2,02*2+2,02*2+1,2*2)*2+(1*4+0,75+1,25)*0,4-(1,25*1+0,8*1,97+0,75*1+0,8*1,97*4)</t>
  </si>
  <si>
    <t>"B.4.b - D.1.1.2 - N4020"(2,62*2+1,9*2+1,2*2+1,9*2)*2+(1,0*4+1,25+0,75)*0,4-(1,0*1,25+1,0*0,75+0,8*1,97+0,6*1,97*4)</t>
  </si>
  <si>
    <t>"B.5.a - D.1.1.2 - N5040"(2,59*2+2,02*2+2,02*2+1,2*2)*2+(1*2+1,25+1*2+0,75)*0,4-(1,25*1,05+0,8*1,97+0,75*1,55+0,6*1,97*4)</t>
  </si>
  <si>
    <t>"B.5.b - D.1.1.4 - N5033" (2,95*2+1,9*2+1,047*2+1,5*2+1,9*2)*2+(1,2*4+0,95+0,85)*0,4-(1,2*0,95+1,2*0,85+0,8*1,97+0,6*1,97*4)</t>
  </si>
  <si>
    <t>"B.5.c - D.1.1.4 - N5032"(2,945*2+1,13*2+1,13*2)*2+(1,2*4+0,95+0,85)*0,4-(0,6*1,97*3+1,2*0,85+1,2*0,95)</t>
  </si>
  <si>
    <t>"B.5.d - D.1.1.2 - N5025"(2,62*2+1,9*2+1,2*2+1,9*2)*2+(1,0*4+1,25+0,75)*0,4-(1,0*1,25+1,0*0,75+0,8*1,97+0,6*1,97*4)</t>
  </si>
  <si>
    <t>"B.6.a - D.1.1.2 -N6067"(2,59*2+2,02*2)*2+(0,2*4+1,25+0,75)*0,4-(0,2*1,25+0,75*0,25+0,8*1,97)</t>
  </si>
  <si>
    <t>"B.6.b - D.1.1.2 -N6040"(1,986+2,134+1+2,3+1)*2,0-(0,7*1,97+0,8*1,97+0,6*1,97)+(2,2*2+0,8)*0,3+(0,4+0,6+1,2+0,3)*2</t>
  </si>
  <si>
    <t>"B.6.b - D.1.1.2 -N6041"(3,051+5,3+2,3+1+1,9*2+1,2*2)*2,0-(1,05*1+0,7*1,97+0,6*1,97*4)+(1*2+1,05)*0,4</t>
  </si>
  <si>
    <t>"B.6.b - D.1.1.2 -N6042"(1,986+2,134+1+2,2+1)*2,0-(0,6*1,97+0,8*1,97+0,7*1,97)+(2,2*2+0,8)*0,3+(0,4+0,6+1,2+0,3)*2</t>
  </si>
  <si>
    <t>"B.6.b - D.1.1.2 -N6043" (3,051+5,3+2,2+1+1,9*2+1,2*2)*2,0-(1,05*1+0,6*1,97*4+0,7*1,97)+(1*2+1,05)*0,4</t>
  </si>
  <si>
    <t>"B.6.b - D.1.1.2 -Sprchy" 5,5*2,2*2</t>
  </si>
  <si>
    <t>"B.6.c - D.1.1.2 -N6021" (2,62*2+1,9*2+1,2*2+1,9*2)*2+(0,16*4+1,25+0,75)*0,4-(0,16*1,25+0,16*0,75+0,8*1,97-0,6*1,97*4)</t>
  </si>
  <si>
    <t>"B.1.c - D.1.1.2 -N1045/46/47"(2,92*2+2,917*2+0,5*2)*2+(1,4*2+1,2*2)*2+(3,845*2+3,567*2+3+1,9*6+3,845*2)*2-(0,6*1,97*12+0,2*0,85*2)+(0,85*2+0,2*4)*0,4</t>
  </si>
  <si>
    <t>"B.1.b - D.1.1.2 -N1048"(2,92*2+1,9*2+1,047*2+1,2*2+1,9*2)*2-(0,6*1,97*4+0,8*1,97)</t>
  </si>
  <si>
    <t>261</t>
  </si>
  <si>
    <t>781111011</t>
  </si>
  <si>
    <t>Ometení (oprášení) stěny při přípravě podkladu</t>
  </si>
  <si>
    <t>1941878957</t>
  </si>
  <si>
    <t>OBKL+OBKL_OS*0,4+OBKL_PAR*0,4</t>
  </si>
  <si>
    <t>262</t>
  </si>
  <si>
    <t>781121011</t>
  </si>
  <si>
    <t>Nátěr penetrační na stěnu</t>
  </si>
  <si>
    <t>-2087714855</t>
  </si>
  <si>
    <t>263</t>
  </si>
  <si>
    <t>781474112</t>
  </si>
  <si>
    <t>Montáž obkladů vnitřních keramických hladkých do 12 ks/m2 lepených flexibilním lepidlem</t>
  </si>
  <si>
    <t>2147196401</t>
  </si>
  <si>
    <t>"B.2.a - D.1.1.4 - N2040" (2,59*2+2,02*2)*2,2-(0,8*1,97+1,25*1,2+0,75*1,2)</t>
  </si>
  <si>
    <t>"B.2.b - D.1.1.4 - N2031" (2,92*2+1,9*2+1,047*2)*2,2-(0,8*1,97+1,5*0,85+1,5*0,95)</t>
  </si>
  <si>
    <t>"B.2.c - D.1.1.4 - N2030" (2,95*2+2,945*2)*2,2-(0,8*1,97+0,85*2,255*2+0,95*2,55)</t>
  </si>
  <si>
    <t>"B.2.d - D.1.1.4 - N2022"(2,62*2+1,9*2)*2,2-(0,8*1,97+1,25*1,2+0,75*1,2)</t>
  </si>
  <si>
    <t>"B.3.a - D.1.1.4 - N3035" (2,59*2+2,02*2)*2,2-(0,8*1,97+1,25*1,2+0,75*1,2)</t>
  </si>
  <si>
    <t>"B.3.b - D.1.1.4 - N3027" (2,92*2+1,9*2+1,047*2)*2,2-(0,8*1,97+1,5*0,85+1,5*0,95)</t>
  </si>
  <si>
    <t>"B.3.d - D.1.1.4 - N3021" (2,62*2+1,9*2)*2,2-(0,8*1,97+1,25*1,2+0,75*1,2)</t>
  </si>
  <si>
    <t>"B.4.a - D.1.1.4 - N4038" (2,59*2+2,02*2)*2,2-(0,8*1,97+1,25*1,2+0,75*1,2)</t>
  </si>
  <si>
    <t>"B.4.b - D.1.1.4 - N4020" (2,62*2+1,9*2)*2,2-(0,8*1,97+1,25*1,2+0,75*1,2)</t>
  </si>
  <si>
    <t>"B.5.a - D.1.1.4 - N5040" (2,59*2+2,02*2)*2,2-(0,8*1,97+1,25*1,2+0,75*1,2)</t>
  </si>
  <si>
    <t>"B.5.b - D.1.1.4 - N5033"(2,95*2+1,9*2+1,047*2)*2,2-(0,8*1,97+0,95*1,4+0,85*1,4)</t>
  </si>
  <si>
    <t>"B.5.c - D.1.1.4 - N5032" (2,945*2+1,13*2)*2,2-(0,6*1,97+1,4*0,85+1,4*0,95)</t>
  </si>
  <si>
    <t>"B.5.d - D.1.1.4 - N5025"(2,62*2+1,9*2)*2,2-(0,8*1,97+1,25*1,2+0,75*1,2)</t>
  </si>
  <si>
    <t>"B.6.b - D.1.1.2 -N6040"(1,986+2,134+1+2,3+1)*2,2-(0,7*1,97+0,8*1,97+0,6*1,97)</t>
  </si>
  <si>
    <t>"B.6.b - D.1.1.2 -N6041"(3,051+5,3+2,3+1+1,9*2+1,2*2)*2,2-(1,05*1+0,7*1,97+0,6*1,97*4)</t>
  </si>
  <si>
    <t>"B.6.b - D.1.1.2 -N6042"(1,986+2,134+1+2,2+1)*2,2-(0,6*1,97+0,8*1,97+0,7*1,97)</t>
  </si>
  <si>
    <t>"B.6.b - D.1.1.2 -N6043" (3,051+5,3+2,2+1+1,9*2+1,2*2)*2,2-(1,05*1+0,6*1,97*4+0,7*1,97)</t>
  </si>
  <si>
    <t>"B.6.c - D.1.1.2 -N6021"(2,62*2+1,9*2)*2,2-(0,8*1,97+1,25*0,36+0,75*0,36)</t>
  </si>
  <si>
    <t>"B.1.c - D.1.1.4 - N1045/46/47" (2,92*2+2,917*2)*2,2+(1,4*2+1,2*2)*2,2+(3,845*2+3,567*2+3)*2,2-(0,8*1,97+0,6*1,97+0,85*0,4*2)</t>
  </si>
  <si>
    <t>"B.1.b - D.1.1.4 - N1048" (2,92*2+1,9*2+1,047*2)*2,2-(0,8*1,97+1,5*0,85+1,5*0,95)</t>
  </si>
  <si>
    <t>264</t>
  </si>
  <si>
    <t>781571141</t>
  </si>
  <si>
    <t>Montáž obkladů ostění šířky přes 200 do 400 mm lepenými flexibilním lepidlem</t>
  </si>
  <si>
    <t>1582085031</t>
  </si>
  <si>
    <t>"B.2.a - D.1.1.4 - N2040" 1,2*4</t>
  </si>
  <si>
    <t>"B.2.b - D.1.1.4 - N2031"1,5*4</t>
  </si>
  <si>
    <t>"B.2.c - D.1.1.4 - N2030"1,2*6</t>
  </si>
  <si>
    <t>"B.2.d - D.1.1.4 - N2022"1,2*4</t>
  </si>
  <si>
    <t>"B.3.a - D.1.1.4 - N3035" 1,25*2+0,75*2</t>
  </si>
  <si>
    <t>"B.3.b - D.1.1.4 - N3027"1,45*2+1,55*2</t>
  </si>
  <si>
    <t>"B.3.c - D.1.1.4 - N3026"1,45*6</t>
  </si>
  <si>
    <t>"B.3.d - D.1.1.4 - N3021"1,2*4</t>
  </si>
  <si>
    <t>"B.4.a - D.1.1.4 - N4038" 1,2*4</t>
  </si>
  <si>
    <t>"B.4.b - D.1.1.4 - N4020"1,2*4</t>
  </si>
  <si>
    <t>"B.5.a - D.1.1.4 - N5040" 1,2*4</t>
  </si>
  <si>
    <t>"B.5.b - D.1.1.4 - N5033" 1,2*4</t>
  </si>
  <si>
    <t>"B.5.c - D.1.1.4 - N5032" 1,4*4</t>
  </si>
  <si>
    <t>"B.5.d - D.1.1.4 - N5025" 1,2*4</t>
  </si>
  <si>
    <t>"B.6.b - D.1.1.2 -N6040-43"1,2*4+2,2*2*2+1*2</t>
  </si>
  <si>
    <t>"B.6.c - D.1.1.4 - N6021"0,36*4</t>
  </si>
  <si>
    <t>"B.1.c - D.1.1.4 - N1045/46/47"0,4*2*2</t>
  </si>
  <si>
    <t>"B.1.b - D.1.1.4 - N1048"0,5*4</t>
  </si>
  <si>
    <t>265</t>
  </si>
  <si>
    <t>781674R01</t>
  </si>
  <si>
    <t>Montáž obkladů parapetů šířky do 400 mm z dlaždic keramických lepených flexibilním lepidlem</t>
  </si>
  <si>
    <t>-18030755</t>
  </si>
  <si>
    <t>"B.2.a - D.1.1.4 - N2040" 1,25+0,75</t>
  </si>
  <si>
    <t>"B.2.b - D.1.1.4 - N2031" 0,85+0,95</t>
  </si>
  <si>
    <t>"B.2.c - D.1.1.4 - N20330"0,85*2+0,95</t>
  </si>
  <si>
    <t>"B.2.d - D.1.1.4 - N2022"1,25+0,75</t>
  </si>
  <si>
    <t>"B.3.a - D.1.1.4 - N3035" 1,25+0,75</t>
  </si>
  <si>
    <t>"B.3.b - D.1.1.4 - N3027" 0,95+0,85</t>
  </si>
  <si>
    <t>"B.3.c - D.1.1.4 - N3026" 0,85*2+0,95</t>
  </si>
  <si>
    <t>"B.3.d - D.1.1.4 - N3021"1,25+0,75</t>
  </si>
  <si>
    <t>"B.4.a - D.1.1.4 - N4038" 1,25+0,75</t>
  </si>
  <si>
    <t>"B.4.b - D.1.1.4 - N4020" 1,25+0,75</t>
  </si>
  <si>
    <t>"B.5.a - D.1.1.4 - N4038" 1,25+0,75</t>
  </si>
  <si>
    <t>"B.5.b - D.1.1.4 - N5033" 0,85+0,95</t>
  </si>
  <si>
    <t>"B.5.c - D.1.1.4 - N5032" 0,85+0,95</t>
  </si>
  <si>
    <t>"B.5.d - D.1.1.4 - N5025"1,25+0,75</t>
  </si>
  <si>
    <t>"B.6.b - D.1.1.2 -N6040-43" 1,05*2</t>
  </si>
  <si>
    <t>"B.6.d - D.1.1.4 - N6021"1,25+0,75</t>
  </si>
  <si>
    <t>"B.1.c - D.1.1.4 - N1045/46/47"0,85+0,95</t>
  </si>
  <si>
    <t>"B.1.b - D.1.1.4 - N1048"0,85+0,95</t>
  </si>
  <si>
    <t>266</t>
  </si>
  <si>
    <t>59761026</t>
  </si>
  <si>
    <t>obklad keramický hladký do 12ks/m2</t>
  </si>
  <si>
    <t>18126279</t>
  </si>
  <si>
    <t>504,366085470085*1,1 'Přepočtené koeficientem množství</t>
  </si>
  <si>
    <t>267</t>
  </si>
  <si>
    <t>781477111</t>
  </si>
  <si>
    <t>Příplatek k montáži obkladů vnitřních keramických hladkých za plochu do 10 m2</t>
  </si>
  <si>
    <t>1220108307</t>
  </si>
  <si>
    <t>268</t>
  </si>
  <si>
    <t>781477114</t>
  </si>
  <si>
    <t>Příplatek k montáži obkladů vnitřních keramických hladkých za spárování tmelem dvousložkovým</t>
  </si>
  <si>
    <t>-1287378069</t>
  </si>
  <si>
    <t>269</t>
  </si>
  <si>
    <t>781491021</t>
  </si>
  <si>
    <t>Montáž zrcadel plochy do 1 m2 lepených silikonovým tmelem na keramický obklad</t>
  </si>
  <si>
    <t>-512543215</t>
  </si>
  <si>
    <t>"B.2.a - D.1.1.9 -OS02" 1</t>
  </si>
  <si>
    <t>"B.2.b - D.1.1.8 -OS02" 1</t>
  </si>
  <si>
    <t>"B.2.c - D.1.1.8 -OS02" 1</t>
  </si>
  <si>
    <t>"B.2.d - D.1.1.8 - OS02"1</t>
  </si>
  <si>
    <t>"B.3.a - D.1.1.9 -OS02" 1</t>
  </si>
  <si>
    <t>"B.3.b - D.1.1.8 -OS02" 1</t>
  </si>
  <si>
    <t>"B.3.c - D.1.1.8 -OS02" 1</t>
  </si>
  <si>
    <t>"B.3.d - D.1.1.8 -OS02" 1</t>
  </si>
  <si>
    <t>"B.4.a - D.1.1.9 -OS02" 1</t>
  </si>
  <si>
    <t>"B.4.b - D.1.1.9 -OS02" 1</t>
  </si>
  <si>
    <t>"B.5.a - D.1.1.9 -OS02" 1</t>
  </si>
  <si>
    <t>"B.5.b - D.1.1.9 -OS02" 1</t>
  </si>
  <si>
    <t>"B.5.c- D.1.1.9 -OS02" 1</t>
  </si>
  <si>
    <t>"B.5.d- D.1.1.9 -OS02" 1</t>
  </si>
  <si>
    <t>"B.6.c- D.1.1.9 -OS02" 1</t>
  </si>
  <si>
    <t>"B.1.c - D.1.1.9 - OS02"2</t>
  </si>
  <si>
    <t>"B.1.b - D.1.1.4 - OS02"1</t>
  </si>
  <si>
    <t>270</t>
  </si>
  <si>
    <t>634OS02</t>
  </si>
  <si>
    <t>zrcadlo pro lepení na obklad 800x800 mm</t>
  </si>
  <si>
    <t>-1186648857</t>
  </si>
  <si>
    <t>271</t>
  </si>
  <si>
    <t>781494111</t>
  </si>
  <si>
    <t>Plastové profily rohové lepené flexibilním lepidlem</t>
  </si>
  <si>
    <t>253892084</t>
  </si>
  <si>
    <t>"B.2.a - D.1.1.4 - N2040" 25</t>
  </si>
  <si>
    <t>"B.2.b - D.1.1.4 - N2031" 32</t>
  </si>
  <si>
    <t>"B.2.c - D.1.1.4 - N2030" 28</t>
  </si>
  <si>
    <t>"B.2.d - D.1.1.4 - N2022"24</t>
  </si>
  <si>
    <t>"B.3.a - D.1.1.4 - N3035" 25</t>
  </si>
  <si>
    <t>"B.3.b - D.1.1.4 - N3027" 32</t>
  </si>
  <si>
    <t>"B.3.c - D.1.1.4 - N3026" 28</t>
  </si>
  <si>
    <t>"B.3.d - D.1.1.4 - N3021"24</t>
  </si>
  <si>
    <t>"B.4.a - D.1.1.4 - N4038" 25</t>
  </si>
  <si>
    <t>"B.4.b - D.1.1.4 - N4021"24</t>
  </si>
  <si>
    <t>"B.5.a - D.1.1.4 - N5040" 25</t>
  </si>
  <si>
    <t>"B.5.b - D.1.1.4 - N5033" 32</t>
  </si>
  <si>
    <t>"B.5.c - D.1.1.9  - N5032" 16</t>
  </si>
  <si>
    <t>"B.5.d - D.1.1.9  - N5025" 24</t>
  </si>
  <si>
    <t>"B.6.b- D.1.1.9 -N6040-43" 72</t>
  </si>
  <si>
    <t>"B.6.c- D.1.1.9 -N6021" 25</t>
  </si>
  <si>
    <t>"B.1.c - D.1.1.4 - N1045/46/47"82</t>
  </si>
  <si>
    <t>"B.1.b - D.1.1.4 - N1048"32</t>
  </si>
  <si>
    <t>272</t>
  </si>
  <si>
    <t>781495142</t>
  </si>
  <si>
    <t>Průnik obkladem kruhový do DN 90</t>
  </si>
  <si>
    <t>-2109188923</t>
  </si>
  <si>
    <t>"B.2.a - D.1.1.4 - N2040" 4</t>
  </si>
  <si>
    <t>"B.2.b - D.1.1.4 - N2031" 6</t>
  </si>
  <si>
    <t>"B.2.c - D.1.1.4 - N2030" 6</t>
  </si>
  <si>
    <t>"B.2.d - D.1.1.4 - N2022"4</t>
  </si>
  <si>
    <t>"B.3.a - D.1.1.4 - N3035" 4</t>
  </si>
  <si>
    <t>"B.3.b - D.1.1.4 - N3027" 6</t>
  </si>
  <si>
    <t>"B.3.c - D.1.1.4 - N3026" 6</t>
  </si>
  <si>
    <t>"B.3.d - D.1.1.4 - N3021"4</t>
  </si>
  <si>
    <t>"B.4.a - D.1.1.4 - N4038" 4</t>
  </si>
  <si>
    <t>"B.4.b - D.1.1.4 - N4021"4</t>
  </si>
  <si>
    <t>"B.5.a - D.1.1.4 - N5040" 4</t>
  </si>
  <si>
    <t>"B.5.b - D.1.1.4 - N5033"4</t>
  </si>
  <si>
    <t>"B.5.c - D.1.1.4  - N5032" 3</t>
  </si>
  <si>
    <t>"B.5.d - D.1.1.9  - N5025"4</t>
  </si>
  <si>
    <t>"B.6.b- D.1.1.9 -N6040-43" 14</t>
  </si>
  <si>
    <t>"B.6.c- D.1.1.9 -N6021" 4</t>
  </si>
  <si>
    <t>"B.1.c - D.1.1.4 - N1045/46/47" 14</t>
  </si>
  <si>
    <t>"B.1.b - D.1.1.4 - N1048"4</t>
  </si>
  <si>
    <t>273</t>
  </si>
  <si>
    <t>781495143</t>
  </si>
  <si>
    <t>Průnik obkladem kruhový přes DN 90</t>
  </si>
  <si>
    <t>-1052983095</t>
  </si>
  <si>
    <t>"B.2.a - D.1.1.4 - N2040" 2</t>
  </si>
  <si>
    <t>"B.2.b - D.1.1.4 - N2031" 3</t>
  </si>
  <si>
    <t>"B.2.c - D.1.1.4 - N2030"3</t>
  </si>
  <si>
    <t>"B.2.d - D.1.1.4 - N2022"2</t>
  </si>
  <si>
    <t>"B.3.a - D.1.1.4 - N3035" 2</t>
  </si>
  <si>
    <t>"B.3.b - D.1.1.4 - N3027" 3</t>
  </si>
  <si>
    <t>"B.3.c - D.1.1.4 - N3026"3</t>
  </si>
  <si>
    <t>"B.3.d - D.1.1.4 - N3021"2</t>
  </si>
  <si>
    <t>"B.4.a - D.1.1.4 - N4038" 2</t>
  </si>
  <si>
    <t>"B.4.b - D.1.1.4 - N4021"2</t>
  </si>
  <si>
    <t>"B.5.a - D.1.1.4 - N5040" 2</t>
  </si>
  <si>
    <t>"B.5.b - D.1.1.4 - N5033" 3</t>
  </si>
  <si>
    <t>"B.5.c - D.1.1.4  - N5032" 1</t>
  </si>
  <si>
    <t>"B.5.d - D.1.1.4  - N5025" 1</t>
  </si>
  <si>
    <t>"B.6.c- D.1.1.4 -N6040-43" 5</t>
  </si>
  <si>
    <t>"B.6.c- D.1.1.4 N6021" 1</t>
  </si>
  <si>
    <t>"B.1.c - D.1.1.4 - N1045/46/47" 5</t>
  </si>
  <si>
    <t>"B.1.b - D.1.1.4 - N1048"2</t>
  </si>
  <si>
    <t>274</t>
  </si>
  <si>
    <t>781495211</t>
  </si>
  <si>
    <t>Čištění vnitřních ploch stěn po provedení obkladu chemickými prostředky</t>
  </si>
  <si>
    <t>1768281755</t>
  </si>
  <si>
    <t>275</t>
  </si>
  <si>
    <t>781491R01</t>
  </si>
  <si>
    <t>D+M Skleněného obkladu, specifikace dle PD</t>
  </si>
  <si>
    <t>2069371816</t>
  </si>
  <si>
    <t>"B.3.e - D.1.1.07" 2</t>
  </si>
  <si>
    <t>276</t>
  </si>
  <si>
    <t>998781102</t>
  </si>
  <si>
    <t>Přesun hmot tonážní pro obklady keramické v objektech v do 12 m</t>
  </si>
  <si>
    <t>370381640</t>
  </si>
  <si>
    <t>783</t>
  </si>
  <si>
    <t>Dokončovací práce - nátěry</t>
  </si>
  <si>
    <t>277</t>
  </si>
  <si>
    <t>783301303</t>
  </si>
  <si>
    <t>Bezoplachové odrezivění zámečnických konstrukcí</t>
  </si>
  <si>
    <t>-1018373271</t>
  </si>
  <si>
    <t>ocelové zárubně</t>
  </si>
  <si>
    <t>"B.2.a - D.1.14 - N2040" 0,9</t>
  </si>
  <si>
    <t>"B.2.d - D.1.14 - N2022" 0,9</t>
  </si>
  <si>
    <t>"B.3.a - D.1.14 - N3035" 0,9</t>
  </si>
  <si>
    <t>"B.4.a - D.1.14 - N4038" 0,9</t>
  </si>
  <si>
    <t>"B.4.b - D.1.14 - N4021" 0,9</t>
  </si>
  <si>
    <t>"B.5.a - D.1.14 - N5040" 0,9</t>
  </si>
  <si>
    <t>"B.5.d - D.1.14 - N5025" 0,9*3</t>
  </si>
  <si>
    <t>"B.6.a - D.1.14 - N6067" 0,9</t>
  </si>
  <si>
    <t xml:space="preserve">"B.1.a - D.1.1.14 - N1060 "0,9 </t>
  </si>
  <si>
    <t>"B.1.c - D.1.1.14 - N1060 "0,9 *2</t>
  </si>
  <si>
    <t>"B.1.b - D.1.1.14 - N1060 "0,9 *2</t>
  </si>
  <si>
    <t>278</t>
  </si>
  <si>
    <t>783301311</t>
  </si>
  <si>
    <t>Odmaštění zámečnických konstrukcí vodou ředitelným odmašťovačem</t>
  </si>
  <si>
    <t>-1970638758</t>
  </si>
  <si>
    <t>279</t>
  </si>
  <si>
    <t>783301401</t>
  </si>
  <si>
    <t>Ometení zámečnických konstrukcí</t>
  </si>
  <si>
    <t>1505836664</t>
  </si>
  <si>
    <t>280</t>
  </si>
  <si>
    <t>783306807</t>
  </si>
  <si>
    <t>Odstranění nátěru ze zámečnických konstrukcí odstraňovačem nátěrů</t>
  </si>
  <si>
    <t>-977397695</t>
  </si>
  <si>
    <t>281</t>
  </si>
  <si>
    <t>783322101</t>
  </si>
  <si>
    <t>Tmelení včetně přebroušení zámečnických konstrukcí disperzním tmelem</t>
  </si>
  <si>
    <t>-1295932331</t>
  </si>
  <si>
    <t>282</t>
  </si>
  <si>
    <t>783324101</t>
  </si>
  <si>
    <t>Základní jednonásobný akrylátový nátěr zámečnických konstrukcí</t>
  </si>
  <si>
    <t>1312727667</t>
  </si>
  <si>
    <t>283</t>
  </si>
  <si>
    <t>783325101</t>
  </si>
  <si>
    <t>Mezinátěr jednonásobný akrylátový mezinátěr zámečnických konstrukcí</t>
  </si>
  <si>
    <t>175575942</t>
  </si>
  <si>
    <t>284</t>
  </si>
  <si>
    <t>783327101</t>
  </si>
  <si>
    <t>Krycí jednonásobný akrylátový nátěr zámečnických konstrukcí</t>
  </si>
  <si>
    <t>927521515</t>
  </si>
  <si>
    <t>285</t>
  </si>
  <si>
    <t>783801401</t>
  </si>
  <si>
    <t>Ometení omítek před provedením nátěru</t>
  </si>
  <si>
    <t>145820162</t>
  </si>
  <si>
    <t>286</t>
  </si>
  <si>
    <t>783823163</t>
  </si>
  <si>
    <t>Penetrační silikátový nátěr omítek stupně členitosti 3</t>
  </si>
  <si>
    <t>-183008966</t>
  </si>
  <si>
    <t>"B.1.a/b/c - D.1.1.15/12/11" OM_VN</t>
  </si>
  <si>
    <t>287</t>
  </si>
  <si>
    <t>783826R01</t>
  </si>
  <si>
    <t>Hydrofobizační transparentní silikonový nátěr betonového soklu</t>
  </si>
  <si>
    <t>1718719749</t>
  </si>
  <si>
    <t>Betonový obklad soklu</t>
  </si>
  <si>
    <t>"B.1.a - D.1.1.15" 1*34,1</t>
  </si>
  <si>
    <t>"B.1.b - D.1.1.12"6,8*1</t>
  </si>
  <si>
    <t>"B.1.c - D.1.1.11"8*1</t>
  </si>
  <si>
    <t>288</t>
  </si>
  <si>
    <t>783827443</t>
  </si>
  <si>
    <t>Krycí dvojnásobný silikátový nátěr omítek stupně členitosti 3</t>
  </si>
  <si>
    <t>484804523</t>
  </si>
  <si>
    <t>"B.1.a/b/c - D.1.1.15/12/11" OM_VN*2</t>
  </si>
  <si>
    <t>784</t>
  </si>
  <si>
    <t>Dokončovací práce - malby a tapety</t>
  </si>
  <si>
    <t>289</t>
  </si>
  <si>
    <t>784111001</t>
  </si>
  <si>
    <t>Oprášení (ometení ) podkladu v místnostech výšky do 3,80 m</t>
  </si>
  <si>
    <t>-930517566</t>
  </si>
  <si>
    <t>OM_ST+OM_OS+OM_SCH+OM_STR</t>
  </si>
  <si>
    <t>SDK_KAS+SDK_PO+SDK_ST</t>
  </si>
  <si>
    <t>MAL</t>
  </si>
  <si>
    <t>290</t>
  </si>
  <si>
    <t>784131113</t>
  </si>
  <si>
    <t>Odstranění linkrustace na schodišti výšky podlaží do 5,00 m</t>
  </si>
  <si>
    <t>462228896</t>
  </si>
  <si>
    <t>B.3.f - D.1.1.12</t>
  </si>
  <si>
    <t>"stěny"(4*2+12+3*4+0,6*4*2)*1,6</t>
  </si>
  <si>
    <t>"zábradlí" (3,45*2+2,7*2+3*3)*1,2*2</t>
  </si>
  <si>
    <t>B.4.c - D.1.1.2</t>
  </si>
  <si>
    <t xml:space="preserve">B.5.f - D.1.1.2 </t>
  </si>
  <si>
    <t>"stěny"(4*2+12+3*4+0,6*4*2)*1,8</t>
  </si>
  <si>
    <t>"zábradlí" (3,45*2+2,7*2)*1,2*2</t>
  </si>
  <si>
    <t>291</t>
  </si>
  <si>
    <t>784181121</t>
  </si>
  <si>
    <t>Hloubková jednonásobná penetrace podkladu v místnostech výšky do 3,80 m</t>
  </si>
  <si>
    <t>116316500</t>
  </si>
  <si>
    <t>45,65</t>
  </si>
  <si>
    <t>292</t>
  </si>
  <si>
    <t>784211101</t>
  </si>
  <si>
    <t>Dvojnásobné bílé malby ze směsí za mokra výborně otěruvzdorných v místnostech výšky do 3,80 m</t>
  </si>
  <si>
    <t>2048674829</t>
  </si>
  <si>
    <t>293</t>
  </si>
  <si>
    <t>784321R01</t>
  </si>
  <si>
    <t>Dvojnásobná vysoce propustná malba na silikátové nebo minerální bázi (Sd méně než 0,2m) v místnosti výšky do 3,80 m, včetně penetrace</t>
  </si>
  <si>
    <t>95637246</t>
  </si>
  <si>
    <t>Vysoce propustná malba na silikátové nebo minerální bázi (Sd méně než 0,2m), včetně penetrace</t>
  </si>
  <si>
    <t>294</t>
  </si>
  <si>
    <t>784660109</t>
  </si>
  <si>
    <t>Linkrustace s vrchním nátěrem latexovým na schodišti o výšce podlaží do 5,00 m</t>
  </si>
  <si>
    <t>-64541832</t>
  </si>
  <si>
    <t>B.3.f - D.1.1.4</t>
  </si>
  <si>
    <t>B.4.c - D.1.1.4</t>
  </si>
  <si>
    <t xml:space="preserve">B.5.f - D.1.1.4 </t>
  </si>
  <si>
    <t>295</t>
  </si>
  <si>
    <t>784660125</t>
  </si>
  <si>
    <t>Příplatek k cenám linkrustace za provedení malé plochy v rozsahu jednotlivě do 1,0 m2</t>
  </si>
  <si>
    <t>1924695195</t>
  </si>
  <si>
    <t>"B.3.f - D.1.1.4" 6</t>
  </si>
  <si>
    <t>"B.4.c - D.1.1.4"6</t>
  </si>
  <si>
    <t>SO.02 -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</si>
  <si>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</si>
  <si>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</si>
  <si>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</si>
  <si>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721</t>
  </si>
  <si>
    <t>Zdravotechnika - vnitřní kanalizace</t>
  </si>
  <si>
    <t>721173711</t>
  </si>
  <si>
    <t>Potrubí kanalizační z PE odpadní DN 250</t>
  </si>
  <si>
    <t>-1482042549</t>
  </si>
  <si>
    <t>"B.1.b - D.1.4.2.02" 4,5</t>
  </si>
  <si>
    <t>"B.1.c - D.1.4.2.02" 6</t>
  </si>
  <si>
    <t>"B.1.d - D.1.4.2.02" 4,5</t>
  </si>
  <si>
    <t>"B.2.a - D.1.4.2.02" 4,5</t>
  </si>
  <si>
    <t>"B.2.b - D.1.4.2.02" 4,5</t>
  </si>
  <si>
    <t>"B.2.c - D.1.4.2.02" 4,5</t>
  </si>
  <si>
    <t>"B.2.d - D.1.4.2.02" 4,5</t>
  </si>
  <si>
    <t>"B.3.a - D.1.4.2.02" 4,5</t>
  </si>
  <si>
    <t>"B.3.b - D.1.4.2.02" 4,5</t>
  </si>
  <si>
    <t>"B.3.c - D.1.4.2.02"4,5</t>
  </si>
  <si>
    <t>"B.3.d - D.1.4.2.02"4,5</t>
  </si>
  <si>
    <t>"B.4.a - D.1.4.2.02"4,5</t>
  </si>
  <si>
    <t>"B.4.b - D.1.4.2.02"4,5</t>
  </si>
  <si>
    <t>"B.5.a - D.1.4.2.02"4,5</t>
  </si>
  <si>
    <t>"B.5.b - D.1.4.2.02"4,5</t>
  </si>
  <si>
    <t>"B.5.c - D.1.4.2.02"4,5</t>
  </si>
  <si>
    <t>"B.5.d - D.1.4.2.02"4,5</t>
  </si>
  <si>
    <t>"B.6.b - D.1.4.2.02"9</t>
  </si>
  <si>
    <t>"B.6.c - D.1.4.2.02"4,5</t>
  </si>
  <si>
    <t>721173723</t>
  </si>
  <si>
    <t>Potrubí kanalizační z PE připojovací DN 50</t>
  </si>
  <si>
    <t>1876127937</t>
  </si>
  <si>
    <t>"B.1.b - D.1.4.2.02" 18,3</t>
  </si>
  <si>
    <t>"B.1.c - D.1.4.2.02" 38,6</t>
  </si>
  <si>
    <t>"B.1.d - D.1.4.2.02" 19,4</t>
  </si>
  <si>
    <t>"B.2.a - D.1.4.2.02" 4,2</t>
  </si>
  <si>
    <t>"B.2.b - D.1.4.2.02" 8,3</t>
  </si>
  <si>
    <t>"B.2.c - D.1.4.2.02" 8,5</t>
  </si>
  <si>
    <t>"B.2.d - D.1.4.2.02" 4,3</t>
  </si>
  <si>
    <t>"B.3.a - D.1.4.2.02" 7,5</t>
  </si>
  <si>
    <t>"B.3.b - D.1.4.2.02"12,8</t>
  </si>
  <si>
    <t>"B.3.c - D.1.4.2.02"12,5</t>
  </si>
  <si>
    <t>"B.3.d - D.1.4.2.02"6,2</t>
  </si>
  <si>
    <t>"B.4.a - D.1.4.2.02"6,5</t>
  </si>
  <si>
    <t>"B.4.b - D.1.4.2.02"4,2</t>
  </si>
  <si>
    <t>"B.5.a - D.1.4.2.02"5,2</t>
  </si>
  <si>
    <t>"B.5.b - D.1.4.2.02"12,8</t>
  </si>
  <si>
    <t>"B.5.c - D.1.4.2.02"3,5</t>
  </si>
  <si>
    <t>"B.5.d - D.1.4.2.02"4,2</t>
  </si>
  <si>
    <t>"B.6.b - D.1.4.2.02"22,5</t>
  </si>
  <si>
    <t>"B.6.c - D.1.4.2.02"4,2</t>
  </si>
  <si>
    <t>721173726</t>
  </si>
  <si>
    <t>Potrubí kanalizační z PE připojovací DN 100</t>
  </si>
  <si>
    <t>1230830177</t>
  </si>
  <si>
    <t>"B.1.b - D.1.4.2.02" 4</t>
  </si>
  <si>
    <t>"B.1.c - D.1.4.2.02" 6,5</t>
  </si>
  <si>
    <t>"B.1.d - D.1.4.2.02" 7,5</t>
  </si>
  <si>
    <t>"B.2.a - D.1.4.2.02" 3,9</t>
  </si>
  <si>
    <t>"B.2.b - D.1.4.2.02" 4</t>
  </si>
  <si>
    <t>"B.2.c - D.1.4.2.02" 3,5</t>
  </si>
  <si>
    <t>"B.2.d - D.1.4.2.02" 3,2</t>
  </si>
  <si>
    <t>"B.3.a - D.1.4.2.02" 3,9</t>
  </si>
  <si>
    <t>"B.3.b - D.1.4.2.02"4</t>
  </si>
  <si>
    <t>"B.3.c - D.1.4.2.02"3,5</t>
  </si>
  <si>
    <t>"B.3.d - D.1.4.2.02"3,9</t>
  </si>
  <si>
    <t>"B.4.a - D.1.4.2.02"3,5</t>
  </si>
  <si>
    <t>"B.4.b - D.1.4.2.02"3,9</t>
  </si>
  <si>
    <t>"B.5.a - D.1.4.2.02"3,5</t>
  </si>
  <si>
    <t>"B.5.b - D.1.4.2.02"4</t>
  </si>
  <si>
    <t>"B.5.c - D.1.4.2.02"1</t>
  </si>
  <si>
    <t>"B.5.d - D.1.4.2.02"3,9</t>
  </si>
  <si>
    <t>"B.6.b - D.1.4.2.02"26,5</t>
  </si>
  <si>
    <t>"B.6.c - D.1.4.2.02"3,9</t>
  </si>
  <si>
    <t>721194105</t>
  </si>
  <si>
    <t>Vyvedení a upevnění odpadních výpustek DN 50</t>
  </si>
  <si>
    <t>-1635557197</t>
  </si>
  <si>
    <t>"B.1.b - D.1.4.2.02" 1</t>
  </si>
  <si>
    <t>"B.1.c - D.1.4.2.02" 4</t>
  </si>
  <si>
    <t>"B.1.d - D.1.4.2.02" 1</t>
  </si>
  <si>
    <t>"B.2.a - D.1.4.2.02" 1</t>
  </si>
  <si>
    <t>"B.2.b - D.1.4.2.02" 1</t>
  </si>
  <si>
    <t>"B.2.c - D.1.4.2.02" 1</t>
  </si>
  <si>
    <t>"B.2.d - D.1.4.2.02" 1</t>
  </si>
  <si>
    <t>"B.3.a - D.1.4.2.02" 1</t>
  </si>
  <si>
    <t>"B.3.b - D.1.4.2.02"1</t>
  </si>
  <si>
    <t>"B.3.c - D.1.4.2.02"1</t>
  </si>
  <si>
    <t>"B.3.d - D.1.4.2.02"1</t>
  </si>
  <si>
    <t>"B.4.a - D.1.4.2.02"1</t>
  </si>
  <si>
    <t>"B.4.b - D.1.4.2.02"1</t>
  </si>
  <si>
    <t>"B.5.a - D.1.4.2.02"1</t>
  </si>
  <si>
    <t>"B.5.b - D.1.4.2.02"1</t>
  </si>
  <si>
    <t>"B.5.d - D.1.4.2.02"1</t>
  </si>
  <si>
    <t>"B.6.b - D.1.4.2.02"2</t>
  </si>
  <si>
    <t>"B.6.c - D.1.4.2.02"1</t>
  </si>
  <si>
    <t>721194107</t>
  </si>
  <si>
    <t>Vyvedení a upevnění odpadních výpustek DN 70</t>
  </si>
  <si>
    <t>-906603123</t>
  </si>
  <si>
    <t>"B.1.d - D.1.4.2.02" 2</t>
  </si>
  <si>
    <t>721194109</t>
  </si>
  <si>
    <t>Vyvedení a upevnění odpadních výpustek DN 110</t>
  </si>
  <si>
    <t>-1597872002</t>
  </si>
  <si>
    <t>"B.1.b - D.1.4.2.02" 3</t>
  </si>
  <si>
    <t>"B.1.c - D.1.4.2.02" 5</t>
  </si>
  <si>
    <t>"B.1.d - D.1.4.2.02" 3</t>
  </si>
  <si>
    <t>"B.2.a - D.1.4.2.02" 2</t>
  </si>
  <si>
    <t>"B.2.b - D.1.4.2.02" 3</t>
  </si>
  <si>
    <t>"B.2.c - D.1.4.2.02" 3</t>
  </si>
  <si>
    <t>"B.2.d - D.1.4.2.02" 2</t>
  </si>
  <si>
    <t>"B.3.a - D.1.4.2.02" 2</t>
  </si>
  <si>
    <t>"B.3.b - D.1.4.2.02"3</t>
  </si>
  <si>
    <t>"B.3.c - D.1.4.2.02"3</t>
  </si>
  <si>
    <t>"B.3.d - D.1.4.2.02"2</t>
  </si>
  <si>
    <t>"B.4.a - D.1.4.2.02"2</t>
  </si>
  <si>
    <t>"B.4.b - D.1.4.2.02"2</t>
  </si>
  <si>
    <t>"B.5.a - D.1.4.2.02"2</t>
  </si>
  <si>
    <t>"B.5.b - D.1.4.2.02"3</t>
  </si>
  <si>
    <t>"B.5.d - D.1.4.2.02"2</t>
  </si>
  <si>
    <t>"B.6.b - D.1.4.2.02"8</t>
  </si>
  <si>
    <t>"B.6.c - D.1.4.2.02"2</t>
  </si>
  <si>
    <t>721210812</t>
  </si>
  <si>
    <t>Demontáž vpustí podlahových z kyselinovzdorné kameniny DN 70</t>
  </si>
  <si>
    <t>328889834</t>
  </si>
  <si>
    <t>"B.6.a - D.1.4.2.02"1</t>
  </si>
  <si>
    <t>721220801</t>
  </si>
  <si>
    <t>Demontáž uzávěrek zápachových DN 70</t>
  </si>
  <si>
    <t>-40765008</t>
  </si>
  <si>
    <t>721220R01</t>
  </si>
  <si>
    <t>Zaslepení/demontáž kanalizačního potrubí po demontovaných zař. předmětech</t>
  </si>
  <si>
    <t>1398269663</t>
  </si>
  <si>
    <t>721290111</t>
  </si>
  <si>
    <t>Zkouška těsnosti potrubí kanalizace vodou DN do 125</t>
  </si>
  <si>
    <t>-944383961</t>
  </si>
  <si>
    <t>"B.1.b - D.1.4.2.02" 22,8</t>
  </si>
  <si>
    <t>"B.1.c - D.1.4.2.02" 44,6</t>
  </si>
  <si>
    <t>"B.1.d - D.1.4.2.02" 31,4</t>
  </si>
  <si>
    <t>"B.2.a - D.1.4.2.02" 12,6</t>
  </si>
  <si>
    <t>"B.2.b - D.1.4.2.02" 16,8</t>
  </si>
  <si>
    <t>"B.2.c - D.1.4.2.02" 16,5</t>
  </si>
  <si>
    <t>"B.2.d - D.1.4.2.02" 12</t>
  </si>
  <si>
    <t>"B.3.a - D.1.4.2.02" 15,9</t>
  </si>
  <si>
    <t>"B.3.b - D.1.4.2.02"21,3</t>
  </si>
  <si>
    <t>"B.3.c - D.1.4.2.02"20,5</t>
  </si>
  <si>
    <t>"B.3.d - D.1.4.2.02"14,6</t>
  </si>
  <si>
    <t>"B.4.a - D.1.4.2.02"14,5</t>
  </si>
  <si>
    <t>"B.4.b - D.1.4.2.02"12,6</t>
  </si>
  <si>
    <t>"B.5.a - D.1.4.2.02"13,2</t>
  </si>
  <si>
    <t>"B.5.b - D.1.4.2.02"21,3</t>
  </si>
  <si>
    <t>"B.5.c - D.1.4.2.02"9+10,5</t>
  </si>
  <si>
    <t>"B.5.d - D.1.4.2.02"12,6</t>
  </si>
  <si>
    <t>"B.6.b - D.1.4.2.02"58</t>
  </si>
  <si>
    <t>"B.6.c - D.1.4.2.02"12,6</t>
  </si>
  <si>
    <t>721290R01</t>
  </si>
  <si>
    <t>Napojení na stávájící rozvody</t>
  </si>
  <si>
    <t>-497449159</t>
  </si>
  <si>
    <t>"B.1.b - D.1.4.2.02" 5</t>
  </si>
  <si>
    <t>"B.1.d - D.1.4.2.02" 5</t>
  </si>
  <si>
    <t>"B.2.a - D.1.4.2.02" 5</t>
  </si>
  <si>
    <t>"B.2.b - D.1.4.2.02" 5</t>
  </si>
  <si>
    <t>"B.2.c - D.1.4.2.02" 5</t>
  </si>
  <si>
    <t>"B.2.d - D.1.4.2.02" 5</t>
  </si>
  <si>
    <t>"B.3.a - D.1.4.2.02" 5</t>
  </si>
  <si>
    <t>"B.3.b - D.1.4.2.02"5</t>
  </si>
  <si>
    <t>"B.3.c - D.1.4.2.02"5</t>
  </si>
  <si>
    <t>"B.3.d - D.1.4.2.02"5</t>
  </si>
  <si>
    <t>"B.4.a - D.1.4.2.02"5</t>
  </si>
  <si>
    <t>"B.4.b - D.1.4.2.02"5</t>
  </si>
  <si>
    <t>"B.5.a - D.1.4.2.02"5</t>
  </si>
  <si>
    <t>"B.5.b - D.1.4.2.02"5</t>
  </si>
  <si>
    <t>"B.5.c - D.1.4.2.02"3</t>
  </si>
  <si>
    <t>"B.5.d - D.1.4.2.02"8</t>
  </si>
  <si>
    <t>"B.6.b - D.1.4.2.02"5</t>
  </si>
  <si>
    <t>"B.6.c - D.1.4.2.02"5</t>
  </si>
  <si>
    <t>721R01</t>
  </si>
  <si>
    <t>Stávající rozvody vody a kanalizace pročistit, nefunkční části a rohový připojovací ventil vodovodu vyměnit, neprovozované části instalací odstranit.</t>
  </si>
  <si>
    <t>-1866260888</t>
  </si>
  <si>
    <t>Stávající rozvody v podhledech a opláštění - chodby</t>
  </si>
  <si>
    <t>"B.1.a - D.1.4.2.02"20</t>
  </si>
  <si>
    <t>"B.3.e - D.1.4.2.02"20</t>
  </si>
  <si>
    <t>"B.3.f - D.1.4.2.02"20</t>
  </si>
  <si>
    <t>"B.4.c - D.1.4.2.02"20</t>
  </si>
  <si>
    <t>"B.5.e - D.1.4.2.02"20</t>
  </si>
  <si>
    <t>"B.5.f - D.1.4.2.02"20</t>
  </si>
  <si>
    <t>998721104</t>
  </si>
  <si>
    <t>Přesun hmot tonážní pro vnitřní kanalizace v objektech v přes 24 do 36 m</t>
  </si>
  <si>
    <t>-1541913356</t>
  </si>
  <si>
    <t>722</t>
  </si>
  <si>
    <t>Zdravotechnika - vnitřní vodovod</t>
  </si>
  <si>
    <t>722130234</t>
  </si>
  <si>
    <t>Potrubí vodovodní ocelové závitové pozinkované svařované běžné DN 32</t>
  </si>
  <si>
    <t>-893799399</t>
  </si>
  <si>
    <t>Napojení na stávajícístoupací potrubí požární vody"</t>
  </si>
  <si>
    <t>"B.1.a - D.1.4.2.02"1,5</t>
  </si>
  <si>
    <t>"B.3.e - D.1.4.2.02"1,5</t>
  </si>
  <si>
    <t>"B.3.f - D.1.4.2.02"1,5</t>
  </si>
  <si>
    <t>"B.4.c - D.1.4.2.02"1,5</t>
  </si>
  <si>
    <t>"B.5.e - D.1.4.2.02"15,3</t>
  </si>
  <si>
    <t>"B.5.f - D.1.4.2.02"1,5</t>
  </si>
  <si>
    <t>722130236</t>
  </si>
  <si>
    <t>Potrubí vodovodní ocelové závitové pozinkované svařované běžné DN 50</t>
  </si>
  <si>
    <t>1904962019</t>
  </si>
  <si>
    <t>"B.1.a - D.1.4.2.02"1</t>
  </si>
  <si>
    <t>"B.3.e - D.1.4.2.02"1</t>
  </si>
  <si>
    <t>"B.3.f - D.1.4.2.02"1</t>
  </si>
  <si>
    <t>"B.4.c - D.1.4.2.02"1</t>
  </si>
  <si>
    <t>"B.5.e - D.1.4.2.02"1</t>
  </si>
  <si>
    <t>"B.5.f - D.1.4.2.02"1</t>
  </si>
  <si>
    <t>722170R01</t>
  </si>
  <si>
    <t xml:space="preserve">Zaslepení/demontáž vodovodního potrubí </t>
  </si>
  <si>
    <t>1255977573</t>
  </si>
  <si>
    <t>722174022</t>
  </si>
  <si>
    <t>Potrubí vodovodní plastové PPR svar polyfúze PN 20 D 20x3,4 mm</t>
  </si>
  <si>
    <t>43002602</t>
  </si>
  <si>
    <t>"B.1.b - D.1.4.2.02" 13,2</t>
  </si>
  <si>
    <t>"B.1.c - D.1.4.2.02" 26,2</t>
  </si>
  <si>
    <t>"B.1.d - D.1.4.2.02" 22,6</t>
  </si>
  <si>
    <t>"B.2.a - D.1.4.2.02" 9,8</t>
  </si>
  <si>
    <t>"B.2.b - D.1.4.2.02" 10,2</t>
  </si>
  <si>
    <t>"B.2.c - D.1.4.2.02" 16,6</t>
  </si>
  <si>
    <t>"B.2.d - D.1.4.2.02" 12,5</t>
  </si>
  <si>
    <t>"B.3.a - D.1.4.2.02" 14,8</t>
  </si>
  <si>
    <t>"B.3.b - D.1.4.2.02"12,2</t>
  </si>
  <si>
    <t>"B.3.c - D.1.4.2.02"9,5</t>
  </si>
  <si>
    <t>"B.3.d - D.1.4.2.02"9,8</t>
  </si>
  <si>
    <t>"B.4.a - D.1.4.2.02"13,5</t>
  </si>
  <si>
    <t>"B.4.b - D.1.4.2.02"9,8</t>
  </si>
  <si>
    <t>"B.5.a - D.1.4.2.02"8,6</t>
  </si>
  <si>
    <t>"B.5.b - D.1.4.2.02"19,2</t>
  </si>
  <si>
    <t>"B.5.c - D.1.4.2.02"6,2</t>
  </si>
  <si>
    <t>"B.5.d - D.1.4.2.02"12,5</t>
  </si>
  <si>
    <t>"B.6.b - D.1.4.2.02"48,5</t>
  </si>
  <si>
    <t>"B.6.c - D.1.4.2.02"11,8</t>
  </si>
  <si>
    <t>722174027</t>
  </si>
  <si>
    <t>Potrubí vodovodní plastové PPR svar polyfúze PN 20 D 63x10,5 mm</t>
  </si>
  <si>
    <t>-239826716</t>
  </si>
  <si>
    <t>"B.1.b - D.1.4.2.02" 9</t>
  </si>
  <si>
    <t>"B.1.d - D.1.4.2.02" 9</t>
  </si>
  <si>
    <t>"B.2.a - D.1.4.2.02" 13,5</t>
  </si>
  <si>
    <t>"B.2.b - D.1.4.2.02" 9</t>
  </si>
  <si>
    <t>"B.2.d - D.1.4.2.02" 9</t>
  </si>
  <si>
    <t>"B.3.a - D.1.4.2.02" 9</t>
  </si>
  <si>
    <t>"B.3.b - D.1.4.2.02"9</t>
  </si>
  <si>
    <t>"B.4.a - D.1.4.2.02"12</t>
  </si>
  <si>
    <t>"B.4.b - D.1.4.2.02"13,5</t>
  </si>
  <si>
    <t>"B.5.d - D.1.4.2.02"13,5</t>
  </si>
  <si>
    <t>"B.6.c - D.1.4.2.02"13,5</t>
  </si>
  <si>
    <t>722181242</t>
  </si>
  <si>
    <t>Ochrana vodovodního potrubí přilepenými termoizolačními trubicemi z PE tl přes 13 do 20 mm DN přes 22 do 45 mm</t>
  </si>
  <si>
    <t>-306286163</t>
  </si>
  <si>
    <t>"B.1.b - D.1.4.2.02" 12,2</t>
  </si>
  <si>
    <t>"B.1.c - D.1.4.2.02" 32,2</t>
  </si>
  <si>
    <t>"B.2.a - D.1.4.2.02" 10</t>
  </si>
  <si>
    <t>"B.2.b - D.1.4.2.02" 12,2</t>
  </si>
  <si>
    <t>"B.2.d - D.1.4.2.02" 16,5</t>
  </si>
  <si>
    <t>"B.3.a - D.1.4.2.02" 5,8</t>
  </si>
  <si>
    <t>"B.3.b - D.1.4.2.02"6,2</t>
  </si>
  <si>
    <t>"B.5.b - D.1.4.2.02"18</t>
  </si>
  <si>
    <t>"B.5.d - D.1.4.2.02"12</t>
  </si>
  <si>
    <t>"B.6.b - D.1.4.2.02"32,5</t>
  </si>
  <si>
    <t>"B.6.c - D.1.4.2.02"12,3</t>
  </si>
  <si>
    <t>722181243</t>
  </si>
  <si>
    <t>Ochrana vodovodního potrubí přilepenými termoizolačními trubicemi z PE tl přes 13 do 20 mm DN přes 45 do 63 mm</t>
  </si>
  <si>
    <t>-46774580</t>
  </si>
  <si>
    <t>"B.1.b - D.1.4.2.02" 10</t>
  </si>
  <si>
    <t>"B.1.c - D.1.4.2.02" 6,7</t>
  </si>
  <si>
    <t>"B.2.a - D.1.4.2.02" 13,3</t>
  </si>
  <si>
    <t>"B.2.b - D.1.4.2.02" 7</t>
  </si>
  <si>
    <t>"B.2.c - D.1.4.2.02" 18,1</t>
  </si>
  <si>
    <t>"B.3.a - D.1.4.2.02" 18</t>
  </si>
  <si>
    <t>"B.3.b - D.1.4.2.02"13</t>
  </si>
  <si>
    <t>"B.4.b - D.1.4.2.02"10</t>
  </si>
  <si>
    <t>"B.5.b - D.1.4.2.02"5,7</t>
  </si>
  <si>
    <t>"B.5.d - D.1.4.2.02"14</t>
  </si>
  <si>
    <t>"B.6.b - D.1.4.2.02"25</t>
  </si>
  <si>
    <t>"B.6.c - D.1.4.2.02"13</t>
  </si>
  <si>
    <t>722190402</t>
  </si>
  <si>
    <t>Vyvedení a upevnění výpustku DN přes 25 do 50</t>
  </si>
  <si>
    <t>1398405430</t>
  </si>
  <si>
    <t>"B.1.d - D.1.4.2.02" 6</t>
  </si>
  <si>
    <t>"B.2.a - D.1.4.2.02" 4</t>
  </si>
  <si>
    <t>"B.2.c - D.1.4.2.02" 6</t>
  </si>
  <si>
    <t>"B.2.d - D.1.4.2.02" 4</t>
  </si>
  <si>
    <t>"B.3.a - D.1.4.2.02" 4</t>
  </si>
  <si>
    <t>"B.3.c - D.1.4.2.02"6</t>
  </si>
  <si>
    <t>"B.3.d - D.1.4.2.02"4</t>
  </si>
  <si>
    <t>"B.4.a - D.1.4.2.02"4</t>
  </si>
  <si>
    <t>"B.4.b - D.1.4.2.02"4</t>
  </si>
  <si>
    <t>"B.5.a - D.1.4.2.02"4</t>
  </si>
  <si>
    <t>"B.5.c - D.1.4.2.02"2</t>
  </si>
  <si>
    <t>"B.5.d - D.1.4.2.02"4</t>
  </si>
  <si>
    <t>"B.6.c - D.1.4.2.02"4</t>
  </si>
  <si>
    <t>722220152</t>
  </si>
  <si>
    <t>Nástěnka závitová plastová PPR PN 20 DN 20 x G 1/2"</t>
  </si>
  <si>
    <t>-1498558499</t>
  </si>
  <si>
    <t>"B.1.c - D.1.4.2.02" 8</t>
  </si>
  <si>
    <t>"B.3.c - D.1.4.2.02"4</t>
  </si>
  <si>
    <t>"B.6.b - D.1.4.2.02"4</t>
  </si>
  <si>
    <t>722224115</t>
  </si>
  <si>
    <t>Kohout plnicí nebo vypouštěcí G 1/2" PN 10 s jedním závitem</t>
  </si>
  <si>
    <t>937903783</t>
  </si>
  <si>
    <t>"B.1.b - D.1.4.2.02" 2</t>
  </si>
  <si>
    <t>"B.2.b - D.1.4.2.02" 2</t>
  </si>
  <si>
    <t>"B.2.c - D.1.4.2.02" 2</t>
  </si>
  <si>
    <t>"B.3.b - D.1.4.2.02"2</t>
  </si>
  <si>
    <t>"B.3.c - D.1.4.2.02"2</t>
  </si>
  <si>
    <t>"B.6.b - D.1.4.2.02"1</t>
  </si>
  <si>
    <t>722232048</t>
  </si>
  <si>
    <t>Kohout kulový přímý  G 2" PN 42 do 185°C vnitřní závit</t>
  </si>
  <si>
    <t>818711534</t>
  </si>
  <si>
    <t>"B.1.a - D.1.4.2.02"2</t>
  </si>
  <si>
    <t>"B.3.e - D.1.4.2.02"2</t>
  </si>
  <si>
    <t>"B.3.f - D.1.4.2.02"2</t>
  </si>
  <si>
    <t>"B.4.c - D.1.4.2.02"2</t>
  </si>
  <si>
    <t>"B.5.e - D.1.4.2.02"2</t>
  </si>
  <si>
    <t>"B.5.f - D.1.4.2.02"2</t>
  </si>
  <si>
    <t>722254R01</t>
  </si>
  <si>
    <t>D+M Hydrantová skříň vnitřní s výzbrojí D 25 polyesterová hadice, kompletní provedení, revize</t>
  </si>
  <si>
    <t>soubor</t>
  </si>
  <si>
    <t>1806306330</t>
  </si>
  <si>
    <t>722254R02</t>
  </si>
  <si>
    <t>Napojení na stávající potrubí požární vody, vč. zkoušky těsnosti</t>
  </si>
  <si>
    <t>208611892</t>
  </si>
  <si>
    <t>"B.1.a - D.1.4.2.02"8</t>
  </si>
  <si>
    <t>"B.3.e - D.1.4.2.02"8</t>
  </si>
  <si>
    <t>"B.3.f - D.1.4.2.02"8</t>
  </si>
  <si>
    <t>"B.4.c - D.1.4.2.02"8</t>
  </si>
  <si>
    <t>"B.5.e - D.1.4.2.02"8</t>
  </si>
  <si>
    <t>"B.5.f - D.1.4.2.02"8</t>
  </si>
  <si>
    <t>722254R03</t>
  </si>
  <si>
    <t>Rozebrání skladeb v místě nápojeného místa s následným zapravením</t>
  </si>
  <si>
    <t>201378639</t>
  </si>
  <si>
    <t>722254R04</t>
  </si>
  <si>
    <t>Demontáž stávajících hydrantů</t>
  </si>
  <si>
    <t>1564090769</t>
  </si>
  <si>
    <t>722290215</t>
  </si>
  <si>
    <t>Zkouška těsnosti vodovodního potrubí hrdlového nebo přírubového DN do 100</t>
  </si>
  <si>
    <t>1250035596</t>
  </si>
  <si>
    <t>"B.1.b - D.1.4.2.02" 22,2</t>
  </si>
  <si>
    <t>"B.1.d - D.1.4.2.02" 31,6</t>
  </si>
  <si>
    <t>"B.2.a - D.1.4.2.02" 23,3</t>
  </si>
  <si>
    <t>"B.2.b - D.1.4.2.02" 19,2</t>
  </si>
  <si>
    <t>"B.2.c - D.1.4.2.02" 21,1</t>
  </si>
  <si>
    <t>"B.2.d - D.1.4.2.02" 21,5</t>
  </si>
  <si>
    <t>"B.3.a - D.1.4.2.02" 23,8</t>
  </si>
  <si>
    <t>"B.3.b - D.1.4.2.02"21,2</t>
  </si>
  <si>
    <t>"B.3.c - D.1.4.2.02"14</t>
  </si>
  <si>
    <t>"B.3.d - D.1.4.2.02"23</t>
  </si>
  <si>
    <t>"B.4.a - D.1.4.2.02"25,5</t>
  </si>
  <si>
    <t>"B.4.b - D.1.4.2.02"23,3</t>
  </si>
  <si>
    <t>"B.5.a - D.1.4.2.02"22,1</t>
  </si>
  <si>
    <t>"B.5.b - D.1.4.2.02"23,7</t>
  </si>
  <si>
    <t>"B.5.c - D.1.4.2.02"9</t>
  </si>
  <si>
    <t>"B.5.d - D.1.4.2.02"26</t>
  </si>
  <si>
    <t>"B.6.b - D.1.4.2.02"57,5</t>
  </si>
  <si>
    <t>"B.6.c - D.1.4.2.02"25,3</t>
  </si>
  <si>
    <t>722290234</t>
  </si>
  <si>
    <t>Proplach a dezinfekce vodovodního potrubí DN do 80</t>
  </si>
  <si>
    <t>-1774501395</t>
  </si>
  <si>
    <t>"B.4.a - D.1.4.2.02"25</t>
  </si>
  <si>
    <t>722290R01</t>
  </si>
  <si>
    <t>Napojení na stávající rozvody</t>
  </si>
  <si>
    <t>1194577239</t>
  </si>
  <si>
    <t>998722101</t>
  </si>
  <si>
    <t>Přesun hmot tonážní pro vnitřní vodovod v objektech v do 6 m</t>
  </si>
  <si>
    <t>1735222356</t>
  </si>
  <si>
    <t>725</t>
  </si>
  <si>
    <t>Zdravotechnika - zařizovací předměty</t>
  </si>
  <si>
    <t>725110811</t>
  </si>
  <si>
    <t>Demontáž klozetů splachovací s nádrží</t>
  </si>
  <si>
    <t>-1808165004</t>
  </si>
  <si>
    <t>"B.5.b - D.1.4.2.02"2</t>
  </si>
  <si>
    <t>725122813</t>
  </si>
  <si>
    <t>Demontáž pisoárových stání s nádrží a jedním záchodkem</t>
  </si>
  <si>
    <t>69556977</t>
  </si>
  <si>
    <t>"B.1.c - D.1.4.2.02" 3</t>
  </si>
  <si>
    <t>"B.6.b- D.1.4.2.02"3</t>
  </si>
  <si>
    <t>725210821</t>
  </si>
  <si>
    <t>Demontáž umyvadel bez výtokových armatur</t>
  </si>
  <si>
    <t>-1511427522</t>
  </si>
  <si>
    <t>"B.1.c - D.1.4.2.02" 2</t>
  </si>
  <si>
    <t>725240812</t>
  </si>
  <si>
    <t>Demontáž vaniček sprchových bez výtokových armatur</t>
  </si>
  <si>
    <t>849763014</t>
  </si>
  <si>
    <t>725330820</t>
  </si>
  <si>
    <t>Demontáž výlevka diturvitová</t>
  </si>
  <si>
    <t>-1614908698</t>
  </si>
  <si>
    <t>"B.1.c - D.1.4.2.02" 1</t>
  </si>
  <si>
    <t>725111910</t>
  </si>
  <si>
    <t>Odmontování splachovací trubky</t>
  </si>
  <si>
    <t>1466820846</t>
  </si>
  <si>
    <t>"B.2.a - D.1.4.2.02"1</t>
  </si>
  <si>
    <t>"B.2.c - D.1.4.2.02"1</t>
  </si>
  <si>
    <t>725111911</t>
  </si>
  <si>
    <t>Odmontování klozetové nádrže</t>
  </si>
  <si>
    <t>769460516</t>
  </si>
  <si>
    <t>725530831</t>
  </si>
  <si>
    <t>Demontáž ohřívač elektrický průtokový</t>
  </si>
  <si>
    <t>-311551799</t>
  </si>
  <si>
    <t>"B.3.b - D.1.4.2.02" 1</t>
  </si>
  <si>
    <t>"B.3.c - D.1.4.2.02" 1</t>
  </si>
  <si>
    <t>"B.5.b - D.1.4.2.02" 1</t>
  </si>
  <si>
    <t>"B.6.b - D.1.4.2.02" 2</t>
  </si>
  <si>
    <t>725819401</t>
  </si>
  <si>
    <t>Montáž ventilů rohových G 1/2" s připojovací trubičkou</t>
  </si>
  <si>
    <t>-999121260</t>
  </si>
  <si>
    <t>"B.1.b - D.1.4.2.02" 1*2</t>
  </si>
  <si>
    <t>"B.1.c - D.1.4.2.02" 2*2</t>
  </si>
  <si>
    <t>"B.1.d - D.1.4.2.02" 2*2</t>
  </si>
  <si>
    <t>"B.2.a - D.1.4.2.02" 1*2</t>
  </si>
  <si>
    <t>"B.2.b - D.1.4.2.02" 1*2</t>
  </si>
  <si>
    <t>"B.2.c - D.1.4.2.02" 1*2</t>
  </si>
  <si>
    <t>"B.2.d - D.1.4.2.02" 1*2</t>
  </si>
  <si>
    <t>"B.3.a - D.1.4.2.02" 1*2</t>
  </si>
  <si>
    <t>"B.3.b - D.1.4.2.02"1*2</t>
  </si>
  <si>
    <t>"B.3.c - D.1.4.2.02"1*2</t>
  </si>
  <si>
    <t>"B.3.d - D.1.4.2.02"1*2</t>
  </si>
  <si>
    <t>"B.4.a - D.1.4.2.02"1*2</t>
  </si>
  <si>
    <t>"B.4.b - D.1.4.2.02"1*2</t>
  </si>
  <si>
    <t>"B.5.a - D.1.4.2.02"1*2</t>
  </si>
  <si>
    <t>"B.5.b - D.1.4.2.02"1*2</t>
  </si>
  <si>
    <t>"B.5.c - D.1.4.2.02"1*2</t>
  </si>
  <si>
    <t>"B.6.b - D.1.4.2.02"2*2</t>
  </si>
  <si>
    <t>"B.6.c - D.1.4.2.02"1*2</t>
  </si>
  <si>
    <t>55190003</t>
  </si>
  <si>
    <t>flexi hadice ohebná sanitární D 9x13mm FF 1/2" 500mm</t>
  </si>
  <si>
    <t>-1085399952</t>
  </si>
  <si>
    <t>55141002</t>
  </si>
  <si>
    <t>ventil kulový rohový s filtrem 1/2"x3/8" s celokovovým kulatým designem</t>
  </si>
  <si>
    <t>245818921</t>
  </si>
  <si>
    <t>725820801</t>
  </si>
  <si>
    <t>Demontáž baterie nástěnné do G 3 / 4</t>
  </si>
  <si>
    <t>-2119023461</t>
  </si>
  <si>
    <t>725820802</t>
  </si>
  <si>
    <t>Demontáž baterie stojánkové do jednoho otvoru</t>
  </si>
  <si>
    <t>350560988</t>
  </si>
  <si>
    <t>725840850</t>
  </si>
  <si>
    <t>Demontáž baterie sprch diferenciální do G 3/4x1</t>
  </si>
  <si>
    <t>-138177848</t>
  </si>
  <si>
    <t>"B.6.a - D.1.4.2.02" 1</t>
  </si>
  <si>
    <t>725850800</t>
  </si>
  <si>
    <t>Demontáž ventilů odpadních</t>
  </si>
  <si>
    <t>-1058215538</t>
  </si>
  <si>
    <t>725860811</t>
  </si>
  <si>
    <t>Demontáž uzávěrů zápachu jednoduchých</t>
  </si>
  <si>
    <t>-257324274</t>
  </si>
  <si>
    <t>725111132</t>
  </si>
  <si>
    <t>Splachovač nádržkový plastový nízkopoložený nebo vysokopoložený</t>
  </si>
  <si>
    <t>-792019501</t>
  </si>
  <si>
    <t>"B.1.b - D.1.4.2.02"1</t>
  </si>
  <si>
    <t>"B.1.c - D.1.4.2.02"1</t>
  </si>
  <si>
    <t>"B.1.d - D.1.4.2.02"1</t>
  </si>
  <si>
    <t>55147324</t>
  </si>
  <si>
    <t>potrubí splachovací k nádržkovému splachovači</t>
  </si>
  <si>
    <t>-1647462724</t>
  </si>
  <si>
    <t>"B.1.b - D.1.4.2.02"3</t>
  </si>
  <si>
    <t>"B.1.c - D.1.4.2.02"3</t>
  </si>
  <si>
    <t>"B.1.d - D.1.4.2.02"3</t>
  </si>
  <si>
    <t>"B.2.a - D.1.4.2.02" 3</t>
  </si>
  <si>
    <t>"B.3.b - D.1.4.2.02" 3</t>
  </si>
  <si>
    <t>"B.6.b - D.1.4.2.02"3</t>
  </si>
  <si>
    <t>725112171</t>
  </si>
  <si>
    <t>Kombi klozet s hlubokým splachováním odpad vodorovný</t>
  </si>
  <si>
    <t>-1167888862</t>
  </si>
  <si>
    <t>55167399</t>
  </si>
  <si>
    <t>sedátko klozetové duroplastové bílé</t>
  </si>
  <si>
    <t>1166216888</t>
  </si>
  <si>
    <t>55166612</t>
  </si>
  <si>
    <t>manžeta připojovací WC s těsnícími lamelami pro plastové a litinové potrubí DN 110</t>
  </si>
  <si>
    <t>255620566</t>
  </si>
  <si>
    <t>725121521</t>
  </si>
  <si>
    <t>Pisoárový záchodek automatický s infračerveným senzorem</t>
  </si>
  <si>
    <t>328559512</t>
  </si>
  <si>
    <t>725121015</t>
  </si>
  <si>
    <t>Splachovač automatický pisoáru s montážní krabicí teplotní</t>
  </si>
  <si>
    <t>1006667251</t>
  </si>
  <si>
    <t>55147027</t>
  </si>
  <si>
    <t>splachovač pisoárů automatický infračervený s montážní krabicí</t>
  </si>
  <si>
    <t>364542593</t>
  </si>
  <si>
    <t>725211603</t>
  </si>
  <si>
    <t>Umyvadlo keramické bílé šířky 600 mm bez krytu na sifon připevněné na stěnu šrouby</t>
  </si>
  <si>
    <t>-1563437664</t>
  </si>
  <si>
    <t>725241112</t>
  </si>
  <si>
    <t>Vanička sprchová akrylátová čtvercová 900x900 mm</t>
  </si>
  <si>
    <t>-830999068</t>
  </si>
  <si>
    <t>72529OS05</t>
  </si>
  <si>
    <t>D+M Doplňky zařízení koupelen a záchodů nerezový dávkovač tekutého mýdla na 1000 ml</t>
  </si>
  <si>
    <t>-611222394</t>
  </si>
  <si>
    <t>72529OS06</t>
  </si>
  <si>
    <t>D+M Doplňky zařízení koupelen a záchodů odpadkový koš, nerezový, objem 20 l</t>
  </si>
  <si>
    <t>-2099029992</t>
  </si>
  <si>
    <t>725331111</t>
  </si>
  <si>
    <t>Výlevka bez výtokových armatur keramická se sklopnou plastovou mřížkou 500 mm</t>
  </si>
  <si>
    <t>1456955331</t>
  </si>
  <si>
    <t>725531101</t>
  </si>
  <si>
    <t>Elektrický ohřívač zásobníkový přepadový beztlakový 5 l / 2 kW</t>
  </si>
  <si>
    <t>-928083579</t>
  </si>
  <si>
    <t>"B.1.b - D.1.1.4 - OS03"1</t>
  </si>
  <si>
    <t>"B.1.c - D.1.1.4 - 0S03"1</t>
  </si>
  <si>
    <t xml:space="preserve">"B.2.b - D.1.1.4- OS03"1 </t>
  </si>
  <si>
    <t>"B.2.c - D.1.1.4 - OS03" 1</t>
  </si>
  <si>
    <t>"B.3.b - D.1.1.4 - OS03" 1</t>
  </si>
  <si>
    <t>"B.3.c - D.1.1.4 - OS03" 1</t>
  </si>
  <si>
    <t>"B.5.b - D.1.1.4 - OS03" 1</t>
  </si>
  <si>
    <t>"B.6.b - D.1.1.4 - OS03" 2</t>
  </si>
  <si>
    <t>659620652</t>
  </si>
  <si>
    <t>Mezisoučet</t>
  </si>
  <si>
    <t>55190005</t>
  </si>
  <si>
    <t>flexi hadice ohebná k baterii D 8x12mm F 1/2"xM10 500mm</t>
  </si>
  <si>
    <t>1299155345</t>
  </si>
  <si>
    <t>235689132</t>
  </si>
  <si>
    <t>725821312</t>
  </si>
  <si>
    <t>Baterie dřezová nástěnná páková s otáčivým kulatým ústím a délkou ramínka 210 mm</t>
  </si>
  <si>
    <t>1363687301</t>
  </si>
  <si>
    <t>725822663</t>
  </si>
  <si>
    <t>Baterie umyvadlová samouzavírací tlačná s výtokem po dobu 15 s a 4 l/min</t>
  </si>
  <si>
    <t>1054023308</t>
  </si>
  <si>
    <t>725841312</t>
  </si>
  <si>
    <t>Baterie sprchová nástěnná páková</t>
  </si>
  <si>
    <t>2050202566</t>
  </si>
  <si>
    <t>725861102</t>
  </si>
  <si>
    <t>Zápachová uzávěrka pro umyvadla DN 40</t>
  </si>
  <si>
    <t>1017139280</t>
  </si>
  <si>
    <t>725865312</t>
  </si>
  <si>
    <t>Zápachová uzávěrka sprchových van DN 40/50 s kulovým kloubem na odtoku a odpadním ventilem</t>
  </si>
  <si>
    <t>878135399</t>
  </si>
  <si>
    <t>725869218</t>
  </si>
  <si>
    <t>Montáž zápachových uzávěrek U-sifonů</t>
  </si>
  <si>
    <t>1250879470</t>
  </si>
  <si>
    <t>55166634</t>
  </si>
  <si>
    <t>sifon umyvadlový prostorově úsporný DN 40</t>
  </si>
  <si>
    <t>1168346295</t>
  </si>
  <si>
    <t>998725101</t>
  </si>
  <si>
    <t>Přesun hmot tonážní pro zařizovací předměty v objektech v do 6 m</t>
  </si>
  <si>
    <t>-966545296</t>
  </si>
  <si>
    <t>OT_1</t>
  </si>
  <si>
    <t>Otopná tělesa - montáž a demontáž + potrubí</t>
  </si>
  <si>
    <t>31,134</t>
  </si>
  <si>
    <t>OT_2</t>
  </si>
  <si>
    <t>Otopná tělesa - nátěr</t>
  </si>
  <si>
    <t>267,2</t>
  </si>
  <si>
    <t>SO.03 - Otopná tělesa</t>
  </si>
  <si>
    <t xml:space="preserve">    734 - Ústřední vytápění - armatury</t>
  </si>
  <si>
    <t xml:space="preserve">    735 - Ústřední vytápění - otopná tělesa</t>
  </si>
  <si>
    <t xml:space="preserve">    789 - Povrchové úpravy ocelových konstrukcí a technologických zařízení</t>
  </si>
  <si>
    <t>734</t>
  </si>
  <si>
    <t>Ústřední vytápění - armatury</t>
  </si>
  <si>
    <t>734291 R01</t>
  </si>
  <si>
    <t>Demontáž hlavice ručního a termostatického ovládání</t>
  </si>
  <si>
    <t>338152118</t>
  </si>
  <si>
    <t xml:space="preserve">Demontáž </t>
  </si>
  <si>
    <t>"B.1.a - D.1.1.11" 8</t>
  </si>
  <si>
    <t>"B.1.b - D.1.1.10" 1</t>
  </si>
  <si>
    <t>"B.1.c - D.1.1.11" 1</t>
  </si>
  <si>
    <t>"B.1.d - D.1.1.10" 1</t>
  </si>
  <si>
    <t>"B.2.a - D.1.1.11" 1</t>
  </si>
  <si>
    <t>"B.2.b - D.1.1.10" 1</t>
  </si>
  <si>
    <t>"B.3.a - D.1.1.11" 1</t>
  </si>
  <si>
    <t>"B.3.b - D.1.1.11" 1</t>
  </si>
  <si>
    <t>"B.3.c - D.1.1.11" 8</t>
  </si>
  <si>
    <t>"B.3.d- D.1.1.11" 1</t>
  </si>
  <si>
    <t>"B.3.e - D.1.1.13" 1</t>
  </si>
  <si>
    <t>"B.3.F- D.1.1.13" 1</t>
  </si>
  <si>
    <t>"B.4.a - D.1.1.11" 1</t>
  </si>
  <si>
    <t>"B.4.c - D.1.1.13" 2</t>
  </si>
  <si>
    <t>"B.5.a - D.1.1.11" 1</t>
  </si>
  <si>
    <t>"B.5.b - D.1.1.11" 1</t>
  </si>
  <si>
    <t>"B.5.c - D.1.1.10" 1</t>
  </si>
  <si>
    <t>"B.5.d - D.1.1.11" 1</t>
  </si>
  <si>
    <t>"B.5.e - D.1.1.13" 6</t>
  </si>
  <si>
    <t>"B.5.f - D.1.1.13" 3</t>
  </si>
  <si>
    <t>"B.6.a - D.1.1.11" 1</t>
  </si>
  <si>
    <t>"B.6.b - D.1.1.11" 2</t>
  </si>
  <si>
    <t>734291951</t>
  </si>
  <si>
    <t>Zpětná montáž hlavice ručního a termostatického ovládání</t>
  </si>
  <si>
    <t>1098445117</t>
  </si>
  <si>
    <t>998734104</t>
  </si>
  <si>
    <t>Přesun hmot tonážní pro armatury v objektech v do 36 m</t>
  </si>
  <si>
    <t>1815326114</t>
  </si>
  <si>
    <t>735</t>
  </si>
  <si>
    <t>Ústřední vytápění - otopná tělesa</t>
  </si>
  <si>
    <t>735111810</t>
  </si>
  <si>
    <t>Demontáž otopného tělesa litinového článkového</t>
  </si>
  <si>
    <t>-16156310</t>
  </si>
  <si>
    <t>Demontáž pro opětovnou montáž - provedení povrchové úpravy,včetně trubek</t>
  </si>
  <si>
    <t>"B.1.a - D.1.1.11" 1,2*0,6*8*1,1</t>
  </si>
  <si>
    <t>"B.1.b - D.1.1.10" 0,75*0,6</t>
  </si>
  <si>
    <t>"B.1.c - D.1.1.11" 0,5*0,6</t>
  </si>
  <si>
    <t>"B.1.d - D.1.1.10" 0,75*0,6</t>
  </si>
  <si>
    <t>"B.2.a - D.1.1.11" 0,75*0,6</t>
  </si>
  <si>
    <t>"B.2.b - D.1.1.10" 0,75*0,6</t>
  </si>
  <si>
    <t>"B.2.c - D.1.1.10" 0,75*0,6</t>
  </si>
  <si>
    <t>"B.2.d - D.1.1.10" 0,5*0,6</t>
  </si>
  <si>
    <t>"B.3.a - D.1.1.11" 0,75*0,6</t>
  </si>
  <si>
    <t>"B.3.b - D.1.1.11" 0,75*0,6</t>
  </si>
  <si>
    <t>"B.3.c - D.1.1.11" 0,75*0,6</t>
  </si>
  <si>
    <t>"B.3.d- D.1.1.11" 0,5*0,6</t>
  </si>
  <si>
    <t>"B.3.e - D.1.1.13" 1,2*0,6*8*1,1</t>
  </si>
  <si>
    <t>"B.3.F- D.1.1.13" 1,5*1*1,1</t>
  </si>
  <si>
    <t>"B.4.a - D.1.1.11" 0,75*0,6</t>
  </si>
  <si>
    <t>"B.4.b - D.1.1.11" 0,5*0,6</t>
  </si>
  <si>
    <t>"B.4.c - D.1.1.13" 1,2*0,6*2*1,1</t>
  </si>
  <si>
    <t>"B.5.a - D.1.1.11" 0,75*0,6</t>
  </si>
  <si>
    <t>"B.5.b - D.1.1.11" 0,75*0,6</t>
  </si>
  <si>
    <t>"B.5.c - D.1.1.10" 0,5*0,6</t>
  </si>
  <si>
    <t>"B.5.d - D.1.1.11" 0,5*0,6</t>
  </si>
  <si>
    <t>"B.5.e - D.1.1.13" 1,2*0,6*6*1,1</t>
  </si>
  <si>
    <t>"B.5.f - D.1.1.13" 1,2*0,6*3*1,1</t>
  </si>
  <si>
    <t>"B.6.a - D.1.1.11" 0,75*0,6</t>
  </si>
  <si>
    <t>"B.6.b - D.1.1.11" 0,5*0,6*2</t>
  </si>
  <si>
    <t>"B.6.c - D.1.1.11" 0,5*0,6*1</t>
  </si>
  <si>
    <t>735117110</t>
  </si>
  <si>
    <t>Odpojení a připojení otopného tělesa litinového po nátěru</t>
  </si>
  <si>
    <t>1095198737</t>
  </si>
  <si>
    <t>735118110</t>
  </si>
  <si>
    <t>Zkoušky těsnosti otopných těles litinových článkových vodou</t>
  </si>
  <si>
    <t>606944112</t>
  </si>
  <si>
    <t>735119140</t>
  </si>
  <si>
    <t>Montáž otopného tělesa litinového článkového</t>
  </si>
  <si>
    <t>1649788006</t>
  </si>
  <si>
    <t>735191910</t>
  </si>
  <si>
    <t>Napuštění vody do otopných těles</t>
  </si>
  <si>
    <t>-2025031105</t>
  </si>
  <si>
    <t>735494811</t>
  </si>
  <si>
    <t>Vypuštění vody z otopných těles</t>
  </si>
  <si>
    <t>-1492363582</t>
  </si>
  <si>
    <t>735118 R01</t>
  </si>
  <si>
    <t>Regulace otopného systému a topná zkouška</t>
  </si>
  <si>
    <t>1536280832</t>
  </si>
  <si>
    <t>998735104</t>
  </si>
  <si>
    <t>Přesun hmot tonážní pro otopná tělesa v objektech v do 36 m</t>
  </si>
  <si>
    <t>2137393064</t>
  </si>
  <si>
    <t>783601321</t>
  </si>
  <si>
    <t>Odrezivění článkových otopných těles před provedením nátěru</t>
  </si>
  <si>
    <t>710685488</t>
  </si>
  <si>
    <t>Těleso + potrubí</t>
  </si>
  <si>
    <t>"B.1.a - D.1.1.11" 5,6*8</t>
  </si>
  <si>
    <t>"B.1.b - D.1.1.10" 6,5</t>
  </si>
  <si>
    <t>"B.1.c - D.1.1.11" 3,8</t>
  </si>
  <si>
    <t>"B.1.d - D.1.1.10" 3,8</t>
  </si>
  <si>
    <t>"B.2.a - D.1.1.11" 3,8</t>
  </si>
  <si>
    <t>"B.2.b - D.1.1.10" 6,5</t>
  </si>
  <si>
    <t>"B.2.c - D.1.1.10" 6,5</t>
  </si>
  <si>
    <t>"B.2.d - D.1.1.10" 3,8</t>
  </si>
  <si>
    <t>"B.3.a - D.1.1.11" 6,5</t>
  </si>
  <si>
    <t>"B.3.b - D.1.1.11" 6,5</t>
  </si>
  <si>
    <t>"B.3.c - D.1.1.11" 6,5</t>
  </si>
  <si>
    <t>"B.3.d- D.1.1.11" 3,8</t>
  </si>
  <si>
    <t>"B.3.e - D.1.1.13" 5,6*8</t>
  </si>
  <si>
    <t>"B.3.F- D.1.1.13" 6,5</t>
  </si>
  <si>
    <t>"B.4.a - D.1.1.11" 6,5</t>
  </si>
  <si>
    <t>"B.4.b - D.1.1.11" 3,8</t>
  </si>
  <si>
    <t>"B.4.c - D.1.1.13" 5,6*2</t>
  </si>
  <si>
    <t>"B.5.a - D.1.1.11" 6,5</t>
  </si>
  <si>
    <t>"B.5.b - D.1.1.11" 6,5</t>
  </si>
  <si>
    <t>"B.5.c - D.1.1.10" 6,5</t>
  </si>
  <si>
    <t>"B.5.d - D.1.1.11" 3,8</t>
  </si>
  <si>
    <t>"B.5.e - D.1.1.13" 5,6*6</t>
  </si>
  <si>
    <t>"B.5.f - D.1.1.13" 5,6*3</t>
  </si>
  <si>
    <t>"B.6.a - D.1.1.11" 6,5</t>
  </si>
  <si>
    <t>"B.6.b - D.1.1.11" 3,8*2</t>
  </si>
  <si>
    <t>"B.6.c - D.1.1.11" 3,8</t>
  </si>
  <si>
    <t>783601325</t>
  </si>
  <si>
    <t>Odmaštění článkových otopných těles vodou ředitelným odmašťovačem před provedením nátěru</t>
  </si>
  <si>
    <t>-514969116</t>
  </si>
  <si>
    <t>783601421</t>
  </si>
  <si>
    <t>Ometení článkových otopných těles před provedením nátěru</t>
  </si>
  <si>
    <t>273788835</t>
  </si>
  <si>
    <t>783606803</t>
  </si>
  <si>
    <t>Odstranění nátěrů ze žebrových trub odstraňovačem nátěrů</t>
  </si>
  <si>
    <t>698775953</t>
  </si>
  <si>
    <t>783622111</t>
  </si>
  <si>
    <t>Tmelení článkových otopných těles disperzním tmelem</t>
  </si>
  <si>
    <t>1530864841</t>
  </si>
  <si>
    <t>783624111</t>
  </si>
  <si>
    <t>Základní jednonásobný akrylátový nátěr článkových otopných těles</t>
  </si>
  <si>
    <t>1360600938</t>
  </si>
  <si>
    <t>783627117</t>
  </si>
  <si>
    <t>Krycí dvojnásobný akrylátový nátěr článkových otopných těles</t>
  </si>
  <si>
    <t>589663246</t>
  </si>
  <si>
    <t>789</t>
  </si>
  <si>
    <t>Povrchové úpravy ocelových konstrukcí a technologických zařízení</t>
  </si>
  <si>
    <t>789231133</t>
  </si>
  <si>
    <t>Provedení otryskání potrubí do DN 50 stupeň zarezavění C stupeň přípravy Sa 2</t>
  </si>
  <si>
    <t>1192845660</t>
  </si>
  <si>
    <t>Včetně dodávky materiálu ke tryskání, podkladu a odstranění odpadu po tryskání na skládku, vč. poplatku</t>
  </si>
  <si>
    <t>SO.04 - Elektromontáže - slaboproud</t>
  </si>
  <si>
    <t xml:space="preserve">    742 - Elektroinstalace - slaboproud</t>
  </si>
  <si>
    <t>742</t>
  </si>
  <si>
    <t>Elektroinstalace - slaboproud</t>
  </si>
  <si>
    <t>742 Pol1</t>
  </si>
  <si>
    <t>D+M Sestava domacího zvonku - domací zvonek, signalizace ode dveří</t>
  </si>
  <si>
    <t>1378244559</t>
  </si>
  <si>
    <t>"B.1.a - D.1.4.3" 13</t>
  </si>
  <si>
    <t>"B.3.f - D.1.4.3" 6</t>
  </si>
  <si>
    <t>"B.3.e - D.1.4.3"12</t>
  </si>
  <si>
    <t>"B.5.e - D.1.4.3"9</t>
  </si>
  <si>
    <t>"B.5.f - D.1.4.3"10</t>
  </si>
  <si>
    <t>742 Pol2</t>
  </si>
  <si>
    <t>D+M Zvonkové tablo</t>
  </si>
  <si>
    <t>763186829</t>
  </si>
  <si>
    <t>"B.1.a - D.1.4.3" 3</t>
  </si>
  <si>
    <t>"B.3.f - D.1.4.3"1</t>
  </si>
  <si>
    <t>"B.3.e - D.1.4.3"3</t>
  </si>
  <si>
    <t>"B.5.e - D.1.4.3"1</t>
  </si>
  <si>
    <t>"B.5.f - D.1.4.3"3</t>
  </si>
  <si>
    <t>742 Pol3</t>
  </si>
  <si>
    <t>Tlačítko pro otevření dveří</t>
  </si>
  <si>
    <t>2140203048</t>
  </si>
  <si>
    <t>"B.3.f - D.1.4.3"6</t>
  </si>
  <si>
    <t>"B.3.e - D.1.4.3"6</t>
  </si>
  <si>
    <t>742 Pol4</t>
  </si>
  <si>
    <t>Tlačítka zvonku</t>
  </si>
  <si>
    <t>283932762</t>
  </si>
  <si>
    <t>742 Pol5</t>
  </si>
  <si>
    <t>D+M Síťového napaječe</t>
  </si>
  <si>
    <t>1589805249</t>
  </si>
  <si>
    <t>"B.5.f - D.1.4.3"1</t>
  </si>
  <si>
    <t>742 Pol6</t>
  </si>
  <si>
    <t>D+M Elektromechanický zamek - dopojení</t>
  </si>
  <si>
    <t>-399547782</t>
  </si>
  <si>
    <t>"B.1.a - D.1.4.3" 1</t>
  </si>
  <si>
    <t>"B.3.e - D.1.4.3"2</t>
  </si>
  <si>
    <t>"B.5.e - D.1.4.3"2</t>
  </si>
  <si>
    <t>"B.5.f - D.1.4.3"2</t>
  </si>
  <si>
    <t>742 Pol7</t>
  </si>
  <si>
    <t>D+M kabel zvonky</t>
  </si>
  <si>
    <t>-1227559671</t>
  </si>
  <si>
    <t>"B.1.a - D.1.4.3" 155</t>
  </si>
  <si>
    <t>"B.3.f - D.1.4.3"65</t>
  </si>
  <si>
    <t>"B.3.e - D.1.4.3"135</t>
  </si>
  <si>
    <t>"B.5.e - D.1.4.3"115</t>
  </si>
  <si>
    <t>"B.5.f - D.1.4.3"105</t>
  </si>
  <si>
    <t>742 Pol8</t>
  </si>
  <si>
    <t>D+M Trubka ohebná - D 16 mm</t>
  </si>
  <si>
    <t>1038766457</t>
  </si>
  <si>
    <t>"B.1.a - D.1.4.3" 10</t>
  </si>
  <si>
    <t>"B.3.f - D.1.4.3"9</t>
  </si>
  <si>
    <t>"B.3.e - D.1.4.3"15</t>
  </si>
  <si>
    <t>"B.5.e - D.1.4.3"20</t>
  </si>
  <si>
    <t>742 Pol9</t>
  </si>
  <si>
    <t>D+M Trubka ohebná - D 32 mm</t>
  </si>
  <si>
    <t>-516246429</t>
  </si>
  <si>
    <t>"B.1.a - D.1.4.3" 8</t>
  </si>
  <si>
    <t>"B.3.f - D.1.4.3" 4</t>
  </si>
  <si>
    <t>"B.3.e - D.1.4.3"8</t>
  </si>
  <si>
    <t>"B.5.e - D.1.4.3"60</t>
  </si>
  <si>
    <t>"B.5.f - D.1.4.3"8</t>
  </si>
  <si>
    <t>742 Pol10</t>
  </si>
  <si>
    <t>D+M Trubka pancéřová S 63 mm, pevně, včetně kolen</t>
  </si>
  <si>
    <t>1814537051</t>
  </si>
  <si>
    <t>"B.3.f - D.1.4.3"5</t>
  </si>
  <si>
    <t>"B.3.e - D.1.4.3"11</t>
  </si>
  <si>
    <t>"B.5.e - D.1.4.3"10</t>
  </si>
  <si>
    <t>"B.5.f - D.1.4.3"7</t>
  </si>
  <si>
    <t>742 Pol11</t>
  </si>
  <si>
    <t>D+M Krabice přístrojová KU 68/2 pod omítku</t>
  </si>
  <si>
    <t>1999806476</t>
  </si>
  <si>
    <t>"B.1.a - D.1.4.3" 14</t>
  </si>
  <si>
    <t>"B.5.e - D.1.4.3"8</t>
  </si>
  <si>
    <t>742 Pol12</t>
  </si>
  <si>
    <t>D+M Krabice odbočná bez svorkovnice</t>
  </si>
  <si>
    <t>305590895</t>
  </si>
  <si>
    <t>"B.5.e - D.1.4.3"3</t>
  </si>
  <si>
    <t>742 Pol13</t>
  </si>
  <si>
    <t>D+M Dvojitá zásuvka RJ45 s krabicí pod strop</t>
  </si>
  <si>
    <t>170309967</t>
  </si>
  <si>
    <t>"B.3.f - D.1.4.3"3</t>
  </si>
  <si>
    <t>"B.3.e - D.1.4.3"5</t>
  </si>
  <si>
    <t>"B.5.e - D.1.4.3"5</t>
  </si>
  <si>
    <t>742 Pol14</t>
  </si>
  <si>
    <t>D+M Kabel UTP cat.6a</t>
  </si>
  <si>
    <t>1070887244</t>
  </si>
  <si>
    <t>"B.1.a - D.1.4.3" 130</t>
  </si>
  <si>
    <t>"B.3.f - D.1.4.3" 120</t>
  </si>
  <si>
    <t>"B.3.e - D.1.4.3"115</t>
  </si>
  <si>
    <t>"B.5.e - D.1.4.3"160</t>
  </si>
  <si>
    <t>"B.5.f - D.1.4.3"170</t>
  </si>
  <si>
    <t>742 Pol15</t>
  </si>
  <si>
    <t>Stávající detektor EZS - dočasná demontáž, zpětná montáž na stávající rozvody</t>
  </si>
  <si>
    <t>-268188259</t>
  </si>
  <si>
    <t>"B.3.e - D.1.4.3"1</t>
  </si>
  <si>
    <t>742 Pol16</t>
  </si>
  <si>
    <t>Stávající alarm - dočasná demontáž, zpětná montáž na stávající rozvody</t>
  </si>
  <si>
    <t>-823708136</t>
  </si>
  <si>
    <t>742 Pol17</t>
  </si>
  <si>
    <t>Stávající čtečka karet - dočasná demontáž, zpětná montáž na stávající rozvody</t>
  </si>
  <si>
    <t>968315621</t>
  </si>
  <si>
    <t>742 18</t>
  </si>
  <si>
    <t>Napojení na stávající uzel slaboproudých rozvodů</t>
  </si>
  <si>
    <t>994971421</t>
  </si>
  <si>
    <t>"B.3.f - D.1.4.3" 1</t>
  </si>
  <si>
    <t>742 Pol40</t>
  </si>
  <si>
    <t>Stavební přímoce</t>
  </si>
  <si>
    <t>1927921055</t>
  </si>
  <si>
    <t>"B.1.a - D.1.4.3"10</t>
  </si>
  <si>
    <t>"B.3.f - D.1.4.3" 15</t>
  </si>
  <si>
    <t>"B.3.e - D.1.4.3" 15</t>
  </si>
  <si>
    <t>"B.4.c - D.1.4.3"10</t>
  </si>
  <si>
    <t>"B.5.e - D.1.4.3"15</t>
  </si>
  <si>
    <t>"B.5.f - D.1.4.3"15</t>
  </si>
  <si>
    <t>998742104</t>
  </si>
  <si>
    <t>Přesun hmot tonážní pro slaboproud v objektech v do 36 m</t>
  </si>
  <si>
    <t>-1833909667</t>
  </si>
  <si>
    <t>SO.05 - Elektromontáže - silnoproud</t>
  </si>
  <si>
    <t>HSV - HSV</t>
  </si>
  <si>
    <t xml:space="preserve">    D2 - Rozvaděče</t>
  </si>
  <si>
    <t xml:space="preserve">    D3 - Elektromontáže</t>
  </si>
  <si>
    <t xml:space="preserve">    D5 - Demontáže a likvidace</t>
  </si>
  <si>
    <t xml:space="preserve">    D6 - Ostatní práce</t>
  </si>
  <si>
    <t xml:space="preserve">    D7 - Hodinové zúčtovací sazby</t>
  </si>
  <si>
    <t xml:space="preserve">    D8 - Pomocné zednické práce</t>
  </si>
  <si>
    <t>D2</t>
  </si>
  <si>
    <t>Rozvaděče</t>
  </si>
  <si>
    <t>R1</t>
  </si>
  <si>
    <t>Doplnění rozvaděče - jistič 10C/1/10kA</t>
  </si>
  <si>
    <t>-1730600995</t>
  </si>
  <si>
    <t>Chodby</t>
  </si>
  <si>
    <t>"B.1.a - D.1.4.1.2 - R3" 3</t>
  </si>
  <si>
    <t>"B.3.e/B.3.f - D.1.4.1.2 - R12" 6</t>
  </si>
  <si>
    <t>"B.4.c - D.1.4.1.2 - R15" 2</t>
  </si>
  <si>
    <t>"B.5.e - D.1.4.1.2 - R19" 3</t>
  </si>
  <si>
    <t>"B.5.f - D.1.4.1.2 - R20" 3</t>
  </si>
  <si>
    <t>WC</t>
  </si>
  <si>
    <t>"B.1.b - D.1.4.1.2 - R3" 1</t>
  </si>
  <si>
    <t>"B.1.c - D.1.4.1.2 - R5" 2</t>
  </si>
  <si>
    <t>"B.1.d - D.1.4.1.2 - R6" 1</t>
  </si>
  <si>
    <t>"B.2.a - D.1.4.1.2-R7" 1</t>
  </si>
  <si>
    <t>"B.2.b - D.1.4.1.2-R8" 1</t>
  </si>
  <si>
    <t>"B.2.c - D.1.4.1.2-R9" 1</t>
  </si>
  <si>
    <t>"B.2.d - D.1.4.1.2-R10" 1</t>
  </si>
  <si>
    <t>"B.3.a - D.1.4.1.2-R11" 1</t>
  </si>
  <si>
    <t>"B.3.b - D.1.4.1.2 - R12" 1</t>
  </si>
  <si>
    <t>"B.3.c - D.1.4.1.2 - R13 " 1</t>
  </si>
  <si>
    <t>"B.3.d - D.1.4.1.2-R14"1</t>
  </si>
  <si>
    <t>"B.4.a - D.1.4.1.2-R16"1</t>
  </si>
  <si>
    <t>"B.4.b - D.1.4.1.2-R18"1</t>
  </si>
  <si>
    <t>"B.5.a - D.1.4.1.2 - R19"1</t>
  </si>
  <si>
    <t>"B.5.b - D.1.4.1.2-R20"1</t>
  </si>
  <si>
    <t>"B.5.c - D.1.4.1.2-R22"1</t>
  </si>
  <si>
    <t>"B.5.d - D.1.4.1.2 - R21"1</t>
  </si>
  <si>
    <t>"B.6.c - D.1.4.1.2-R26"1</t>
  </si>
  <si>
    <t>R2</t>
  </si>
  <si>
    <t>Doplnění rozvaděče - proudový chránič 16B/1N/030-A 10kA</t>
  </si>
  <si>
    <t>1469076793</t>
  </si>
  <si>
    <t>"B.1.a - D.1.4.1.2 - R3" 1</t>
  </si>
  <si>
    <t>"B.3.e/B.3.f - D.1.4.1.2 - R12" 2</t>
  </si>
  <si>
    <t>"B.4.c - D.1.4.1.2 - R15" 1</t>
  </si>
  <si>
    <t>"B.5.e - D.1.4.1.2 - R19" 1</t>
  </si>
  <si>
    <t>"B.5.f - D.1.4.1.2 - R20" 1</t>
  </si>
  <si>
    <t>"B.1.b - D.1.4.1.2 - R3" 3</t>
  </si>
  <si>
    <t>"B.1.c - D.1.4.1.2 - R5" 3</t>
  </si>
  <si>
    <t>"B.1.d - D.1.4.1.2 -R6" 2</t>
  </si>
  <si>
    <t>"B.2.a - D.1.4.1.2-R7" 2</t>
  </si>
  <si>
    <t>"B.2.b - D.1.4.1.2-R8" 3</t>
  </si>
  <si>
    <t>"B.2.c - D.1.4.1.2-R9" 3</t>
  </si>
  <si>
    <t>"B.2.d - D.1.4.1.2-R10" 2</t>
  </si>
  <si>
    <t>"B.3.a - D.1.4.1.2-R11" 2</t>
  </si>
  <si>
    <t>"B.3.b - D.1.4.1.2 -R12" 3</t>
  </si>
  <si>
    <t>"B.3.c - D.1.4.1.2 - R13" 3</t>
  </si>
  <si>
    <t>"B.3.d - D.1.4.1.2-R14"2</t>
  </si>
  <si>
    <t>"B.4.a - D.1.4.1.2-R16"2</t>
  </si>
  <si>
    <t>"B.4.b - D.1.4.1.2-R18"2</t>
  </si>
  <si>
    <t>"B.5.a - D.1.4.1.2 - R19"2</t>
  </si>
  <si>
    <t>"B.5.b - D.1.4.1.2-R20"3</t>
  </si>
  <si>
    <t>"B.5.c - D.1.4.1.2-R22"3</t>
  </si>
  <si>
    <t>"B.5.d - D.1.4.1.2 - R21"2</t>
  </si>
  <si>
    <t>"B.6.c - D.1.4.1.2-R26"2</t>
  </si>
  <si>
    <t>R3</t>
  </si>
  <si>
    <t>Doplnění rozvaděče - jistič 6B/1</t>
  </si>
  <si>
    <t>-1932521429</t>
  </si>
  <si>
    <t>Chodba</t>
  </si>
  <si>
    <t>"B.3.e/B.3.f - D.1.4.1.2 - R12" 1</t>
  </si>
  <si>
    <t>"B.1.c - D.1.4.1.2 " 1</t>
  </si>
  <si>
    <t>"B.2.c - D.1.4.1.2 " 1</t>
  </si>
  <si>
    <t>"B.3.c - D.1.4.1.2 " 1</t>
  </si>
  <si>
    <t>R4</t>
  </si>
  <si>
    <t>Doplnění rozvaděče - jistič 20B/3</t>
  </si>
  <si>
    <t>-678967588</t>
  </si>
  <si>
    <t>"B.6.b - D.1.4.1.2 - R24" 1</t>
  </si>
  <si>
    <t>R5</t>
  </si>
  <si>
    <t>Rozvaděč RS- 6.1 a 6.2 - nový podružný rozvaděč, včetně náplně dle PD, skříně a osazení (oceloplast, bílá)</t>
  </si>
  <si>
    <t>-1140276415</t>
  </si>
  <si>
    <t>"B.6.b - D.1.4.1.3" 1</t>
  </si>
  <si>
    <t>"B.6.b - D.1.4.1.4" 1</t>
  </si>
  <si>
    <t>D3</t>
  </si>
  <si>
    <t>Elektromontáže</t>
  </si>
  <si>
    <t>E1</t>
  </si>
  <si>
    <t>D+M DALI router nová jednotka, vč. venkovního soumrakového čidla - komplet + nastavení zařízení</t>
  </si>
  <si>
    <t>1035006783</t>
  </si>
  <si>
    <t>Pro chodby  B.3.e/B.3.f/B.4.c/B.5.f/B.5.e - umístěné ve 4. NP v R15</t>
  </si>
  <si>
    <t>E2</t>
  </si>
  <si>
    <t>DALI router stávající jednotka - dopojení + nastavení zařízení</t>
  </si>
  <si>
    <t>1752926021</t>
  </si>
  <si>
    <t>Pro chodby  B.1.a - umístěné ve 2. NP</t>
  </si>
  <si>
    <t>E3</t>
  </si>
  <si>
    <t>Tlačítkový ovladač dvoupolový DALI, včetně krabice</t>
  </si>
  <si>
    <t>-2134467128</t>
  </si>
  <si>
    <t>"B.1.a - D.1.4.1.2" 2</t>
  </si>
  <si>
    <t>"B.3.e - D.1.4.1.2" 2</t>
  </si>
  <si>
    <t>"B.3.f - D.1.4.1.2" 2</t>
  </si>
  <si>
    <t>"B.4.c - D.1.4.1.2" 2</t>
  </si>
  <si>
    <t>"B.5.e - D.1.4.1.2"2</t>
  </si>
  <si>
    <t>"B.5.f - D.1.4.1.2" 2</t>
  </si>
  <si>
    <t>E4</t>
  </si>
  <si>
    <t>Čidlo přítomnosti, napojení na systém DALI</t>
  </si>
  <si>
    <t>816270293</t>
  </si>
  <si>
    <t>"B.1.a - D.1.4.1.2" 4</t>
  </si>
  <si>
    <t>"B.3.e - D.1.4.1.2" 4</t>
  </si>
  <si>
    <t>"B.3.f - D.1.4.1.2" 4</t>
  </si>
  <si>
    <t>"B.4.c - D.1.4.1.2" 4</t>
  </si>
  <si>
    <t>"B.5.e - D.1.4.1.2" 3</t>
  </si>
  <si>
    <t>"B.5.f - D.1.4.1.2" 6</t>
  </si>
  <si>
    <t>S1</t>
  </si>
  <si>
    <t>Montáž stávajících světel NO na novou pozici, ozn. 1N - svítidlo nouzové s inverterem (19323 L.LARG DW Cl LG 24W SE/SA/PS 1/3H), napojeno na stávající monitoring objektu Central TEst Beghelli Logica ve stávajícím uzlu</t>
  </si>
  <si>
    <t>590995520</t>
  </si>
  <si>
    <t>"B.3.f - D.1.4.1.2"2</t>
  </si>
  <si>
    <t>"B.4.c - D.1.4.1.2" 3</t>
  </si>
  <si>
    <t>"B.5.e - D.1.4.1.2" 1</t>
  </si>
  <si>
    <t>S2</t>
  </si>
  <si>
    <t>Montáž stávajících zavěšených světel (nová kabeláž) - chodba B.5.e</t>
  </si>
  <si>
    <t>-1445259993</t>
  </si>
  <si>
    <t>"B.5.e - D.1.4.1.2"19</t>
  </si>
  <si>
    <t>S3</t>
  </si>
  <si>
    <t>Montáž stávajících svítidel - přisazené/přisazené s NO/zavěšené</t>
  </si>
  <si>
    <t>148157270</t>
  </si>
  <si>
    <t>"B.1.a - D.1.4.1.2 - boční chodba" 1</t>
  </si>
  <si>
    <t>"B.3.e - D.1.4.1.2 - boční chodba, s NO" 1</t>
  </si>
  <si>
    <t>"B.3.f - D.1.4.1.2 - zavěšené na schodišti, s čidlem" 1</t>
  </si>
  <si>
    <t>"B.4.c - D.1.4.1.2 - zavěšené na schodišti, s čidlem" 1</t>
  </si>
  <si>
    <t>"B.5.e - D.1.4.1.2 - boční chodba, s NO" 1</t>
  </si>
  <si>
    <t>"B.5.f - D.1.4.1.2- zavěšené na schodišti, s čidlem"  1</t>
  </si>
  <si>
    <t>S4</t>
  </si>
  <si>
    <t>2N - svítidlo nouzové s inverterem (19323 L.LARG DW Cl LG 24W SE/SA/PS 1/3H), napojeno na stávající monitoring objektu Central TEst Beghelli Logica</t>
  </si>
  <si>
    <t>1462633879</t>
  </si>
  <si>
    <t>"B.3.e - D.1.4.1.2" 1</t>
  </si>
  <si>
    <t>"B.3.f - D.1.4.1.2" 1</t>
  </si>
  <si>
    <t>S5</t>
  </si>
  <si>
    <t>3N - svítidlo nouzové s bandiérou a inverterem (19435 F65 LED LI-FE LG AR SA SE/SA/PS 1/3 H), napojeno na stávající monitoring objektu Central TEst Beghelli Logica</t>
  </si>
  <si>
    <t>2016936182</t>
  </si>
  <si>
    <t>"B.3.f - D.1.4.1.2" 3</t>
  </si>
  <si>
    <t>S6</t>
  </si>
  <si>
    <t xml:space="preserve">4 - svítidlo LED podhledové, LED panel 595x595x10mm, 36W,  200-240V, 3600 lm, 4000K, materiál kombinace AL+ocel, napojeno na systém DALI </t>
  </si>
  <si>
    <t>-653273004</t>
  </si>
  <si>
    <t>"B.1.a - D.1.4.1.2" 15</t>
  </si>
  <si>
    <t>"B.3.e - D.1.4.1.2" 14</t>
  </si>
  <si>
    <t>"B.3.f - D.1.4.1.2" 11</t>
  </si>
  <si>
    <t>"B.4.c - D.1.4.1.2" 11</t>
  </si>
  <si>
    <t>"B.5.f - D.1.4.1.2" 17</t>
  </si>
  <si>
    <t>S7</t>
  </si>
  <si>
    <t>Svítidlo LED podhledová, kulaté 330x19 mm, příkon 24W, 2760 lm, 3000K, IP 20, materiál PC</t>
  </si>
  <si>
    <t>1898637433</t>
  </si>
  <si>
    <t>"B.1.b - D.1.4.1.2 " 5</t>
  </si>
  <si>
    <t>"B.1.c - D.1.4.1.2" 12</t>
  </si>
  <si>
    <t>"B.1.d - D.1.4.1.2" 3</t>
  </si>
  <si>
    <t>"B.2.a - D.1.4.1.2"  4</t>
  </si>
  <si>
    <t>"B.2.b - D.1.4.1.2" 5</t>
  </si>
  <si>
    <t>"B.2.c - D.1.4.1.2" 6</t>
  </si>
  <si>
    <t>"B.2.d - D.1.4.1.2" 4</t>
  </si>
  <si>
    <t>"B.3.a - D.1.4.1.2" 4</t>
  </si>
  <si>
    <t>"B.3.b - D.1.4.1.2" 5</t>
  </si>
  <si>
    <t>"B.3.c - D.1.4.1.2" 6</t>
  </si>
  <si>
    <t>"B.3.d - D.1.4.1.2"4</t>
  </si>
  <si>
    <t>"B.4.a - D.1.4.1.2"4</t>
  </si>
  <si>
    <t>"B.4.b - D.1.4.1.2"4</t>
  </si>
  <si>
    <t>"B.5.a - D.1.4.1.2"4</t>
  </si>
  <si>
    <t>"B.5.b - D.1.4.1.2"5</t>
  </si>
  <si>
    <t>"B.5.c - D.1.4.1.2"2</t>
  </si>
  <si>
    <t>"B.5.d - D.1.4.1.2"4</t>
  </si>
  <si>
    <t>"B.6.b - D.1.4.1.2"12</t>
  </si>
  <si>
    <t>"B.6.c - D.1.4.1.2"4</t>
  </si>
  <si>
    <t>S8</t>
  </si>
  <si>
    <t>Svítidlo LED přisazené stropní, kruhové, pr. 370 mm, výška 70 mm,  22W, 2600 lm, plastový difuzor</t>
  </si>
  <si>
    <t>-1507906422</t>
  </si>
  <si>
    <t>Výměna svítidla</t>
  </si>
  <si>
    <t>"B.6.a - D.1.4.1.2"1</t>
  </si>
  <si>
    <t>S9</t>
  </si>
  <si>
    <t>Svítidlo nástěnné bodové pro nasvětlení tapety</t>
  </si>
  <si>
    <t>623247720</t>
  </si>
  <si>
    <t>"B.3.e - D.1.4.1.2" 8</t>
  </si>
  <si>
    <t>Z1</t>
  </si>
  <si>
    <t>Zásuvka s clonkami, 230V/16A IP20, včetně krabice a rámečku, pod omítku</t>
  </si>
  <si>
    <t>1984110822</t>
  </si>
  <si>
    <t>"B.1.a - D.1.4.1.2" 9</t>
  </si>
  <si>
    <t>"B.3.e - D.1.4.1.2" 9</t>
  </si>
  <si>
    <t>"B.3.f - D.1.4.1.2" 6</t>
  </si>
  <si>
    <t>"B.5.e - D.1.4.1.2"6</t>
  </si>
  <si>
    <t xml:space="preserve">"B.5.f - D.1.4.1.2" </t>
  </si>
  <si>
    <t>"B.1.b - D.1.4.1.2 " 2</t>
  </si>
  <si>
    <t>"B.1.c - D.1.4.1.2" 2</t>
  </si>
  <si>
    <t>"B.1.d - D.1.4.1.2" 2</t>
  </si>
  <si>
    <t>"B.2.a - D.1.4.1.2" 2</t>
  </si>
  <si>
    <t>"B.2.b - D.1.4.1.2" 2</t>
  </si>
  <si>
    <t>"B.2.c - D.1.4.1.2" 2</t>
  </si>
  <si>
    <t>"B.2.d - D.1.4.1.2" 2</t>
  </si>
  <si>
    <t>"B.3.a - D.1.4.1.2" 2</t>
  </si>
  <si>
    <t>"B.3.b - D.1.4.1.2" 2</t>
  </si>
  <si>
    <t>"B.3.c - D.1.4.1.2" 2</t>
  </si>
  <si>
    <t>"B.3.d - D.1.4.1.2"2</t>
  </si>
  <si>
    <t>"B.4.a - D.1.4.1.2"2</t>
  </si>
  <si>
    <t>"B.4.b - D.1.4.1.2"2</t>
  </si>
  <si>
    <t>"B.5.a - D.1.4.1.2"2</t>
  </si>
  <si>
    <t>"B.5.b - D.1.4.1.2"2</t>
  </si>
  <si>
    <t>"B.5.d - D.1.4.1.2"2</t>
  </si>
  <si>
    <t>"B.6.b - D.1.4.1.2"4</t>
  </si>
  <si>
    <t>"B.6.c - D.1.4.1.2"2</t>
  </si>
  <si>
    <t>Z2</t>
  </si>
  <si>
    <t>Zásuvka s víčkem, 230V/16A IP44, včetně krabice a rámečku, pod omítku</t>
  </si>
  <si>
    <t>1027212244</t>
  </si>
  <si>
    <t>WC - pro ohřívač vody</t>
  </si>
  <si>
    <t>"B.1.b - D.1.4.1.2 " 1</t>
  </si>
  <si>
    <t>"B.1.c - D.1.4.1.2" 1</t>
  </si>
  <si>
    <t>"B.2.b - D.1.4.1.2" 1</t>
  </si>
  <si>
    <t>"B.2.c - D.1.4.1.2" 1</t>
  </si>
  <si>
    <t>"B.3.b - D.1.4.1.2" 1</t>
  </si>
  <si>
    <t>"B.3.c - D.1.4.1.2" 1</t>
  </si>
  <si>
    <t>"B.5.b - D.1.4.1.2"1</t>
  </si>
  <si>
    <t>"B.5.c - D.1.4.1.2"1</t>
  </si>
  <si>
    <t>"B.6.b - D.1.4.1.2"2</t>
  </si>
  <si>
    <t>Z3</t>
  </si>
  <si>
    <t>Spínač 230/10A, včetně přístrojového ovladače, krabice KR 68, krytu a rámečku spínače</t>
  </si>
  <si>
    <t>810380214</t>
  </si>
  <si>
    <t>Sklad - pouze výměna</t>
  </si>
  <si>
    <t>Z4</t>
  </si>
  <si>
    <t>Čidlo pohybové</t>
  </si>
  <si>
    <t>2104865377</t>
  </si>
  <si>
    <t>"B.1.c - D.1.4.1.2" 5</t>
  </si>
  <si>
    <t>"B.2.c - D.1.4.1.2" 3</t>
  </si>
  <si>
    <t>"B.3.c - D.1.4.1.2" 3</t>
  </si>
  <si>
    <t>"B.6.b - D.1.4.1.2"6</t>
  </si>
  <si>
    <t>K1</t>
  </si>
  <si>
    <t>Kabel silový, izolace PVC - CYKY 3x1,5mm2 - pevně/ v podhledu</t>
  </si>
  <si>
    <t>-1928043162</t>
  </si>
  <si>
    <t>"B.3.e - D.1.4.1.2" 60</t>
  </si>
  <si>
    <t>"B.1.b - D.1.4.1.2" 50</t>
  </si>
  <si>
    <t>"B.1.c - D.1.4.1.2" 100</t>
  </si>
  <si>
    <t>"B.1.d - D.1.4.1.2" 40</t>
  </si>
  <si>
    <t>"B.2.a - D.1.4.1.2" 40</t>
  </si>
  <si>
    <t>"B.2.b - D.1.4.1.2" 50</t>
  </si>
  <si>
    <t>"B.2.c - D.1.4.1.2" 90</t>
  </si>
  <si>
    <t>"B.2.d - D.1.4.1.2" 40</t>
  </si>
  <si>
    <t>"B.3.a - D.1.4.1.2" 40</t>
  </si>
  <si>
    <t>"B.3.b - D.1.4.1.2" 50</t>
  </si>
  <si>
    <t>"B.3.c - D.1.4.1.2" 90</t>
  </si>
  <si>
    <t>"B.3.d - D.1.4.1.2"40</t>
  </si>
  <si>
    <t>"B.4.a - D.1.4.1.2"40</t>
  </si>
  <si>
    <t>"B.4.b - D.1.4.1.2"40</t>
  </si>
  <si>
    <t>"B.5.a - D.1.4.1.2"40</t>
  </si>
  <si>
    <t>"B.5.b - D.1.4.1.2"50</t>
  </si>
  <si>
    <t>"B.5.c - D.1.4.1.2" 35</t>
  </si>
  <si>
    <t>"B.5.d - D.1.4.1.2"40</t>
  </si>
  <si>
    <t>"B.6.b - D.1.4.1.2"160</t>
  </si>
  <si>
    <t>"B.6.c - D.1.4.1.2"40</t>
  </si>
  <si>
    <t>K2</t>
  </si>
  <si>
    <t>Kabel silový, izolace PVC - CYKY 3x2,5mm2 - pevně/ v podhledu</t>
  </si>
  <si>
    <t>-1809248431</t>
  </si>
  <si>
    <t>Chodba - vedeno převážně v podhledu</t>
  </si>
  <si>
    <t>"B.1.a - D.1.4.1.2 " 60</t>
  </si>
  <si>
    <t>"B.3.e - D.1.4.1.2" 80</t>
  </si>
  <si>
    <t>"B.3.f - D.1.4.1.2" 95</t>
  </si>
  <si>
    <t>"B.4.c - D.1.4.1.2"50</t>
  </si>
  <si>
    <t>"B.5.e - D.1.4.1.2" 50</t>
  </si>
  <si>
    <t>"B.5.f - D.1.4.1.2" 30</t>
  </si>
  <si>
    <t>WC - vedeno částěčně v podhledu (chodba) a částečně pod omítkou (WC)</t>
  </si>
  <si>
    <t>"B.1.b - D.1.4.1.2 " 80</t>
  </si>
  <si>
    <t>"B.1.c - D.1.4.1.2" 120</t>
  </si>
  <si>
    <t>"B.1.d - D.1.4.1.2" 90</t>
  </si>
  <si>
    <t>"B.2.a - D.1.4.1.2" 80</t>
  </si>
  <si>
    <t>"B.2.b - D.1.4.1.2" 80</t>
  </si>
  <si>
    <t>"B.2.c - D.1.4.1.2" 70</t>
  </si>
  <si>
    <t>"B.2.d - D.1.4.1.2" 30</t>
  </si>
  <si>
    <t>"B.3.a - D.1.4.1.2" 30</t>
  </si>
  <si>
    <t>"B.3.b - D.1.4.1.2" 80</t>
  </si>
  <si>
    <t>"B.3.c - D.1.4.1.2" 70</t>
  </si>
  <si>
    <t>"B.3.d - D.1.4.1.2"30</t>
  </si>
  <si>
    <t>"B.4.a - D.1.4.1.2"30</t>
  </si>
  <si>
    <t>"B.4.b - D.1.4.1.2"30</t>
  </si>
  <si>
    <t>"B.5.a - D.1.4.1.2"30</t>
  </si>
  <si>
    <t>"B.5.b - D.1.4.1.2"80</t>
  </si>
  <si>
    <t>"B.5.c - D.1.4.1.2"30</t>
  </si>
  <si>
    <t>"B.5.d - D.1.4.1.2"30</t>
  </si>
  <si>
    <t>"B.6.b - D.1.4.1.2" 150</t>
  </si>
  <si>
    <t>"B.6.c - D.1.4.1.2"30</t>
  </si>
  <si>
    <t>K3</t>
  </si>
  <si>
    <t>Kabel silový, izolace PVC - CYKY 5x1,5mm2 - v podhledu</t>
  </si>
  <si>
    <t>645713201</t>
  </si>
  <si>
    <t>"B.1.a - D.1.4.1.2 " 310</t>
  </si>
  <si>
    <t>"B.3.e - D.1.4.1.2" 350</t>
  </si>
  <si>
    <t>"B.3.f - D.1.4.1.2" 400</t>
  </si>
  <si>
    <t>"B.4.c - D.1.4.1.2" 380</t>
  </si>
  <si>
    <t>"B.5.e - D.1.4.1.2" 280</t>
  </si>
  <si>
    <t>"B.5.f - D.1.4.1.2" 430</t>
  </si>
  <si>
    <t>K4</t>
  </si>
  <si>
    <t>Kabel silový, izolace PVC - SHKFH-R 4x2x0,8 - v podhledu</t>
  </si>
  <si>
    <t>-2094624647</t>
  </si>
  <si>
    <t>"B.1.a - D.1.4.1.2 " 250</t>
  </si>
  <si>
    <t>"B.3.e - D.1.4.1.2" 280</t>
  </si>
  <si>
    <t>"B.3.f - D.1.4.1.2" 200</t>
  </si>
  <si>
    <t>"B.4.c - D.1.4.1.2" 230</t>
  </si>
  <si>
    <t>"B.5.e - D.1.4.1.2" 260</t>
  </si>
  <si>
    <t>"B.5.f - D.1.4.1.2" 320</t>
  </si>
  <si>
    <t>K5</t>
  </si>
  <si>
    <t>Kabel silový, izolace PVC - CYKY 5x4</t>
  </si>
  <si>
    <t>1024547531</t>
  </si>
  <si>
    <t>"B.6.b - D.1.4.1.2" 35</t>
  </si>
  <si>
    <t>K6</t>
  </si>
  <si>
    <t>Ochranné pospojování CY6/zž - pevně</t>
  </si>
  <si>
    <t>1090431239</t>
  </si>
  <si>
    <t>WC - sprchy</t>
  </si>
  <si>
    <t>"B.1.d - D.1.4.1.2" 5</t>
  </si>
  <si>
    <t>Rozvaděč  R24/R-6.1/R-6.2"</t>
  </si>
  <si>
    <t>L1</t>
  </si>
  <si>
    <t>Krabice rozbočovací pod omítku s víčkem</t>
  </si>
  <si>
    <t>851896890</t>
  </si>
  <si>
    <t>"B.1.a - D.1.4.1.2" 6</t>
  </si>
  <si>
    <t>"B.3.e - D.1.4.1.2" 6</t>
  </si>
  <si>
    <t>"B.3.f - D.1.4.1.2" 5</t>
  </si>
  <si>
    <t>"B.4.c - D.1.4.1.2" 7</t>
  </si>
  <si>
    <t>"B.5.e - D.1.4.1.2" 10</t>
  </si>
  <si>
    <t>"B.5.f - D.1.4.1.2" 8</t>
  </si>
  <si>
    <t>"B.1.b - D.1.4.1.2 "3</t>
  </si>
  <si>
    <t>"B.1.d - D.1.4.1.2" 1</t>
  </si>
  <si>
    <t>"B.2.b - D.1.4.1.2"3</t>
  </si>
  <si>
    <t>"B.2.c - D.1.4.1.2"3</t>
  </si>
  <si>
    <t>"B.3.b - D.1.4.1.2" 3</t>
  </si>
  <si>
    <t>"B.5.b - D.1.4.1.2"3</t>
  </si>
  <si>
    <t>"B.6.b - D.1.4.1.2"5</t>
  </si>
  <si>
    <t>L2</t>
  </si>
  <si>
    <t>Svorka SP</t>
  </si>
  <si>
    <t>-1862370235</t>
  </si>
  <si>
    <t>WC -sprchy</t>
  </si>
  <si>
    <t>L3</t>
  </si>
  <si>
    <t>Ukončení vodičů do 6 mm2</t>
  </si>
  <si>
    <t>767641090</t>
  </si>
  <si>
    <t>"B.6.b - D.1.4.1.2" 2</t>
  </si>
  <si>
    <t>L4</t>
  </si>
  <si>
    <t>Ukončení kabelů do 2,5 mm2</t>
  </si>
  <si>
    <t>708918374</t>
  </si>
  <si>
    <t>"B.1.a - D.1.4.1.2" 44</t>
  </si>
  <si>
    <t xml:space="preserve"> "B.3.e - D.1.4.1.2" 48</t>
  </si>
  <si>
    <t>"B.3.f - D.1.4.1.2" 32</t>
  </si>
  <si>
    <t>"B.4.c - D.1.4.1.2" 26</t>
  </si>
  <si>
    <t>"B.5.e - D.1.4.1.2"30</t>
  </si>
  <si>
    <t>"B.5.f - D.1.4.1.2" 46</t>
  </si>
  <si>
    <t>"B.1.b - D.1.4.1.2 " 10</t>
  </si>
  <si>
    <t>"B.1.c - D.1.4.1.2" 23</t>
  </si>
  <si>
    <t>"B.1.d - D.1.4.1.2" 10</t>
  </si>
  <si>
    <t>"B.2.a - D.1.4.1.2" 8</t>
  </si>
  <si>
    <t>"B.2.b - D.1.4.1.2" 9</t>
  </si>
  <si>
    <t>"B.2.c - D.1.4.1.2" 10</t>
  </si>
  <si>
    <t>"B.2.d - D.1.4.1.2" 15</t>
  </si>
  <si>
    <t>"B.3.a - D.1.4.1.2" 9</t>
  </si>
  <si>
    <t>"B.3.b - D.1.4.1.2" 9</t>
  </si>
  <si>
    <t>"B.3.c - D.1.4.1.2" 10</t>
  </si>
  <si>
    <t>"B.3.d - D.1.4.1.2"12</t>
  </si>
  <si>
    <t>"B.4.a - D.1.4.1.2"9</t>
  </si>
  <si>
    <t>"B.4.b - D.1.4.1.2"9</t>
  </si>
  <si>
    <t>"B.5.a - D.1.4.1.2"9</t>
  </si>
  <si>
    <t>"B.5.b - D.1.4.1.2"10</t>
  </si>
  <si>
    <t>"B.5.c - D.1.4.1.2"7</t>
  </si>
  <si>
    <t>"B.5.d - D.1.4.1.2"12</t>
  </si>
  <si>
    <t>"B.6.b - D.1.4.1.2"26</t>
  </si>
  <si>
    <t>"B.6.c - D.1.4.1.2"9</t>
  </si>
  <si>
    <t>L5</t>
  </si>
  <si>
    <t>Ukončení kabelů 5 mm2</t>
  </si>
  <si>
    <t>-243152970</t>
  </si>
  <si>
    <t>"B.1.a - D.1.4.1.2" 12</t>
  </si>
  <si>
    <t>"B.3.e - D.1.4.1.2" 10</t>
  </si>
  <si>
    <t>"B.3.f - D.1.4.1.2" 12</t>
  </si>
  <si>
    <t>"B.4.c - D.1.4.1.2" 14</t>
  </si>
  <si>
    <t>"B.6.b - D.1.4.1.2" 4</t>
  </si>
  <si>
    <t>L6</t>
  </si>
  <si>
    <t>Úprava kabelových vývodů</t>
  </si>
  <si>
    <t>-612796168</t>
  </si>
  <si>
    <t>Opětovná montáž světel</t>
  </si>
  <si>
    <t>"B.5.e - D.1.4.1.2" 19</t>
  </si>
  <si>
    <t>Pro pisoáry</t>
  </si>
  <si>
    <t>"B.1.c - D.1.4.1.2 " 3</t>
  </si>
  <si>
    <t>"B.6.b - D.1.4.1.2" 3</t>
  </si>
  <si>
    <t>Pro VZT</t>
  </si>
  <si>
    <t>"B.2.a - D.1.4.1.2" 1</t>
  </si>
  <si>
    <t>"B.2.d - D.1.4.1.2" 1</t>
  </si>
  <si>
    <t>"B.3.a - D.1.4.1.2" 1</t>
  </si>
  <si>
    <t>"B.3.d - D.1.4.1.2" 1</t>
  </si>
  <si>
    <t>"B.4.a - D.1.4.1.2" 1</t>
  </si>
  <si>
    <t>"B.4.b - D.1.4.1.2" 1</t>
  </si>
  <si>
    <t>"B.5.a - D.1.4.1.2" 1</t>
  </si>
  <si>
    <t>"B.5.d - D.1.4.1.2" 1</t>
  </si>
  <si>
    <t>"B.6.c - D.1.4.1.2" 1</t>
  </si>
  <si>
    <t>L7</t>
  </si>
  <si>
    <t>Svorka 3x1-2,5mm2</t>
  </si>
  <si>
    <t>-943337459</t>
  </si>
  <si>
    <t>"B.3.e - D.1.4.1.2" 19</t>
  </si>
  <si>
    <t>"B.5.e - D.1.4.1.2" 6</t>
  </si>
  <si>
    <t>"B.5.f - D.1.4.1.2" 3</t>
  </si>
  <si>
    <t>"B.1.b - D.1.4.1.2 " 4</t>
  </si>
  <si>
    <t>"B.1.c - D.1.4.1.2" 6</t>
  </si>
  <si>
    <t>"B.2.a - D.1.4.1.2" 3</t>
  </si>
  <si>
    <t>"B.2.b - D.1.4.1.2" 4</t>
  </si>
  <si>
    <t>"B.2.c - D.1.4.1.2" 5</t>
  </si>
  <si>
    <t>"B.2.d - D.1.4.1.2" 3</t>
  </si>
  <si>
    <t>"B.3.a - D.1.4.1.2" 3</t>
  </si>
  <si>
    <t>"B.3.b - D.1.4.1.2" 4</t>
  </si>
  <si>
    <t>"B.3.c - D.1.4.1.2" 5</t>
  </si>
  <si>
    <t>"B.3.d - D.1.4.1.2"3</t>
  </si>
  <si>
    <t>"B.4.a - D.1.4.1.2"3</t>
  </si>
  <si>
    <t>"B.4.b - D.1.4.1.2"3</t>
  </si>
  <si>
    <t>"B.5.a - D.1.4.1.2"3</t>
  </si>
  <si>
    <t>"B.5.b - D.1.4.1.2"4</t>
  </si>
  <si>
    <t>"B.5.c - D.1.4.1.2"4</t>
  </si>
  <si>
    <t>"B.5.d - D.1.4.1.2"3</t>
  </si>
  <si>
    <t>"B.6.c - D.1.4.1.2"3</t>
  </si>
  <si>
    <t>L8</t>
  </si>
  <si>
    <t>Svorka 5x1-2,5mm2</t>
  </si>
  <si>
    <t>-748573006</t>
  </si>
  <si>
    <t>L9</t>
  </si>
  <si>
    <t>Svorka 5x4mm2</t>
  </si>
  <si>
    <t>-1342945194</t>
  </si>
  <si>
    <t>L10</t>
  </si>
  <si>
    <t>Ukončení vodičů do 16 mm2</t>
  </si>
  <si>
    <t>260755983</t>
  </si>
  <si>
    <t>"B.1.a - D.1.4.1.2" 24</t>
  </si>
  <si>
    <t>"B.3.e - D.1.4.1.2" 33</t>
  </si>
  <si>
    <t>"B.3.f - D.1.4.1.2" 17</t>
  </si>
  <si>
    <t>"B.5.e - D.1.4.1.2" 25</t>
  </si>
  <si>
    <t>"B.5.f - D.1.4.1.2" 20</t>
  </si>
  <si>
    <t>"B.6.b - D.1.4.1.2"6+2</t>
  </si>
  <si>
    <t>L11</t>
  </si>
  <si>
    <t>Trubky, hadice, lišty</t>
  </si>
  <si>
    <t>-3799365</t>
  </si>
  <si>
    <t>"B.1.a - D.1.4.1.2" 20</t>
  </si>
  <si>
    <t>"B.3.e - D.1.4.1.2" 22</t>
  </si>
  <si>
    <t>"B.3.f - D.1.4.1.2" 18</t>
  </si>
  <si>
    <t>"B.4.c - D.1.4.1.2" 18</t>
  </si>
  <si>
    <t>"B.5.e - D.1.4.1.2" 20</t>
  </si>
  <si>
    <t>"B.5.f - D.1.4.1.2"  28</t>
  </si>
  <si>
    <t>D1</t>
  </si>
  <si>
    <t>Ocelový drátěný žlab 250x100 mm, včetně podpěr, držáků, spojek a dalšího spojovacího materiálu</t>
  </si>
  <si>
    <t>-938852601</t>
  </si>
  <si>
    <t>"B.1.a - D.1.4.1.2" 45*2</t>
  </si>
  <si>
    <t>"B.3.e - D.1.4.1.2" 45*2</t>
  </si>
  <si>
    <t>"B.3.f - D.1.4.1.2" 35*2</t>
  </si>
  <si>
    <t>"B.4.c - D.1.4.1.2" 32*2</t>
  </si>
  <si>
    <t>"B.5.e - D.1.4.1.2" 30*2</t>
  </si>
  <si>
    <t>"B.5.f - D.1.4.1.2" 42*2</t>
  </si>
  <si>
    <t>Ocelový plný žlab 250x100 mm, včetně podpěr, držáků, spojek a dalšího spojovacího materiálu</t>
  </si>
  <si>
    <t>-186057027</t>
  </si>
  <si>
    <t>"B.5.f - D.1.4.1.2"  42*2</t>
  </si>
  <si>
    <t>"B.1.b - D.1.4.1.2 " 16</t>
  </si>
  <si>
    <t>"B.2.d - D.1.4.1.2" 20</t>
  </si>
  <si>
    <t>"B.4.a - D.1.4.1.2"8</t>
  </si>
  <si>
    <t>"B.5.a - D.1.4.1.2"8</t>
  </si>
  <si>
    <t>"B.6.b - D.1.4.1.2"3</t>
  </si>
  <si>
    <t>"B.6.c - D.1.4.1.2"25</t>
  </si>
  <si>
    <t>OSB deska pro roznesení váhy na kazetě podhledu, se svítidlem tl. 12 mm, kazeta 600x600mm</t>
  </si>
  <si>
    <t>-1820738870</t>
  </si>
  <si>
    <t>D4</t>
  </si>
  <si>
    <t>Lišta LHD 20x20 mm HD, hranatá</t>
  </si>
  <si>
    <t>221012990</t>
  </si>
  <si>
    <t>WC - vedení kabelů před provedením podhledu na chodbách, následně přesun do žlabu v podhledu</t>
  </si>
  <si>
    <t>D5</t>
  </si>
  <si>
    <t>Pomocný a kotvící materiál (šroubové tyče, příchytky, hmoždinky, závěsy, šrouby a matky)</t>
  </si>
  <si>
    <t>kg</t>
  </si>
  <si>
    <t>2057865673</t>
  </si>
  <si>
    <t>"B.1.a - D.1.4.1.2" 10</t>
  </si>
  <si>
    <t>"B.3.e - D.1.4.1.2" 12</t>
  </si>
  <si>
    <t>"B.3.f - D.1.4.1.2" 8</t>
  </si>
  <si>
    <t>"B.4.c - D.1.4.1.2" 8</t>
  </si>
  <si>
    <t>"B.5.f - D.1.4.1.2"  16</t>
  </si>
  <si>
    <t>"B.5.e - D.1.4.1.2"  8</t>
  </si>
  <si>
    <t>"B.2.a - D.1.4.1.2"  2</t>
  </si>
  <si>
    <t>"B.2.b - D.1.4.1.2" 3</t>
  </si>
  <si>
    <t>Demontáže a likvidace</t>
  </si>
  <si>
    <t>DM1</t>
  </si>
  <si>
    <t>Demontáž stávajících el. rozvodů  a svítidel vestavných do suti</t>
  </si>
  <si>
    <t>861200702</t>
  </si>
  <si>
    <t>"B.1.a - D.1.4.1.2" 25</t>
  </si>
  <si>
    <t>"B.3.e - D.1.4.1.2" 25</t>
  </si>
  <si>
    <t>"B.3.f - D.1.4.1.2" 25</t>
  </si>
  <si>
    <t>"B.4.c - D.1.4.1.2" 25</t>
  </si>
  <si>
    <t>"B.5.f - D.1.4.1.2"  25</t>
  </si>
  <si>
    <t>"B.2.c - D.1.4.1.2" 4</t>
  </si>
  <si>
    <t>"B.3.d - D.1.4.1.2"1</t>
  </si>
  <si>
    <t>"B.4.a - D.1.4.1.2"1</t>
  </si>
  <si>
    <t>"B.4.b - D.1.4.1.2"1</t>
  </si>
  <si>
    <t>"B.5.a - D.1.4.1.2"1</t>
  </si>
  <si>
    <t>"B.5.d - D.1.4.1.2"1</t>
  </si>
  <si>
    <t>"B.6.a - D.1.4.1.2"0,5</t>
  </si>
  <si>
    <t>"B.6.c - D.1.4.1.2"1</t>
  </si>
  <si>
    <t>DM2</t>
  </si>
  <si>
    <t>Demontáž stávajících NO svítidel do suti</t>
  </si>
  <si>
    <t>-596578497</t>
  </si>
  <si>
    <t>DM3</t>
  </si>
  <si>
    <t>Demontáž a uložení pro opětovnou montáž stávajících svítidel - přisazené/přisazené s NO/zavěšené</t>
  </si>
  <si>
    <t>1893551109</t>
  </si>
  <si>
    <t>DM4</t>
  </si>
  <si>
    <t>Demontáž a uložení pro opětovnou montáž svítidel NO - 1N</t>
  </si>
  <si>
    <t>-35752568</t>
  </si>
  <si>
    <t>Dm5</t>
  </si>
  <si>
    <t>Demontáž a uložení pro opětovnou montáž svítidel - chodba B.5.e</t>
  </si>
  <si>
    <t>-476693348</t>
  </si>
  <si>
    <t>D6</t>
  </si>
  <si>
    <t>Ostatní práce</t>
  </si>
  <si>
    <t>OS1</t>
  </si>
  <si>
    <t>D+M Napojení ocelových žlabů na protipožární přepážku, ošetření minerální vatou, vložení kabelové přepážky š. 250mm do žlabu, osazení kabelových průchodek, utěsnění a zapravení</t>
  </si>
  <si>
    <t>1828212187</t>
  </si>
  <si>
    <t>"B.1.a - D.1.4.1.2" 8</t>
  </si>
  <si>
    <t>"B.3.e/B.3.f - D.1.4.1.2" 8</t>
  </si>
  <si>
    <t>"B.5.e - D.1.4.1.2" 8</t>
  </si>
  <si>
    <t>D7</t>
  </si>
  <si>
    <t>Hodinové zúčtovací sazby</t>
  </si>
  <si>
    <t>HZS1</t>
  </si>
  <si>
    <t>Úprava stávajícího rozvaděče mimo ceník. položku</t>
  </si>
  <si>
    <t>383866747</t>
  </si>
  <si>
    <t>"B.3.e/B.3.f - D.1.4.1.2" 4</t>
  </si>
  <si>
    <t>"B.1.b - D.1.4.1.2 " 0,5</t>
  </si>
  <si>
    <t>"B.1.d - D.1.4.1.2" 0,5</t>
  </si>
  <si>
    <t>"B.2.a - D.1.4.1.2" 0,5</t>
  </si>
  <si>
    <t>"B.2.b - D.1.4.1.2" 0,5</t>
  </si>
  <si>
    <t>"B.2.c - D.1.4.1.2" 0,5</t>
  </si>
  <si>
    <t>"B.2.d - D.1.4.1.2" 0,5</t>
  </si>
  <si>
    <t>"B.3.a - D.1.4.1.2" 0,5</t>
  </si>
  <si>
    <t>"B.3.b - D.1.4.1.2" 0,5</t>
  </si>
  <si>
    <t>"B.3.c - D.1.4.1.2" 0,5</t>
  </si>
  <si>
    <t>"B.3.d - D.1.4.1.2"0,5</t>
  </si>
  <si>
    <t>"B.4.a - D.1.4.1.2"0,5</t>
  </si>
  <si>
    <t>"B.4.b - D.1.4.1.2"0,5</t>
  </si>
  <si>
    <t>"B.5.a - D.1.4.1.2"0,5</t>
  </si>
  <si>
    <t>"B.5.b - D.1.4.1.2"0,5</t>
  </si>
  <si>
    <t>"B.5.c - D.1.4.1.2"0,5</t>
  </si>
  <si>
    <t>"B.5.d - D.1.4.1.2"0,5</t>
  </si>
  <si>
    <t>"B.6.b - D.1.4.1.2"1</t>
  </si>
  <si>
    <t>"B.6.c - D.1.4.1.2"0,5</t>
  </si>
  <si>
    <t>HZS2</t>
  </si>
  <si>
    <t xml:space="preserve">Napojení a úprava- přepojení okruhů zásuvkových, světelných a technologických </t>
  </si>
  <si>
    <t>-1901914391</t>
  </si>
  <si>
    <t>"B.5.e - D.1.4.1.2" 2</t>
  </si>
  <si>
    <t>D8</t>
  </si>
  <si>
    <t>Pomocné zednické práce</t>
  </si>
  <si>
    <t>P1</t>
  </si>
  <si>
    <t>Zednická výpomoc pro elektromontáže</t>
  </si>
  <si>
    <t>406388506</t>
  </si>
  <si>
    <t>"B.5.e - D.1.4.1.2" 4</t>
  </si>
  <si>
    <t>"B.5.f - D.1.4.1.2" 4</t>
  </si>
  <si>
    <t>P2</t>
  </si>
  <si>
    <t>Montážní plošina/lešení, výška 2,5m</t>
  </si>
  <si>
    <t>-528499936</t>
  </si>
  <si>
    <t>"B.1.a - D.1.4.1.2" 40</t>
  </si>
  <si>
    <t>"B.3.e - D.1.4.1.2" 45</t>
  </si>
  <si>
    <t>"B.3.f - D.1.4.1.2" 40</t>
  </si>
  <si>
    <t>"B.4.c - D.1.4.1.2" 40</t>
  </si>
  <si>
    <t>"B.5.f - D.1.4.1.2" 45</t>
  </si>
  <si>
    <t>"B.1.c - D.1.4.1.2" 8</t>
  </si>
  <si>
    <t>"B.1.d - D.1.4.1.2" 4</t>
  </si>
  <si>
    <t>"B.2.a - D.1.4.1.2" 4</t>
  </si>
  <si>
    <t>"B.3.c - D.1.4.1.2" 4</t>
  </si>
  <si>
    <t>P3</t>
  </si>
  <si>
    <t>Vysekání rýh ve zdivu cihelném - drážky</t>
  </si>
  <si>
    <t>1024998883</t>
  </si>
  <si>
    <t>"B.1.a - D.1.4.1.2" 35</t>
  </si>
  <si>
    <t>"B.3.f - D.1.4.1.2" 35</t>
  </si>
  <si>
    <t>"B.4.c - D.1.4.1.2" 35</t>
  </si>
  <si>
    <t>"B.5.e - D.1.4.1.2" 30</t>
  </si>
  <si>
    <t>"B.1.c - D.1.4.1.2" 15</t>
  </si>
  <si>
    <t>"B.1.d - D.1.4.1.2" 5+15</t>
  </si>
  <si>
    <t>"B.2.a - D.1.4.1.2" 5+10</t>
  </si>
  <si>
    <t>"B.2.b - D.1.4.1.2" 5+15</t>
  </si>
  <si>
    <t>"B.2.d - D.1.4.1.2" 5+10</t>
  </si>
  <si>
    <t>"B.3.a - D.1.4.1.2" 5+15</t>
  </si>
  <si>
    <t>"B.3.b - D.1.4.1.2" 5+15</t>
  </si>
  <si>
    <t>"B.3.c - D.1.4.1.2" 5+15</t>
  </si>
  <si>
    <t>"B.3.d - D.1.4.1.2"5+10</t>
  </si>
  <si>
    <t>"B.4.a - D.1.4.1.2"5+7</t>
  </si>
  <si>
    <t>"B.4.b - D.1.4.1.2"5+10</t>
  </si>
  <si>
    <t>"B.5.a - D.1.4.1.2"5+7</t>
  </si>
  <si>
    <t>"B.5.b - D.1.4.1.2"5+15</t>
  </si>
  <si>
    <t>"B.5.c - D.1.4.1.2"5+12</t>
  </si>
  <si>
    <t>"B.5.d - D.1.4.1.2"5+15</t>
  </si>
  <si>
    <t>"B.6.b - D.1.4.1.2"15+20</t>
  </si>
  <si>
    <t>"B.6.c - D.1.4.1.2"5+25</t>
  </si>
  <si>
    <t>P4</t>
  </si>
  <si>
    <t>Průraz (vrtání) cihelnou zdí do 1000mm do D22 mm</t>
  </si>
  <si>
    <t>1802190809</t>
  </si>
  <si>
    <t>P5</t>
  </si>
  <si>
    <t>Zapravení drážek do hl. 50mm, vč. dodávky malty fajnové, úklid po zapravování</t>
  </si>
  <si>
    <t>-473132654</t>
  </si>
  <si>
    <t>"B.3.e - D.1.4.1.2" 20</t>
  </si>
  <si>
    <t>"B.3.f - D.1.4.1.2" 15</t>
  </si>
  <si>
    <t>"B.4.c - D.1.4.1.2" 10</t>
  </si>
  <si>
    <t>"B.5.f - D.1.4.1.2" 10</t>
  </si>
  <si>
    <t>"B.2.d - D.1.4.1.2" 5</t>
  </si>
  <si>
    <t>"B.3.a - D.1.4.1.2" 6</t>
  </si>
  <si>
    <t>"B.3.b - D.1.4.1.2" 6</t>
  </si>
  <si>
    <t>"B.3.d - D.1.4.1.2"5</t>
  </si>
  <si>
    <t>"B.5.c - D.1.4.1.2"8</t>
  </si>
  <si>
    <t>"B.5.d - D.1.4.1.2"5</t>
  </si>
  <si>
    <t>"B.6.b - D.1.4.1.2"10</t>
  </si>
  <si>
    <t>"B.6.c - D.1.4.1.2"10</t>
  </si>
  <si>
    <t>P6</t>
  </si>
  <si>
    <t>Přesun suti a vybouraného materiálu do společného kontejneru stavby na dvůr</t>
  </si>
  <si>
    <t>649151139</t>
  </si>
  <si>
    <t>"B.1.a - D.1.4.1.2" 0,6</t>
  </si>
  <si>
    <t>"B.3.e - D.1.4.1.2" 0,8</t>
  </si>
  <si>
    <t>"B.3.f - D.1.4.1.2" 0,7</t>
  </si>
  <si>
    <t>"B.4.c - D.1.4.1.2" 0,5</t>
  </si>
  <si>
    <t>"B.5.e - D.1.4.1.2" 0,5</t>
  </si>
  <si>
    <t>"B.5.f - D.1.4.1.2" 0,7</t>
  </si>
  <si>
    <t>"B.1.b - D.1.4.1.2 " 0,1</t>
  </si>
  <si>
    <t>"B.1.c - D.1.4.1.2" 0,2</t>
  </si>
  <si>
    <t>"B.1.d - D.1.4.1.2" 0,15</t>
  </si>
  <si>
    <t>"B.2.a - D.1.4.1.2" 0,2</t>
  </si>
  <si>
    <t>"B.2.b - D.1.4.1.2" 0,1</t>
  </si>
  <si>
    <t>"B.2.c - D.1.4.1.2" 0,15</t>
  </si>
  <si>
    <t>"B.2.d - D.1.4.1.2" 0,2</t>
  </si>
  <si>
    <t>"B.3.a - D.1.4.1.2" 0,2</t>
  </si>
  <si>
    <t>"B.3.b - D.1.4.1.2" 0,2</t>
  </si>
  <si>
    <t>"B.3.c - D.1.4.1.2" 0,15</t>
  </si>
  <si>
    <t>"B.3.d - D.1.4.1.2"0,12</t>
  </si>
  <si>
    <t>"B.4.a - D.1.4.1.2"0,15</t>
  </si>
  <si>
    <t>"B.4.b - D.1.4.1.2"0,12</t>
  </si>
  <si>
    <t>"B.5.a - D.1.4.1.2"0,15</t>
  </si>
  <si>
    <t>"B.5.b - D.1.4.1.2"0,16</t>
  </si>
  <si>
    <t>"B.5.c - D.1.4.1.2"0,15</t>
  </si>
  <si>
    <t>"B.5.d - D.1.4.1.2"0,15</t>
  </si>
  <si>
    <t>"B.6.b - D.1.4.1.2"0,3</t>
  </si>
  <si>
    <t>"B.6.c - D.1.4.1.2"0,3</t>
  </si>
  <si>
    <t>SO.06 - Vzduchotechnika</t>
  </si>
  <si>
    <t xml:space="preserve">    751 - Vzduchotechnika</t>
  </si>
  <si>
    <t>751</t>
  </si>
  <si>
    <t>751 1.A.1</t>
  </si>
  <si>
    <t>D+M Potrubní ventilátor do kruhového porubí pr. 160 mm s doběhem, objemový průtok 380 m3/hod</t>
  </si>
  <si>
    <t>956949502</t>
  </si>
  <si>
    <t>"B.1.d - D.1.4.3.02" 1</t>
  </si>
  <si>
    <t>"B.3.d-  D.1.4.3.02" 1</t>
  </si>
  <si>
    <t>751 1.A.1.1</t>
  </si>
  <si>
    <t>D+M Potrubní ventilátor do kruhového porubí pr. 100 mm s doběhem, objemový průtok 80 m3/hod</t>
  </si>
  <si>
    <t>450635668</t>
  </si>
  <si>
    <t>"B.2.a -  D.1.4.3.02" 1</t>
  </si>
  <si>
    <t>"B.2.d -  D.1.4.3.02" 1</t>
  </si>
  <si>
    <t>"B.3.a - D.1.4.3.02" 1</t>
  </si>
  <si>
    <t>"B.4.a - D.1.4.3.02" 1</t>
  </si>
  <si>
    <t>"B.4.b - D.1.4.3.02" 1</t>
  </si>
  <si>
    <t>"B.5.a -D.1.4.3.02" 1</t>
  </si>
  <si>
    <t>"B.5.d - D.1.4.3.02" 1</t>
  </si>
  <si>
    <t>"B.6.c - D.1.4.3.02" 1</t>
  </si>
  <si>
    <t>751 1.A.2</t>
  </si>
  <si>
    <t>D+M Regulační klapka do kruhového potrubí pr. 100 mm</t>
  </si>
  <si>
    <t>1390061858</t>
  </si>
  <si>
    <t>"B.2.a - D.1.4.3.02" 1</t>
  </si>
  <si>
    <t>"B.2.d - D.1.4.3.02" 1</t>
  </si>
  <si>
    <t>"B.5.a - D.1.4.3.02" 1</t>
  </si>
  <si>
    <t>"B.6.c - D.1.4.3.02 1</t>
  </si>
  <si>
    <t>751 1.A.2.2</t>
  </si>
  <si>
    <t>D+M Regulační klapka do kruhového potrubí pr. 160 mm</t>
  </si>
  <si>
    <t>-1775494094</t>
  </si>
  <si>
    <t>"B.1.d -D.1.4.3.02" 2</t>
  </si>
  <si>
    <t>"B.3.d- D.1.4.3.02" 2</t>
  </si>
  <si>
    <t>751 1.A.3</t>
  </si>
  <si>
    <t>D+M Kruhová těsná zpětná klapka, pr. 100 mm</t>
  </si>
  <si>
    <t>134408775</t>
  </si>
  <si>
    <t>"B.2.a -D.1.4.3.02" 1</t>
  </si>
  <si>
    <t>"B.2.d -D.1.4.3.02" 1</t>
  </si>
  <si>
    <t>"B.4.a -D.1.4.3.02" 1</t>
  </si>
  <si>
    <t>751 1.A.3.3</t>
  </si>
  <si>
    <t>D+M Kruhová těsná zpětná klapka, pr. 160 mm</t>
  </si>
  <si>
    <t>-594380475</t>
  </si>
  <si>
    <t>"B.1.d - D.1.4.3.02" 2</t>
  </si>
  <si>
    <t>751 1.A.4</t>
  </si>
  <si>
    <t>D+M Odvodní talířový ventil kovový, pr. 100 mm</t>
  </si>
  <si>
    <t>248361476</t>
  </si>
  <si>
    <t>"B.3.a -D.1.4.3.02" 1</t>
  </si>
  <si>
    <t>751 1.A.4.4</t>
  </si>
  <si>
    <t>D+M Odvodní talířový ventil kovový, pr. 160 mm</t>
  </si>
  <si>
    <t>55122387</t>
  </si>
  <si>
    <t>751 1.A.5</t>
  </si>
  <si>
    <t>D+M Tepelně a hlukově izolační hadice, pr. 100 mm</t>
  </si>
  <si>
    <t>-677175883</t>
  </si>
  <si>
    <t>"B.2.a - D.1.4.3.02" 8,5</t>
  </si>
  <si>
    <t>"B.2.d - D.1.4.3.02" 6,3</t>
  </si>
  <si>
    <t>"B.3.a - D.1.4.3.02" 6,3</t>
  </si>
  <si>
    <t>"B.4.a - D.1.4.3.02" 8,5</t>
  </si>
  <si>
    <t>"B.4.b - D.1.4.3.02" 7,1</t>
  </si>
  <si>
    <t>"B.5.a - D.1.4.3.02" 7,2</t>
  </si>
  <si>
    <t>"B.5.d - D.1.4.3.02" 7,2</t>
  </si>
  <si>
    <t>"B.6.c - D.1.4.3.02" 7,2</t>
  </si>
  <si>
    <t>751 1.A.5.5.</t>
  </si>
  <si>
    <t>D+M Tepelně a hlukově izolační hadice, pr. 160 mm</t>
  </si>
  <si>
    <t>-2119436846</t>
  </si>
  <si>
    <t>"B.1.d -D.1.4.3.02" 8,2</t>
  </si>
  <si>
    <t>"B.3.d- D.1.4.3.02" 8,2</t>
  </si>
  <si>
    <t>751 1.A.6</t>
  </si>
  <si>
    <t>D+M Požární a tepelná izolace, minerální vata s AL polepem, tl. 40 mm</t>
  </si>
  <si>
    <t>-297039532</t>
  </si>
  <si>
    <t>"B.2.a - D.1.4.3.02" 3,5*1,3</t>
  </si>
  <si>
    <t>"B.2.d - D.1.4.3.02" 3,5*1,3</t>
  </si>
  <si>
    <t>"B.3.a - D.1.4.3.02" 3,5*1,3</t>
  </si>
  <si>
    <t>"B.4.a - D.1.4.3.02" 3,5*1,3</t>
  </si>
  <si>
    <t>"B.4.b - D.1.4.3.02" 3,5*1,3</t>
  </si>
  <si>
    <t>"B.5.a - D.1.4.3.02" 3,5*1,3</t>
  </si>
  <si>
    <t>"B.5.d - D.1.4.3.02" 3,5*1,3</t>
  </si>
  <si>
    <t>"B.6.c - D.1.4.3.02" 3,5*1,3</t>
  </si>
  <si>
    <t>"B.1.d - D.1.4.3.02" 4,1*1,3</t>
  </si>
  <si>
    <t>"B.3.d- D.1.4.3.02" 4,1*1,3</t>
  </si>
  <si>
    <t>751 1.A.7</t>
  </si>
  <si>
    <t>D+M Potrubí Spiro, pozinkované, + 30% tvarovek, pr. 100 mm</t>
  </si>
  <si>
    <t>1430170375</t>
  </si>
  <si>
    <t>"B.2.a -D.1.4.3.02" 3,5</t>
  </si>
  <si>
    <t>"B.2.d - D.1.4.3.02" 3,5</t>
  </si>
  <si>
    <t>"B.3.a - D.1.4.3.02" 3,5</t>
  </si>
  <si>
    <t>"B.4.a - DD.1.4.3.02" 3,5</t>
  </si>
  <si>
    <t>"B.4.b - D.1.4.3.02" 3,5</t>
  </si>
  <si>
    <t>"B.5.a - D.1.4.3.02"3,5</t>
  </si>
  <si>
    <t>"B.5.d - D.1.4.3.02" 3,5</t>
  </si>
  <si>
    <t>"B.6.c - D.1.4.3.02" 3,5</t>
  </si>
  <si>
    <t>751 1.A.7.7</t>
  </si>
  <si>
    <t>D+M Potrubí Spiro, pozinkované, + 30% tvarovek, pr. 160 mm</t>
  </si>
  <si>
    <t>1547945319</t>
  </si>
  <si>
    <t>"B.1.d - D.1.4.3.02" 3,5</t>
  </si>
  <si>
    <t>"B.3.d-D.1.4.3.02"  3,5</t>
  </si>
  <si>
    <t>751 1.A.8</t>
  </si>
  <si>
    <t>Závěsový, montážní, spojovací a těsnící materiál</t>
  </si>
  <si>
    <t>2096509840</t>
  </si>
  <si>
    <t>"B.4.b -D.1.4.3.02" 1</t>
  </si>
  <si>
    <t>751 1.A.9</t>
  </si>
  <si>
    <t>Demontáž stávajího vzduchotechnického zařízení</t>
  </si>
  <si>
    <t>-355432653</t>
  </si>
  <si>
    <t>"B.2.a - D.1.4.3.02" 2</t>
  </si>
  <si>
    <t>"B.2.d - D.1.4.3.02" 2</t>
  </si>
  <si>
    <t>"B.3.a - D.1.4.3.02" 2</t>
  </si>
  <si>
    <t>"B.4.a - D.1.4.3.02" 2</t>
  </si>
  <si>
    <t>"B.4.b - D.1.4.3.02" 2</t>
  </si>
  <si>
    <t>"B.5.a - D.1.4.3.02" 2</t>
  </si>
  <si>
    <t>"B.5.d - D.1.4.3.02" 2</t>
  </si>
  <si>
    <t>"B.6.c - D.1.4.3.02" 2</t>
  </si>
  <si>
    <t>"B.1.d - D.1.4.3.02" 4</t>
  </si>
  <si>
    <t>"B.3.d- D.1.4.3.02" 4</t>
  </si>
  <si>
    <t>Souče</t>
  </si>
  <si>
    <t>SO.07 - Vedlejší a ostatní rozpočtovací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</si>
  <si>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</si>
  <si>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</si>
  <si>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</si>
  <si>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</si>
  <si>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  D5 - PROVEDENÍ REVIZNÍCH ZKOUŠEK - DLE CSN 331500</t>
  </si>
  <si>
    <t>VRN</t>
  </si>
  <si>
    <t>Vedlejší rozpočtové náklady</t>
  </si>
  <si>
    <t>VRN1</t>
  </si>
  <si>
    <t>Průzkumné, geodetické a projektové práce</t>
  </si>
  <si>
    <t>011514000</t>
  </si>
  <si>
    <t>Stavebně-statický průzkum</t>
  </si>
  <si>
    <t>1024</t>
  </si>
  <si>
    <t>-1216565435</t>
  </si>
  <si>
    <t>Sonda - zjištění skutečného souvrství stávající konstrukc podlahy (před zahájením prací)</t>
  </si>
  <si>
    <t>013254000</t>
  </si>
  <si>
    <t xml:space="preserve">Dokumentace skutečného provedení stavby - min. 3xpapír + 1x elektronicky, výkresy ve formátu .dwg, textová část .pdf </t>
  </si>
  <si>
    <t>1083942079</t>
  </si>
  <si>
    <t>013254001</t>
  </si>
  <si>
    <t>Zajištění průzkumů, zkoušek, atestů, sond a revizí apod. uvedených v rozhodnutích a v projektové, dokumetnaci nezbytně nutných k provedení díla</t>
  </si>
  <si>
    <t>1035329101</t>
  </si>
  <si>
    <t>013254002</t>
  </si>
  <si>
    <t>Vytýčení podzemního vedení</t>
  </si>
  <si>
    <t>-185518377</t>
  </si>
  <si>
    <t>VRN3</t>
  </si>
  <si>
    <t>Zařízení staveniště</t>
  </si>
  <si>
    <t>030001000</t>
  </si>
  <si>
    <t>Kč</t>
  </si>
  <si>
    <t>1307854498</t>
  </si>
  <si>
    <t>"C - situační výkresy, C.04 - situace ZOV"1</t>
  </si>
  <si>
    <t>032903000</t>
  </si>
  <si>
    <t>Náklady na provoz a údržbu vybavení staveniště</t>
  </si>
  <si>
    <t>1137447015</t>
  </si>
  <si>
    <t>033002000</t>
  </si>
  <si>
    <t>Připojení staveniště na inženýrské sítě</t>
  </si>
  <si>
    <t>-506626622</t>
  </si>
  <si>
    <t>033203000</t>
  </si>
  <si>
    <t>Energie pro zařízení staveniště</t>
  </si>
  <si>
    <t>-2133878754</t>
  </si>
  <si>
    <t>039002000</t>
  </si>
  <si>
    <t>Zrušení zařízení staveniště</t>
  </si>
  <si>
    <t>-1490779519</t>
  </si>
  <si>
    <t>039203000</t>
  </si>
  <si>
    <t>Úprava terénu po zrušení zařízení staveniště</t>
  </si>
  <si>
    <t>1253634115</t>
  </si>
  <si>
    <t>"C - situační výkresy, C.04 - situace ZOV"150</t>
  </si>
  <si>
    <t>034103000</t>
  </si>
  <si>
    <t>Oplocení staveniště, dle plánu BOZP a ZOV</t>
  </si>
  <si>
    <t>-198680594</t>
  </si>
  <si>
    <t>"C - situační výkresy, C.04 - situace ZOV"85</t>
  </si>
  <si>
    <t>034303000</t>
  </si>
  <si>
    <t>Dopravní značení na staveništi, dle plánu BOZP a ZOV</t>
  </si>
  <si>
    <t>-404548</t>
  </si>
  <si>
    <t>"C - situační výkresy, C.04 - situace ZOV, plán BOZP příprava" 1</t>
  </si>
  <si>
    <t>034503000</t>
  </si>
  <si>
    <t>Informační tabule na staveništi</t>
  </si>
  <si>
    <t>-1128611910</t>
  </si>
  <si>
    <t>035103001</t>
  </si>
  <si>
    <t>Čištění a kropení komunikací, dle plánu BOZP a ZOV</t>
  </si>
  <si>
    <t>-1710823897</t>
  </si>
  <si>
    <t>VRN4</t>
  </si>
  <si>
    <t>Inženýrská činnost</t>
  </si>
  <si>
    <t>043203001</t>
  </si>
  <si>
    <t>Zpracování a odsouhlasení technologických postupů, plánu BOZP a systému bezpečné práce SBP pro realizaci stavby</t>
  </si>
  <si>
    <t>1951799295</t>
  </si>
  <si>
    <t>043203003</t>
  </si>
  <si>
    <t>Provedení veškerých měření a zkoušek, revizních zpráv apod. dle platné legislativy a dle SoD</t>
  </si>
  <si>
    <t>1397845377</t>
  </si>
  <si>
    <t>045303000</t>
  </si>
  <si>
    <t>Koordinační činnost</t>
  </si>
  <si>
    <t>1704694583</t>
  </si>
  <si>
    <t>Koordinace profesí s generálním dodavatelem stavby</t>
  </si>
  <si>
    <t>045303R01</t>
  </si>
  <si>
    <t>Plán organizace výstavby, koordinace s investorem a provozem areálu</t>
  </si>
  <si>
    <t>1167833484</t>
  </si>
  <si>
    <t>045303R02</t>
  </si>
  <si>
    <t>Technická řešení rozdílů skutečně zjištěného stavu se stavem předpokládaným v PD, technická řešení, kolizí se skrytými konstrukcemi, které nemohl projektant předvídat (kolize se skrytými konstrukcemi apod.)</t>
  </si>
  <si>
    <t>-1138958812</t>
  </si>
  <si>
    <t>045303R03</t>
  </si>
  <si>
    <t>Uvedení všech povrchů dotčených stavbou do původního stavu</t>
  </si>
  <si>
    <t>274299192</t>
  </si>
  <si>
    <t>"C - situační výkresy, C.04 - situace ZOV"30</t>
  </si>
  <si>
    <t>045303R04</t>
  </si>
  <si>
    <t>Fotodokumentace průběhu výstavby a dle specifikace uvedené SoD</t>
  </si>
  <si>
    <t>1840992817</t>
  </si>
  <si>
    <t>045303R05</t>
  </si>
  <si>
    <t>Spolupráce generálního projektanta nad rámec autorského dozoru na technických řešení stavby odchylek zjištěných v průběhu stavby, zapracování konkrétních výrobků do PD a jejich posouzení, zpracování kladečských plánů atd.</t>
  </si>
  <si>
    <t>-664023534</t>
  </si>
  <si>
    <t>PROVEDENÍ REVIZNÍCH ZKOUŠEK - DLE CSN 331500</t>
  </si>
  <si>
    <t>Pol12.1</t>
  </si>
  <si>
    <t>Revizni technik a spolupráce s revizním technikem</t>
  </si>
  <si>
    <t>-730611443</t>
  </si>
  <si>
    <t>"B.1.a - D.1.4.1.2"4</t>
  </si>
  <si>
    <t>"B.1.b - D.1.4.1.2" 2</t>
  </si>
  <si>
    <t>"B.3.a - D.1.4.1.2"2</t>
  </si>
  <si>
    <t>"B.3.b - D.1.4.1.2"2</t>
  </si>
  <si>
    <t>"B.3.c - D.1.4.1.2"2</t>
  </si>
  <si>
    <t>"B.3.e - D.1.4.1.2"4</t>
  </si>
  <si>
    <t>"B.3.f - D.1.4.1.2"4</t>
  </si>
  <si>
    <t>"B.4.c - D.1.4.1.2"4</t>
  </si>
  <si>
    <t>"B.5.f - D.1.4.1.2"4</t>
  </si>
  <si>
    <t>SEZNAM FIGUR</t>
  </si>
  <si>
    <t>Výměra</t>
  </si>
  <si>
    <t xml:space="preserve"> SO.01</t>
  </si>
  <si>
    <t>Kazetový podhled</t>
  </si>
  <si>
    <t>Malby</t>
  </si>
  <si>
    <t>Použití figury:</t>
  </si>
  <si>
    <t>Obsypaní potrubí + lože</t>
  </si>
  <si>
    <t>Podlaha</t>
  </si>
  <si>
    <t xml:space="preserve"> SO.03</t>
  </si>
  <si>
    <t>Investice</t>
  </si>
  <si>
    <t>Inv. evid.</t>
  </si>
  <si>
    <t>Neinvestiční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</si>
</sst>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0;\-0;;@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rgb="FFFF0000"/>
      <name val="Arial CE"/>
      <family val="2"/>
    </font>
    <font>
      <u val="single"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969696"/>
      </top>
      <bottom/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>
        <color rgb="FF969696"/>
      </top>
      <bottom style="hair">
        <color rgb="FF969696"/>
      </bottom>
    </border>
    <border>
      <left/>
      <right style="thin"/>
      <top style="hair">
        <color rgb="FF969696"/>
      </top>
      <bottom style="hair">
        <color rgb="FF969696"/>
      </bottom>
    </border>
    <border>
      <left style="thin"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thin"/>
    </border>
    <border>
      <left/>
      <right style="hair">
        <color rgb="FF969696"/>
      </right>
      <top/>
      <bottom style="thin"/>
    </border>
    <border>
      <left style="thin"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2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24" fillId="3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4" fontId="37" fillId="3" borderId="14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/>
    </xf>
    <xf numFmtId="167" fontId="38" fillId="0" borderId="13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5" fillId="2" borderId="15" xfId="0" applyFont="1" applyFill="1" applyBorder="1" applyAlignment="1" applyProtection="1">
      <alignment horizontal="left"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right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24" fillId="2" borderId="0" xfId="0" applyFont="1" applyFill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2" borderId="11" xfId="0" applyFont="1" applyFill="1" applyBorder="1" applyAlignment="1" applyProtection="1">
      <alignment horizontal="center" vertical="center" wrapText="1"/>
      <protection/>
    </xf>
    <xf numFmtId="0" fontId="24" fillId="2" borderId="1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4" fillId="0" borderId="14" xfId="0" applyFont="1" applyBorder="1" applyAlignment="1" applyProtection="1">
      <alignment horizontal="center" vertical="center"/>
      <protection/>
    </xf>
    <xf numFmtId="49" fontId="24" fillId="0" borderId="14" xfId="0" applyNumberFormat="1" applyFont="1" applyBorder="1" applyAlignment="1" applyProtection="1">
      <alignment horizontal="left" vertical="center" wrapText="1"/>
      <protection/>
    </xf>
    <xf numFmtId="0" fontId="24" fillId="0" borderId="14" xfId="0" applyFont="1" applyBorder="1" applyAlignment="1" applyProtection="1">
      <alignment horizontal="left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167" fontId="24" fillId="0" borderId="14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2" fontId="0" fillId="0" borderId="0" xfId="0" applyNumberFormat="1" applyProtection="1">
      <protection/>
    </xf>
    <xf numFmtId="2" fontId="0" fillId="0" borderId="3" xfId="0" applyNumberFormat="1" applyBorder="1" applyProtection="1">
      <protection/>
    </xf>
    <xf numFmtId="0" fontId="33" fillId="0" borderId="0" xfId="0" applyFont="1" applyAlignment="1" applyProtection="1">
      <alignment horizontal="left" vertical="center"/>
      <protection/>
    </xf>
    <xf numFmtId="2" fontId="0" fillId="0" borderId="3" xfId="0" applyNumberFormat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left" vertical="center"/>
      <protection/>
    </xf>
    <xf numFmtId="2" fontId="0" fillId="0" borderId="3" xfId="0" applyNumberForma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4" fontId="5" fillId="2" borderId="8" xfId="0" applyNumberFormat="1" applyFont="1" applyFill="1" applyBorder="1" applyAlignment="1" applyProtection="1">
      <alignment vertical="center"/>
      <protection/>
    </xf>
    <xf numFmtId="0" fontId="0" fillId="2" borderId="16" xfId="0" applyFont="1" applyFill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4" fillId="2" borderId="0" xfId="0" applyFont="1" applyFill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2" fontId="7" fillId="0" borderId="3" xfId="0" applyNumberFormat="1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2" fontId="8" fillId="0" borderId="3" xfId="0" applyNumberFormat="1" applyFont="1" applyBorder="1" applyAlignment="1" applyProtection="1">
      <alignment vertical="center"/>
      <protection/>
    </xf>
    <xf numFmtId="2" fontId="0" fillId="0" borderId="17" xfId="0" applyNumberFormat="1" applyBorder="1" applyAlignment="1" applyProtection="1">
      <alignment vertical="center"/>
      <protection/>
    </xf>
    <xf numFmtId="168" fontId="0" fillId="0" borderId="18" xfId="0" applyNumberFormat="1" applyBorder="1" applyAlignment="1" applyProtection="1">
      <alignment vertical="center"/>
      <protection/>
    </xf>
    <xf numFmtId="168" fontId="0" fillId="0" borderId="19" xfId="0" applyNumberFormat="1" applyBorder="1" applyAlignment="1" applyProtection="1">
      <alignment vertical="center"/>
      <protection/>
    </xf>
    <xf numFmtId="2" fontId="0" fillId="0" borderId="20" xfId="0" applyNumberFormat="1" applyBorder="1" applyAlignment="1" applyProtection="1">
      <alignment vertical="center"/>
      <protection/>
    </xf>
    <xf numFmtId="168" fontId="0" fillId="0" borderId="0" xfId="0" applyNumberFormat="1" applyAlignment="1" applyProtection="1">
      <alignment vertical="center"/>
      <protection/>
    </xf>
    <xf numFmtId="168" fontId="0" fillId="0" borderId="21" xfId="0" applyNumberFormat="1" applyBorder="1" applyAlignment="1" applyProtection="1">
      <alignment vertical="center"/>
      <protection/>
    </xf>
    <xf numFmtId="0" fontId="24" fillId="2" borderId="13" xfId="0" applyFont="1" applyFill="1" applyBorder="1" applyAlignment="1" applyProtection="1">
      <alignment horizontal="center" vertical="center" wrapText="1"/>
      <protection/>
    </xf>
    <xf numFmtId="2" fontId="24" fillId="2" borderId="22" xfId="0" applyNumberFormat="1" applyFont="1" applyFill="1" applyBorder="1" applyAlignment="1" applyProtection="1">
      <alignment horizontal="center" vertical="center" wrapText="1"/>
      <protection/>
    </xf>
    <xf numFmtId="168" fontId="25" fillId="0" borderId="12" xfId="0" applyNumberFormat="1" applyFont="1" applyBorder="1" applyAlignment="1" applyProtection="1">
      <alignment horizontal="center" vertical="center" wrapText="1"/>
      <protection/>
    </xf>
    <xf numFmtId="168" fontId="25" fillId="0" borderId="13" xfId="0" applyNumberFormat="1" applyFont="1" applyBorder="1" applyAlignment="1" applyProtection="1">
      <alignment horizontal="center" vertical="center" wrapText="1"/>
      <protection/>
    </xf>
    <xf numFmtId="168" fontId="0" fillId="0" borderId="0" xfId="0" applyNumberFormat="1" applyAlignment="1" applyProtection="1">
      <alignment horizontal="center" vertical="center" wrapText="1"/>
      <protection/>
    </xf>
    <xf numFmtId="168" fontId="24" fillId="2" borderId="12" xfId="0" applyNumberFormat="1" applyFont="1" applyFill="1" applyBorder="1" applyAlignment="1" applyProtection="1">
      <alignment horizontal="center" vertical="center" wrapText="1"/>
      <protection/>
    </xf>
    <xf numFmtId="168" fontId="24" fillId="2" borderId="23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2" fontId="9" fillId="0" borderId="20" xfId="0" applyNumberFormat="1" applyFont="1" applyBorder="1" applyProtection="1">
      <protection/>
    </xf>
    <xf numFmtId="168" fontId="9" fillId="0" borderId="0" xfId="0" applyNumberFormat="1" applyFont="1" applyProtection="1">
      <protection/>
    </xf>
    <xf numFmtId="168" fontId="9" fillId="0" borderId="21" xfId="0" applyNumberFormat="1" applyFont="1" applyBorder="1" applyProtection="1">
      <protection/>
    </xf>
    <xf numFmtId="4" fontId="8" fillId="0" borderId="0" xfId="0" applyNumberFormat="1" applyFont="1" applyAlignment="1" applyProtection="1">
      <alignment/>
      <protection/>
    </xf>
    <xf numFmtId="4" fontId="24" fillId="0" borderId="14" xfId="0" applyNumberFormat="1" applyFont="1" applyBorder="1" applyAlignment="1" applyProtection="1">
      <alignment vertical="center"/>
      <protection/>
    </xf>
    <xf numFmtId="2" fontId="24" fillId="3" borderId="24" xfId="0" applyNumberFormat="1" applyFont="1" applyFill="1" applyBorder="1" applyAlignment="1" applyProtection="1">
      <alignment vertical="center"/>
      <protection/>
    </xf>
    <xf numFmtId="168" fontId="24" fillId="3" borderId="14" xfId="0" applyNumberFormat="1" applyFont="1" applyFill="1" applyBorder="1" applyAlignment="1" applyProtection="1">
      <alignment vertical="center"/>
      <protection/>
    </xf>
    <xf numFmtId="168" fontId="24" fillId="3" borderId="25" xfId="0" applyNumberFormat="1" applyFont="1" applyFill="1" applyBorder="1" applyAlignment="1" applyProtection="1">
      <alignment vertical="center"/>
      <protection/>
    </xf>
    <xf numFmtId="2" fontId="12" fillId="0" borderId="20" xfId="0" applyNumberFormat="1" applyFont="1" applyBorder="1" applyAlignment="1" applyProtection="1">
      <alignment vertical="center"/>
      <protection/>
    </xf>
    <xf numFmtId="168" fontId="12" fillId="0" borderId="0" xfId="0" applyNumberFormat="1" applyFont="1" applyAlignment="1" applyProtection="1">
      <alignment vertical="center"/>
      <protection/>
    </xf>
    <xf numFmtId="168" fontId="12" fillId="0" borderId="21" xfId="0" applyNumberFormat="1" applyFont="1" applyBorder="1" applyAlignment="1" applyProtection="1">
      <alignment vertical="center"/>
      <protection/>
    </xf>
    <xf numFmtId="2" fontId="10" fillId="0" borderId="20" xfId="0" applyNumberFormat="1" applyFont="1" applyBorder="1" applyAlignment="1" applyProtection="1">
      <alignment vertical="center"/>
      <protection/>
    </xf>
    <xf numFmtId="168" fontId="10" fillId="0" borderId="0" xfId="0" applyNumberFormat="1" applyFont="1" applyAlignment="1" applyProtection="1">
      <alignment vertical="center"/>
      <protection/>
    </xf>
    <xf numFmtId="168" fontId="10" fillId="0" borderId="21" xfId="0" applyNumberFormat="1" applyFont="1" applyBorder="1" applyAlignment="1" applyProtection="1">
      <alignment vertical="center"/>
      <protection/>
    </xf>
    <xf numFmtId="2" fontId="11" fillId="0" borderId="26" xfId="0" applyNumberFormat="1" applyFont="1" applyBorder="1" applyAlignment="1" applyProtection="1">
      <alignment vertical="center"/>
      <protection/>
    </xf>
    <xf numFmtId="168" fontId="11" fillId="0" borderId="27" xfId="0" applyNumberFormat="1" applyFont="1" applyBorder="1" applyAlignment="1" applyProtection="1">
      <alignment vertical="center"/>
      <protection/>
    </xf>
    <xf numFmtId="168" fontId="11" fillId="0" borderId="28" xfId="0" applyNumberFormat="1" applyFont="1" applyBorder="1" applyAlignment="1" applyProtection="1">
      <alignment vertical="center"/>
      <protection/>
    </xf>
    <xf numFmtId="2" fontId="11" fillId="0" borderId="20" xfId="0" applyNumberFormat="1" applyFont="1" applyBorder="1" applyAlignment="1" applyProtection="1">
      <alignment vertical="center"/>
      <protection/>
    </xf>
    <xf numFmtId="168" fontId="11" fillId="0" borderId="0" xfId="0" applyNumberFormat="1" applyFont="1" applyAlignment="1" applyProtection="1">
      <alignment vertical="center"/>
      <protection/>
    </xf>
    <xf numFmtId="168" fontId="11" fillId="0" borderId="21" xfId="0" applyNumberFormat="1" applyFont="1" applyBorder="1" applyAlignment="1" applyProtection="1">
      <alignment vertical="center"/>
      <protection/>
    </xf>
    <xf numFmtId="2" fontId="0" fillId="0" borderId="26" xfId="0" applyNumberFormat="1" applyBorder="1" applyAlignment="1" applyProtection="1">
      <alignment vertical="center"/>
      <protection/>
    </xf>
    <xf numFmtId="168" fontId="0" fillId="0" borderId="27" xfId="0" applyNumberFormat="1" applyBorder="1" applyAlignment="1" applyProtection="1">
      <alignment vertical="center"/>
      <protection/>
    </xf>
    <xf numFmtId="168" fontId="0" fillId="0" borderId="28" xfId="0" applyNumberForma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0" fillId="0" borderId="3" xfId="0" applyBorder="1" applyAlignment="1" applyProtection="1">
      <alignment vertical="center" wrapText="1"/>
      <protection/>
    </xf>
    <xf numFmtId="2" fontId="24" fillId="0" borderId="20" xfId="0" applyNumberFormat="1" applyFont="1" applyBorder="1" applyAlignment="1" applyProtection="1">
      <alignment horizontal="center" vertical="center" wrapText="1"/>
      <protection/>
    </xf>
    <xf numFmtId="168" fontId="25" fillId="0" borderId="0" xfId="0" applyNumberFormat="1" applyFont="1" applyAlignment="1" applyProtection="1">
      <alignment horizontal="center" vertical="center" wrapText="1"/>
      <protection/>
    </xf>
    <xf numFmtId="168" fontId="24" fillId="0" borderId="0" xfId="0" applyNumberFormat="1" applyFont="1" applyAlignment="1" applyProtection="1">
      <alignment horizontal="center" vertical="center" wrapText="1"/>
      <protection/>
    </xf>
    <xf numFmtId="168" fontId="24" fillId="0" borderId="21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Protection="1">
      <protection/>
    </xf>
    <xf numFmtId="4" fontId="24" fillId="3" borderId="14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25" fillId="0" borderId="29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center" vertical="center"/>
      <protection/>
    </xf>
    <xf numFmtId="166" fontId="25" fillId="0" borderId="0" xfId="0" applyNumberFormat="1" applyFont="1" applyAlignment="1" applyProtection="1">
      <alignment vertical="center"/>
      <protection/>
    </xf>
    <xf numFmtId="166" fontId="25" fillId="0" borderId="30" xfId="0" applyNumberFormat="1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9" xfId="0" applyFont="1" applyBorder="1" applyAlignment="1" applyProtection="1">
      <alignment vertical="center"/>
      <protection/>
    </xf>
    <xf numFmtId="0" fontId="12" fillId="0" borderId="3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9" xfId="0" applyFont="1" applyBorder="1" applyAlignment="1" applyProtection="1">
      <alignment vertical="center"/>
      <protection/>
    </xf>
    <xf numFmtId="0" fontId="11" fillId="0" borderId="3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9" xfId="0" applyFont="1" applyBorder="1" applyAlignment="1" applyProtection="1">
      <alignment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1" fillId="0" borderId="31" xfId="0" applyFont="1" applyBorder="1" applyAlignment="1" applyProtection="1">
      <alignment vertical="center"/>
      <protection/>
    </xf>
    <xf numFmtId="0" fontId="11" fillId="0" borderId="27" xfId="0" applyFont="1" applyBorder="1" applyAlignment="1" applyProtection="1">
      <alignment vertical="center"/>
      <protection/>
    </xf>
    <xf numFmtId="0" fontId="11" fillId="0" borderId="32" xfId="0" applyFont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4" fillId="2" borderId="23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Protection="1">
      <protection/>
    </xf>
    <xf numFmtId="4" fontId="24" fillId="3" borderId="25" xfId="0" applyNumberFormat="1" applyFont="1" applyFill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37" fillId="0" borderId="14" xfId="0" applyFont="1" applyBorder="1" applyAlignment="1" applyProtection="1">
      <alignment horizontal="center" vertical="center"/>
      <protection/>
    </xf>
    <xf numFmtId="49" fontId="37" fillId="0" borderId="14" xfId="0" applyNumberFormat="1" applyFont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center" vertical="center" wrapText="1"/>
      <protection/>
    </xf>
    <xf numFmtId="167" fontId="37" fillId="0" borderId="14" xfId="0" applyNumberFormat="1" applyFont="1" applyBorder="1" applyAlignment="1" applyProtection="1">
      <alignment vertical="center"/>
      <protection/>
    </xf>
    <xf numFmtId="2" fontId="33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2" fontId="0" fillId="0" borderId="18" xfId="0" applyNumberFormat="1" applyBorder="1" applyAlignment="1" applyProtection="1">
      <alignment vertical="center"/>
      <protection/>
    </xf>
    <xf numFmtId="2" fontId="0" fillId="0" borderId="19" xfId="0" applyNumberFormat="1" applyBorder="1" applyAlignment="1" applyProtection="1">
      <alignment vertical="center"/>
      <protection/>
    </xf>
    <xf numFmtId="2" fontId="0" fillId="0" borderId="21" xfId="0" applyNumberFormat="1" applyBorder="1" applyAlignment="1" applyProtection="1">
      <alignment vertical="center"/>
      <protection/>
    </xf>
    <xf numFmtId="2" fontId="25" fillId="0" borderId="12" xfId="0" applyNumberFormat="1" applyFont="1" applyBorder="1" applyAlignment="1" applyProtection="1">
      <alignment horizontal="center" vertical="center" wrapText="1"/>
      <protection/>
    </xf>
    <xf numFmtId="2" fontId="25" fillId="0" borderId="13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horizontal="center" vertical="center" wrapText="1"/>
      <protection/>
    </xf>
    <xf numFmtId="2" fontId="24" fillId="2" borderId="12" xfId="0" applyNumberFormat="1" applyFont="1" applyFill="1" applyBorder="1" applyAlignment="1" applyProtection="1">
      <alignment horizontal="center" vertical="center" wrapText="1"/>
      <protection/>
    </xf>
    <xf numFmtId="2" fontId="24" fillId="2" borderId="23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Protection="1">
      <protection/>
    </xf>
    <xf numFmtId="2" fontId="9" fillId="0" borderId="21" xfId="0" applyNumberFormat="1" applyFont="1" applyBorder="1" applyProtection="1">
      <protection/>
    </xf>
    <xf numFmtId="2" fontId="24" fillId="3" borderId="14" xfId="0" applyNumberFormat="1" applyFont="1" applyFill="1" applyBorder="1" applyAlignment="1" applyProtection="1">
      <alignment vertical="center"/>
      <protection/>
    </xf>
    <xf numFmtId="2" fontId="24" fillId="3" borderId="25" xfId="0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Alignment="1" applyProtection="1">
      <alignment vertical="center"/>
      <protection/>
    </xf>
    <xf numFmtId="2" fontId="10" fillId="0" borderId="21" xfId="0" applyNumberFormat="1" applyFont="1" applyBorder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2" fontId="11" fillId="0" borderId="21" xfId="0" applyNumberFormat="1" applyFont="1" applyBorder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2" fontId="12" fillId="0" borderId="21" xfId="0" applyNumberFormat="1" applyFont="1" applyBorder="1" applyAlignment="1" applyProtection="1">
      <alignment vertical="center"/>
      <protection/>
    </xf>
    <xf numFmtId="4" fontId="37" fillId="0" borderId="14" xfId="0" applyNumberFormat="1" applyFont="1" applyBorder="1" applyAlignment="1" applyProtection="1">
      <alignment vertical="center"/>
      <protection/>
    </xf>
    <xf numFmtId="2" fontId="37" fillId="3" borderId="24" xfId="0" applyNumberFormat="1" applyFont="1" applyFill="1" applyBorder="1" applyAlignment="1" applyProtection="1">
      <alignment vertical="center"/>
      <protection/>
    </xf>
    <xf numFmtId="2" fontId="37" fillId="3" borderId="14" xfId="0" applyNumberFormat="1" applyFont="1" applyFill="1" applyBorder="1" applyAlignment="1" applyProtection="1">
      <alignment vertical="center"/>
      <protection/>
    </xf>
    <xf numFmtId="2" fontId="37" fillId="3" borderId="25" xfId="0" applyNumberFormat="1" applyFont="1" applyFill="1" applyBorder="1" applyAlignment="1" applyProtection="1">
      <alignment vertical="center"/>
      <protection/>
    </xf>
    <xf numFmtId="2" fontId="13" fillId="0" borderId="20" xfId="0" applyNumberFormat="1" applyFont="1" applyBorder="1" applyAlignment="1" applyProtection="1">
      <alignment vertical="center"/>
      <protection/>
    </xf>
    <xf numFmtId="2" fontId="13" fillId="0" borderId="0" xfId="0" applyNumberFormat="1" applyFont="1" applyAlignment="1" applyProtection="1">
      <alignment vertical="center"/>
      <protection/>
    </xf>
    <xf numFmtId="2" fontId="13" fillId="0" borderId="21" xfId="0" applyNumberFormat="1" applyFont="1" applyBorder="1" applyAlignment="1" applyProtection="1">
      <alignment vertical="center"/>
      <protection/>
    </xf>
    <xf numFmtId="2" fontId="0" fillId="0" borderId="27" xfId="0" applyNumberFormat="1" applyBorder="1" applyAlignment="1" applyProtection="1">
      <alignment vertical="center"/>
      <protection/>
    </xf>
    <xf numFmtId="2" fontId="0" fillId="0" borderId="28" xfId="0" applyNumberFormat="1" applyBorder="1" applyAlignment="1" applyProtection="1">
      <alignment vertical="center"/>
      <protection/>
    </xf>
    <xf numFmtId="2" fontId="0" fillId="0" borderId="33" xfId="0" applyNumberFormat="1" applyBorder="1" applyAlignment="1" applyProtection="1">
      <alignment vertical="center"/>
      <protection/>
    </xf>
    <xf numFmtId="4" fontId="37" fillId="3" borderId="14" xfId="0" applyNumberFormat="1" applyFont="1" applyFill="1" applyBorder="1" applyAlignment="1" applyProtection="1">
      <alignment vertical="center"/>
      <protection/>
    </xf>
    <xf numFmtId="4" fontId="37" fillId="3" borderId="25" xfId="0" applyNumberFormat="1" applyFont="1" applyFill="1" applyBorder="1" applyAlignment="1" applyProtection="1">
      <alignment vertical="center"/>
      <protection/>
    </xf>
    <xf numFmtId="2" fontId="40" fillId="0" borderId="20" xfId="0" applyNumberFormat="1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21" xfId="0" applyFont="1" applyBorder="1" applyAlignment="1" applyProtection="1">
      <alignment vertical="center"/>
      <protection/>
    </xf>
    <xf numFmtId="2" fontId="41" fillId="0" borderId="26" xfId="0" applyNumberFormat="1" applyFont="1" applyBorder="1" applyAlignment="1" applyProtection="1">
      <alignment vertical="center"/>
      <protection/>
    </xf>
    <xf numFmtId="0" fontId="41" fillId="0" borderId="27" xfId="0" applyFont="1" applyBorder="1" applyAlignment="1" applyProtection="1">
      <alignment vertical="center"/>
      <protection/>
    </xf>
    <xf numFmtId="0" fontId="41" fillId="0" borderId="28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49" fontId="3" fillId="3" borderId="0" xfId="0" applyNumberFormat="1" applyFont="1" applyFill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15" xfId="0" applyFont="1" applyFill="1" applyBorder="1" applyAlignment="1" applyProtection="1">
      <alignment horizontal="left" vertical="center"/>
      <protection/>
    </xf>
    <xf numFmtId="0" fontId="0" fillId="4" borderId="8" xfId="0" applyFont="1" applyFill="1" applyBorder="1" applyAlignment="1" applyProtection="1">
      <alignment vertical="center"/>
      <protection/>
    </xf>
    <xf numFmtId="0" fontId="5" fillId="4" borderId="8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24" fillId="2" borderId="0" xfId="0" applyFont="1" applyFill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22" fillId="0" borderId="29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30" xfId="0" applyNumberFormat="1" applyFont="1" applyBorder="1" applyAlignment="1" applyProtection="1">
      <alignment vertical="center"/>
      <protection/>
    </xf>
    <xf numFmtId="0" fontId="28" fillId="0" borderId="0" xfId="20" applyFont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31" fillId="0" borderId="29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3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4" fontId="31" fillId="0" borderId="36" xfId="0" applyNumberFormat="1" applyFont="1" applyBorder="1" applyAlignment="1" applyProtection="1">
      <alignment vertical="center"/>
      <protection/>
    </xf>
    <xf numFmtId="4" fontId="31" fillId="0" borderId="10" xfId="0" applyNumberFormat="1" applyFont="1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 vertical="center"/>
      <protection/>
    </xf>
    <xf numFmtId="4" fontId="31" fillId="0" borderId="37" xfId="0" applyNumberFormat="1" applyFont="1" applyBorder="1" applyAlignment="1" applyProtection="1">
      <alignment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0" fontId="22" fillId="0" borderId="9" xfId="0" applyFont="1" applyBorder="1" applyAlignment="1" applyProtection="1">
      <alignment horizontal="left" vertical="center"/>
      <protection/>
    </xf>
    <xf numFmtId="0" fontId="23" fillId="0" borderId="29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2" borderId="15" xfId="0" applyFont="1" applyFill="1" applyBorder="1" applyAlignment="1" applyProtection="1">
      <alignment horizontal="center" vertical="center"/>
      <protection/>
    </xf>
    <xf numFmtId="0" fontId="24" fillId="2" borderId="8" xfId="0" applyFont="1" applyFill="1" applyBorder="1" applyAlignment="1" applyProtection="1">
      <alignment horizontal="left" vertical="center"/>
      <protection/>
    </xf>
    <xf numFmtId="0" fontId="24" fillId="2" borderId="8" xfId="0" applyFont="1" applyFill="1" applyBorder="1" applyAlignment="1" applyProtection="1">
      <alignment horizontal="right" vertical="center"/>
      <protection/>
    </xf>
    <xf numFmtId="0" fontId="24" fillId="2" borderId="8" xfId="0" applyFont="1" applyFill="1" applyBorder="1" applyAlignment="1" applyProtection="1">
      <alignment horizontal="center" vertical="center"/>
      <protection/>
    </xf>
    <xf numFmtId="0" fontId="24" fillId="2" borderId="16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19" fillId="0" borderId="4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5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4" fontId="5" fillId="4" borderId="8" xfId="0" applyNumberFormat="1" applyFont="1" applyFill="1" applyBorder="1" applyAlignment="1" applyProtection="1">
      <alignment vertical="center"/>
      <protection/>
    </xf>
    <xf numFmtId="0" fontId="0" fillId="4" borderId="8" xfId="0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5" fillId="4" borderId="8" xfId="0" applyFont="1" applyFill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3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left" vertical="center"/>
      <protection/>
    </xf>
    <xf numFmtId="2" fontId="15" fillId="5" borderId="0" xfId="0" applyNumberFormat="1" applyFont="1" applyFill="1" applyAlignment="1" applyProtection="1">
      <alignment horizontal="center" vertical="center"/>
      <protection/>
    </xf>
    <xf numFmtId="2" fontId="0" fillId="0" borderId="0" xfId="0" applyNumberFormat="1" applyProtection="1">
      <protection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workbookViewId="0" topLeftCell="A1">
      <selection activeCell="W16" sqref="W16"/>
    </sheetView>
  </sheetViews>
  <sheetFormatPr defaultColWidth="9.140625" defaultRowHeight="12"/>
  <cols>
    <col min="1" max="1" width="8.28125" style="77" customWidth="1"/>
    <col min="2" max="2" width="1.7109375" style="77" customWidth="1"/>
    <col min="3" max="3" width="4.140625" style="77" customWidth="1"/>
    <col min="4" max="33" width="2.7109375" style="77" customWidth="1"/>
    <col min="34" max="34" width="3.28125" style="77" customWidth="1"/>
    <col min="35" max="35" width="31.7109375" style="77" customWidth="1"/>
    <col min="36" max="37" width="2.421875" style="77" customWidth="1"/>
    <col min="38" max="38" width="8.28125" style="77" customWidth="1"/>
    <col min="39" max="39" width="3.28125" style="77" customWidth="1"/>
    <col min="40" max="40" width="13.28125" style="77" customWidth="1"/>
    <col min="41" max="41" width="7.421875" style="77" customWidth="1"/>
    <col min="42" max="42" width="4.140625" style="77" customWidth="1"/>
    <col min="43" max="43" width="15.7109375" style="77" hidden="1" customWidth="1"/>
    <col min="44" max="44" width="13.7109375" style="77" customWidth="1"/>
    <col min="45" max="47" width="25.8515625" style="77" hidden="1" customWidth="1"/>
    <col min="48" max="49" width="21.7109375" style="77" hidden="1" customWidth="1"/>
    <col min="50" max="51" width="25.00390625" style="77" hidden="1" customWidth="1"/>
    <col min="52" max="52" width="21.7109375" style="77" hidden="1" customWidth="1"/>
    <col min="53" max="53" width="19.140625" style="77" hidden="1" customWidth="1"/>
    <col min="54" max="54" width="25.00390625" style="77" hidden="1" customWidth="1"/>
    <col min="55" max="55" width="21.7109375" style="77" hidden="1" customWidth="1"/>
    <col min="56" max="56" width="19.140625" style="77" hidden="1" customWidth="1"/>
    <col min="57" max="57" width="66.421875" style="77" customWidth="1"/>
    <col min="71" max="91" width="9.28125" style="1" hidden="1" customWidth="1"/>
  </cols>
  <sheetData>
    <row r="1" spans="1:74" ht="12">
      <c r="A1" s="298" t="s">
        <v>0</v>
      </c>
      <c r="AZ1" s="298" t="s">
        <v>1</v>
      </c>
      <c r="BA1" s="298" t="s">
        <v>2</v>
      </c>
      <c r="BB1" s="298" t="s">
        <v>1</v>
      </c>
      <c r="BT1" s="17" t="s">
        <v>3</v>
      </c>
      <c r="BU1" s="17" t="s">
        <v>3</v>
      </c>
      <c r="BV1" s="17" t="s">
        <v>4</v>
      </c>
    </row>
    <row r="2" spans="1:72" s="1" customFormat="1" ht="36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376" t="s">
        <v>5</v>
      </c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S2" s="18" t="s">
        <v>6</v>
      </c>
      <c r="BT2" s="18" t="s">
        <v>7</v>
      </c>
    </row>
    <row r="3" spans="1:72" s="1" customFormat="1" ht="6.95" customHeight="1">
      <c r="A3" s="77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80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S3" s="18" t="s">
        <v>6</v>
      </c>
      <c r="BT3" s="18" t="s">
        <v>8</v>
      </c>
    </row>
    <row r="4" spans="1:71" s="1" customFormat="1" ht="24.95" customHeight="1">
      <c r="A4" s="77"/>
      <c r="B4" s="80"/>
      <c r="C4" s="77"/>
      <c r="D4" s="81" t="s">
        <v>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80"/>
      <c r="AS4" s="299" t="s">
        <v>10</v>
      </c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300" t="s">
        <v>11</v>
      </c>
      <c r="BS4" s="18" t="s">
        <v>12</v>
      </c>
    </row>
    <row r="5" spans="1:71" s="1" customFormat="1" ht="12" customHeight="1">
      <c r="A5" s="77"/>
      <c r="B5" s="80"/>
      <c r="C5" s="77"/>
      <c r="D5" s="301" t="s">
        <v>13</v>
      </c>
      <c r="E5" s="77"/>
      <c r="F5" s="77"/>
      <c r="G5" s="77"/>
      <c r="H5" s="77"/>
      <c r="I5" s="77"/>
      <c r="J5" s="77"/>
      <c r="K5" s="385" t="s">
        <v>14</v>
      </c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77"/>
      <c r="AQ5" s="77"/>
      <c r="AR5" s="80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382" t="s">
        <v>15</v>
      </c>
      <c r="BS5" s="18" t="s">
        <v>6</v>
      </c>
    </row>
    <row r="6" spans="1:71" s="1" customFormat="1" ht="36.95" customHeight="1">
      <c r="A6" s="77"/>
      <c r="B6" s="80"/>
      <c r="C6" s="77"/>
      <c r="D6" s="302" t="s">
        <v>16</v>
      </c>
      <c r="E6" s="77"/>
      <c r="F6" s="77"/>
      <c r="G6" s="77"/>
      <c r="H6" s="77"/>
      <c r="I6" s="77"/>
      <c r="J6" s="77"/>
      <c r="K6" s="386" t="s">
        <v>17</v>
      </c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77"/>
      <c r="AQ6" s="77"/>
      <c r="AR6" s="80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383"/>
      <c r="BS6" s="18" t="s">
        <v>6</v>
      </c>
    </row>
    <row r="7" spans="1:71" s="1" customFormat="1" ht="12" customHeight="1">
      <c r="A7" s="77"/>
      <c r="B7" s="80"/>
      <c r="C7" s="77"/>
      <c r="D7" s="82" t="s">
        <v>18</v>
      </c>
      <c r="E7" s="77"/>
      <c r="F7" s="77"/>
      <c r="G7" s="77"/>
      <c r="H7" s="77"/>
      <c r="I7" s="77"/>
      <c r="J7" s="77"/>
      <c r="K7" s="85" t="s">
        <v>19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82" t="s">
        <v>20</v>
      </c>
      <c r="AL7" s="77"/>
      <c r="AM7" s="77"/>
      <c r="AN7" s="85" t="s">
        <v>21</v>
      </c>
      <c r="AO7" s="77"/>
      <c r="AP7" s="77"/>
      <c r="AQ7" s="77"/>
      <c r="AR7" s="80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383"/>
      <c r="BS7" s="18" t="s">
        <v>6</v>
      </c>
    </row>
    <row r="8" spans="1:71" s="1" customFormat="1" ht="12" customHeight="1">
      <c r="A8" s="77"/>
      <c r="B8" s="80"/>
      <c r="C8" s="77"/>
      <c r="D8" s="82" t="s">
        <v>22</v>
      </c>
      <c r="E8" s="77"/>
      <c r="F8" s="77"/>
      <c r="G8" s="77"/>
      <c r="H8" s="77"/>
      <c r="I8" s="77"/>
      <c r="J8" s="77"/>
      <c r="K8" s="85" t="s">
        <v>23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82" t="s">
        <v>24</v>
      </c>
      <c r="AL8" s="77"/>
      <c r="AM8" s="77"/>
      <c r="AN8" s="155" t="s">
        <v>25</v>
      </c>
      <c r="AO8" s="77"/>
      <c r="AP8" s="77"/>
      <c r="AQ8" s="77"/>
      <c r="AR8" s="80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383"/>
      <c r="BS8" s="18" t="s">
        <v>6</v>
      </c>
    </row>
    <row r="9" spans="1:71" s="1" customFormat="1" ht="29.25" customHeight="1">
      <c r="A9" s="77"/>
      <c r="B9" s="80"/>
      <c r="C9" s="77"/>
      <c r="D9" s="301" t="s">
        <v>26</v>
      </c>
      <c r="E9" s="77"/>
      <c r="F9" s="77"/>
      <c r="G9" s="77"/>
      <c r="H9" s="77"/>
      <c r="I9" s="77"/>
      <c r="J9" s="77"/>
      <c r="K9" s="303" t="s">
        <v>27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301" t="s">
        <v>28</v>
      </c>
      <c r="AL9" s="77"/>
      <c r="AM9" s="77"/>
      <c r="AN9" s="303" t="s">
        <v>29</v>
      </c>
      <c r="AO9" s="77"/>
      <c r="AP9" s="77"/>
      <c r="AQ9" s="77"/>
      <c r="AR9" s="80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383"/>
      <c r="BS9" s="18" t="s">
        <v>6</v>
      </c>
    </row>
    <row r="10" spans="1:71" s="1" customFormat="1" ht="12" customHeight="1">
      <c r="A10" s="77"/>
      <c r="B10" s="80"/>
      <c r="C10" s="77"/>
      <c r="D10" s="82" t="s">
        <v>30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82" t="s">
        <v>31</v>
      </c>
      <c r="AL10" s="77"/>
      <c r="AM10" s="77"/>
      <c r="AN10" s="85" t="s">
        <v>1</v>
      </c>
      <c r="AO10" s="77"/>
      <c r="AP10" s="77"/>
      <c r="AQ10" s="77"/>
      <c r="AR10" s="80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383"/>
      <c r="BS10" s="18" t="s">
        <v>6</v>
      </c>
    </row>
    <row r="11" spans="1:71" s="1" customFormat="1" ht="18.4" customHeight="1">
      <c r="A11" s="77"/>
      <c r="B11" s="80"/>
      <c r="C11" s="77"/>
      <c r="D11" s="77"/>
      <c r="E11" s="85" t="s">
        <v>32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82" t="s">
        <v>33</v>
      </c>
      <c r="AL11" s="77"/>
      <c r="AM11" s="77"/>
      <c r="AN11" s="85" t="s">
        <v>1</v>
      </c>
      <c r="AO11" s="77"/>
      <c r="AP11" s="77"/>
      <c r="AQ11" s="77"/>
      <c r="AR11" s="80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383"/>
      <c r="BS11" s="18" t="s">
        <v>6</v>
      </c>
    </row>
    <row r="12" spans="1:71" s="1" customFormat="1" ht="6.95" customHeight="1">
      <c r="A12" s="77"/>
      <c r="B12" s="80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80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383"/>
      <c r="BS12" s="18" t="s">
        <v>6</v>
      </c>
    </row>
    <row r="13" spans="1:71" s="1" customFormat="1" ht="12" customHeight="1">
      <c r="A13" s="77"/>
      <c r="B13" s="80"/>
      <c r="C13" s="77"/>
      <c r="D13" s="82" t="s">
        <v>34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82" t="s">
        <v>31</v>
      </c>
      <c r="AL13" s="77"/>
      <c r="AM13" s="77"/>
      <c r="AN13" s="304" t="s">
        <v>35</v>
      </c>
      <c r="AO13" s="77"/>
      <c r="AP13" s="77"/>
      <c r="AQ13" s="77"/>
      <c r="AR13" s="80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383"/>
      <c r="BS13" s="18" t="s">
        <v>6</v>
      </c>
    </row>
    <row r="14" spans="2:71" ht="12.75">
      <c r="B14" s="80"/>
      <c r="E14" s="387" t="s">
        <v>35</v>
      </c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82" t="s">
        <v>33</v>
      </c>
      <c r="AN14" s="304" t="s">
        <v>35</v>
      </c>
      <c r="AR14" s="80"/>
      <c r="BE14" s="383"/>
      <c r="BS14" s="18" t="s">
        <v>6</v>
      </c>
    </row>
    <row r="15" spans="1:71" s="1" customFormat="1" ht="6.95" customHeight="1">
      <c r="A15" s="77"/>
      <c r="B15" s="80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80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383"/>
      <c r="BS15" s="18" t="s">
        <v>3</v>
      </c>
    </row>
    <row r="16" spans="1:71" s="1" customFormat="1" ht="12" customHeight="1">
      <c r="A16" s="77"/>
      <c r="B16" s="80"/>
      <c r="C16" s="77"/>
      <c r="D16" s="82" t="s">
        <v>36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82" t="s">
        <v>31</v>
      </c>
      <c r="AL16" s="77"/>
      <c r="AM16" s="77"/>
      <c r="AN16" s="85" t="s">
        <v>1</v>
      </c>
      <c r="AO16" s="77"/>
      <c r="AP16" s="77"/>
      <c r="AQ16" s="77"/>
      <c r="AR16" s="80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383"/>
      <c r="BS16" s="18" t="s">
        <v>3</v>
      </c>
    </row>
    <row r="17" spans="1:71" s="1" customFormat="1" ht="18.4" customHeight="1">
      <c r="A17" s="77"/>
      <c r="B17" s="80"/>
      <c r="C17" s="77"/>
      <c r="D17" s="77"/>
      <c r="E17" s="85" t="s">
        <v>37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82" t="s">
        <v>33</v>
      </c>
      <c r="AL17" s="77"/>
      <c r="AM17" s="77"/>
      <c r="AN17" s="85" t="s">
        <v>1</v>
      </c>
      <c r="AO17" s="77"/>
      <c r="AP17" s="77"/>
      <c r="AQ17" s="77"/>
      <c r="AR17" s="80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383"/>
      <c r="BS17" s="18" t="s">
        <v>38</v>
      </c>
    </row>
    <row r="18" spans="1:71" s="1" customFormat="1" ht="6.95" customHeight="1">
      <c r="A18" s="77"/>
      <c r="B18" s="80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80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383"/>
      <c r="BS18" s="18" t="s">
        <v>6</v>
      </c>
    </row>
    <row r="19" spans="1:71" s="1" customFormat="1" ht="12" customHeight="1">
      <c r="A19" s="77"/>
      <c r="B19" s="80"/>
      <c r="C19" s="77"/>
      <c r="D19" s="82" t="s">
        <v>39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82" t="s">
        <v>31</v>
      </c>
      <c r="AL19" s="77"/>
      <c r="AM19" s="77"/>
      <c r="AN19" s="85" t="s">
        <v>1</v>
      </c>
      <c r="AO19" s="77"/>
      <c r="AP19" s="77"/>
      <c r="AQ19" s="77"/>
      <c r="AR19" s="80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383"/>
      <c r="BS19" s="18" t="s">
        <v>6</v>
      </c>
    </row>
    <row r="20" spans="1:71" s="1" customFormat="1" ht="18.4" customHeight="1">
      <c r="A20" s="77"/>
      <c r="B20" s="80"/>
      <c r="C20" s="77"/>
      <c r="D20" s="77"/>
      <c r="E20" s="85" t="s">
        <v>40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82" t="s">
        <v>33</v>
      </c>
      <c r="AL20" s="77"/>
      <c r="AM20" s="77"/>
      <c r="AN20" s="85" t="s">
        <v>1</v>
      </c>
      <c r="AO20" s="77"/>
      <c r="AP20" s="77"/>
      <c r="AQ20" s="77"/>
      <c r="AR20" s="80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383"/>
      <c r="BS20" s="18" t="s">
        <v>38</v>
      </c>
    </row>
    <row r="21" spans="1:57" s="1" customFormat="1" ht="6.95" customHeight="1">
      <c r="A21" s="77"/>
      <c r="B21" s="80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80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383"/>
    </row>
    <row r="22" spans="1:57" s="1" customFormat="1" ht="12" customHeight="1">
      <c r="A22" s="77"/>
      <c r="B22" s="80"/>
      <c r="C22" s="77"/>
      <c r="D22" s="82" t="s">
        <v>41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80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383"/>
    </row>
    <row r="23" spans="1:57" s="1" customFormat="1" ht="47.25" customHeight="1">
      <c r="A23" s="77"/>
      <c r="B23" s="80"/>
      <c r="C23" s="77"/>
      <c r="D23" s="77"/>
      <c r="E23" s="389" t="s">
        <v>42</v>
      </c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77"/>
      <c r="AP23" s="77"/>
      <c r="AQ23" s="77"/>
      <c r="AR23" s="80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383"/>
    </row>
    <row r="24" spans="1:57" s="1" customFormat="1" ht="6.95" customHeight="1">
      <c r="A24" s="77"/>
      <c r="B24" s="80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80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383"/>
    </row>
    <row r="25" spans="1:57" s="1" customFormat="1" ht="6.95" customHeight="1">
      <c r="A25" s="77"/>
      <c r="B25" s="80"/>
      <c r="C25" s="77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77"/>
      <c r="AQ25" s="77"/>
      <c r="AR25" s="80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383"/>
    </row>
    <row r="26" spans="1:57" s="2" customFormat="1" ht="25.9" customHeight="1">
      <c r="A26" s="83"/>
      <c r="B26" s="84"/>
      <c r="C26" s="83"/>
      <c r="D26" s="306" t="s">
        <v>43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373">
        <f>ROUND(AG94,2)</f>
        <v>0</v>
      </c>
      <c r="AL26" s="374"/>
      <c r="AM26" s="374"/>
      <c r="AN26" s="374"/>
      <c r="AO26" s="374"/>
      <c r="AP26" s="83"/>
      <c r="AQ26" s="83"/>
      <c r="AR26" s="84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383"/>
    </row>
    <row r="27" spans="1:57" s="2" customFormat="1" ht="6.95" customHeight="1">
      <c r="A27" s="83"/>
      <c r="B27" s="84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4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383"/>
    </row>
    <row r="28" spans="1:57" s="2" customFormat="1" ht="12.75">
      <c r="A28" s="83"/>
      <c r="B28" s="84"/>
      <c r="C28" s="83"/>
      <c r="D28" s="83"/>
      <c r="E28" s="83"/>
      <c r="F28" s="83"/>
      <c r="G28" s="83"/>
      <c r="H28" s="83"/>
      <c r="I28" s="83"/>
      <c r="J28" s="83"/>
      <c r="K28" s="83"/>
      <c r="L28" s="375" t="s">
        <v>44</v>
      </c>
      <c r="M28" s="375"/>
      <c r="N28" s="375"/>
      <c r="O28" s="375"/>
      <c r="P28" s="375"/>
      <c r="Q28" s="83"/>
      <c r="R28" s="83"/>
      <c r="S28" s="83"/>
      <c r="T28" s="83"/>
      <c r="U28" s="83"/>
      <c r="V28" s="83"/>
      <c r="W28" s="375" t="s">
        <v>45</v>
      </c>
      <c r="X28" s="375"/>
      <c r="Y28" s="375"/>
      <c r="Z28" s="375"/>
      <c r="AA28" s="375"/>
      <c r="AB28" s="375"/>
      <c r="AC28" s="375"/>
      <c r="AD28" s="375"/>
      <c r="AE28" s="375"/>
      <c r="AF28" s="83"/>
      <c r="AG28" s="83"/>
      <c r="AH28" s="83"/>
      <c r="AI28" s="83"/>
      <c r="AJ28" s="83"/>
      <c r="AK28" s="375" t="s">
        <v>46</v>
      </c>
      <c r="AL28" s="375"/>
      <c r="AM28" s="375"/>
      <c r="AN28" s="375"/>
      <c r="AO28" s="375"/>
      <c r="AP28" s="83"/>
      <c r="AQ28" s="83"/>
      <c r="AR28" s="84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383"/>
    </row>
    <row r="29" spans="1:57" s="3" customFormat="1" ht="14.45" customHeight="1">
      <c r="A29" s="307"/>
      <c r="B29" s="308"/>
      <c r="C29" s="307"/>
      <c r="D29" s="82" t="s">
        <v>47</v>
      </c>
      <c r="E29" s="307"/>
      <c r="F29" s="82" t="s">
        <v>48</v>
      </c>
      <c r="G29" s="307"/>
      <c r="H29" s="307"/>
      <c r="I29" s="307"/>
      <c r="J29" s="307"/>
      <c r="K29" s="307"/>
      <c r="L29" s="369">
        <v>0.21</v>
      </c>
      <c r="M29" s="368"/>
      <c r="N29" s="368"/>
      <c r="O29" s="368"/>
      <c r="P29" s="368"/>
      <c r="Q29" s="307"/>
      <c r="R29" s="307"/>
      <c r="S29" s="307"/>
      <c r="T29" s="307"/>
      <c r="U29" s="307"/>
      <c r="V29" s="307"/>
      <c r="W29" s="367">
        <f>ROUND(AZ94,2)</f>
        <v>0</v>
      </c>
      <c r="X29" s="368"/>
      <c r="Y29" s="368"/>
      <c r="Z29" s="368"/>
      <c r="AA29" s="368"/>
      <c r="AB29" s="368"/>
      <c r="AC29" s="368"/>
      <c r="AD29" s="368"/>
      <c r="AE29" s="368"/>
      <c r="AF29" s="307"/>
      <c r="AG29" s="307"/>
      <c r="AH29" s="307"/>
      <c r="AI29" s="307"/>
      <c r="AJ29" s="307"/>
      <c r="AK29" s="367">
        <f>ROUND(AV94,2)</f>
        <v>0</v>
      </c>
      <c r="AL29" s="368"/>
      <c r="AM29" s="368"/>
      <c r="AN29" s="368"/>
      <c r="AO29" s="368"/>
      <c r="AP29" s="307"/>
      <c r="AQ29" s="307"/>
      <c r="AR29" s="308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84"/>
    </row>
    <row r="30" spans="1:57" s="3" customFormat="1" ht="14.45" customHeight="1">
      <c r="A30" s="307"/>
      <c r="B30" s="308"/>
      <c r="C30" s="307"/>
      <c r="D30" s="307"/>
      <c r="E30" s="307"/>
      <c r="F30" s="82" t="s">
        <v>49</v>
      </c>
      <c r="G30" s="307"/>
      <c r="H30" s="307"/>
      <c r="I30" s="307"/>
      <c r="J30" s="307"/>
      <c r="K30" s="307"/>
      <c r="L30" s="369">
        <v>0.15</v>
      </c>
      <c r="M30" s="368"/>
      <c r="N30" s="368"/>
      <c r="O30" s="368"/>
      <c r="P30" s="368"/>
      <c r="Q30" s="307"/>
      <c r="R30" s="307"/>
      <c r="S30" s="307"/>
      <c r="T30" s="307"/>
      <c r="U30" s="307"/>
      <c r="V30" s="307"/>
      <c r="W30" s="367">
        <f>ROUND(BA94,2)</f>
        <v>0</v>
      </c>
      <c r="X30" s="368"/>
      <c r="Y30" s="368"/>
      <c r="Z30" s="368"/>
      <c r="AA30" s="368"/>
      <c r="AB30" s="368"/>
      <c r="AC30" s="368"/>
      <c r="AD30" s="368"/>
      <c r="AE30" s="368"/>
      <c r="AF30" s="307"/>
      <c r="AG30" s="307"/>
      <c r="AH30" s="307"/>
      <c r="AI30" s="307"/>
      <c r="AJ30" s="307"/>
      <c r="AK30" s="367">
        <f>ROUND(AW94,2)</f>
        <v>0</v>
      </c>
      <c r="AL30" s="368"/>
      <c r="AM30" s="368"/>
      <c r="AN30" s="368"/>
      <c r="AO30" s="368"/>
      <c r="AP30" s="307"/>
      <c r="AQ30" s="307"/>
      <c r="AR30" s="308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84"/>
    </row>
    <row r="31" spans="1:57" s="3" customFormat="1" ht="14.45" customHeight="1" hidden="1">
      <c r="A31" s="307"/>
      <c r="B31" s="308"/>
      <c r="C31" s="307"/>
      <c r="D31" s="307"/>
      <c r="E31" s="307"/>
      <c r="F31" s="82" t="s">
        <v>50</v>
      </c>
      <c r="G31" s="307"/>
      <c r="H31" s="307"/>
      <c r="I31" s="307"/>
      <c r="J31" s="307"/>
      <c r="K31" s="307"/>
      <c r="L31" s="369">
        <v>0.21</v>
      </c>
      <c r="M31" s="368"/>
      <c r="N31" s="368"/>
      <c r="O31" s="368"/>
      <c r="P31" s="368"/>
      <c r="Q31" s="307"/>
      <c r="R31" s="307"/>
      <c r="S31" s="307"/>
      <c r="T31" s="307"/>
      <c r="U31" s="307"/>
      <c r="V31" s="307"/>
      <c r="W31" s="367">
        <f>ROUND(BB94,2)</f>
        <v>0</v>
      </c>
      <c r="X31" s="368"/>
      <c r="Y31" s="368"/>
      <c r="Z31" s="368"/>
      <c r="AA31" s="368"/>
      <c r="AB31" s="368"/>
      <c r="AC31" s="368"/>
      <c r="AD31" s="368"/>
      <c r="AE31" s="368"/>
      <c r="AF31" s="307"/>
      <c r="AG31" s="307"/>
      <c r="AH31" s="307"/>
      <c r="AI31" s="307"/>
      <c r="AJ31" s="307"/>
      <c r="AK31" s="367">
        <v>0</v>
      </c>
      <c r="AL31" s="368"/>
      <c r="AM31" s="368"/>
      <c r="AN31" s="368"/>
      <c r="AO31" s="368"/>
      <c r="AP31" s="307"/>
      <c r="AQ31" s="307"/>
      <c r="AR31" s="308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84"/>
    </row>
    <row r="32" spans="1:57" s="3" customFormat="1" ht="14.45" customHeight="1" hidden="1">
      <c r="A32" s="307"/>
      <c r="B32" s="308"/>
      <c r="C32" s="307"/>
      <c r="D32" s="307"/>
      <c r="E32" s="307"/>
      <c r="F32" s="82" t="s">
        <v>51</v>
      </c>
      <c r="G32" s="307"/>
      <c r="H32" s="307"/>
      <c r="I32" s="307"/>
      <c r="J32" s="307"/>
      <c r="K32" s="307"/>
      <c r="L32" s="369">
        <v>0.15</v>
      </c>
      <c r="M32" s="368"/>
      <c r="N32" s="368"/>
      <c r="O32" s="368"/>
      <c r="P32" s="368"/>
      <c r="Q32" s="307"/>
      <c r="R32" s="307"/>
      <c r="S32" s="307"/>
      <c r="T32" s="307"/>
      <c r="U32" s="307"/>
      <c r="V32" s="307"/>
      <c r="W32" s="367">
        <f>ROUND(BC94,2)</f>
        <v>0</v>
      </c>
      <c r="X32" s="368"/>
      <c r="Y32" s="368"/>
      <c r="Z32" s="368"/>
      <c r="AA32" s="368"/>
      <c r="AB32" s="368"/>
      <c r="AC32" s="368"/>
      <c r="AD32" s="368"/>
      <c r="AE32" s="368"/>
      <c r="AF32" s="307"/>
      <c r="AG32" s="307"/>
      <c r="AH32" s="307"/>
      <c r="AI32" s="307"/>
      <c r="AJ32" s="307"/>
      <c r="AK32" s="367">
        <v>0</v>
      </c>
      <c r="AL32" s="368"/>
      <c r="AM32" s="368"/>
      <c r="AN32" s="368"/>
      <c r="AO32" s="368"/>
      <c r="AP32" s="307"/>
      <c r="AQ32" s="307"/>
      <c r="AR32" s="308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84"/>
    </row>
    <row r="33" spans="1:57" s="3" customFormat="1" ht="14.45" customHeight="1" hidden="1">
      <c r="A33" s="307"/>
      <c r="B33" s="308"/>
      <c r="C33" s="307"/>
      <c r="D33" s="307"/>
      <c r="E33" s="307"/>
      <c r="F33" s="82" t="s">
        <v>52</v>
      </c>
      <c r="G33" s="307"/>
      <c r="H33" s="307"/>
      <c r="I33" s="307"/>
      <c r="J33" s="307"/>
      <c r="K33" s="307"/>
      <c r="L33" s="369">
        <v>0</v>
      </c>
      <c r="M33" s="368"/>
      <c r="N33" s="368"/>
      <c r="O33" s="368"/>
      <c r="P33" s="368"/>
      <c r="Q33" s="307"/>
      <c r="R33" s="307"/>
      <c r="S33" s="307"/>
      <c r="T33" s="307"/>
      <c r="U33" s="307"/>
      <c r="V33" s="307"/>
      <c r="W33" s="367">
        <f>ROUND(BD94,2)</f>
        <v>0</v>
      </c>
      <c r="X33" s="368"/>
      <c r="Y33" s="368"/>
      <c r="Z33" s="368"/>
      <c r="AA33" s="368"/>
      <c r="AB33" s="368"/>
      <c r="AC33" s="368"/>
      <c r="AD33" s="368"/>
      <c r="AE33" s="368"/>
      <c r="AF33" s="307"/>
      <c r="AG33" s="307"/>
      <c r="AH33" s="307"/>
      <c r="AI33" s="307"/>
      <c r="AJ33" s="307"/>
      <c r="AK33" s="367">
        <v>0</v>
      </c>
      <c r="AL33" s="368"/>
      <c r="AM33" s="368"/>
      <c r="AN33" s="368"/>
      <c r="AO33" s="368"/>
      <c r="AP33" s="307"/>
      <c r="AQ33" s="307"/>
      <c r="AR33" s="308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84"/>
    </row>
    <row r="34" spans="1:57" s="2" customFormat="1" ht="6.95" customHeight="1">
      <c r="A34" s="83"/>
      <c r="B34" s="84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4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383"/>
    </row>
    <row r="35" spans="1:57" s="2" customFormat="1" ht="25.9" customHeight="1">
      <c r="A35" s="83"/>
      <c r="B35" s="84"/>
      <c r="C35" s="309"/>
      <c r="D35" s="310" t="s">
        <v>53</v>
      </c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2" t="s">
        <v>54</v>
      </c>
      <c r="U35" s="311"/>
      <c r="V35" s="311"/>
      <c r="W35" s="311"/>
      <c r="X35" s="381" t="s">
        <v>55</v>
      </c>
      <c r="Y35" s="379"/>
      <c r="Z35" s="379"/>
      <c r="AA35" s="379"/>
      <c r="AB35" s="379"/>
      <c r="AC35" s="311"/>
      <c r="AD35" s="311"/>
      <c r="AE35" s="311"/>
      <c r="AF35" s="311"/>
      <c r="AG35" s="311"/>
      <c r="AH35" s="311"/>
      <c r="AI35" s="311"/>
      <c r="AJ35" s="311"/>
      <c r="AK35" s="378">
        <f>SUM(AK26:AK33)</f>
        <v>0</v>
      </c>
      <c r="AL35" s="379"/>
      <c r="AM35" s="379"/>
      <c r="AN35" s="379"/>
      <c r="AO35" s="380"/>
      <c r="AP35" s="309"/>
      <c r="AQ35" s="309"/>
      <c r="AR35" s="84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83"/>
    </row>
    <row r="36" spans="1:57" s="2" customFormat="1" ht="6.95" customHeight="1">
      <c r="A36" s="83"/>
      <c r="B36" s="84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4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83"/>
    </row>
    <row r="37" spans="1:57" s="2" customFormat="1" ht="14.45" customHeight="1">
      <c r="A37" s="83"/>
      <c r="B37" s="84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4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83"/>
    </row>
    <row r="38" spans="1:57" s="1" customFormat="1" ht="14.45" customHeight="1">
      <c r="A38" s="77"/>
      <c r="B38" s="80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80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</row>
    <row r="39" spans="1:57" s="1" customFormat="1" ht="14.45" customHeight="1">
      <c r="A39" s="77"/>
      <c r="B39" s="80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80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</row>
    <row r="40" spans="1:57" s="1" customFormat="1" ht="14.45" customHeight="1">
      <c r="A40" s="77"/>
      <c r="B40" s="80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80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</row>
    <row r="41" spans="1:57" s="1" customFormat="1" ht="14.45" customHeight="1">
      <c r="A41" s="77"/>
      <c r="B41" s="80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80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</row>
    <row r="42" spans="1:57" s="1" customFormat="1" ht="14.45" customHeight="1">
      <c r="A42" s="77"/>
      <c r="B42" s="80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80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</row>
    <row r="43" spans="1:57" s="1" customFormat="1" ht="14.45" customHeight="1">
      <c r="A43" s="77"/>
      <c r="B43" s="80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80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</row>
    <row r="44" spans="1:57" s="1" customFormat="1" ht="14.45" customHeight="1">
      <c r="A44" s="77"/>
      <c r="B44" s="80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80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</row>
    <row r="45" spans="1:57" s="1" customFormat="1" ht="14.45" customHeight="1">
      <c r="A45" s="77"/>
      <c r="B45" s="80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80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</row>
    <row r="46" spans="1:57" s="1" customFormat="1" ht="14.45" customHeight="1">
      <c r="A46" s="77"/>
      <c r="B46" s="80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80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</row>
    <row r="47" spans="1:57" s="1" customFormat="1" ht="14.45" customHeight="1">
      <c r="A47" s="77"/>
      <c r="B47" s="80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80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</row>
    <row r="48" spans="1:57" s="1" customFormat="1" ht="14.45" customHeight="1">
      <c r="A48" s="77"/>
      <c r="B48" s="80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80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</row>
    <row r="49" spans="1:57" s="2" customFormat="1" ht="14.45" customHeight="1">
      <c r="A49" s="98"/>
      <c r="B49" s="99"/>
      <c r="C49" s="98"/>
      <c r="D49" s="100" t="s">
        <v>56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0" t="s">
        <v>57</v>
      </c>
      <c r="AI49" s="101"/>
      <c r="AJ49" s="101"/>
      <c r="AK49" s="101"/>
      <c r="AL49" s="101"/>
      <c r="AM49" s="101"/>
      <c r="AN49" s="101"/>
      <c r="AO49" s="101"/>
      <c r="AP49" s="98"/>
      <c r="AQ49" s="98"/>
      <c r="AR49" s="99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</row>
    <row r="50" spans="2:44" ht="12">
      <c r="B50" s="80"/>
      <c r="AR50" s="80"/>
    </row>
    <row r="51" spans="2:44" ht="12">
      <c r="B51" s="80"/>
      <c r="AR51" s="80"/>
    </row>
    <row r="52" spans="2:44" ht="12">
      <c r="B52" s="80"/>
      <c r="AR52" s="80"/>
    </row>
    <row r="53" spans="2:44" ht="12">
      <c r="B53" s="80"/>
      <c r="AR53" s="80"/>
    </row>
    <row r="54" spans="2:44" ht="12">
      <c r="B54" s="80"/>
      <c r="AR54" s="80"/>
    </row>
    <row r="55" spans="2:44" ht="12">
      <c r="B55" s="80"/>
      <c r="AR55" s="80"/>
    </row>
    <row r="56" spans="2:44" ht="12">
      <c r="B56" s="80"/>
      <c r="AR56" s="80"/>
    </row>
    <row r="57" spans="2:44" ht="12">
      <c r="B57" s="80"/>
      <c r="AR57" s="80"/>
    </row>
    <row r="58" spans="2:44" ht="12">
      <c r="B58" s="80"/>
      <c r="AR58" s="80"/>
    </row>
    <row r="59" spans="2:44" ht="12">
      <c r="B59" s="80"/>
      <c r="AR59" s="80"/>
    </row>
    <row r="60" spans="1:57" s="2" customFormat="1" ht="12.75">
      <c r="A60" s="83"/>
      <c r="B60" s="84"/>
      <c r="C60" s="83"/>
      <c r="D60" s="102" t="s">
        <v>58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 t="s">
        <v>59</v>
      </c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2" t="s">
        <v>58</v>
      </c>
      <c r="AI60" s="103"/>
      <c r="AJ60" s="103"/>
      <c r="AK60" s="103"/>
      <c r="AL60" s="103"/>
      <c r="AM60" s="102" t="s">
        <v>59</v>
      </c>
      <c r="AN60" s="103"/>
      <c r="AO60" s="103"/>
      <c r="AP60" s="83"/>
      <c r="AQ60" s="83"/>
      <c r="AR60" s="84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83"/>
    </row>
    <row r="61" spans="2:44" ht="12">
      <c r="B61" s="80"/>
      <c r="AR61" s="80"/>
    </row>
    <row r="62" spans="2:44" ht="12">
      <c r="B62" s="80"/>
      <c r="AR62" s="80"/>
    </row>
    <row r="63" spans="2:44" ht="12">
      <c r="B63" s="80"/>
      <c r="AR63" s="80"/>
    </row>
    <row r="64" spans="1:57" s="2" customFormat="1" ht="12.75">
      <c r="A64" s="83"/>
      <c r="B64" s="84"/>
      <c r="C64" s="83"/>
      <c r="D64" s="100" t="s">
        <v>60</v>
      </c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0" t="s">
        <v>61</v>
      </c>
      <c r="AI64" s="105"/>
      <c r="AJ64" s="105"/>
      <c r="AK64" s="105"/>
      <c r="AL64" s="105"/>
      <c r="AM64" s="105"/>
      <c r="AN64" s="105"/>
      <c r="AO64" s="105"/>
      <c r="AP64" s="83"/>
      <c r="AQ64" s="83"/>
      <c r="AR64" s="84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83"/>
    </row>
    <row r="65" spans="2:44" ht="12">
      <c r="B65" s="80"/>
      <c r="AR65" s="80"/>
    </row>
    <row r="66" spans="2:44" ht="12">
      <c r="B66" s="80"/>
      <c r="AR66" s="80"/>
    </row>
    <row r="67" spans="2:44" ht="12">
      <c r="B67" s="80"/>
      <c r="AR67" s="80"/>
    </row>
    <row r="68" spans="2:44" ht="12">
      <c r="B68" s="80"/>
      <c r="AR68" s="80"/>
    </row>
    <row r="69" spans="2:44" ht="12">
      <c r="B69" s="80"/>
      <c r="AR69" s="80"/>
    </row>
    <row r="70" spans="2:44" ht="12">
      <c r="B70" s="80"/>
      <c r="AR70" s="80"/>
    </row>
    <row r="71" spans="2:44" ht="12">
      <c r="B71" s="80"/>
      <c r="AR71" s="80"/>
    </row>
    <row r="72" spans="2:44" ht="12">
      <c r="B72" s="80"/>
      <c r="AR72" s="80"/>
    </row>
    <row r="73" spans="2:44" ht="12">
      <c r="B73" s="80"/>
      <c r="AR73" s="80"/>
    </row>
    <row r="74" spans="2:44" ht="12">
      <c r="B74" s="80"/>
      <c r="AR74" s="80"/>
    </row>
    <row r="75" spans="1:57" s="2" customFormat="1" ht="12.75">
      <c r="A75" s="83"/>
      <c r="B75" s="84"/>
      <c r="C75" s="83"/>
      <c r="D75" s="102" t="s">
        <v>58</v>
      </c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2" t="s">
        <v>59</v>
      </c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2" t="s">
        <v>58</v>
      </c>
      <c r="AI75" s="103"/>
      <c r="AJ75" s="103"/>
      <c r="AK75" s="103"/>
      <c r="AL75" s="103"/>
      <c r="AM75" s="102" t="s">
        <v>59</v>
      </c>
      <c r="AN75" s="103"/>
      <c r="AO75" s="103"/>
      <c r="AP75" s="83"/>
      <c r="AQ75" s="83"/>
      <c r="AR75" s="84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83"/>
    </row>
    <row r="76" spans="1:57" s="2" customFormat="1" ht="12">
      <c r="A76" s="83"/>
      <c r="B76" s="84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4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83"/>
    </row>
    <row r="77" spans="1:57" s="2" customFormat="1" ht="6.95" customHeight="1">
      <c r="A77" s="83"/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84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83"/>
    </row>
    <row r="81" spans="1:57" s="2" customFormat="1" ht="6.95" customHeight="1">
      <c r="A81" s="83"/>
      <c r="B81" s="108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84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83"/>
    </row>
    <row r="82" spans="1:57" s="2" customFormat="1" ht="24.95" customHeight="1">
      <c r="A82" s="83"/>
      <c r="B82" s="84"/>
      <c r="C82" s="81" t="s">
        <v>62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4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83"/>
    </row>
    <row r="83" spans="1:57" s="2" customFormat="1" ht="6.95" customHeight="1">
      <c r="A83" s="83"/>
      <c r="B83" s="84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4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83"/>
    </row>
    <row r="84" spans="1:57" s="4" customFormat="1" ht="12" customHeight="1">
      <c r="A84" s="313"/>
      <c r="B84" s="314"/>
      <c r="C84" s="82" t="s">
        <v>13</v>
      </c>
      <c r="D84" s="313"/>
      <c r="E84" s="313"/>
      <c r="F84" s="313"/>
      <c r="G84" s="313"/>
      <c r="H84" s="313"/>
      <c r="I84" s="313"/>
      <c r="J84" s="313"/>
      <c r="K84" s="313"/>
      <c r="L84" s="313" t="str">
        <f>K5</f>
        <v>2020/27/STAVEB/REV1</v>
      </c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3"/>
      <c r="AL84" s="313"/>
      <c r="AM84" s="313"/>
      <c r="AN84" s="313"/>
      <c r="AO84" s="313"/>
      <c r="AP84" s="313"/>
      <c r="AQ84" s="313"/>
      <c r="AR84" s="314"/>
      <c r="AS84" s="313"/>
      <c r="AT84" s="313"/>
      <c r="AU84" s="313"/>
      <c r="AV84" s="313"/>
      <c r="AW84" s="313"/>
      <c r="AX84" s="313"/>
      <c r="AY84" s="313"/>
      <c r="AZ84" s="313"/>
      <c r="BA84" s="313"/>
      <c r="BB84" s="313"/>
      <c r="BC84" s="313"/>
      <c r="BD84" s="313"/>
      <c r="BE84" s="313"/>
    </row>
    <row r="85" spans="1:57" s="5" customFormat="1" ht="36.95" customHeight="1">
      <c r="A85" s="315"/>
      <c r="B85" s="316"/>
      <c r="C85" s="317" t="s">
        <v>16</v>
      </c>
      <c r="D85" s="315"/>
      <c r="E85" s="315"/>
      <c r="F85" s="315"/>
      <c r="G85" s="315"/>
      <c r="H85" s="315"/>
      <c r="I85" s="315"/>
      <c r="J85" s="315"/>
      <c r="K85" s="315"/>
      <c r="L85" s="370" t="str">
        <f>K6</f>
        <v>I.ETAPA - Stavební úpravy vnitřních prostor objektu B Mendelovy univerzity, p.č. 2/1</v>
      </c>
      <c r="M85" s="371"/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1"/>
      <c r="AE85" s="371"/>
      <c r="AF85" s="371"/>
      <c r="AG85" s="371"/>
      <c r="AH85" s="371"/>
      <c r="AI85" s="371"/>
      <c r="AJ85" s="371"/>
      <c r="AK85" s="371"/>
      <c r="AL85" s="371"/>
      <c r="AM85" s="371"/>
      <c r="AN85" s="371"/>
      <c r="AO85" s="371"/>
      <c r="AP85" s="315"/>
      <c r="AQ85" s="315"/>
      <c r="AR85" s="316"/>
      <c r="AS85" s="315"/>
      <c r="AT85" s="315"/>
      <c r="AU85" s="315"/>
      <c r="AV85" s="315"/>
      <c r="AW85" s="315"/>
      <c r="AX85" s="315"/>
      <c r="AY85" s="315"/>
      <c r="AZ85" s="315"/>
      <c r="BA85" s="315"/>
      <c r="BB85" s="315"/>
      <c r="BC85" s="315"/>
      <c r="BD85" s="315"/>
      <c r="BE85" s="315"/>
    </row>
    <row r="86" spans="1:57" s="2" customFormat="1" ht="6.95" customHeight="1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4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83"/>
    </row>
    <row r="87" spans="1:57" s="2" customFormat="1" ht="12" customHeight="1">
      <c r="A87" s="83"/>
      <c r="B87" s="84"/>
      <c r="C87" s="82" t="s">
        <v>22</v>
      </c>
      <c r="D87" s="83"/>
      <c r="E87" s="83"/>
      <c r="F87" s="83"/>
      <c r="G87" s="83"/>
      <c r="H87" s="83"/>
      <c r="I87" s="83"/>
      <c r="J87" s="83"/>
      <c r="K87" s="83"/>
      <c r="L87" s="318" t="str">
        <f>IF(K8="","",K8)</f>
        <v>Brno - Černá Pole (6100771)</v>
      </c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2" t="s">
        <v>24</v>
      </c>
      <c r="AJ87" s="83"/>
      <c r="AK87" s="83"/>
      <c r="AL87" s="83"/>
      <c r="AM87" s="372" t="str">
        <f>IF(AN8="","",AN8)</f>
        <v>20. 12. 2021</v>
      </c>
      <c r="AN87" s="372"/>
      <c r="AO87" s="83"/>
      <c r="AP87" s="83"/>
      <c r="AQ87" s="83"/>
      <c r="AR87" s="84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83"/>
    </row>
    <row r="88" spans="1:57" s="2" customFormat="1" ht="6.95" customHeight="1">
      <c r="A88" s="83"/>
      <c r="B88" s="84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4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83"/>
    </row>
    <row r="89" spans="1:57" s="2" customFormat="1" ht="40.15" customHeight="1">
      <c r="A89" s="83"/>
      <c r="B89" s="84"/>
      <c r="C89" s="82" t="s">
        <v>30</v>
      </c>
      <c r="D89" s="83"/>
      <c r="E89" s="83"/>
      <c r="F89" s="83"/>
      <c r="G89" s="83"/>
      <c r="H89" s="83"/>
      <c r="I89" s="83"/>
      <c r="J89" s="83"/>
      <c r="K89" s="83"/>
      <c r="L89" s="313" t="str">
        <f>IF(E11="","",E11)</f>
        <v>Mendelova univerzita v Brně, Zemědělská 810, Brno</v>
      </c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2" t="s">
        <v>36</v>
      </c>
      <c r="AJ89" s="83"/>
      <c r="AK89" s="83"/>
      <c r="AL89" s="83"/>
      <c r="AM89" s="355" t="str">
        <f>IF(E17="","",E17)</f>
        <v>Projecticon s.r.o., A. Kopeckého 151, Nový Hrádek</v>
      </c>
      <c r="AN89" s="356"/>
      <c r="AO89" s="356"/>
      <c r="AP89" s="356"/>
      <c r="AQ89" s="83"/>
      <c r="AR89" s="84"/>
      <c r="AS89" s="351" t="s">
        <v>63</v>
      </c>
      <c r="AT89" s="352"/>
      <c r="AU89" s="319"/>
      <c r="AV89" s="319"/>
      <c r="AW89" s="319"/>
      <c r="AX89" s="319"/>
      <c r="AY89" s="319"/>
      <c r="AZ89" s="319"/>
      <c r="BA89" s="319"/>
      <c r="BB89" s="319"/>
      <c r="BC89" s="319"/>
      <c r="BD89" s="320"/>
      <c r="BE89" s="83"/>
    </row>
    <row r="90" spans="1:57" s="2" customFormat="1" ht="15.2" customHeight="1">
      <c r="A90" s="83"/>
      <c r="B90" s="84"/>
      <c r="C90" s="82" t="s">
        <v>34</v>
      </c>
      <c r="D90" s="83"/>
      <c r="E90" s="83"/>
      <c r="F90" s="83"/>
      <c r="G90" s="83"/>
      <c r="H90" s="83"/>
      <c r="I90" s="83"/>
      <c r="J90" s="83"/>
      <c r="K90" s="83"/>
      <c r="L90" s="313" t="str">
        <f>IF(E14="Vyplň údaj","",E14)</f>
        <v/>
      </c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2" t="s">
        <v>39</v>
      </c>
      <c r="AJ90" s="83"/>
      <c r="AK90" s="83"/>
      <c r="AL90" s="83"/>
      <c r="AM90" s="355" t="str">
        <f>IF(E20="","",E20)</f>
        <v xml:space="preserve"> </v>
      </c>
      <c r="AN90" s="356"/>
      <c r="AO90" s="356"/>
      <c r="AP90" s="356"/>
      <c r="AQ90" s="83"/>
      <c r="AR90" s="84"/>
      <c r="AS90" s="353"/>
      <c r="AT90" s="354"/>
      <c r="AU90" s="321"/>
      <c r="AV90" s="321"/>
      <c r="AW90" s="321"/>
      <c r="AX90" s="321"/>
      <c r="AY90" s="321"/>
      <c r="AZ90" s="321"/>
      <c r="BA90" s="321"/>
      <c r="BB90" s="321"/>
      <c r="BC90" s="321"/>
      <c r="BD90" s="322"/>
      <c r="BE90" s="83"/>
    </row>
    <row r="91" spans="1:57" s="2" customFormat="1" ht="10.9" customHeight="1">
      <c r="A91" s="83"/>
      <c r="B91" s="84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4"/>
      <c r="AS91" s="353"/>
      <c r="AT91" s="354"/>
      <c r="AU91" s="321"/>
      <c r="AV91" s="321"/>
      <c r="AW91" s="321"/>
      <c r="AX91" s="321"/>
      <c r="AY91" s="321"/>
      <c r="AZ91" s="321"/>
      <c r="BA91" s="321"/>
      <c r="BB91" s="321"/>
      <c r="BC91" s="321"/>
      <c r="BD91" s="322"/>
      <c r="BE91" s="83"/>
    </row>
    <row r="92" spans="1:57" s="2" customFormat="1" ht="29.25" customHeight="1">
      <c r="A92" s="83"/>
      <c r="B92" s="84"/>
      <c r="C92" s="357" t="s">
        <v>64</v>
      </c>
      <c r="D92" s="358"/>
      <c r="E92" s="358"/>
      <c r="F92" s="358"/>
      <c r="G92" s="358"/>
      <c r="H92" s="95"/>
      <c r="I92" s="360" t="s">
        <v>65</v>
      </c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  <c r="AA92" s="358"/>
      <c r="AB92" s="358"/>
      <c r="AC92" s="358"/>
      <c r="AD92" s="358"/>
      <c r="AE92" s="358"/>
      <c r="AF92" s="358"/>
      <c r="AG92" s="359" t="s">
        <v>66</v>
      </c>
      <c r="AH92" s="358"/>
      <c r="AI92" s="358"/>
      <c r="AJ92" s="358"/>
      <c r="AK92" s="358"/>
      <c r="AL92" s="358"/>
      <c r="AM92" s="358"/>
      <c r="AN92" s="360" t="s">
        <v>67</v>
      </c>
      <c r="AO92" s="358"/>
      <c r="AP92" s="361"/>
      <c r="AQ92" s="323" t="s">
        <v>68</v>
      </c>
      <c r="AR92" s="84"/>
      <c r="AS92" s="324" t="s">
        <v>69</v>
      </c>
      <c r="AT92" s="325" t="s">
        <v>70</v>
      </c>
      <c r="AU92" s="325" t="s">
        <v>71</v>
      </c>
      <c r="AV92" s="325" t="s">
        <v>72</v>
      </c>
      <c r="AW92" s="325" t="s">
        <v>73</v>
      </c>
      <c r="AX92" s="325" t="s">
        <v>74</v>
      </c>
      <c r="AY92" s="325" t="s">
        <v>75</v>
      </c>
      <c r="AZ92" s="325" t="s">
        <v>76</v>
      </c>
      <c r="BA92" s="325" t="s">
        <v>77</v>
      </c>
      <c r="BB92" s="325" t="s">
        <v>78</v>
      </c>
      <c r="BC92" s="325" t="s">
        <v>79</v>
      </c>
      <c r="BD92" s="326" t="s">
        <v>80</v>
      </c>
      <c r="BE92" s="83"/>
    </row>
    <row r="93" spans="1:57" s="2" customFormat="1" ht="10.9" customHeight="1">
      <c r="A93" s="83"/>
      <c r="B93" s="84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4"/>
      <c r="AS93" s="32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328"/>
      <c r="BE93" s="83"/>
    </row>
    <row r="94" spans="1:90" s="6" customFormat="1" ht="32.45" customHeight="1">
      <c r="A94" s="329"/>
      <c r="B94" s="330"/>
      <c r="C94" s="124" t="s">
        <v>81</v>
      </c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65">
        <f>ROUND(SUM(AG95:AG101),2)</f>
        <v>0</v>
      </c>
      <c r="AH94" s="365"/>
      <c r="AI94" s="365"/>
      <c r="AJ94" s="365"/>
      <c r="AK94" s="365"/>
      <c r="AL94" s="365"/>
      <c r="AM94" s="365"/>
      <c r="AN94" s="366">
        <f aca="true" t="shared" si="0" ref="AN94:AN101">SUM(AG94,AT94)</f>
        <v>0</v>
      </c>
      <c r="AO94" s="366"/>
      <c r="AP94" s="366"/>
      <c r="AQ94" s="332" t="s">
        <v>1</v>
      </c>
      <c r="AR94" s="330"/>
      <c r="AS94" s="333">
        <f>ROUND(SUM(AS95:AS101),2)</f>
        <v>0</v>
      </c>
      <c r="AT94" s="334">
        <f aca="true" t="shared" si="1" ref="AT94:AT101">ROUND(SUM(AV94:AW94),2)</f>
        <v>0</v>
      </c>
      <c r="AU94" s="335" t="e">
        <f>ROUND(SUM(AU95:AU101),5)</f>
        <v>#REF!</v>
      </c>
      <c r="AV94" s="334">
        <f>ROUND(AZ94*L29,2)</f>
        <v>0</v>
      </c>
      <c r="AW94" s="334">
        <f>ROUND(BA94*L30,2)</f>
        <v>0</v>
      </c>
      <c r="AX94" s="334">
        <f>ROUND(BB94*L29,2)</f>
        <v>0</v>
      </c>
      <c r="AY94" s="334">
        <f>ROUND(BC94*L30,2)</f>
        <v>0</v>
      </c>
      <c r="AZ94" s="334">
        <f>ROUND(SUM(AZ95:AZ101),2)</f>
        <v>0</v>
      </c>
      <c r="BA94" s="334">
        <f>ROUND(SUM(BA95:BA101),2)</f>
        <v>0</v>
      </c>
      <c r="BB94" s="334">
        <f>ROUND(SUM(BB95:BB101),2)</f>
        <v>0</v>
      </c>
      <c r="BC94" s="334">
        <f>ROUND(SUM(BC95:BC101),2)</f>
        <v>0</v>
      </c>
      <c r="BD94" s="336">
        <f>ROUND(SUM(BD95:BD101),2)</f>
        <v>0</v>
      </c>
      <c r="BE94" s="329"/>
      <c r="BS94" s="38" t="s">
        <v>82</v>
      </c>
      <c r="BT94" s="38" t="s">
        <v>83</v>
      </c>
      <c r="BU94" s="39" t="s">
        <v>84</v>
      </c>
      <c r="BV94" s="38" t="s">
        <v>85</v>
      </c>
      <c r="BW94" s="38" t="s">
        <v>4</v>
      </c>
      <c r="BX94" s="38" t="s">
        <v>86</v>
      </c>
      <c r="CL94" s="38" t="s">
        <v>19</v>
      </c>
    </row>
    <row r="95" spans="1:91" s="7" customFormat="1" ht="16.5" customHeight="1">
      <c r="A95" s="337" t="s">
        <v>87</v>
      </c>
      <c r="B95" s="338"/>
      <c r="C95" s="339"/>
      <c r="D95" s="362" t="s">
        <v>88</v>
      </c>
      <c r="E95" s="362"/>
      <c r="F95" s="362"/>
      <c r="G95" s="362"/>
      <c r="H95" s="362"/>
      <c r="I95" s="340"/>
      <c r="J95" s="362" t="s">
        <v>89</v>
      </c>
      <c r="K95" s="362"/>
      <c r="L95" s="362"/>
      <c r="M95" s="362"/>
      <c r="N95" s="362"/>
      <c r="O95" s="362"/>
      <c r="P95" s="362"/>
      <c r="Q95" s="362"/>
      <c r="R95" s="362"/>
      <c r="S95" s="362"/>
      <c r="T95" s="362"/>
      <c r="U95" s="362"/>
      <c r="V95" s="362"/>
      <c r="W95" s="362"/>
      <c r="X95" s="362"/>
      <c r="Y95" s="362"/>
      <c r="Z95" s="362"/>
      <c r="AA95" s="362"/>
      <c r="AB95" s="362"/>
      <c r="AC95" s="362"/>
      <c r="AD95" s="362"/>
      <c r="AE95" s="362"/>
      <c r="AF95" s="362"/>
      <c r="AG95" s="363">
        <f>'SO.01 - Stavební úpravy '!J30</f>
        <v>0</v>
      </c>
      <c r="AH95" s="364"/>
      <c r="AI95" s="364"/>
      <c r="AJ95" s="364"/>
      <c r="AK95" s="364"/>
      <c r="AL95" s="364"/>
      <c r="AM95" s="364"/>
      <c r="AN95" s="363">
        <f t="shared" si="0"/>
        <v>0</v>
      </c>
      <c r="AO95" s="364"/>
      <c r="AP95" s="364"/>
      <c r="AQ95" s="341" t="s">
        <v>90</v>
      </c>
      <c r="AR95" s="338"/>
      <c r="AS95" s="342">
        <v>0</v>
      </c>
      <c r="AT95" s="343">
        <f t="shared" si="1"/>
        <v>0</v>
      </c>
      <c r="AU95" s="344">
        <f>'SO.01 - Stavební úpravy '!P137</f>
        <v>0</v>
      </c>
      <c r="AV95" s="343">
        <f>'SO.01 - Stavební úpravy '!J33</f>
        <v>0</v>
      </c>
      <c r="AW95" s="343">
        <f>'SO.01 - Stavební úpravy '!J34</f>
        <v>0</v>
      </c>
      <c r="AX95" s="343">
        <f>'SO.01 - Stavební úpravy '!J35</f>
        <v>0</v>
      </c>
      <c r="AY95" s="343">
        <f>'SO.01 - Stavební úpravy '!J36</f>
        <v>0</v>
      </c>
      <c r="AZ95" s="343">
        <f>'SO.01 - Stavební úpravy '!F33</f>
        <v>0</v>
      </c>
      <c r="BA95" s="343">
        <f>'SO.01 - Stavební úpravy '!F34</f>
        <v>0</v>
      </c>
      <c r="BB95" s="343">
        <f>'SO.01 - Stavební úpravy '!F35</f>
        <v>0</v>
      </c>
      <c r="BC95" s="343">
        <f>'SO.01 - Stavební úpravy '!F36</f>
        <v>0</v>
      </c>
      <c r="BD95" s="345">
        <f>'SO.01 - Stavební úpravy '!F37</f>
        <v>0</v>
      </c>
      <c r="BE95" s="346"/>
      <c r="BT95" s="40" t="s">
        <v>91</v>
      </c>
      <c r="BV95" s="40" t="s">
        <v>85</v>
      </c>
      <c r="BW95" s="40" t="s">
        <v>92</v>
      </c>
      <c r="BX95" s="40" t="s">
        <v>4</v>
      </c>
      <c r="CL95" s="40" t="s">
        <v>1</v>
      </c>
      <c r="CM95" s="40" t="s">
        <v>93</v>
      </c>
    </row>
    <row r="96" spans="1:91" s="7" customFormat="1" ht="16.5" customHeight="1">
      <c r="A96" s="337" t="s">
        <v>87</v>
      </c>
      <c r="B96" s="338"/>
      <c r="C96" s="339"/>
      <c r="D96" s="362" t="s">
        <v>94</v>
      </c>
      <c r="E96" s="362"/>
      <c r="F96" s="362"/>
      <c r="G96" s="362"/>
      <c r="H96" s="362"/>
      <c r="I96" s="340"/>
      <c r="J96" s="362" t="s">
        <v>95</v>
      </c>
      <c r="K96" s="362"/>
      <c r="L96" s="362"/>
      <c r="M96" s="362"/>
      <c r="N96" s="362"/>
      <c r="O96" s="362"/>
      <c r="P96" s="362"/>
      <c r="Q96" s="362"/>
      <c r="R96" s="362"/>
      <c r="S96" s="362"/>
      <c r="T96" s="362"/>
      <c r="U96" s="362"/>
      <c r="V96" s="362"/>
      <c r="W96" s="362"/>
      <c r="X96" s="362"/>
      <c r="Y96" s="362"/>
      <c r="Z96" s="362"/>
      <c r="AA96" s="362"/>
      <c r="AB96" s="362"/>
      <c r="AC96" s="362"/>
      <c r="AD96" s="362"/>
      <c r="AE96" s="362"/>
      <c r="AF96" s="362"/>
      <c r="AG96" s="363">
        <f>'SO.02 - Zdravotechnika'!J30</f>
        <v>0</v>
      </c>
      <c r="AH96" s="364"/>
      <c r="AI96" s="364"/>
      <c r="AJ96" s="364"/>
      <c r="AK96" s="364"/>
      <c r="AL96" s="364"/>
      <c r="AM96" s="364"/>
      <c r="AN96" s="363">
        <f t="shared" si="0"/>
        <v>0</v>
      </c>
      <c r="AO96" s="364"/>
      <c r="AP96" s="364"/>
      <c r="AQ96" s="341" t="s">
        <v>90</v>
      </c>
      <c r="AR96" s="338"/>
      <c r="AS96" s="342">
        <v>0</v>
      </c>
      <c r="AT96" s="343">
        <f t="shared" si="1"/>
        <v>0</v>
      </c>
      <c r="AU96" s="344">
        <f>'SO.02 - Zdravotechnika'!P120</f>
        <v>0</v>
      </c>
      <c r="AV96" s="343">
        <f>'SO.02 - Zdravotechnika'!J33</f>
        <v>0</v>
      </c>
      <c r="AW96" s="343">
        <f>'SO.02 - Zdravotechnika'!J34</f>
        <v>0</v>
      </c>
      <c r="AX96" s="343">
        <f>'SO.02 - Zdravotechnika'!J35</f>
        <v>0</v>
      </c>
      <c r="AY96" s="343">
        <f>'SO.02 - Zdravotechnika'!J36</f>
        <v>0</v>
      </c>
      <c r="AZ96" s="343">
        <f>'SO.02 - Zdravotechnika'!F33</f>
        <v>0</v>
      </c>
      <c r="BA96" s="343">
        <f>'SO.02 - Zdravotechnika'!F34</f>
        <v>0</v>
      </c>
      <c r="BB96" s="343">
        <f>'SO.02 - Zdravotechnika'!F35</f>
        <v>0</v>
      </c>
      <c r="BC96" s="343">
        <f>'SO.02 - Zdravotechnika'!F36</f>
        <v>0</v>
      </c>
      <c r="BD96" s="345">
        <f>'SO.02 - Zdravotechnika'!F37</f>
        <v>0</v>
      </c>
      <c r="BE96" s="346"/>
      <c r="BT96" s="40" t="s">
        <v>91</v>
      </c>
      <c r="BV96" s="40" t="s">
        <v>85</v>
      </c>
      <c r="BW96" s="40" t="s">
        <v>96</v>
      </c>
      <c r="BX96" s="40" t="s">
        <v>4</v>
      </c>
      <c r="CL96" s="40" t="s">
        <v>1</v>
      </c>
      <c r="CM96" s="40" t="s">
        <v>93</v>
      </c>
    </row>
    <row r="97" spans="1:91" s="7" customFormat="1" ht="16.5" customHeight="1">
      <c r="A97" s="337" t="s">
        <v>87</v>
      </c>
      <c r="B97" s="338"/>
      <c r="C97" s="339"/>
      <c r="D97" s="362" t="s">
        <v>97</v>
      </c>
      <c r="E97" s="362"/>
      <c r="F97" s="362"/>
      <c r="G97" s="362"/>
      <c r="H97" s="362"/>
      <c r="I97" s="340"/>
      <c r="J97" s="362" t="s">
        <v>98</v>
      </c>
      <c r="K97" s="362"/>
      <c r="L97" s="362"/>
      <c r="M97" s="362"/>
      <c r="N97" s="362"/>
      <c r="O97" s="362"/>
      <c r="P97" s="362"/>
      <c r="Q97" s="362"/>
      <c r="R97" s="362"/>
      <c r="S97" s="362"/>
      <c r="T97" s="362"/>
      <c r="U97" s="362"/>
      <c r="V97" s="362"/>
      <c r="W97" s="362"/>
      <c r="X97" s="362"/>
      <c r="Y97" s="362"/>
      <c r="Z97" s="362"/>
      <c r="AA97" s="362"/>
      <c r="AB97" s="362"/>
      <c r="AC97" s="362"/>
      <c r="AD97" s="362"/>
      <c r="AE97" s="362"/>
      <c r="AF97" s="362"/>
      <c r="AG97" s="363">
        <f>'SO.03 - Otopná tělesa'!J30</f>
        <v>0</v>
      </c>
      <c r="AH97" s="364"/>
      <c r="AI97" s="364"/>
      <c r="AJ97" s="364"/>
      <c r="AK97" s="364"/>
      <c r="AL97" s="364"/>
      <c r="AM97" s="364"/>
      <c r="AN97" s="363">
        <f t="shared" si="0"/>
        <v>0</v>
      </c>
      <c r="AO97" s="364"/>
      <c r="AP97" s="364"/>
      <c r="AQ97" s="341" t="s">
        <v>90</v>
      </c>
      <c r="AR97" s="338"/>
      <c r="AS97" s="342">
        <v>0</v>
      </c>
      <c r="AT97" s="343">
        <f t="shared" si="1"/>
        <v>0</v>
      </c>
      <c r="AU97" s="344">
        <f>'SO.03 - Otopná tělesa'!P121</f>
        <v>0</v>
      </c>
      <c r="AV97" s="343">
        <f>'SO.03 - Otopná tělesa'!J33</f>
        <v>0</v>
      </c>
      <c r="AW97" s="343">
        <f>'SO.03 - Otopná tělesa'!J34</f>
        <v>0</v>
      </c>
      <c r="AX97" s="343">
        <f>'SO.03 - Otopná tělesa'!J35</f>
        <v>0</v>
      </c>
      <c r="AY97" s="343">
        <f>'SO.03 - Otopná tělesa'!J36</f>
        <v>0</v>
      </c>
      <c r="AZ97" s="343">
        <f>'SO.03 - Otopná tělesa'!F33</f>
        <v>0</v>
      </c>
      <c r="BA97" s="343">
        <f>'SO.03 - Otopná tělesa'!F34</f>
        <v>0</v>
      </c>
      <c r="BB97" s="343">
        <f>'SO.03 - Otopná tělesa'!F35</f>
        <v>0</v>
      </c>
      <c r="BC97" s="343">
        <f>'SO.03 - Otopná tělesa'!F36</f>
        <v>0</v>
      </c>
      <c r="BD97" s="345">
        <f>'SO.03 - Otopná tělesa'!F37</f>
        <v>0</v>
      </c>
      <c r="BE97" s="346"/>
      <c r="BT97" s="40" t="s">
        <v>91</v>
      </c>
      <c r="BV97" s="40" t="s">
        <v>85</v>
      </c>
      <c r="BW97" s="40" t="s">
        <v>99</v>
      </c>
      <c r="BX97" s="40" t="s">
        <v>4</v>
      </c>
      <c r="CL97" s="40" t="s">
        <v>1</v>
      </c>
      <c r="CM97" s="40" t="s">
        <v>93</v>
      </c>
    </row>
    <row r="98" spans="1:91" s="7" customFormat="1" ht="16.5" customHeight="1">
      <c r="A98" s="337" t="s">
        <v>87</v>
      </c>
      <c r="B98" s="338"/>
      <c r="C98" s="339"/>
      <c r="D98" s="362" t="s">
        <v>100</v>
      </c>
      <c r="E98" s="362"/>
      <c r="F98" s="362"/>
      <c r="G98" s="362"/>
      <c r="H98" s="362"/>
      <c r="I98" s="340"/>
      <c r="J98" s="362" t="s">
        <v>101</v>
      </c>
      <c r="K98" s="362"/>
      <c r="L98" s="362"/>
      <c r="M98" s="362"/>
      <c r="N98" s="362"/>
      <c r="O98" s="362"/>
      <c r="P98" s="362"/>
      <c r="Q98" s="362"/>
      <c r="R98" s="362"/>
      <c r="S98" s="362"/>
      <c r="T98" s="362"/>
      <c r="U98" s="362"/>
      <c r="V98" s="362"/>
      <c r="W98" s="362"/>
      <c r="X98" s="362"/>
      <c r="Y98" s="362"/>
      <c r="Z98" s="362"/>
      <c r="AA98" s="362"/>
      <c r="AB98" s="362"/>
      <c r="AC98" s="362"/>
      <c r="AD98" s="362"/>
      <c r="AE98" s="362"/>
      <c r="AF98" s="362"/>
      <c r="AG98" s="363">
        <f>'SO.04 - Elektromontáže - ...'!J30</f>
        <v>0</v>
      </c>
      <c r="AH98" s="364"/>
      <c r="AI98" s="364"/>
      <c r="AJ98" s="364"/>
      <c r="AK98" s="364"/>
      <c r="AL98" s="364"/>
      <c r="AM98" s="364"/>
      <c r="AN98" s="363">
        <f t="shared" si="0"/>
        <v>0</v>
      </c>
      <c r="AO98" s="364"/>
      <c r="AP98" s="364"/>
      <c r="AQ98" s="341" t="s">
        <v>90</v>
      </c>
      <c r="AR98" s="338"/>
      <c r="AS98" s="342">
        <v>0</v>
      </c>
      <c r="AT98" s="343">
        <f t="shared" si="1"/>
        <v>0</v>
      </c>
      <c r="AU98" s="344">
        <f>'SO.04 - Elektromontáže - ...'!P118</f>
        <v>0</v>
      </c>
      <c r="AV98" s="343">
        <f>'SO.04 - Elektromontáže - ...'!J33</f>
        <v>0</v>
      </c>
      <c r="AW98" s="343">
        <f>'SO.04 - Elektromontáže - ...'!J34</f>
        <v>0</v>
      </c>
      <c r="AX98" s="343">
        <f>'SO.04 - Elektromontáže - ...'!J35</f>
        <v>0</v>
      </c>
      <c r="AY98" s="343">
        <f>'SO.04 - Elektromontáže - ...'!J36</f>
        <v>0</v>
      </c>
      <c r="AZ98" s="343">
        <f>'SO.04 - Elektromontáže - ...'!F33</f>
        <v>0</v>
      </c>
      <c r="BA98" s="343">
        <f>'SO.04 - Elektromontáže - ...'!F34</f>
        <v>0</v>
      </c>
      <c r="BB98" s="343">
        <f>'SO.04 - Elektromontáže - ...'!F35</f>
        <v>0</v>
      </c>
      <c r="BC98" s="343">
        <f>'SO.04 - Elektromontáže - ...'!F36</f>
        <v>0</v>
      </c>
      <c r="BD98" s="345">
        <f>'SO.04 - Elektromontáže - ...'!F37</f>
        <v>0</v>
      </c>
      <c r="BE98" s="346"/>
      <c r="BT98" s="40" t="s">
        <v>91</v>
      </c>
      <c r="BV98" s="40" t="s">
        <v>85</v>
      </c>
      <c r="BW98" s="40" t="s">
        <v>102</v>
      </c>
      <c r="BX98" s="40" t="s">
        <v>4</v>
      </c>
      <c r="CL98" s="40" t="s">
        <v>19</v>
      </c>
      <c r="CM98" s="40" t="s">
        <v>93</v>
      </c>
    </row>
    <row r="99" spans="1:91" s="7" customFormat="1" ht="16.5" customHeight="1">
      <c r="A99" s="337" t="s">
        <v>87</v>
      </c>
      <c r="B99" s="338"/>
      <c r="C99" s="339"/>
      <c r="D99" s="362" t="s">
        <v>103</v>
      </c>
      <c r="E99" s="362"/>
      <c r="F99" s="362"/>
      <c r="G99" s="362"/>
      <c r="H99" s="362"/>
      <c r="I99" s="340"/>
      <c r="J99" s="362" t="s">
        <v>104</v>
      </c>
      <c r="K99" s="362"/>
      <c r="L99" s="362"/>
      <c r="M99" s="362"/>
      <c r="N99" s="362"/>
      <c r="O99" s="362"/>
      <c r="P99" s="362"/>
      <c r="Q99" s="362"/>
      <c r="R99" s="362"/>
      <c r="S99" s="362"/>
      <c r="T99" s="362"/>
      <c r="U99" s="362"/>
      <c r="V99" s="362"/>
      <c r="W99" s="362"/>
      <c r="X99" s="362"/>
      <c r="Y99" s="362"/>
      <c r="Z99" s="362"/>
      <c r="AA99" s="362"/>
      <c r="AB99" s="362"/>
      <c r="AC99" s="362"/>
      <c r="AD99" s="362"/>
      <c r="AE99" s="362"/>
      <c r="AF99" s="362"/>
      <c r="AG99" s="363">
        <f>'SO.05 - Elektromontáže - ...'!J30</f>
        <v>0</v>
      </c>
      <c r="AH99" s="364"/>
      <c r="AI99" s="364"/>
      <c r="AJ99" s="364"/>
      <c r="AK99" s="364"/>
      <c r="AL99" s="364"/>
      <c r="AM99" s="364"/>
      <c r="AN99" s="363">
        <f t="shared" si="0"/>
        <v>0</v>
      </c>
      <c r="AO99" s="364"/>
      <c r="AP99" s="364"/>
      <c r="AQ99" s="341" t="s">
        <v>90</v>
      </c>
      <c r="AR99" s="338"/>
      <c r="AS99" s="342">
        <v>0</v>
      </c>
      <c r="AT99" s="343">
        <f t="shared" si="1"/>
        <v>0</v>
      </c>
      <c r="AU99" s="344">
        <f>'SO.05 - Elektromontáže - ...'!P123</f>
        <v>0</v>
      </c>
      <c r="AV99" s="343">
        <f>'SO.05 - Elektromontáže - ...'!J33</f>
        <v>0</v>
      </c>
      <c r="AW99" s="343">
        <f>'SO.05 - Elektromontáže - ...'!J34</f>
        <v>0</v>
      </c>
      <c r="AX99" s="343">
        <f>'SO.05 - Elektromontáže - ...'!J35</f>
        <v>0</v>
      </c>
      <c r="AY99" s="343">
        <f>'SO.05 - Elektromontáže - ...'!J36</f>
        <v>0</v>
      </c>
      <c r="AZ99" s="343">
        <f>'SO.05 - Elektromontáže - ...'!F33</f>
        <v>0</v>
      </c>
      <c r="BA99" s="343">
        <f>'SO.05 - Elektromontáže - ...'!F34</f>
        <v>0</v>
      </c>
      <c r="BB99" s="343">
        <f>'SO.05 - Elektromontáže - ...'!F35</f>
        <v>0</v>
      </c>
      <c r="BC99" s="343">
        <f>'SO.05 - Elektromontáže - ...'!F36</f>
        <v>0</v>
      </c>
      <c r="BD99" s="345">
        <f>'SO.05 - Elektromontáže - ...'!F37</f>
        <v>0</v>
      </c>
      <c r="BE99" s="346"/>
      <c r="BT99" s="40" t="s">
        <v>91</v>
      </c>
      <c r="BV99" s="40" t="s">
        <v>85</v>
      </c>
      <c r="BW99" s="40" t="s">
        <v>105</v>
      </c>
      <c r="BX99" s="40" t="s">
        <v>4</v>
      </c>
      <c r="CL99" s="40" t="s">
        <v>19</v>
      </c>
      <c r="CM99" s="40" t="s">
        <v>93</v>
      </c>
    </row>
    <row r="100" spans="1:91" s="7" customFormat="1" ht="16.5" customHeight="1">
      <c r="A100" s="337" t="s">
        <v>87</v>
      </c>
      <c r="B100" s="338"/>
      <c r="C100" s="339"/>
      <c r="D100" s="362" t="s">
        <v>106</v>
      </c>
      <c r="E100" s="362"/>
      <c r="F100" s="362"/>
      <c r="G100" s="362"/>
      <c r="H100" s="362"/>
      <c r="I100" s="340"/>
      <c r="J100" s="362" t="s">
        <v>107</v>
      </c>
      <c r="K100" s="362"/>
      <c r="L100" s="362"/>
      <c r="M100" s="362"/>
      <c r="N100" s="362"/>
      <c r="O100" s="362"/>
      <c r="P100" s="362"/>
      <c r="Q100" s="362"/>
      <c r="R100" s="362"/>
      <c r="S100" s="362"/>
      <c r="T100" s="362"/>
      <c r="U100" s="362"/>
      <c r="V100" s="362"/>
      <c r="W100" s="362"/>
      <c r="X100" s="362"/>
      <c r="Y100" s="362"/>
      <c r="Z100" s="362"/>
      <c r="AA100" s="362"/>
      <c r="AB100" s="362"/>
      <c r="AC100" s="362"/>
      <c r="AD100" s="362"/>
      <c r="AE100" s="362"/>
      <c r="AF100" s="362"/>
      <c r="AG100" s="363">
        <f>'SO.06 - Vzduchotechnika'!J30</f>
        <v>0</v>
      </c>
      <c r="AH100" s="364"/>
      <c r="AI100" s="364"/>
      <c r="AJ100" s="364"/>
      <c r="AK100" s="364"/>
      <c r="AL100" s="364"/>
      <c r="AM100" s="364"/>
      <c r="AN100" s="363">
        <f t="shared" si="0"/>
        <v>0</v>
      </c>
      <c r="AO100" s="364"/>
      <c r="AP100" s="364"/>
      <c r="AQ100" s="341" t="s">
        <v>90</v>
      </c>
      <c r="AR100" s="338"/>
      <c r="AS100" s="342">
        <v>0</v>
      </c>
      <c r="AT100" s="343">
        <f t="shared" si="1"/>
        <v>0</v>
      </c>
      <c r="AU100" s="344">
        <f>'SO.06 - Vzduchotechnika'!P118</f>
        <v>0</v>
      </c>
      <c r="AV100" s="343">
        <f>'SO.06 - Vzduchotechnika'!J33</f>
        <v>0</v>
      </c>
      <c r="AW100" s="343">
        <f>'SO.06 - Vzduchotechnika'!J34</f>
        <v>0</v>
      </c>
      <c r="AX100" s="343">
        <f>'SO.06 - Vzduchotechnika'!J35</f>
        <v>0</v>
      </c>
      <c r="AY100" s="343">
        <f>'SO.06 - Vzduchotechnika'!J36</f>
        <v>0</v>
      </c>
      <c r="AZ100" s="343">
        <f>'SO.06 - Vzduchotechnika'!F33</f>
        <v>0</v>
      </c>
      <c r="BA100" s="343">
        <f>'SO.06 - Vzduchotechnika'!F34</f>
        <v>0</v>
      </c>
      <c r="BB100" s="343">
        <f>'SO.06 - Vzduchotechnika'!F35</f>
        <v>0</v>
      </c>
      <c r="BC100" s="343">
        <f>'SO.06 - Vzduchotechnika'!F36</f>
        <v>0</v>
      </c>
      <c r="BD100" s="345">
        <f>'SO.06 - Vzduchotechnika'!F37</f>
        <v>0</v>
      </c>
      <c r="BE100" s="346"/>
      <c r="BT100" s="40" t="s">
        <v>91</v>
      </c>
      <c r="BV100" s="40" t="s">
        <v>85</v>
      </c>
      <c r="BW100" s="40" t="s">
        <v>108</v>
      </c>
      <c r="BX100" s="40" t="s">
        <v>4</v>
      </c>
      <c r="CL100" s="40" t="s">
        <v>1</v>
      </c>
      <c r="CM100" s="40" t="s">
        <v>93</v>
      </c>
    </row>
    <row r="101" spans="1:91" s="7" customFormat="1" ht="16.5" customHeight="1">
      <c r="A101" s="337" t="s">
        <v>87</v>
      </c>
      <c r="B101" s="338"/>
      <c r="C101" s="339"/>
      <c r="D101" s="362" t="s">
        <v>109</v>
      </c>
      <c r="E101" s="362"/>
      <c r="F101" s="362"/>
      <c r="G101" s="362"/>
      <c r="H101" s="362"/>
      <c r="I101" s="340"/>
      <c r="J101" s="362" t="s">
        <v>110</v>
      </c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362"/>
      <c r="AE101" s="362"/>
      <c r="AF101" s="362"/>
      <c r="AG101" s="363">
        <f>'SO.07 - Vedlejší a ostatn...'!J30</f>
        <v>0</v>
      </c>
      <c r="AH101" s="364"/>
      <c r="AI101" s="364"/>
      <c r="AJ101" s="364"/>
      <c r="AK101" s="364"/>
      <c r="AL101" s="364"/>
      <c r="AM101" s="364"/>
      <c r="AN101" s="363">
        <f t="shared" si="0"/>
        <v>0</v>
      </c>
      <c r="AO101" s="364"/>
      <c r="AP101" s="364"/>
      <c r="AQ101" s="341" t="s">
        <v>90</v>
      </c>
      <c r="AR101" s="338"/>
      <c r="AS101" s="347">
        <v>0</v>
      </c>
      <c r="AT101" s="348">
        <f t="shared" si="1"/>
        <v>0</v>
      </c>
      <c r="AU101" s="349" t="e">
        <f>'SO.07 - Vedlejší a ostatn...'!P121</f>
        <v>#REF!</v>
      </c>
      <c r="AV101" s="348">
        <f>'SO.07 - Vedlejší a ostatn...'!J33</f>
        <v>0</v>
      </c>
      <c r="AW101" s="348">
        <f>'SO.07 - Vedlejší a ostatn...'!J34</f>
        <v>0</v>
      </c>
      <c r="AX101" s="348">
        <f>'SO.07 - Vedlejší a ostatn...'!J35</f>
        <v>0</v>
      </c>
      <c r="AY101" s="348">
        <f>'SO.07 - Vedlejší a ostatn...'!J36</f>
        <v>0</v>
      </c>
      <c r="AZ101" s="348">
        <f>'SO.07 - Vedlejší a ostatn...'!F33</f>
        <v>0</v>
      </c>
      <c r="BA101" s="348">
        <f>'SO.07 - Vedlejší a ostatn...'!F34</f>
        <v>0</v>
      </c>
      <c r="BB101" s="348">
        <f>'SO.07 - Vedlejší a ostatn...'!F35</f>
        <v>0</v>
      </c>
      <c r="BC101" s="348">
        <f>'SO.07 - Vedlejší a ostatn...'!F36</f>
        <v>0</v>
      </c>
      <c r="BD101" s="350">
        <f>'SO.07 - Vedlejší a ostatn...'!F37</f>
        <v>0</v>
      </c>
      <c r="BE101" s="346"/>
      <c r="BT101" s="40" t="s">
        <v>91</v>
      </c>
      <c r="BV101" s="40" t="s">
        <v>85</v>
      </c>
      <c r="BW101" s="40" t="s">
        <v>111</v>
      </c>
      <c r="BX101" s="40" t="s">
        <v>4</v>
      </c>
      <c r="CL101" s="40" t="s">
        <v>1</v>
      </c>
      <c r="CM101" s="40" t="s">
        <v>93</v>
      </c>
    </row>
    <row r="102" spans="1:57" s="2" customFormat="1" ht="30" customHeight="1">
      <c r="A102" s="83"/>
      <c r="B102" s="84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4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</row>
    <row r="103" spans="1:57" s="2" customFormat="1" ht="6.95" customHeight="1">
      <c r="A103" s="83"/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84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</row>
  </sheetData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D100:H100"/>
    <mergeCell ref="J100:AF100"/>
    <mergeCell ref="AN101:AP101"/>
    <mergeCell ref="AG101:AM101"/>
    <mergeCell ref="D101:H101"/>
    <mergeCell ref="J101:AF101"/>
    <mergeCell ref="D98:H98"/>
    <mergeCell ref="J98:AF98"/>
    <mergeCell ref="AN99:AP99"/>
    <mergeCell ref="AG99:AM99"/>
    <mergeCell ref="D99:H99"/>
    <mergeCell ref="J99:AF99"/>
    <mergeCell ref="D96:H96"/>
    <mergeCell ref="AG96:AM96"/>
    <mergeCell ref="AN96:AP96"/>
    <mergeCell ref="AN97:AP97"/>
    <mergeCell ref="D97:H97"/>
    <mergeCell ref="J97:AF97"/>
    <mergeCell ref="AG97:AM97"/>
    <mergeCell ref="D95:H95"/>
    <mergeCell ref="AG95:AM95"/>
    <mergeCell ref="J95:AF95"/>
    <mergeCell ref="AN95:AP95"/>
    <mergeCell ref="AG94:AM94"/>
    <mergeCell ref="AN94:AP94"/>
    <mergeCell ref="AS89:AT91"/>
    <mergeCell ref="AM90:AP90"/>
    <mergeCell ref="C92:G92"/>
    <mergeCell ref="AG92:AM92"/>
    <mergeCell ref="I92:AF92"/>
    <mergeCell ref="AN92:AP92"/>
  </mergeCells>
  <hyperlinks>
    <hyperlink ref="A95" location="'SO.01 - Stavební úpravy '!C2" display="/"/>
    <hyperlink ref="A96" location="'SO.02 - Zdravotechnika'!C2" display="/"/>
    <hyperlink ref="A97" location="'SO.03 - Otopná tělesa'!C2" display="/"/>
    <hyperlink ref="A98" location="'SO.04 - Elektromontáže - ...'!C2" display="/"/>
    <hyperlink ref="A99" location="'SO.05 - Elektromontáže - ...'!C2" display="/"/>
    <hyperlink ref="A100" location="'SO.06 - Vzduchotechnika'!C2" display="/"/>
    <hyperlink ref="A101" location="'SO.07 -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228"/>
  <sheetViews>
    <sheetView showGridLines="0" workbookViewId="0" topLeftCell="A1">
      <selection activeCell="I140" sqref="I140"/>
    </sheetView>
  </sheetViews>
  <sheetFormatPr defaultColWidth="9.140625" defaultRowHeight="12"/>
  <cols>
    <col min="1" max="1" width="8.28125" style="77" customWidth="1"/>
    <col min="2" max="2" width="1.1484375" style="77" customWidth="1"/>
    <col min="3" max="3" width="4.140625" style="77" customWidth="1"/>
    <col min="4" max="4" width="4.28125" style="77" customWidth="1"/>
    <col min="5" max="5" width="17.140625" style="77" customWidth="1"/>
    <col min="6" max="6" width="50.8515625" style="77" customWidth="1"/>
    <col min="7" max="7" width="7.421875" style="77" customWidth="1"/>
    <col min="8" max="8" width="14.00390625" style="77" customWidth="1"/>
    <col min="9" max="9" width="15.8515625" style="1" customWidth="1"/>
    <col min="10" max="11" width="22.28125" style="77" customWidth="1"/>
    <col min="12" max="12" width="12.421875" style="150" customWidth="1"/>
    <col min="13" max="13" width="10.8515625" style="77" hidden="1" customWidth="1"/>
    <col min="14" max="14" width="9.28125" style="77" hidden="1" customWidth="1"/>
    <col min="15" max="20" width="14.140625" style="77" hidden="1" customWidth="1"/>
    <col min="21" max="21" width="0.13671875" style="77" customWidth="1"/>
    <col min="22" max="22" width="12.28125" style="77" customWidth="1"/>
    <col min="23" max="23" width="16.28125" style="77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5" customHeight="1"/>
    <row r="2" spans="1:56" s="1" customFormat="1" ht="36.95" customHeight="1">
      <c r="A2" s="77"/>
      <c r="B2" s="77"/>
      <c r="C2" s="77"/>
      <c r="D2" s="77"/>
      <c r="E2" s="77"/>
      <c r="F2" s="77"/>
      <c r="G2" s="77"/>
      <c r="H2" s="77"/>
      <c r="J2" s="77"/>
      <c r="K2" s="77"/>
      <c r="L2" s="376" t="s">
        <v>5</v>
      </c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77"/>
      <c r="AT2" s="18" t="s">
        <v>92</v>
      </c>
      <c r="AZ2" s="41" t="s">
        <v>112</v>
      </c>
      <c r="BA2" s="41" t="s">
        <v>113</v>
      </c>
      <c r="BB2" s="41" t="s">
        <v>1</v>
      </c>
      <c r="BC2" s="41" t="s">
        <v>114</v>
      </c>
      <c r="BD2" s="41" t="s">
        <v>93</v>
      </c>
    </row>
    <row r="3" spans="1:56" s="1" customFormat="1" ht="6.95" customHeight="1">
      <c r="A3" s="77"/>
      <c r="B3" s="78"/>
      <c r="C3" s="79"/>
      <c r="D3" s="79"/>
      <c r="E3" s="79"/>
      <c r="F3" s="79"/>
      <c r="G3" s="79"/>
      <c r="H3" s="79"/>
      <c r="I3" s="20"/>
      <c r="J3" s="79"/>
      <c r="K3" s="79"/>
      <c r="L3" s="151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AT3" s="18" t="s">
        <v>93</v>
      </c>
      <c r="AZ3" s="41" t="s">
        <v>115</v>
      </c>
      <c r="BA3" s="41" t="s">
        <v>116</v>
      </c>
      <c r="BB3" s="41" t="s">
        <v>1</v>
      </c>
      <c r="BC3" s="41" t="s">
        <v>117</v>
      </c>
      <c r="BD3" s="41" t="s">
        <v>93</v>
      </c>
    </row>
    <row r="4" spans="1:56" s="1" customFormat="1" ht="24.95" customHeight="1">
      <c r="A4" s="77"/>
      <c r="B4" s="80"/>
      <c r="C4" s="77"/>
      <c r="D4" s="81" t="s">
        <v>118</v>
      </c>
      <c r="E4" s="77"/>
      <c r="F4" s="77"/>
      <c r="G4" s="77"/>
      <c r="H4" s="77"/>
      <c r="J4" s="77"/>
      <c r="K4" s="77"/>
      <c r="L4" s="151"/>
      <c r="M4" s="152" t="s">
        <v>10</v>
      </c>
      <c r="N4" s="77"/>
      <c r="O4" s="77"/>
      <c r="P4" s="77"/>
      <c r="Q4" s="77"/>
      <c r="R4" s="77"/>
      <c r="S4" s="77"/>
      <c r="T4" s="77"/>
      <c r="U4" s="77"/>
      <c r="V4" s="77"/>
      <c r="W4" s="77"/>
      <c r="AT4" s="18" t="s">
        <v>3</v>
      </c>
      <c r="AZ4" s="41" t="s">
        <v>119</v>
      </c>
      <c r="BA4" s="41" t="s">
        <v>120</v>
      </c>
      <c r="BB4" s="41" t="s">
        <v>1</v>
      </c>
      <c r="BC4" s="41" t="s">
        <v>121</v>
      </c>
      <c r="BD4" s="41" t="s">
        <v>93</v>
      </c>
    </row>
    <row r="5" spans="1:56" s="1" customFormat="1" ht="6.95" customHeight="1">
      <c r="A5" s="77"/>
      <c r="B5" s="80"/>
      <c r="C5" s="77"/>
      <c r="D5" s="77"/>
      <c r="E5" s="77"/>
      <c r="F5" s="77"/>
      <c r="G5" s="77"/>
      <c r="H5" s="77"/>
      <c r="J5" s="77"/>
      <c r="K5" s="77"/>
      <c r="L5" s="151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AZ5" s="41" t="s">
        <v>122</v>
      </c>
      <c r="BA5" s="41" t="s">
        <v>123</v>
      </c>
      <c r="BB5" s="41" t="s">
        <v>1</v>
      </c>
      <c r="BC5" s="41" t="s">
        <v>124</v>
      </c>
      <c r="BD5" s="41" t="s">
        <v>93</v>
      </c>
    </row>
    <row r="6" spans="1:56" s="1" customFormat="1" ht="12" customHeight="1">
      <c r="A6" s="77"/>
      <c r="B6" s="80"/>
      <c r="C6" s="77"/>
      <c r="D6" s="82" t="s">
        <v>16</v>
      </c>
      <c r="E6" s="77"/>
      <c r="F6" s="77"/>
      <c r="G6" s="77"/>
      <c r="H6" s="77"/>
      <c r="J6" s="77"/>
      <c r="K6" s="77"/>
      <c r="L6" s="151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AZ6" s="41" t="s">
        <v>125</v>
      </c>
      <c r="BA6" s="41" t="s">
        <v>126</v>
      </c>
      <c r="BB6" s="41" t="s">
        <v>1</v>
      </c>
      <c r="BC6" s="41" t="s">
        <v>127</v>
      </c>
      <c r="BD6" s="41" t="s">
        <v>93</v>
      </c>
    </row>
    <row r="7" spans="1:56" s="1" customFormat="1" ht="26.25" customHeight="1">
      <c r="A7" s="77"/>
      <c r="B7" s="80"/>
      <c r="C7" s="77"/>
      <c r="D7" s="77"/>
      <c r="E7" s="391" t="str">
        <f>'Rekapitulace stavby'!K6</f>
        <v>I.ETAPA - Stavební úpravy vnitřních prostor objektu B Mendelovy univerzity, p.č. 2/1</v>
      </c>
      <c r="F7" s="392"/>
      <c r="G7" s="392"/>
      <c r="H7" s="392"/>
      <c r="J7" s="77"/>
      <c r="K7" s="77"/>
      <c r="L7" s="151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AZ7" s="41" t="s">
        <v>128</v>
      </c>
      <c r="BA7" s="41" t="s">
        <v>129</v>
      </c>
      <c r="BB7" s="41" t="s">
        <v>1</v>
      </c>
      <c r="BC7" s="41" t="s">
        <v>130</v>
      </c>
      <c r="BD7" s="41" t="s">
        <v>93</v>
      </c>
    </row>
    <row r="8" spans="1:56" s="2" customFormat="1" ht="12" customHeight="1">
      <c r="A8" s="83"/>
      <c r="B8" s="84"/>
      <c r="C8" s="83"/>
      <c r="D8" s="82" t="s">
        <v>131</v>
      </c>
      <c r="E8" s="83"/>
      <c r="F8" s="83"/>
      <c r="G8" s="83"/>
      <c r="H8" s="83"/>
      <c r="I8" s="26"/>
      <c r="J8" s="83"/>
      <c r="K8" s="83"/>
      <c r="L8" s="153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26"/>
      <c r="Y8" s="26"/>
      <c r="Z8" s="26"/>
      <c r="AA8" s="26"/>
      <c r="AB8" s="26"/>
      <c r="AC8" s="26"/>
      <c r="AD8" s="26"/>
      <c r="AE8" s="26"/>
      <c r="AZ8" s="41" t="s">
        <v>132</v>
      </c>
      <c r="BA8" s="41" t="s">
        <v>133</v>
      </c>
      <c r="BB8" s="41" t="s">
        <v>1</v>
      </c>
      <c r="BC8" s="41" t="s">
        <v>134</v>
      </c>
      <c r="BD8" s="41" t="s">
        <v>93</v>
      </c>
    </row>
    <row r="9" spans="1:56" s="2" customFormat="1" ht="16.5" customHeight="1">
      <c r="A9" s="83"/>
      <c r="B9" s="84"/>
      <c r="C9" s="83"/>
      <c r="D9" s="83"/>
      <c r="E9" s="370" t="s">
        <v>135</v>
      </c>
      <c r="F9" s="390"/>
      <c r="G9" s="390"/>
      <c r="H9" s="390"/>
      <c r="I9" s="26"/>
      <c r="J9" s="83"/>
      <c r="K9" s="83"/>
      <c r="L9" s="153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26"/>
      <c r="Y9" s="26"/>
      <c r="Z9" s="26"/>
      <c r="AA9" s="26"/>
      <c r="AB9" s="26"/>
      <c r="AC9" s="26"/>
      <c r="AD9" s="26"/>
      <c r="AE9" s="26"/>
      <c r="AZ9" s="41" t="s">
        <v>136</v>
      </c>
      <c r="BA9" s="41" t="s">
        <v>137</v>
      </c>
      <c r="BB9" s="41" t="s">
        <v>1</v>
      </c>
      <c r="BC9" s="41" t="s">
        <v>138</v>
      </c>
      <c r="BD9" s="41" t="s">
        <v>93</v>
      </c>
    </row>
    <row r="10" spans="1:56" s="2" customFormat="1" ht="12">
      <c r="A10" s="83"/>
      <c r="B10" s="84"/>
      <c r="C10" s="83"/>
      <c r="D10" s="83"/>
      <c r="E10" s="83"/>
      <c r="F10" s="83"/>
      <c r="G10" s="83"/>
      <c r="H10" s="83"/>
      <c r="I10" s="26"/>
      <c r="J10" s="83"/>
      <c r="K10" s="83"/>
      <c r="L10" s="153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26"/>
      <c r="Y10" s="26"/>
      <c r="Z10" s="26"/>
      <c r="AA10" s="26"/>
      <c r="AB10" s="26"/>
      <c r="AC10" s="26"/>
      <c r="AD10" s="26"/>
      <c r="AE10" s="26"/>
      <c r="AZ10" s="41" t="s">
        <v>139</v>
      </c>
      <c r="BA10" s="41" t="s">
        <v>140</v>
      </c>
      <c r="BB10" s="41" t="s">
        <v>1</v>
      </c>
      <c r="BC10" s="41" t="s">
        <v>141</v>
      </c>
      <c r="BD10" s="41" t="s">
        <v>93</v>
      </c>
    </row>
    <row r="11" spans="1:56" s="2" customFormat="1" ht="12" customHeight="1">
      <c r="A11" s="83"/>
      <c r="B11" s="84"/>
      <c r="C11" s="83"/>
      <c r="D11" s="82" t="s">
        <v>18</v>
      </c>
      <c r="E11" s="83"/>
      <c r="F11" s="85" t="s">
        <v>1</v>
      </c>
      <c r="G11" s="83"/>
      <c r="H11" s="83"/>
      <c r="I11" s="25" t="s">
        <v>20</v>
      </c>
      <c r="J11" s="85" t="s">
        <v>1</v>
      </c>
      <c r="K11" s="83"/>
      <c r="L11" s="153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26"/>
      <c r="Y11" s="26"/>
      <c r="Z11" s="26"/>
      <c r="AA11" s="26"/>
      <c r="AB11" s="26"/>
      <c r="AC11" s="26"/>
      <c r="AD11" s="26"/>
      <c r="AE11" s="26"/>
      <c r="AZ11" s="41" t="s">
        <v>142</v>
      </c>
      <c r="BA11" s="41" t="s">
        <v>143</v>
      </c>
      <c r="BB11" s="41" t="s">
        <v>1</v>
      </c>
      <c r="BC11" s="41" t="s">
        <v>144</v>
      </c>
      <c r="BD11" s="41" t="s">
        <v>93</v>
      </c>
    </row>
    <row r="12" spans="1:56" s="2" customFormat="1" ht="12" customHeight="1">
      <c r="A12" s="83"/>
      <c r="B12" s="84"/>
      <c r="C12" s="83"/>
      <c r="D12" s="82" t="s">
        <v>22</v>
      </c>
      <c r="E12" s="83"/>
      <c r="F12" s="85" t="s">
        <v>23</v>
      </c>
      <c r="G12" s="83"/>
      <c r="H12" s="83"/>
      <c r="I12" s="25" t="s">
        <v>24</v>
      </c>
      <c r="J12" s="154" t="str">
        <f>'Rekapitulace stavby'!AN8</f>
        <v>20. 12. 2021</v>
      </c>
      <c r="K12" s="83"/>
      <c r="L12" s="153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26"/>
      <c r="Y12" s="26"/>
      <c r="Z12" s="26"/>
      <c r="AA12" s="26"/>
      <c r="AB12" s="26"/>
      <c r="AC12" s="26"/>
      <c r="AD12" s="26"/>
      <c r="AE12" s="26"/>
      <c r="AZ12" s="41" t="s">
        <v>145</v>
      </c>
      <c r="BA12" s="41" t="s">
        <v>146</v>
      </c>
      <c r="BB12" s="41" t="s">
        <v>1</v>
      </c>
      <c r="BC12" s="41" t="s">
        <v>147</v>
      </c>
      <c r="BD12" s="41" t="s">
        <v>93</v>
      </c>
    </row>
    <row r="13" spans="1:56" s="2" customFormat="1" ht="10.9" customHeight="1">
      <c r="A13" s="83"/>
      <c r="B13" s="84"/>
      <c r="C13" s="83"/>
      <c r="D13" s="83"/>
      <c r="E13" s="83"/>
      <c r="F13" s="83"/>
      <c r="G13" s="83"/>
      <c r="H13" s="83"/>
      <c r="I13" s="26"/>
      <c r="J13" s="83"/>
      <c r="K13" s="83"/>
      <c r="L13" s="153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26"/>
      <c r="Y13" s="26"/>
      <c r="Z13" s="26"/>
      <c r="AA13" s="26"/>
      <c r="AB13" s="26"/>
      <c r="AC13" s="26"/>
      <c r="AD13" s="26"/>
      <c r="AE13" s="26"/>
      <c r="AZ13" s="41" t="s">
        <v>148</v>
      </c>
      <c r="BA13" s="41" t="s">
        <v>149</v>
      </c>
      <c r="BB13" s="41" t="s">
        <v>1</v>
      </c>
      <c r="BC13" s="41" t="s">
        <v>150</v>
      </c>
      <c r="BD13" s="41" t="s">
        <v>93</v>
      </c>
    </row>
    <row r="14" spans="1:56" s="2" customFormat="1" ht="12" customHeight="1">
      <c r="A14" s="83"/>
      <c r="B14" s="84"/>
      <c r="C14" s="83"/>
      <c r="D14" s="82" t="s">
        <v>30</v>
      </c>
      <c r="E14" s="83"/>
      <c r="F14" s="83"/>
      <c r="G14" s="83"/>
      <c r="H14" s="83"/>
      <c r="I14" s="25" t="s">
        <v>31</v>
      </c>
      <c r="J14" s="85" t="s">
        <v>1</v>
      </c>
      <c r="K14" s="83"/>
      <c r="L14" s="153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26"/>
      <c r="Y14" s="26"/>
      <c r="Z14" s="26"/>
      <c r="AA14" s="26"/>
      <c r="AB14" s="26"/>
      <c r="AC14" s="26"/>
      <c r="AD14" s="26"/>
      <c r="AE14" s="26"/>
      <c r="AZ14" s="41" t="s">
        <v>151</v>
      </c>
      <c r="BA14" s="41" t="s">
        <v>152</v>
      </c>
      <c r="BB14" s="41" t="s">
        <v>1</v>
      </c>
      <c r="BC14" s="41" t="s">
        <v>153</v>
      </c>
      <c r="BD14" s="41" t="s">
        <v>93</v>
      </c>
    </row>
    <row r="15" spans="1:56" s="2" customFormat="1" ht="18" customHeight="1">
      <c r="A15" s="83"/>
      <c r="B15" s="84"/>
      <c r="C15" s="83"/>
      <c r="D15" s="83"/>
      <c r="E15" s="85" t="s">
        <v>32</v>
      </c>
      <c r="F15" s="83"/>
      <c r="G15" s="83"/>
      <c r="H15" s="83"/>
      <c r="I15" s="25" t="s">
        <v>33</v>
      </c>
      <c r="J15" s="85" t="s">
        <v>1</v>
      </c>
      <c r="K15" s="83"/>
      <c r="L15" s="153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26"/>
      <c r="Y15" s="26"/>
      <c r="Z15" s="26"/>
      <c r="AA15" s="26"/>
      <c r="AB15" s="26"/>
      <c r="AC15" s="26"/>
      <c r="AD15" s="26"/>
      <c r="AE15" s="26"/>
      <c r="AZ15" s="41" t="s">
        <v>154</v>
      </c>
      <c r="BA15" s="41" t="s">
        <v>155</v>
      </c>
      <c r="BB15" s="41" t="s">
        <v>1</v>
      </c>
      <c r="BC15" s="41" t="s">
        <v>156</v>
      </c>
      <c r="BD15" s="41" t="s">
        <v>93</v>
      </c>
    </row>
    <row r="16" spans="1:56" s="2" customFormat="1" ht="6.95" customHeight="1">
      <c r="A16" s="83"/>
      <c r="B16" s="84"/>
      <c r="C16" s="83"/>
      <c r="D16" s="83"/>
      <c r="E16" s="83"/>
      <c r="F16" s="83"/>
      <c r="G16" s="83"/>
      <c r="H16" s="83"/>
      <c r="I16" s="26"/>
      <c r="J16" s="83"/>
      <c r="K16" s="83"/>
      <c r="L16" s="153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26"/>
      <c r="Y16" s="26"/>
      <c r="Z16" s="26"/>
      <c r="AA16" s="26"/>
      <c r="AB16" s="26"/>
      <c r="AC16" s="26"/>
      <c r="AD16" s="26"/>
      <c r="AE16" s="26"/>
      <c r="AZ16" s="41" t="s">
        <v>157</v>
      </c>
      <c r="BA16" s="41" t="s">
        <v>158</v>
      </c>
      <c r="BB16" s="41" t="s">
        <v>1</v>
      </c>
      <c r="BC16" s="41" t="s">
        <v>159</v>
      </c>
      <c r="BD16" s="41" t="s">
        <v>93</v>
      </c>
    </row>
    <row r="17" spans="1:56" s="2" customFormat="1" ht="12" customHeight="1">
      <c r="A17" s="83"/>
      <c r="B17" s="84"/>
      <c r="C17" s="83"/>
      <c r="D17" s="82" t="s">
        <v>34</v>
      </c>
      <c r="E17" s="83"/>
      <c r="F17" s="83"/>
      <c r="G17" s="83"/>
      <c r="H17" s="83"/>
      <c r="I17" s="25" t="s">
        <v>31</v>
      </c>
      <c r="J17" s="155" t="str">
        <f>'Rekapitulace stavby'!AN13</f>
        <v>Vyplň údaj</v>
      </c>
      <c r="K17" s="83"/>
      <c r="L17" s="153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26"/>
      <c r="Y17" s="26"/>
      <c r="Z17" s="26"/>
      <c r="AA17" s="26"/>
      <c r="AB17" s="26"/>
      <c r="AC17" s="26"/>
      <c r="AD17" s="26"/>
      <c r="AE17" s="26"/>
      <c r="AZ17" s="41" t="s">
        <v>160</v>
      </c>
      <c r="BA17" s="41" t="s">
        <v>161</v>
      </c>
      <c r="BB17" s="41" t="s">
        <v>1</v>
      </c>
      <c r="BC17" s="41" t="s">
        <v>162</v>
      </c>
      <c r="BD17" s="41" t="s">
        <v>93</v>
      </c>
    </row>
    <row r="18" spans="1:56" s="2" customFormat="1" ht="18" customHeight="1">
      <c r="A18" s="83"/>
      <c r="B18" s="84"/>
      <c r="C18" s="83"/>
      <c r="D18" s="83"/>
      <c r="E18" s="393" t="str">
        <f>'Rekapitulace stavby'!E14</f>
        <v>Vyplň údaj</v>
      </c>
      <c r="F18" s="385"/>
      <c r="G18" s="385"/>
      <c r="H18" s="385"/>
      <c r="I18" s="25" t="s">
        <v>33</v>
      </c>
      <c r="J18" s="155" t="str">
        <f>'Rekapitulace stavby'!AN14</f>
        <v>Vyplň údaj</v>
      </c>
      <c r="K18" s="83"/>
      <c r="L18" s="153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26"/>
      <c r="Y18" s="26"/>
      <c r="Z18" s="26"/>
      <c r="AA18" s="26"/>
      <c r="AB18" s="26"/>
      <c r="AC18" s="26"/>
      <c r="AD18" s="26"/>
      <c r="AE18" s="26"/>
      <c r="AZ18" s="41" t="s">
        <v>163</v>
      </c>
      <c r="BA18" s="41" t="s">
        <v>164</v>
      </c>
      <c r="BB18" s="41" t="s">
        <v>1</v>
      </c>
      <c r="BC18" s="41" t="s">
        <v>165</v>
      </c>
      <c r="BD18" s="41" t="s">
        <v>93</v>
      </c>
    </row>
    <row r="19" spans="1:56" s="2" customFormat="1" ht="6.95" customHeight="1">
      <c r="A19" s="83"/>
      <c r="B19" s="84"/>
      <c r="C19" s="83"/>
      <c r="D19" s="83"/>
      <c r="E19" s="83"/>
      <c r="F19" s="83"/>
      <c r="G19" s="83"/>
      <c r="H19" s="83"/>
      <c r="I19" s="26"/>
      <c r="J19" s="83"/>
      <c r="K19" s="83"/>
      <c r="L19" s="153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26"/>
      <c r="Y19" s="26"/>
      <c r="Z19" s="26"/>
      <c r="AA19" s="26"/>
      <c r="AB19" s="26"/>
      <c r="AC19" s="26"/>
      <c r="AD19" s="26"/>
      <c r="AE19" s="26"/>
      <c r="AZ19" s="41" t="s">
        <v>166</v>
      </c>
      <c r="BA19" s="41" t="s">
        <v>167</v>
      </c>
      <c r="BB19" s="41" t="s">
        <v>1</v>
      </c>
      <c r="BC19" s="41" t="s">
        <v>168</v>
      </c>
      <c r="BD19" s="41" t="s">
        <v>93</v>
      </c>
    </row>
    <row r="20" spans="1:56" s="2" customFormat="1" ht="12" customHeight="1">
      <c r="A20" s="83"/>
      <c r="B20" s="84"/>
      <c r="C20" s="83"/>
      <c r="D20" s="82" t="s">
        <v>36</v>
      </c>
      <c r="E20" s="83"/>
      <c r="F20" s="83"/>
      <c r="G20" s="83"/>
      <c r="H20" s="83"/>
      <c r="I20" s="25" t="s">
        <v>31</v>
      </c>
      <c r="J20" s="85" t="s">
        <v>1</v>
      </c>
      <c r="K20" s="83"/>
      <c r="L20" s="153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26"/>
      <c r="Y20" s="26"/>
      <c r="Z20" s="26"/>
      <c r="AA20" s="26"/>
      <c r="AB20" s="26"/>
      <c r="AC20" s="26"/>
      <c r="AD20" s="26"/>
      <c r="AE20" s="26"/>
      <c r="AZ20" s="41" t="s">
        <v>169</v>
      </c>
      <c r="BA20" s="41" t="s">
        <v>170</v>
      </c>
      <c r="BB20" s="41" t="s">
        <v>1</v>
      </c>
      <c r="BC20" s="41" t="s">
        <v>171</v>
      </c>
      <c r="BD20" s="41" t="s">
        <v>93</v>
      </c>
    </row>
    <row r="21" spans="1:56" s="2" customFormat="1" ht="18" customHeight="1">
      <c r="A21" s="83"/>
      <c r="B21" s="84"/>
      <c r="C21" s="83"/>
      <c r="D21" s="83"/>
      <c r="E21" s="85" t="s">
        <v>37</v>
      </c>
      <c r="F21" s="83"/>
      <c r="G21" s="83"/>
      <c r="H21" s="83"/>
      <c r="I21" s="25" t="s">
        <v>33</v>
      </c>
      <c r="J21" s="85" t="s">
        <v>1</v>
      </c>
      <c r="K21" s="83"/>
      <c r="L21" s="153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26"/>
      <c r="Y21" s="26"/>
      <c r="Z21" s="26"/>
      <c r="AA21" s="26"/>
      <c r="AB21" s="26"/>
      <c r="AC21" s="26"/>
      <c r="AD21" s="26"/>
      <c r="AE21" s="26"/>
      <c r="AZ21" s="41" t="s">
        <v>172</v>
      </c>
      <c r="BA21" s="41" t="s">
        <v>173</v>
      </c>
      <c r="BB21" s="41" t="s">
        <v>1</v>
      </c>
      <c r="BC21" s="41" t="s">
        <v>174</v>
      </c>
      <c r="BD21" s="41" t="s">
        <v>93</v>
      </c>
    </row>
    <row r="22" spans="1:31" s="2" customFormat="1" ht="6.95" customHeight="1">
      <c r="A22" s="83"/>
      <c r="B22" s="84"/>
      <c r="C22" s="83"/>
      <c r="D22" s="83"/>
      <c r="E22" s="83"/>
      <c r="F22" s="83"/>
      <c r="G22" s="83"/>
      <c r="H22" s="83"/>
      <c r="I22" s="26"/>
      <c r="J22" s="83"/>
      <c r="K22" s="83"/>
      <c r="L22" s="153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83"/>
      <c r="B23" s="84"/>
      <c r="C23" s="83"/>
      <c r="D23" s="82" t="s">
        <v>39</v>
      </c>
      <c r="E23" s="83"/>
      <c r="F23" s="83"/>
      <c r="G23" s="83"/>
      <c r="H23" s="83"/>
      <c r="I23" s="25" t="s">
        <v>31</v>
      </c>
      <c r="J23" s="85" t="str">
        <f>IF('Rekapitulace stavby'!AN19="","",'Rekapitulace stavby'!AN19)</f>
        <v/>
      </c>
      <c r="K23" s="83"/>
      <c r="L23" s="153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83"/>
      <c r="B24" s="84"/>
      <c r="C24" s="83"/>
      <c r="D24" s="83"/>
      <c r="E24" s="85" t="str">
        <f>IF('Rekapitulace stavby'!E20="","",'Rekapitulace stavby'!E20)</f>
        <v xml:space="preserve"> </v>
      </c>
      <c r="F24" s="83"/>
      <c r="G24" s="83"/>
      <c r="H24" s="83"/>
      <c r="I24" s="25" t="s">
        <v>33</v>
      </c>
      <c r="J24" s="85" t="str">
        <f>IF('Rekapitulace stavby'!AN20="","",'Rekapitulace stavby'!AN20)</f>
        <v/>
      </c>
      <c r="K24" s="83"/>
      <c r="L24" s="153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83"/>
      <c r="B25" s="84"/>
      <c r="C25" s="83"/>
      <c r="D25" s="83"/>
      <c r="E25" s="83"/>
      <c r="F25" s="83"/>
      <c r="G25" s="83"/>
      <c r="H25" s="83"/>
      <c r="I25" s="26"/>
      <c r="J25" s="83"/>
      <c r="K25" s="83"/>
      <c r="L25" s="153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83"/>
      <c r="B26" s="84"/>
      <c r="C26" s="83"/>
      <c r="D26" s="82" t="s">
        <v>41</v>
      </c>
      <c r="E26" s="83"/>
      <c r="F26" s="83"/>
      <c r="G26" s="83"/>
      <c r="H26" s="83"/>
      <c r="I26" s="26"/>
      <c r="J26" s="83"/>
      <c r="K26" s="83"/>
      <c r="L26" s="153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71.25" customHeight="1">
      <c r="A27" s="86"/>
      <c r="B27" s="87"/>
      <c r="C27" s="86"/>
      <c r="D27" s="86"/>
      <c r="E27" s="389" t="s">
        <v>42</v>
      </c>
      <c r="F27" s="389"/>
      <c r="G27" s="389"/>
      <c r="H27" s="389"/>
      <c r="I27" s="42"/>
      <c r="J27" s="86"/>
      <c r="K27" s="86"/>
      <c r="L27" s="156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42"/>
      <c r="Y27" s="42"/>
      <c r="Z27" s="42"/>
      <c r="AA27" s="42"/>
      <c r="AB27" s="42"/>
      <c r="AC27" s="42"/>
      <c r="AD27" s="42"/>
      <c r="AE27" s="42"/>
    </row>
    <row r="28" spans="1:31" s="2" customFormat="1" ht="6.95" customHeight="1">
      <c r="A28" s="83"/>
      <c r="B28" s="84"/>
      <c r="C28" s="83"/>
      <c r="D28" s="83"/>
      <c r="E28" s="83"/>
      <c r="F28" s="83"/>
      <c r="G28" s="83"/>
      <c r="H28" s="83"/>
      <c r="I28" s="26"/>
      <c r="J28" s="83"/>
      <c r="K28" s="83"/>
      <c r="L28" s="153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83"/>
      <c r="B29" s="84"/>
      <c r="C29" s="83"/>
      <c r="D29" s="88"/>
      <c r="E29" s="88"/>
      <c r="F29" s="88"/>
      <c r="G29" s="88"/>
      <c r="H29" s="88"/>
      <c r="I29" s="37"/>
      <c r="J29" s="88"/>
      <c r="K29" s="88"/>
      <c r="L29" s="153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83"/>
      <c r="B30" s="84"/>
      <c r="C30" s="83"/>
      <c r="D30" s="89" t="s">
        <v>43</v>
      </c>
      <c r="E30" s="83"/>
      <c r="F30" s="83"/>
      <c r="G30" s="83"/>
      <c r="H30" s="83"/>
      <c r="I30" s="26"/>
      <c r="J30" s="158">
        <f>ROUND(J137,2)</f>
        <v>0</v>
      </c>
      <c r="K30" s="83"/>
      <c r="L30" s="153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83"/>
      <c r="B31" s="84"/>
      <c r="C31" s="83"/>
      <c r="D31" s="88"/>
      <c r="E31" s="88"/>
      <c r="F31" s="88"/>
      <c r="G31" s="88"/>
      <c r="H31" s="88"/>
      <c r="I31" s="37"/>
      <c r="J31" s="88"/>
      <c r="K31" s="88"/>
      <c r="L31" s="153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83"/>
      <c r="B32" s="84"/>
      <c r="C32" s="83"/>
      <c r="D32" s="83"/>
      <c r="E32" s="83"/>
      <c r="F32" s="90" t="s">
        <v>45</v>
      </c>
      <c r="G32" s="83"/>
      <c r="H32" s="83"/>
      <c r="I32" s="29" t="s">
        <v>44</v>
      </c>
      <c r="J32" s="90" t="s">
        <v>46</v>
      </c>
      <c r="K32" s="83"/>
      <c r="L32" s="153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83"/>
      <c r="B33" s="84"/>
      <c r="C33" s="83"/>
      <c r="D33" s="91" t="s">
        <v>47</v>
      </c>
      <c r="E33" s="82" t="s">
        <v>48</v>
      </c>
      <c r="F33" s="92">
        <f>ROUND((J30),2)</f>
        <v>0</v>
      </c>
      <c r="G33" s="83"/>
      <c r="H33" s="83"/>
      <c r="I33" s="43">
        <v>0.21</v>
      </c>
      <c r="J33" s="92">
        <f>ROUND((F33*I33),2)</f>
        <v>0</v>
      </c>
      <c r="K33" s="83"/>
      <c r="L33" s="153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83"/>
      <c r="B34" s="84"/>
      <c r="C34" s="83"/>
      <c r="D34" s="83"/>
      <c r="E34" s="82" t="s">
        <v>49</v>
      </c>
      <c r="F34" s="92">
        <f>ROUND((SUM(BF137:BF2227)),2)</f>
        <v>0</v>
      </c>
      <c r="G34" s="83"/>
      <c r="H34" s="83"/>
      <c r="I34" s="43">
        <v>0.15</v>
      </c>
      <c r="J34" s="92">
        <f>ROUND(((SUM(BF137:BF2227))*I34),2)</f>
        <v>0</v>
      </c>
      <c r="K34" s="83"/>
      <c r="L34" s="153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83"/>
      <c r="B35" s="84"/>
      <c r="C35" s="83"/>
      <c r="D35" s="83"/>
      <c r="E35" s="82" t="s">
        <v>50</v>
      </c>
      <c r="F35" s="92">
        <f>ROUND((SUM(BG137:BG2227)),2)</f>
        <v>0</v>
      </c>
      <c r="G35" s="83"/>
      <c r="H35" s="83"/>
      <c r="I35" s="43">
        <v>0.21</v>
      </c>
      <c r="J35" s="92">
        <f>0</f>
        <v>0</v>
      </c>
      <c r="K35" s="83"/>
      <c r="L35" s="153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83"/>
      <c r="B36" s="84"/>
      <c r="C36" s="83"/>
      <c r="D36" s="83"/>
      <c r="E36" s="82" t="s">
        <v>51</v>
      </c>
      <c r="F36" s="92">
        <f>ROUND((SUM(BH137:BH2227)),2)</f>
        <v>0</v>
      </c>
      <c r="G36" s="83"/>
      <c r="H36" s="83"/>
      <c r="I36" s="43">
        <v>0.15</v>
      </c>
      <c r="J36" s="92">
        <f>0</f>
        <v>0</v>
      </c>
      <c r="K36" s="83"/>
      <c r="L36" s="153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83"/>
      <c r="B37" s="84"/>
      <c r="C37" s="83"/>
      <c r="D37" s="83"/>
      <c r="E37" s="82" t="s">
        <v>52</v>
      </c>
      <c r="F37" s="92">
        <f>ROUND((SUM(BI137:BI2227)),2)</f>
        <v>0</v>
      </c>
      <c r="G37" s="83"/>
      <c r="H37" s="83"/>
      <c r="I37" s="43">
        <v>0</v>
      </c>
      <c r="J37" s="92">
        <f>0</f>
        <v>0</v>
      </c>
      <c r="K37" s="83"/>
      <c r="L37" s="153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83"/>
      <c r="B38" s="84"/>
      <c r="C38" s="83"/>
      <c r="D38" s="83"/>
      <c r="E38" s="83"/>
      <c r="F38" s="83"/>
      <c r="G38" s="83"/>
      <c r="H38" s="83"/>
      <c r="I38" s="26"/>
      <c r="J38" s="83"/>
      <c r="K38" s="83"/>
      <c r="L38" s="153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83"/>
      <c r="B39" s="84"/>
      <c r="C39" s="93"/>
      <c r="D39" s="94" t="s">
        <v>53</v>
      </c>
      <c r="E39" s="95"/>
      <c r="F39" s="95"/>
      <c r="G39" s="96" t="s">
        <v>54</v>
      </c>
      <c r="H39" s="97" t="s">
        <v>55</v>
      </c>
      <c r="I39" s="36"/>
      <c r="J39" s="159">
        <f>SUM(J30:J37)</f>
        <v>0</v>
      </c>
      <c r="K39" s="160"/>
      <c r="L39" s="153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83"/>
      <c r="B40" s="84"/>
      <c r="C40" s="83"/>
      <c r="D40" s="83"/>
      <c r="E40" s="83"/>
      <c r="F40" s="83"/>
      <c r="G40" s="83"/>
      <c r="H40" s="83"/>
      <c r="I40" s="26"/>
      <c r="J40" s="83"/>
      <c r="K40" s="83"/>
      <c r="L40" s="153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26"/>
      <c r="Y40" s="26"/>
      <c r="Z40" s="26"/>
      <c r="AA40" s="26"/>
      <c r="AB40" s="26"/>
      <c r="AC40" s="26"/>
      <c r="AD40" s="26"/>
      <c r="AE40" s="26"/>
    </row>
    <row r="41" spans="1:23" s="1" customFormat="1" ht="14.45" customHeight="1">
      <c r="A41" s="77"/>
      <c r="B41" s="80"/>
      <c r="C41" s="77"/>
      <c r="D41" s="77"/>
      <c r="E41" s="77"/>
      <c r="F41" s="77"/>
      <c r="G41" s="77"/>
      <c r="H41" s="77"/>
      <c r="J41" s="77"/>
      <c r="K41" s="77"/>
      <c r="L41" s="151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s="1" customFormat="1" ht="14.45" customHeight="1">
      <c r="A42" s="77"/>
      <c r="B42" s="80"/>
      <c r="C42" s="77"/>
      <c r="D42" s="77"/>
      <c r="E42" s="77"/>
      <c r="F42" s="77"/>
      <c r="G42" s="77"/>
      <c r="H42" s="77"/>
      <c r="J42" s="77"/>
      <c r="K42" s="77"/>
      <c r="L42" s="151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s="1" customFormat="1" ht="14.45" customHeight="1">
      <c r="A43" s="77"/>
      <c r="B43" s="80"/>
      <c r="C43" s="77"/>
      <c r="D43" s="77"/>
      <c r="E43" s="77"/>
      <c r="F43" s="77"/>
      <c r="G43" s="77"/>
      <c r="H43" s="77"/>
      <c r="J43" s="77"/>
      <c r="K43" s="77"/>
      <c r="L43" s="151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s="1" customFormat="1" ht="14.45" customHeight="1">
      <c r="A44" s="77"/>
      <c r="B44" s="80"/>
      <c r="C44" s="77"/>
      <c r="D44" s="77"/>
      <c r="E44" s="77"/>
      <c r="F44" s="77"/>
      <c r="G44" s="77"/>
      <c r="H44" s="77"/>
      <c r="J44" s="77"/>
      <c r="K44" s="77"/>
      <c r="L44" s="151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s="1" customFormat="1" ht="14.45" customHeight="1">
      <c r="A45" s="77"/>
      <c r="B45" s="80"/>
      <c r="C45" s="77"/>
      <c r="D45" s="77"/>
      <c r="E45" s="77"/>
      <c r="F45" s="77"/>
      <c r="G45" s="77"/>
      <c r="H45" s="77"/>
      <c r="J45" s="77"/>
      <c r="K45" s="77"/>
      <c r="L45" s="151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s="1" customFormat="1" ht="14.45" customHeight="1">
      <c r="A46" s="77"/>
      <c r="B46" s="80"/>
      <c r="C46" s="77"/>
      <c r="D46" s="77"/>
      <c r="E46" s="77"/>
      <c r="F46" s="77"/>
      <c r="G46" s="77"/>
      <c r="H46" s="77"/>
      <c r="J46" s="77"/>
      <c r="K46" s="77"/>
      <c r="L46" s="151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s="1" customFormat="1" ht="14.45" customHeight="1">
      <c r="A47" s="77"/>
      <c r="B47" s="80"/>
      <c r="C47" s="77"/>
      <c r="D47" s="77"/>
      <c r="E47" s="77"/>
      <c r="F47" s="77"/>
      <c r="G47" s="77"/>
      <c r="H47" s="77"/>
      <c r="J47" s="77"/>
      <c r="K47" s="77"/>
      <c r="L47" s="151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s="1" customFormat="1" ht="14.45" customHeight="1">
      <c r="A48" s="77"/>
      <c r="B48" s="80"/>
      <c r="C48" s="77"/>
      <c r="D48" s="77"/>
      <c r="E48" s="77"/>
      <c r="F48" s="77"/>
      <c r="G48" s="77"/>
      <c r="H48" s="77"/>
      <c r="J48" s="77"/>
      <c r="K48" s="77"/>
      <c r="L48" s="151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s="1" customFormat="1" ht="14.45" customHeight="1">
      <c r="A49" s="77"/>
      <c r="B49" s="80"/>
      <c r="C49" s="77"/>
      <c r="D49" s="77"/>
      <c r="E49" s="77"/>
      <c r="F49" s="77"/>
      <c r="G49" s="77"/>
      <c r="H49" s="77"/>
      <c r="J49" s="77"/>
      <c r="K49" s="77"/>
      <c r="L49" s="151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s="2" customFormat="1" ht="14.45" customHeight="1">
      <c r="A50" s="98"/>
      <c r="B50" s="99"/>
      <c r="C50" s="98"/>
      <c r="D50" s="100" t="s">
        <v>56</v>
      </c>
      <c r="E50" s="101"/>
      <c r="F50" s="101"/>
      <c r="G50" s="100" t="s">
        <v>57</v>
      </c>
      <c r="H50" s="101"/>
      <c r="I50" s="30"/>
      <c r="J50" s="101"/>
      <c r="K50" s="101"/>
      <c r="L50" s="153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</row>
    <row r="51" spans="2:12" ht="12">
      <c r="B51" s="80"/>
      <c r="L51" s="151"/>
    </row>
    <row r="52" spans="2:12" ht="12">
      <c r="B52" s="80"/>
      <c r="L52" s="151"/>
    </row>
    <row r="53" spans="2:12" ht="12">
      <c r="B53" s="80"/>
      <c r="L53" s="151"/>
    </row>
    <row r="54" spans="2:12" ht="12">
      <c r="B54" s="80"/>
      <c r="L54" s="151"/>
    </row>
    <row r="55" spans="2:12" ht="12">
      <c r="B55" s="80"/>
      <c r="L55" s="151"/>
    </row>
    <row r="56" spans="2:12" ht="12">
      <c r="B56" s="80"/>
      <c r="L56" s="151"/>
    </row>
    <row r="57" spans="2:12" ht="12">
      <c r="B57" s="80"/>
      <c r="L57" s="151"/>
    </row>
    <row r="58" spans="2:12" ht="12">
      <c r="B58" s="80"/>
      <c r="L58" s="151"/>
    </row>
    <row r="59" spans="2:12" ht="12">
      <c r="B59" s="80"/>
      <c r="L59" s="151"/>
    </row>
    <row r="60" spans="2:12" ht="12">
      <c r="B60" s="80"/>
      <c r="L60" s="151"/>
    </row>
    <row r="61" spans="1:31" s="2" customFormat="1" ht="12.75">
      <c r="A61" s="83"/>
      <c r="B61" s="84"/>
      <c r="C61" s="83"/>
      <c r="D61" s="102" t="s">
        <v>58</v>
      </c>
      <c r="E61" s="103"/>
      <c r="F61" s="104" t="s">
        <v>59</v>
      </c>
      <c r="G61" s="102" t="s">
        <v>58</v>
      </c>
      <c r="H61" s="103"/>
      <c r="I61" s="28"/>
      <c r="J61" s="161" t="s">
        <v>59</v>
      </c>
      <c r="K61" s="103"/>
      <c r="L61" s="153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80"/>
      <c r="L62" s="151"/>
    </row>
    <row r="63" spans="2:12" ht="12">
      <c r="B63" s="80"/>
      <c r="L63" s="151"/>
    </row>
    <row r="64" spans="2:12" ht="12">
      <c r="B64" s="80"/>
      <c r="L64" s="151"/>
    </row>
    <row r="65" spans="1:31" s="2" customFormat="1" ht="12.75">
      <c r="A65" s="83"/>
      <c r="B65" s="84"/>
      <c r="C65" s="83"/>
      <c r="D65" s="100" t="s">
        <v>60</v>
      </c>
      <c r="E65" s="105"/>
      <c r="F65" s="105"/>
      <c r="G65" s="100" t="s">
        <v>61</v>
      </c>
      <c r="H65" s="105"/>
      <c r="I65" s="31"/>
      <c r="J65" s="105"/>
      <c r="K65" s="105"/>
      <c r="L65" s="153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80"/>
      <c r="L66" s="151"/>
    </row>
    <row r="67" spans="2:12" ht="12">
      <c r="B67" s="80"/>
      <c r="L67" s="151"/>
    </row>
    <row r="68" spans="2:12" ht="12">
      <c r="B68" s="80"/>
      <c r="L68" s="151"/>
    </row>
    <row r="69" spans="2:12" ht="12">
      <c r="B69" s="80"/>
      <c r="L69" s="151"/>
    </row>
    <row r="70" spans="2:12" ht="12">
      <c r="B70" s="80"/>
      <c r="L70" s="151"/>
    </row>
    <row r="71" spans="2:12" ht="12">
      <c r="B71" s="80"/>
      <c r="L71" s="151"/>
    </row>
    <row r="72" spans="2:12" ht="12">
      <c r="B72" s="80"/>
      <c r="L72" s="151"/>
    </row>
    <row r="73" spans="2:12" ht="12">
      <c r="B73" s="80"/>
      <c r="L73" s="151"/>
    </row>
    <row r="74" spans="2:12" ht="12">
      <c r="B74" s="80"/>
      <c r="L74" s="151"/>
    </row>
    <row r="75" spans="2:12" ht="12">
      <c r="B75" s="80"/>
      <c r="L75" s="151"/>
    </row>
    <row r="76" spans="1:31" s="2" customFormat="1" ht="12.75">
      <c r="A76" s="83"/>
      <c r="B76" s="84"/>
      <c r="C76" s="83"/>
      <c r="D76" s="102" t="s">
        <v>58</v>
      </c>
      <c r="E76" s="103"/>
      <c r="F76" s="104" t="s">
        <v>59</v>
      </c>
      <c r="G76" s="102" t="s">
        <v>58</v>
      </c>
      <c r="H76" s="103"/>
      <c r="I76" s="28"/>
      <c r="J76" s="161" t="s">
        <v>59</v>
      </c>
      <c r="K76" s="103"/>
      <c r="L76" s="153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83"/>
      <c r="B77" s="106"/>
      <c r="C77" s="107"/>
      <c r="D77" s="107"/>
      <c r="E77" s="107"/>
      <c r="F77" s="107"/>
      <c r="G77" s="107"/>
      <c r="H77" s="107"/>
      <c r="I77" s="33"/>
      <c r="J77" s="107"/>
      <c r="K77" s="107"/>
      <c r="L77" s="153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26"/>
      <c r="Y77" s="26"/>
      <c r="Z77" s="26"/>
      <c r="AA77" s="26"/>
      <c r="AB77" s="26"/>
      <c r="AC77" s="26"/>
      <c r="AD77" s="26"/>
      <c r="AE77" s="26"/>
    </row>
    <row r="78" ht="15" customHeight="1"/>
    <row r="79" ht="15" customHeight="1"/>
    <row r="80" ht="15" customHeight="1"/>
    <row r="81" spans="1:31" s="2" customFormat="1" ht="6.95" customHeight="1">
      <c r="A81" s="83"/>
      <c r="B81" s="108"/>
      <c r="C81" s="109"/>
      <c r="D81" s="109"/>
      <c r="E81" s="109"/>
      <c r="F81" s="109"/>
      <c r="G81" s="109"/>
      <c r="H81" s="109"/>
      <c r="I81" s="34"/>
      <c r="J81" s="109"/>
      <c r="K81" s="109"/>
      <c r="L81" s="153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83"/>
      <c r="B82" s="84"/>
      <c r="C82" s="81" t="s">
        <v>175</v>
      </c>
      <c r="D82" s="83"/>
      <c r="E82" s="83"/>
      <c r="F82" s="83"/>
      <c r="G82" s="83"/>
      <c r="H82" s="83"/>
      <c r="I82" s="26"/>
      <c r="J82" s="83"/>
      <c r="K82" s="83"/>
      <c r="L82" s="153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83"/>
      <c r="B83" s="84"/>
      <c r="C83" s="83"/>
      <c r="D83" s="83"/>
      <c r="E83" s="83"/>
      <c r="F83" s="83"/>
      <c r="G83" s="83"/>
      <c r="H83" s="83"/>
      <c r="I83" s="26"/>
      <c r="J83" s="83"/>
      <c r="K83" s="83"/>
      <c r="L83" s="153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83"/>
      <c r="B84" s="84"/>
      <c r="C84" s="82" t="s">
        <v>16</v>
      </c>
      <c r="D84" s="83"/>
      <c r="E84" s="83"/>
      <c r="F84" s="83"/>
      <c r="G84" s="83"/>
      <c r="H84" s="83"/>
      <c r="I84" s="26"/>
      <c r="J84" s="83"/>
      <c r="K84" s="83"/>
      <c r="L84" s="153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6.25" customHeight="1">
      <c r="A85" s="83"/>
      <c r="B85" s="84"/>
      <c r="C85" s="83"/>
      <c r="D85" s="83"/>
      <c r="E85" s="391" t="str">
        <f>E7</f>
        <v>I.ETAPA - Stavební úpravy vnitřních prostor objektu B Mendelovy univerzity, p.č. 2/1</v>
      </c>
      <c r="F85" s="392"/>
      <c r="G85" s="392"/>
      <c r="H85" s="392"/>
      <c r="I85" s="26"/>
      <c r="J85" s="83"/>
      <c r="K85" s="83"/>
      <c r="L85" s="153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83"/>
      <c r="B86" s="84"/>
      <c r="C86" s="82" t="s">
        <v>131</v>
      </c>
      <c r="D86" s="83"/>
      <c r="E86" s="83"/>
      <c r="F86" s="83"/>
      <c r="G86" s="83"/>
      <c r="H86" s="83"/>
      <c r="I86" s="26"/>
      <c r="J86" s="83"/>
      <c r="K86" s="83"/>
      <c r="L86" s="153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83"/>
      <c r="B87" s="84"/>
      <c r="C87" s="83"/>
      <c r="D87" s="83"/>
      <c r="E87" s="370" t="str">
        <f>E9</f>
        <v xml:space="preserve">SO.01 - Stavební úpravy </v>
      </c>
      <c r="F87" s="390"/>
      <c r="G87" s="390"/>
      <c r="H87" s="390"/>
      <c r="I87" s="26"/>
      <c r="J87" s="83"/>
      <c r="K87" s="83"/>
      <c r="L87" s="153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83"/>
      <c r="B88" s="84"/>
      <c r="C88" s="83"/>
      <c r="D88" s="83"/>
      <c r="E88" s="83"/>
      <c r="F88" s="83"/>
      <c r="G88" s="83"/>
      <c r="H88" s="83"/>
      <c r="I88" s="26"/>
      <c r="J88" s="83"/>
      <c r="K88" s="83"/>
      <c r="L88" s="153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83"/>
      <c r="B89" s="84"/>
      <c r="C89" s="82" t="s">
        <v>22</v>
      </c>
      <c r="D89" s="83"/>
      <c r="E89" s="83"/>
      <c r="F89" s="85" t="str">
        <f>F12</f>
        <v>Brno - Černá Pole (6100771)</v>
      </c>
      <c r="G89" s="83"/>
      <c r="H89" s="83"/>
      <c r="I89" s="25" t="s">
        <v>24</v>
      </c>
      <c r="J89" s="154" t="str">
        <f>IF(J12="","",J12)</f>
        <v>20. 12. 2021</v>
      </c>
      <c r="K89" s="83"/>
      <c r="L89" s="153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83"/>
      <c r="B90" s="84"/>
      <c r="C90" s="83"/>
      <c r="D90" s="83"/>
      <c r="E90" s="83"/>
      <c r="F90" s="83"/>
      <c r="G90" s="83"/>
      <c r="H90" s="83"/>
      <c r="I90" s="26"/>
      <c r="J90" s="83"/>
      <c r="K90" s="83"/>
      <c r="L90" s="153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40.15" customHeight="1">
      <c r="A91" s="83"/>
      <c r="B91" s="84"/>
      <c r="C91" s="82" t="s">
        <v>30</v>
      </c>
      <c r="D91" s="83"/>
      <c r="E91" s="83"/>
      <c r="F91" s="85" t="str">
        <f>E15</f>
        <v>Mendelova univerzita v Brně, Zemědělská 810, Brno</v>
      </c>
      <c r="G91" s="83"/>
      <c r="H91" s="83"/>
      <c r="I91" s="25" t="s">
        <v>36</v>
      </c>
      <c r="J91" s="162" t="str">
        <f>E21</f>
        <v>Projecticon s.r.o., A. Kopeckého 151, Nový Hrádek</v>
      </c>
      <c r="K91" s="83"/>
      <c r="L91" s="153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83"/>
      <c r="B92" s="84"/>
      <c r="C92" s="82" t="s">
        <v>34</v>
      </c>
      <c r="D92" s="83"/>
      <c r="E92" s="83"/>
      <c r="F92" s="85" t="str">
        <f>IF(E18="","",E18)</f>
        <v>Vyplň údaj</v>
      </c>
      <c r="G92" s="83"/>
      <c r="H92" s="83"/>
      <c r="I92" s="25" t="s">
        <v>39</v>
      </c>
      <c r="J92" s="162" t="str">
        <f>E24</f>
        <v xml:space="preserve"> </v>
      </c>
      <c r="K92" s="83"/>
      <c r="L92" s="153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83"/>
      <c r="B93" s="84"/>
      <c r="C93" s="83"/>
      <c r="D93" s="83"/>
      <c r="E93" s="83"/>
      <c r="F93" s="83"/>
      <c r="G93" s="83"/>
      <c r="H93" s="83"/>
      <c r="I93" s="26"/>
      <c r="J93" s="83"/>
      <c r="K93" s="83"/>
      <c r="L93" s="153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83"/>
      <c r="B94" s="84"/>
      <c r="C94" s="110" t="s">
        <v>176</v>
      </c>
      <c r="D94" s="93"/>
      <c r="E94" s="93"/>
      <c r="F94" s="93"/>
      <c r="G94" s="93"/>
      <c r="H94" s="93"/>
      <c r="I94" s="44"/>
      <c r="J94" s="163" t="s">
        <v>177</v>
      </c>
      <c r="K94" s="93"/>
      <c r="L94" s="153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83"/>
      <c r="B95" s="84"/>
      <c r="C95" s="83"/>
      <c r="D95" s="83"/>
      <c r="E95" s="83"/>
      <c r="F95" s="83"/>
      <c r="G95" s="83"/>
      <c r="H95" s="83"/>
      <c r="I95" s="26"/>
      <c r="J95" s="83"/>
      <c r="K95" s="83"/>
      <c r="L95" s="153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83"/>
      <c r="B96" s="84"/>
      <c r="C96" s="111" t="s">
        <v>178</v>
      </c>
      <c r="D96" s="83"/>
      <c r="E96" s="83"/>
      <c r="F96" s="83"/>
      <c r="G96" s="83"/>
      <c r="H96" s="83"/>
      <c r="I96" s="26"/>
      <c r="J96" s="158">
        <f>J137</f>
        <v>0</v>
      </c>
      <c r="K96" s="83"/>
      <c r="L96" s="153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26"/>
      <c r="Y96" s="26"/>
      <c r="Z96" s="26"/>
      <c r="AA96" s="26"/>
      <c r="AB96" s="26"/>
      <c r="AC96" s="26"/>
      <c r="AD96" s="26"/>
      <c r="AE96" s="26"/>
      <c r="AU96" s="18" t="s">
        <v>179</v>
      </c>
    </row>
    <row r="97" spans="1:23" s="9" customFormat="1" ht="24.95" customHeight="1">
      <c r="A97" s="112"/>
      <c r="B97" s="113"/>
      <c r="C97" s="112"/>
      <c r="D97" s="114" t="s">
        <v>180</v>
      </c>
      <c r="E97" s="115"/>
      <c r="F97" s="115"/>
      <c r="G97" s="115"/>
      <c r="H97" s="115"/>
      <c r="I97" s="45"/>
      <c r="J97" s="164">
        <f>J138</f>
        <v>0</v>
      </c>
      <c r="K97" s="112"/>
      <c r="L97" s="165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</row>
    <row r="98" spans="1:23" s="10" customFormat="1" ht="19.9" customHeight="1">
      <c r="A98" s="116"/>
      <c r="B98" s="117"/>
      <c r="C98" s="116"/>
      <c r="D98" s="118" t="s">
        <v>181</v>
      </c>
      <c r="E98" s="119"/>
      <c r="F98" s="119"/>
      <c r="G98" s="119"/>
      <c r="H98" s="119"/>
      <c r="I98" s="46"/>
      <c r="J98" s="166">
        <f>J139</f>
        <v>0</v>
      </c>
      <c r="K98" s="116"/>
      <c r="L98" s="167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</row>
    <row r="99" spans="1:23" s="10" customFormat="1" ht="19.9" customHeight="1">
      <c r="A99" s="116"/>
      <c r="B99" s="117"/>
      <c r="C99" s="116"/>
      <c r="D99" s="118" t="s">
        <v>182</v>
      </c>
      <c r="E99" s="119"/>
      <c r="F99" s="119"/>
      <c r="G99" s="119"/>
      <c r="H99" s="119"/>
      <c r="I99" s="46"/>
      <c r="J99" s="166">
        <f>J192</f>
        <v>0</v>
      </c>
      <c r="K99" s="116"/>
      <c r="L99" s="167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</row>
    <row r="100" spans="1:23" s="10" customFormat="1" ht="19.9" customHeight="1">
      <c r="A100" s="116"/>
      <c r="B100" s="117"/>
      <c r="C100" s="116"/>
      <c r="D100" s="118" t="s">
        <v>183</v>
      </c>
      <c r="E100" s="119"/>
      <c r="F100" s="119"/>
      <c r="G100" s="119"/>
      <c r="H100" s="119"/>
      <c r="I100" s="46"/>
      <c r="J100" s="166">
        <f>J236</f>
        <v>0</v>
      </c>
      <c r="K100" s="116"/>
      <c r="L100" s="167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</row>
    <row r="101" spans="1:23" s="10" customFormat="1" ht="19.9" customHeight="1">
      <c r="A101" s="116"/>
      <c r="B101" s="117"/>
      <c r="C101" s="116"/>
      <c r="D101" s="118" t="s">
        <v>184</v>
      </c>
      <c r="E101" s="119"/>
      <c r="F101" s="119"/>
      <c r="G101" s="119"/>
      <c r="H101" s="119"/>
      <c r="I101" s="46"/>
      <c r="J101" s="166">
        <f>J312</f>
        <v>0</v>
      </c>
      <c r="K101" s="116"/>
      <c r="L101" s="167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</row>
    <row r="102" spans="1:23" s="10" customFormat="1" ht="19.9" customHeight="1">
      <c r="A102" s="116"/>
      <c r="B102" s="117"/>
      <c r="C102" s="116"/>
      <c r="D102" s="118" t="s">
        <v>185</v>
      </c>
      <c r="E102" s="119"/>
      <c r="F102" s="119"/>
      <c r="G102" s="119"/>
      <c r="H102" s="119"/>
      <c r="I102" s="46"/>
      <c r="J102" s="166">
        <f>J342</f>
        <v>0</v>
      </c>
      <c r="K102" s="116"/>
      <c r="L102" s="167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</row>
    <row r="103" spans="1:23" s="10" customFormat="1" ht="19.9" customHeight="1">
      <c r="A103" s="116"/>
      <c r="B103" s="117"/>
      <c r="C103" s="116"/>
      <c r="D103" s="118" t="s">
        <v>186</v>
      </c>
      <c r="E103" s="119"/>
      <c r="F103" s="119"/>
      <c r="G103" s="119"/>
      <c r="H103" s="119"/>
      <c r="I103" s="46"/>
      <c r="J103" s="166">
        <f>J347</f>
        <v>0</v>
      </c>
      <c r="K103" s="116"/>
      <c r="L103" s="167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</row>
    <row r="104" spans="1:23" s="10" customFormat="1" ht="19.9" customHeight="1">
      <c r="A104" s="116"/>
      <c r="B104" s="117"/>
      <c r="C104" s="116"/>
      <c r="D104" s="118" t="s">
        <v>187</v>
      </c>
      <c r="E104" s="119"/>
      <c r="F104" s="119"/>
      <c r="G104" s="119"/>
      <c r="H104" s="119"/>
      <c r="I104" s="46"/>
      <c r="J104" s="166">
        <f>J643</f>
        <v>0</v>
      </c>
      <c r="K104" s="116"/>
      <c r="L104" s="167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</row>
    <row r="105" spans="1:23" s="10" customFormat="1" ht="19.9" customHeight="1">
      <c r="A105" s="116"/>
      <c r="B105" s="117"/>
      <c r="C105" s="116"/>
      <c r="D105" s="118" t="s">
        <v>188</v>
      </c>
      <c r="E105" s="119"/>
      <c r="F105" s="119"/>
      <c r="G105" s="119"/>
      <c r="H105" s="119"/>
      <c r="I105" s="46"/>
      <c r="J105" s="166">
        <f>J1156</f>
        <v>0</v>
      </c>
      <c r="K105" s="116"/>
      <c r="L105" s="167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</row>
    <row r="106" spans="1:23" s="10" customFormat="1" ht="19.9" customHeight="1">
      <c r="A106" s="116"/>
      <c r="B106" s="117"/>
      <c r="C106" s="116"/>
      <c r="D106" s="118" t="s">
        <v>189</v>
      </c>
      <c r="E106" s="119"/>
      <c r="F106" s="119"/>
      <c r="G106" s="119"/>
      <c r="H106" s="119"/>
      <c r="I106" s="46"/>
      <c r="J106" s="166">
        <f>J1165</f>
        <v>0</v>
      </c>
      <c r="K106" s="116"/>
      <c r="L106" s="167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</row>
    <row r="107" spans="1:23" s="9" customFormat="1" ht="24.95" customHeight="1">
      <c r="A107" s="112"/>
      <c r="B107" s="113"/>
      <c r="C107" s="112"/>
      <c r="D107" s="114" t="s">
        <v>190</v>
      </c>
      <c r="E107" s="115"/>
      <c r="F107" s="115"/>
      <c r="G107" s="115"/>
      <c r="H107" s="115"/>
      <c r="I107" s="45"/>
      <c r="J107" s="164">
        <f>J1167</f>
        <v>0</v>
      </c>
      <c r="K107" s="112"/>
      <c r="L107" s="165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</row>
    <row r="108" spans="1:23" s="10" customFormat="1" ht="19.9" customHeight="1">
      <c r="A108" s="116"/>
      <c r="B108" s="117"/>
      <c r="C108" s="116"/>
      <c r="D108" s="118" t="s">
        <v>191</v>
      </c>
      <c r="E108" s="119"/>
      <c r="F108" s="119"/>
      <c r="G108" s="119"/>
      <c r="H108" s="119"/>
      <c r="I108" s="46"/>
      <c r="J108" s="166">
        <f>J1168</f>
        <v>0</v>
      </c>
      <c r="K108" s="116"/>
      <c r="L108" s="167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</row>
    <row r="109" spans="1:23" s="10" customFormat="1" ht="19.9" customHeight="1">
      <c r="A109" s="116"/>
      <c r="B109" s="117"/>
      <c r="C109" s="116"/>
      <c r="D109" s="118" t="s">
        <v>192</v>
      </c>
      <c r="E109" s="119"/>
      <c r="F109" s="119"/>
      <c r="G109" s="119"/>
      <c r="H109" s="119"/>
      <c r="I109" s="46"/>
      <c r="J109" s="166">
        <f>J1198</f>
        <v>0</v>
      </c>
      <c r="K109" s="116"/>
      <c r="L109" s="167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</row>
    <row r="110" spans="1:23" s="10" customFormat="1" ht="19.9" customHeight="1">
      <c r="A110" s="116"/>
      <c r="B110" s="117"/>
      <c r="C110" s="116"/>
      <c r="D110" s="118" t="s">
        <v>193</v>
      </c>
      <c r="E110" s="119"/>
      <c r="F110" s="119"/>
      <c r="G110" s="119"/>
      <c r="H110" s="119"/>
      <c r="I110" s="46"/>
      <c r="J110" s="166">
        <f>J1233</f>
        <v>0</v>
      </c>
      <c r="K110" s="116"/>
      <c r="L110" s="167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</row>
    <row r="111" spans="1:23" s="10" customFormat="1" ht="19.9" customHeight="1">
      <c r="A111" s="116"/>
      <c r="B111" s="117"/>
      <c r="C111" s="116"/>
      <c r="D111" s="118" t="s">
        <v>194</v>
      </c>
      <c r="E111" s="119"/>
      <c r="F111" s="119"/>
      <c r="G111" s="119"/>
      <c r="H111" s="119"/>
      <c r="I111" s="46"/>
      <c r="J111" s="166">
        <f>J1566</f>
        <v>0</v>
      </c>
      <c r="K111" s="116"/>
      <c r="L111" s="167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</row>
    <row r="112" spans="1:23" s="10" customFormat="1" ht="19.9" customHeight="1">
      <c r="A112" s="116"/>
      <c r="B112" s="117"/>
      <c r="C112" s="116"/>
      <c r="D112" s="118" t="s">
        <v>195</v>
      </c>
      <c r="E112" s="119"/>
      <c r="F112" s="119"/>
      <c r="G112" s="119"/>
      <c r="H112" s="119"/>
      <c r="I112" s="46"/>
      <c r="J112" s="166">
        <f>J1762</f>
        <v>0</v>
      </c>
      <c r="K112" s="116"/>
      <c r="L112" s="167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</row>
    <row r="113" spans="1:23" s="10" customFormat="1" ht="19.9" customHeight="1">
      <c r="A113" s="116"/>
      <c r="B113" s="117"/>
      <c r="C113" s="116"/>
      <c r="D113" s="118" t="s">
        <v>196</v>
      </c>
      <c r="E113" s="119"/>
      <c r="F113" s="119"/>
      <c r="G113" s="119"/>
      <c r="H113" s="119"/>
      <c r="I113" s="46"/>
      <c r="J113" s="166">
        <f>J1816</f>
        <v>0</v>
      </c>
      <c r="K113" s="116"/>
      <c r="L113" s="167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</row>
    <row r="114" spans="1:23" s="10" customFormat="1" ht="19.9" customHeight="1">
      <c r="A114" s="116"/>
      <c r="B114" s="117"/>
      <c r="C114" s="116"/>
      <c r="D114" s="118" t="s">
        <v>197</v>
      </c>
      <c r="E114" s="119"/>
      <c r="F114" s="119"/>
      <c r="G114" s="119"/>
      <c r="H114" s="119"/>
      <c r="I114" s="46"/>
      <c r="J114" s="166">
        <f>J1947</f>
        <v>0</v>
      </c>
      <c r="K114" s="116"/>
      <c r="L114" s="167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</row>
    <row r="115" spans="1:23" s="10" customFormat="1" ht="19.9" customHeight="1">
      <c r="A115" s="116"/>
      <c r="B115" s="117"/>
      <c r="C115" s="116"/>
      <c r="D115" s="118" t="s">
        <v>198</v>
      </c>
      <c r="E115" s="119"/>
      <c r="F115" s="119"/>
      <c r="G115" s="119"/>
      <c r="H115" s="119"/>
      <c r="I115" s="46"/>
      <c r="J115" s="166">
        <f>J1956</f>
        <v>0</v>
      </c>
      <c r="K115" s="116"/>
      <c r="L115" s="167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</row>
    <row r="116" spans="1:23" s="10" customFormat="1" ht="19.9" customHeight="1">
      <c r="A116" s="116"/>
      <c r="B116" s="117"/>
      <c r="C116" s="116"/>
      <c r="D116" s="118" t="s">
        <v>199</v>
      </c>
      <c r="E116" s="119"/>
      <c r="F116" s="119"/>
      <c r="G116" s="119"/>
      <c r="H116" s="119"/>
      <c r="I116" s="46"/>
      <c r="J116" s="166">
        <f>J2144</f>
        <v>0</v>
      </c>
      <c r="K116" s="116"/>
      <c r="L116" s="167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</row>
    <row r="117" spans="1:23" s="10" customFormat="1" ht="19.9" customHeight="1">
      <c r="A117" s="116"/>
      <c r="B117" s="117"/>
      <c r="C117" s="116"/>
      <c r="D117" s="118" t="s">
        <v>200</v>
      </c>
      <c r="E117" s="119"/>
      <c r="F117" s="119"/>
      <c r="G117" s="119"/>
      <c r="H117" s="119"/>
      <c r="I117" s="46"/>
      <c r="J117" s="166">
        <f>J2185</f>
        <v>0</v>
      </c>
      <c r="K117" s="116"/>
      <c r="L117" s="167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</row>
    <row r="118" spans="1:31" s="2" customFormat="1" ht="21.75" customHeight="1">
      <c r="A118" s="83"/>
      <c r="B118" s="84"/>
      <c r="C118" s="83"/>
      <c r="D118" s="83"/>
      <c r="E118" s="83"/>
      <c r="F118" s="83"/>
      <c r="G118" s="83"/>
      <c r="H118" s="83"/>
      <c r="I118" s="26"/>
      <c r="J118" s="83"/>
      <c r="K118" s="83"/>
      <c r="L118" s="153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5" customHeight="1">
      <c r="A119" s="83"/>
      <c r="B119" s="106"/>
      <c r="C119" s="107"/>
      <c r="D119" s="107"/>
      <c r="E119" s="107"/>
      <c r="F119" s="107"/>
      <c r="G119" s="107"/>
      <c r="H119" s="107"/>
      <c r="I119" s="33"/>
      <c r="J119" s="107"/>
      <c r="K119" s="107"/>
      <c r="L119" s="153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26"/>
      <c r="Y119" s="26"/>
      <c r="Z119" s="26"/>
      <c r="AA119" s="26"/>
      <c r="AB119" s="26"/>
      <c r="AC119" s="26"/>
      <c r="AD119" s="26"/>
      <c r="AE119" s="26"/>
    </row>
    <row r="120" ht="15" customHeight="1"/>
    <row r="121" ht="15" customHeight="1"/>
    <row r="122" ht="15" customHeight="1"/>
    <row r="123" spans="1:31" s="2" customFormat="1" ht="6.95" customHeight="1">
      <c r="A123" s="83"/>
      <c r="B123" s="108"/>
      <c r="C123" s="109"/>
      <c r="D123" s="109"/>
      <c r="E123" s="109"/>
      <c r="F123" s="109"/>
      <c r="G123" s="109"/>
      <c r="H123" s="109"/>
      <c r="I123" s="34"/>
      <c r="J123" s="109"/>
      <c r="K123" s="109"/>
      <c r="L123" s="168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24.95" customHeight="1">
      <c r="A124" s="83"/>
      <c r="B124" s="84"/>
      <c r="C124" s="81" t="s">
        <v>201</v>
      </c>
      <c r="D124" s="83"/>
      <c r="E124" s="83"/>
      <c r="F124" s="83"/>
      <c r="G124" s="83"/>
      <c r="H124" s="83"/>
      <c r="I124" s="26"/>
      <c r="J124" s="83"/>
      <c r="K124" s="83"/>
      <c r="L124" s="171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223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>
      <c r="A125" s="83"/>
      <c r="B125" s="84"/>
      <c r="C125" s="83"/>
      <c r="D125" s="83"/>
      <c r="E125" s="83"/>
      <c r="F125" s="83"/>
      <c r="G125" s="83"/>
      <c r="H125" s="83"/>
      <c r="I125" s="26"/>
      <c r="J125" s="83"/>
      <c r="K125" s="83"/>
      <c r="L125" s="171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223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2" customHeight="1">
      <c r="A126" s="83"/>
      <c r="B126" s="84"/>
      <c r="C126" s="82" t="s">
        <v>16</v>
      </c>
      <c r="D126" s="83"/>
      <c r="E126" s="83"/>
      <c r="F126" s="83"/>
      <c r="G126" s="83"/>
      <c r="H126" s="83"/>
      <c r="I126" s="26"/>
      <c r="J126" s="83"/>
      <c r="K126" s="83"/>
      <c r="L126" s="171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223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26.25" customHeight="1">
      <c r="A127" s="83"/>
      <c r="B127" s="84"/>
      <c r="C127" s="83"/>
      <c r="D127" s="83"/>
      <c r="E127" s="391" t="str">
        <f>E7</f>
        <v>I.ETAPA - Stavební úpravy vnitřních prostor objektu B Mendelovy univerzity, p.č. 2/1</v>
      </c>
      <c r="F127" s="392"/>
      <c r="G127" s="392"/>
      <c r="H127" s="392"/>
      <c r="I127" s="26"/>
      <c r="J127" s="83"/>
      <c r="K127" s="83"/>
      <c r="L127" s="171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223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83"/>
      <c r="B128" s="84"/>
      <c r="C128" s="82" t="s">
        <v>131</v>
      </c>
      <c r="D128" s="83"/>
      <c r="E128" s="83"/>
      <c r="F128" s="83"/>
      <c r="G128" s="83"/>
      <c r="H128" s="83"/>
      <c r="I128" s="26"/>
      <c r="J128" s="83"/>
      <c r="K128" s="83"/>
      <c r="L128" s="171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223"/>
      <c r="X128" s="26"/>
      <c r="Y128" s="26"/>
      <c r="Z128" s="26"/>
      <c r="AA128" s="26"/>
      <c r="AB128" s="26"/>
      <c r="AC128" s="26"/>
      <c r="AD128" s="26"/>
      <c r="AE128" s="26"/>
    </row>
    <row r="129" spans="1:31" s="2" customFormat="1" ht="16.5" customHeight="1">
      <c r="A129" s="83"/>
      <c r="B129" s="84"/>
      <c r="C129" s="83"/>
      <c r="D129" s="83"/>
      <c r="E129" s="370" t="str">
        <f>E9</f>
        <v xml:space="preserve">SO.01 - Stavební úpravy </v>
      </c>
      <c r="F129" s="390"/>
      <c r="G129" s="390"/>
      <c r="H129" s="390"/>
      <c r="I129" s="26"/>
      <c r="J129" s="83"/>
      <c r="K129" s="83"/>
      <c r="L129" s="171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223"/>
      <c r="X129" s="26"/>
      <c r="Y129" s="26"/>
      <c r="Z129" s="26"/>
      <c r="AA129" s="26"/>
      <c r="AB129" s="26"/>
      <c r="AC129" s="26"/>
      <c r="AD129" s="26"/>
      <c r="AE129" s="26"/>
    </row>
    <row r="130" spans="1:31" s="2" customFormat="1" ht="6.95" customHeight="1">
      <c r="A130" s="83"/>
      <c r="B130" s="84"/>
      <c r="C130" s="83"/>
      <c r="D130" s="83"/>
      <c r="E130" s="83"/>
      <c r="F130" s="83"/>
      <c r="G130" s="83"/>
      <c r="H130" s="83"/>
      <c r="I130" s="26"/>
      <c r="J130" s="83"/>
      <c r="K130" s="83"/>
      <c r="L130" s="171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223"/>
      <c r="X130" s="26"/>
      <c r="Y130" s="26"/>
      <c r="Z130" s="26"/>
      <c r="AA130" s="26"/>
      <c r="AB130" s="26"/>
      <c r="AC130" s="26"/>
      <c r="AD130" s="26"/>
      <c r="AE130" s="26"/>
    </row>
    <row r="131" spans="1:31" s="2" customFormat="1" ht="12" customHeight="1">
      <c r="A131" s="83"/>
      <c r="B131" s="84"/>
      <c r="C131" s="82" t="s">
        <v>22</v>
      </c>
      <c r="D131" s="83"/>
      <c r="E131" s="83"/>
      <c r="F131" s="85" t="str">
        <f>F12</f>
        <v>Brno - Černá Pole (6100771)</v>
      </c>
      <c r="G131" s="83"/>
      <c r="H131" s="83"/>
      <c r="I131" s="25" t="s">
        <v>24</v>
      </c>
      <c r="J131" s="154" t="str">
        <f>IF(J12="","",J12)</f>
        <v>20. 12. 2021</v>
      </c>
      <c r="K131" s="83"/>
      <c r="L131" s="171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223"/>
      <c r="X131" s="26"/>
      <c r="Y131" s="26"/>
      <c r="Z131" s="26"/>
      <c r="AA131" s="26"/>
      <c r="AB131" s="26"/>
      <c r="AC131" s="26"/>
      <c r="AD131" s="26"/>
      <c r="AE131" s="26"/>
    </row>
    <row r="132" spans="1:31" s="2" customFormat="1" ht="6.95" customHeight="1">
      <c r="A132" s="83"/>
      <c r="B132" s="84"/>
      <c r="C132" s="83"/>
      <c r="D132" s="83"/>
      <c r="E132" s="83"/>
      <c r="F132" s="83"/>
      <c r="G132" s="83"/>
      <c r="H132" s="83"/>
      <c r="I132" s="26"/>
      <c r="J132" s="83"/>
      <c r="K132" s="83"/>
      <c r="L132" s="171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223"/>
      <c r="X132" s="26"/>
      <c r="Y132" s="26"/>
      <c r="Z132" s="26"/>
      <c r="AA132" s="26"/>
      <c r="AB132" s="26"/>
      <c r="AC132" s="26"/>
      <c r="AD132" s="26"/>
      <c r="AE132" s="26"/>
    </row>
    <row r="133" spans="1:31" s="2" customFormat="1" ht="40.15" customHeight="1">
      <c r="A133" s="83"/>
      <c r="B133" s="84"/>
      <c r="C133" s="82" t="s">
        <v>30</v>
      </c>
      <c r="D133" s="83"/>
      <c r="E133" s="83"/>
      <c r="F133" s="85" t="str">
        <f>E15</f>
        <v>Mendelova univerzita v Brně, Zemědělská 810, Brno</v>
      </c>
      <c r="G133" s="83"/>
      <c r="H133" s="83"/>
      <c r="I133" s="25" t="s">
        <v>36</v>
      </c>
      <c r="J133" s="162" t="str">
        <f>E21</f>
        <v>Projecticon s.r.o., A. Kopeckého 151, Nový Hrádek</v>
      </c>
      <c r="K133" s="83"/>
      <c r="L133" s="171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223"/>
      <c r="X133" s="26"/>
      <c r="Y133" s="26"/>
      <c r="Z133" s="26"/>
      <c r="AA133" s="26"/>
      <c r="AB133" s="26"/>
      <c r="AC133" s="26"/>
      <c r="AD133" s="26"/>
      <c r="AE133" s="26"/>
    </row>
    <row r="134" spans="1:31" s="2" customFormat="1" ht="15.2" customHeight="1">
      <c r="A134" s="83"/>
      <c r="B134" s="84"/>
      <c r="C134" s="82" t="s">
        <v>34</v>
      </c>
      <c r="D134" s="83"/>
      <c r="E134" s="83"/>
      <c r="F134" s="85" t="str">
        <f>IF(E18="","",E18)</f>
        <v>Vyplň údaj</v>
      </c>
      <c r="G134" s="83"/>
      <c r="H134" s="83"/>
      <c r="I134" s="25" t="s">
        <v>39</v>
      </c>
      <c r="J134" s="162" t="str">
        <f>E24</f>
        <v xml:space="preserve"> </v>
      </c>
      <c r="K134" s="83"/>
      <c r="L134" s="171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223"/>
      <c r="X134" s="26"/>
      <c r="Y134" s="26"/>
      <c r="Z134" s="26"/>
      <c r="AA134" s="26"/>
      <c r="AB134" s="26"/>
      <c r="AC134" s="26"/>
      <c r="AD134" s="26"/>
      <c r="AE134" s="26"/>
    </row>
    <row r="135" spans="1:31" s="2" customFormat="1" ht="10.35" customHeight="1">
      <c r="A135" s="83"/>
      <c r="B135" s="84"/>
      <c r="C135" s="83"/>
      <c r="D135" s="83"/>
      <c r="E135" s="83"/>
      <c r="F135" s="83"/>
      <c r="G135" s="83"/>
      <c r="H135" s="83"/>
      <c r="I135" s="26"/>
      <c r="J135" s="83"/>
      <c r="K135" s="83"/>
      <c r="L135" s="171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223"/>
      <c r="X135" s="26"/>
      <c r="Y135" s="26"/>
      <c r="Z135" s="26"/>
      <c r="AA135" s="26"/>
      <c r="AB135" s="26"/>
      <c r="AC135" s="26"/>
      <c r="AD135" s="26"/>
      <c r="AE135" s="26"/>
    </row>
    <row r="136" spans="1:31" s="11" customFormat="1" ht="29.25" customHeight="1">
      <c r="A136" s="120"/>
      <c r="B136" s="121"/>
      <c r="C136" s="122" t="s">
        <v>202</v>
      </c>
      <c r="D136" s="123" t="s">
        <v>68</v>
      </c>
      <c r="E136" s="123" t="s">
        <v>64</v>
      </c>
      <c r="F136" s="123" t="s">
        <v>65</v>
      </c>
      <c r="G136" s="123" t="s">
        <v>203</v>
      </c>
      <c r="H136" s="123" t="s">
        <v>204</v>
      </c>
      <c r="I136" s="50" t="s">
        <v>205</v>
      </c>
      <c r="J136" s="123" t="s">
        <v>177</v>
      </c>
      <c r="K136" s="174" t="s">
        <v>206</v>
      </c>
      <c r="L136" s="175" t="s">
        <v>4527</v>
      </c>
      <c r="M136" s="176" t="s">
        <v>1</v>
      </c>
      <c r="N136" s="176" t="s">
        <v>47</v>
      </c>
      <c r="O136" s="176" t="s">
        <v>207</v>
      </c>
      <c r="P136" s="176" t="s">
        <v>208</v>
      </c>
      <c r="Q136" s="176" t="s">
        <v>209</v>
      </c>
      <c r="R136" s="176" t="s">
        <v>210</v>
      </c>
      <c r="S136" s="176" t="s">
        <v>211</v>
      </c>
      <c r="T136" s="177" t="s">
        <v>212</v>
      </c>
      <c r="U136" s="178"/>
      <c r="V136" s="123" t="s">
        <v>4528</v>
      </c>
      <c r="W136" s="247" t="s">
        <v>4529</v>
      </c>
      <c r="X136" s="47"/>
      <c r="Y136" s="47"/>
      <c r="Z136" s="47"/>
      <c r="AA136" s="47"/>
      <c r="AB136" s="47"/>
      <c r="AC136" s="47"/>
      <c r="AD136" s="47"/>
      <c r="AE136" s="47"/>
    </row>
    <row r="137" spans="1:63" s="2" customFormat="1" ht="22.9" customHeight="1">
      <c r="A137" s="83"/>
      <c r="B137" s="84"/>
      <c r="C137" s="124" t="s">
        <v>213</v>
      </c>
      <c r="D137" s="83"/>
      <c r="E137" s="83"/>
      <c r="F137" s="83"/>
      <c r="G137" s="83"/>
      <c r="H137" s="83"/>
      <c r="I137" s="26"/>
      <c r="J137" s="181">
        <f>BK137</f>
        <v>0</v>
      </c>
      <c r="K137" s="83"/>
      <c r="L137" s="289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223"/>
      <c r="X137" s="26"/>
      <c r="Y137" s="26"/>
      <c r="Z137" s="26"/>
      <c r="AA137" s="26"/>
      <c r="AB137" s="26"/>
      <c r="AC137" s="26"/>
      <c r="AD137" s="26"/>
      <c r="AE137" s="26"/>
      <c r="AT137" s="18" t="s">
        <v>82</v>
      </c>
      <c r="AU137" s="18" t="s">
        <v>179</v>
      </c>
      <c r="BK137" s="52">
        <f>BK138+BK1167</f>
        <v>0</v>
      </c>
    </row>
    <row r="138" spans="1:63" s="12" customFormat="1" ht="25.9" customHeight="1">
      <c r="A138" s="125"/>
      <c r="B138" s="126"/>
      <c r="C138" s="125"/>
      <c r="D138" s="127" t="s">
        <v>82</v>
      </c>
      <c r="E138" s="128" t="s">
        <v>214</v>
      </c>
      <c r="F138" s="128" t="s">
        <v>215</v>
      </c>
      <c r="G138" s="125"/>
      <c r="H138" s="125"/>
      <c r="I138" s="54"/>
      <c r="J138" s="182">
        <f>BK138</f>
        <v>0</v>
      </c>
      <c r="K138" s="125"/>
      <c r="L138" s="183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48"/>
      <c r="AR138" s="53" t="s">
        <v>91</v>
      </c>
      <c r="AT138" s="55" t="s">
        <v>82</v>
      </c>
      <c r="AU138" s="55" t="s">
        <v>83</v>
      </c>
      <c r="AY138" s="53" t="s">
        <v>216</v>
      </c>
      <c r="BK138" s="56">
        <f>BK139+BK192+BK236+BK312+BK342+BK347+BK643+BK1156+BK1165</f>
        <v>0</v>
      </c>
    </row>
    <row r="139" spans="1:63" s="12" customFormat="1" ht="22.9" customHeight="1">
      <c r="A139" s="125"/>
      <c r="B139" s="126"/>
      <c r="C139" s="125"/>
      <c r="D139" s="127" t="s">
        <v>82</v>
      </c>
      <c r="E139" s="129" t="s">
        <v>91</v>
      </c>
      <c r="F139" s="129" t="s">
        <v>217</v>
      </c>
      <c r="G139" s="125"/>
      <c r="H139" s="125"/>
      <c r="I139" s="54"/>
      <c r="J139" s="186">
        <f>BK139</f>
        <v>0</v>
      </c>
      <c r="K139" s="125"/>
      <c r="L139" s="183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48"/>
      <c r="AR139" s="53" t="s">
        <v>91</v>
      </c>
      <c r="AT139" s="55" t="s">
        <v>82</v>
      </c>
      <c r="AU139" s="55" t="s">
        <v>91</v>
      </c>
      <c r="AY139" s="53" t="s">
        <v>216</v>
      </c>
      <c r="BK139" s="56">
        <f>SUM(BK140:BK191)</f>
        <v>0</v>
      </c>
    </row>
    <row r="140" spans="1:65" s="2" customFormat="1" ht="24.2" customHeight="1">
      <c r="A140" s="83"/>
      <c r="B140" s="84"/>
      <c r="C140" s="130" t="s">
        <v>91</v>
      </c>
      <c r="D140" s="130" t="s">
        <v>218</v>
      </c>
      <c r="E140" s="131" t="s">
        <v>219</v>
      </c>
      <c r="F140" s="132" t="s">
        <v>220</v>
      </c>
      <c r="G140" s="133" t="s">
        <v>221</v>
      </c>
      <c r="H140" s="134">
        <v>73.35</v>
      </c>
      <c r="I140" s="57"/>
      <c r="J140" s="187">
        <f>ROUND(I140*H140,2)</f>
        <v>0</v>
      </c>
      <c r="K140" s="132" t="s">
        <v>222</v>
      </c>
      <c r="L140" s="188">
        <f>J140</f>
        <v>0</v>
      </c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49"/>
      <c r="X140" s="26"/>
      <c r="Y140" s="26"/>
      <c r="Z140" s="26"/>
      <c r="AA140" s="26"/>
      <c r="AB140" s="26"/>
      <c r="AC140" s="26"/>
      <c r="AD140" s="26"/>
      <c r="AE140" s="26"/>
      <c r="AR140" s="58" t="s">
        <v>223</v>
      </c>
      <c r="AT140" s="58" t="s">
        <v>218</v>
      </c>
      <c r="AU140" s="58" t="s">
        <v>93</v>
      </c>
      <c r="AY140" s="18" t="s">
        <v>216</v>
      </c>
      <c r="BE140" s="59">
        <f>IF(N140="základní",J140,0)</f>
        <v>0</v>
      </c>
      <c r="BF140" s="59">
        <f>IF(N140="snížená",J140,0)</f>
        <v>0</v>
      </c>
      <c r="BG140" s="59">
        <f>IF(N140="zákl. přenesená",J140,0)</f>
        <v>0</v>
      </c>
      <c r="BH140" s="59">
        <f>IF(N140="sníž. přenesená",J140,0)</f>
        <v>0</v>
      </c>
      <c r="BI140" s="59">
        <f>IF(N140="nulová",J140,0)</f>
        <v>0</v>
      </c>
      <c r="BJ140" s="18" t="s">
        <v>91</v>
      </c>
      <c r="BK140" s="59">
        <f>ROUND(I140*H140,2)</f>
        <v>0</v>
      </c>
      <c r="BL140" s="18" t="s">
        <v>223</v>
      </c>
      <c r="BM140" s="58" t="s">
        <v>224</v>
      </c>
    </row>
    <row r="141" spans="1:51" s="13" customFormat="1" ht="12">
      <c r="A141" s="140"/>
      <c r="B141" s="141"/>
      <c r="C141" s="140"/>
      <c r="D141" s="137" t="s">
        <v>225</v>
      </c>
      <c r="E141" s="142" t="s">
        <v>1</v>
      </c>
      <c r="F141" s="143" t="s">
        <v>226</v>
      </c>
      <c r="G141" s="140"/>
      <c r="H141" s="144">
        <v>51.15</v>
      </c>
      <c r="I141" s="61"/>
      <c r="J141" s="140"/>
      <c r="K141" s="140"/>
      <c r="L141" s="194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231"/>
      <c r="AT141" s="60" t="s">
        <v>225</v>
      </c>
      <c r="AU141" s="60" t="s">
        <v>93</v>
      </c>
      <c r="AV141" s="13" t="s">
        <v>93</v>
      </c>
      <c r="AW141" s="13" t="s">
        <v>38</v>
      </c>
      <c r="AX141" s="13" t="s">
        <v>83</v>
      </c>
      <c r="AY141" s="60" t="s">
        <v>216</v>
      </c>
    </row>
    <row r="142" spans="1:51" s="13" customFormat="1" ht="12">
      <c r="A142" s="140"/>
      <c r="B142" s="141"/>
      <c r="C142" s="140"/>
      <c r="D142" s="137" t="s">
        <v>225</v>
      </c>
      <c r="E142" s="142" t="s">
        <v>1</v>
      </c>
      <c r="F142" s="143" t="s">
        <v>227</v>
      </c>
      <c r="G142" s="140"/>
      <c r="H142" s="144">
        <v>10.2</v>
      </c>
      <c r="I142" s="61"/>
      <c r="J142" s="140"/>
      <c r="K142" s="140"/>
      <c r="L142" s="194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231"/>
      <c r="AT142" s="60" t="s">
        <v>225</v>
      </c>
      <c r="AU142" s="60" t="s">
        <v>93</v>
      </c>
      <c r="AV142" s="13" t="s">
        <v>93</v>
      </c>
      <c r="AW142" s="13" t="s">
        <v>38</v>
      </c>
      <c r="AX142" s="13" t="s">
        <v>83</v>
      </c>
      <c r="AY142" s="60" t="s">
        <v>216</v>
      </c>
    </row>
    <row r="143" spans="1:51" s="13" customFormat="1" ht="12">
      <c r="A143" s="140"/>
      <c r="B143" s="141"/>
      <c r="C143" s="140"/>
      <c r="D143" s="137" t="s">
        <v>225</v>
      </c>
      <c r="E143" s="142" t="s">
        <v>1</v>
      </c>
      <c r="F143" s="143" t="s">
        <v>228</v>
      </c>
      <c r="G143" s="140"/>
      <c r="H143" s="144">
        <v>12</v>
      </c>
      <c r="I143" s="61"/>
      <c r="J143" s="140"/>
      <c r="K143" s="140"/>
      <c r="L143" s="194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231"/>
      <c r="AT143" s="60" t="s">
        <v>225</v>
      </c>
      <c r="AU143" s="60" t="s">
        <v>93</v>
      </c>
      <c r="AV143" s="13" t="s">
        <v>93</v>
      </c>
      <c r="AW143" s="13" t="s">
        <v>38</v>
      </c>
      <c r="AX143" s="13" t="s">
        <v>83</v>
      </c>
      <c r="AY143" s="60" t="s">
        <v>216</v>
      </c>
    </row>
    <row r="144" spans="1:51" s="14" customFormat="1" ht="12">
      <c r="A144" s="145"/>
      <c r="B144" s="146"/>
      <c r="C144" s="145"/>
      <c r="D144" s="137" t="s">
        <v>225</v>
      </c>
      <c r="E144" s="147" t="s">
        <v>1</v>
      </c>
      <c r="F144" s="148" t="s">
        <v>229</v>
      </c>
      <c r="G144" s="145"/>
      <c r="H144" s="149">
        <v>73.35</v>
      </c>
      <c r="I144" s="63"/>
      <c r="J144" s="145"/>
      <c r="K144" s="145"/>
      <c r="L144" s="200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235"/>
      <c r="AT144" s="62" t="s">
        <v>225</v>
      </c>
      <c r="AU144" s="62" t="s">
        <v>93</v>
      </c>
      <c r="AV144" s="14" t="s">
        <v>223</v>
      </c>
      <c r="AW144" s="14" t="s">
        <v>38</v>
      </c>
      <c r="AX144" s="14" t="s">
        <v>91</v>
      </c>
      <c r="AY144" s="62" t="s">
        <v>216</v>
      </c>
    </row>
    <row r="145" spans="1:65" s="2" customFormat="1" ht="24.2" customHeight="1">
      <c r="A145" s="83"/>
      <c r="B145" s="84"/>
      <c r="C145" s="130" t="s">
        <v>93</v>
      </c>
      <c r="D145" s="130" t="s">
        <v>218</v>
      </c>
      <c r="E145" s="131" t="s">
        <v>230</v>
      </c>
      <c r="F145" s="132" t="s">
        <v>231</v>
      </c>
      <c r="G145" s="133" t="s">
        <v>221</v>
      </c>
      <c r="H145" s="134">
        <v>3.6</v>
      </c>
      <c r="I145" s="57"/>
      <c r="J145" s="187">
        <f>ROUND(I145*H145,2)</f>
        <v>0</v>
      </c>
      <c r="K145" s="132" t="s">
        <v>222</v>
      </c>
      <c r="L145" s="188">
        <f aca="true" t="shared" si="0" ref="L145:L204">J145</f>
        <v>0</v>
      </c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49"/>
      <c r="X145" s="26"/>
      <c r="Y145" s="26"/>
      <c r="Z145" s="26"/>
      <c r="AA145" s="26"/>
      <c r="AB145" s="26"/>
      <c r="AC145" s="26"/>
      <c r="AD145" s="26"/>
      <c r="AE145" s="26"/>
      <c r="AR145" s="58" t="s">
        <v>223</v>
      </c>
      <c r="AT145" s="58" t="s">
        <v>218</v>
      </c>
      <c r="AU145" s="58" t="s">
        <v>93</v>
      </c>
      <c r="AY145" s="18" t="s">
        <v>216</v>
      </c>
      <c r="BE145" s="59">
        <f>IF(N145="základní",J145,0)</f>
        <v>0</v>
      </c>
      <c r="BF145" s="59">
        <f>IF(N145="snížená",J145,0)</f>
        <v>0</v>
      </c>
      <c r="BG145" s="59">
        <f>IF(N145="zákl. přenesená",J145,0)</f>
        <v>0</v>
      </c>
      <c r="BH145" s="59">
        <f>IF(N145="sníž. přenesená",J145,0)</f>
        <v>0</v>
      </c>
      <c r="BI145" s="59">
        <f>IF(N145="nulová",J145,0)</f>
        <v>0</v>
      </c>
      <c r="BJ145" s="18" t="s">
        <v>91</v>
      </c>
      <c r="BK145" s="59">
        <f>ROUND(I145*H145,2)</f>
        <v>0</v>
      </c>
      <c r="BL145" s="18" t="s">
        <v>223</v>
      </c>
      <c r="BM145" s="58" t="s">
        <v>232</v>
      </c>
    </row>
    <row r="146" spans="1:51" s="13" customFormat="1" ht="12">
      <c r="A146" s="140"/>
      <c r="B146" s="141"/>
      <c r="C146" s="140"/>
      <c r="D146" s="137" t="s">
        <v>225</v>
      </c>
      <c r="E146" s="142" t="s">
        <v>1</v>
      </c>
      <c r="F146" s="143" t="s">
        <v>233</v>
      </c>
      <c r="G146" s="140"/>
      <c r="H146" s="144">
        <v>3.6</v>
      </c>
      <c r="I146" s="61"/>
      <c r="J146" s="140"/>
      <c r="K146" s="140"/>
      <c r="L146" s="194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231"/>
      <c r="AT146" s="60" t="s">
        <v>225</v>
      </c>
      <c r="AU146" s="60" t="s">
        <v>93</v>
      </c>
      <c r="AV146" s="13" t="s">
        <v>93</v>
      </c>
      <c r="AW146" s="13" t="s">
        <v>38</v>
      </c>
      <c r="AX146" s="13" t="s">
        <v>91</v>
      </c>
      <c r="AY146" s="60" t="s">
        <v>216</v>
      </c>
    </row>
    <row r="147" spans="1:65" s="2" customFormat="1" ht="16.5" customHeight="1">
      <c r="A147" s="83"/>
      <c r="B147" s="84"/>
      <c r="C147" s="130" t="s">
        <v>234</v>
      </c>
      <c r="D147" s="130" t="s">
        <v>218</v>
      </c>
      <c r="E147" s="131" t="s">
        <v>235</v>
      </c>
      <c r="F147" s="132" t="s">
        <v>236</v>
      </c>
      <c r="G147" s="133" t="s">
        <v>237</v>
      </c>
      <c r="H147" s="134">
        <v>49.8</v>
      </c>
      <c r="I147" s="57"/>
      <c r="J147" s="187">
        <f>ROUND(I147*H147,2)</f>
        <v>0</v>
      </c>
      <c r="K147" s="132" t="s">
        <v>222</v>
      </c>
      <c r="L147" s="188">
        <f t="shared" si="0"/>
        <v>0</v>
      </c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49"/>
      <c r="X147" s="26"/>
      <c r="Y147" s="26"/>
      <c r="Z147" s="26"/>
      <c r="AA147" s="26"/>
      <c r="AB147" s="26"/>
      <c r="AC147" s="26"/>
      <c r="AD147" s="26"/>
      <c r="AE147" s="26"/>
      <c r="AR147" s="58" t="s">
        <v>223</v>
      </c>
      <c r="AT147" s="58" t="s">
        <v>218</v>
      </c>
      <c r="AU147" s="58" t="s">
        <v>93</v>
      </c>
      <c r="AY147" s="18" t="s">
        <v>216</v>
      </c>
      <c r="BE147" s="59">
        <f>IF(N147="základní",J147,0)</f>
        <v>0</v>
      </c>
      <c r="BF147" s="59">
        <f>IF(N147="snížená",J147,0)</f>
        <v>0</v>
      </c>
      <c r="BG147" s="59">
        <f>IF(N147="zákl. přenesená",J147,0)</f>
        <v>0</v>
      </c>
      <c r="BH147" s="59">
        <f>IF(N147="sníž. přenesená",J147,0)</f>
        <v>0</v>
      </c>
      <c r="BI147" s="59">
        <f>IF(N147="nulová",J147,0)</f>
        <v>0</v>
      </c>
      <c r="BJ147" s="18" t="s">
        <v>91</v>
      </c>
      <c r="BK147" s="59">
        <f>ROUND(I147*H147,2)</f>
        <v>0</v>
      </c>
      <c r="BL147" s="18" t="s">
        <v>223</v>
      </c>
      <c r="BM147" s="58" t="s">
        <v>238</v>
      </c>
    </row>
    <row r="148" spans="1:51" s="13" customFormat="1" ht="12">
      <c r="A148" s="140"/>
      <c r="B148" s="141"/>
      <c r="C148" s="140"/>
      <c r="D148" s="137" t="s">
        <v>225</v>
      </c>
      <c r="E148" s="142" t="s">
        <v>1</v>
      </c>
      <c r="F148" s="143" t="s">
        <v>239</v>
      </c>
      <c r="G148" s="140"/>
      <c r="H148" s="144">
        <v>35</v>
      </c>
      <c r="I148" s="61"/>
      <c r="J148" s="140"/>
      <c r="K148" s="140"/>
      <c r="L148" s="194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231"/>
      <c r="AT148" s="60" t="s">
        <v>225</v>
      </c>
      <c r="AU148" s="60" t="s">
        <v>93</v>
      </c>
      <c r="AV148" s="13" t="s">
        <v>93</v>
      </c>
      <c r="AW148" s="13" t="s">
        <v>38</v>
      </c>
      <c r="AX148" s="13" t="s">
        <v>83</v>
      </c>
      <c r="AY148" s="60" t="s">
        <v>216</v>
      </c>
    </row>
    <row r="149" spans="1:51" s="13" customFormat="1" ht="12">
      <c r="A149" s="140"/>
      <c r="B149" s="141"/>
      <c r="C149" s="140"/>
      <c r="D149" s="137" t="s">
        <v>225</v>
      </c>
      <c r="E149" s="142" t="s">
        <v>1</v>
      </c>
      <c r="F149" s="143" t="s">
        <v>240</v>
      </c>
      <c r="G149" s="140"/>
      <c r="H149" s="144">
        <v>6.8</v>
      </c>
      <c r="I149" s="61"/>
      <c r="J149" s="140"/>
      <c r="K149" s="140"/>
      <c r="L149" s="194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231"/>
      <c r="AT149" s="60" t="s">
        <v>225</v>
      </c>
      <c r="AU149" s="60" t="s">
        <v>93</v>
      </c>
      <c r="AV149" s="13" t="s">
        <v>93</v>
      </c>
      <c r="AW149" s="13" t="s">
        <v>38</v>
      </c>
      <c r="AX149" s="13" t="s">
        <v>83</v>
      </c>
      <c r="AY149" s="60" t="s">
        <v>216</v>
      </c>
    </row>
    <row r="150" spans="1:51" s="13" customFormat="1" ht="12">
      <c r="A150" s="140"/>
      <c r="B150" s="141"/>
      <c r="C150" s="140"/>
      <c r="D150" s="137" t="s">
        <v>225</v>
      </c>
      <c r="E150" s="142" t="s">
        <v>1</v>
      </c>
      <c r="F150" s="143" t="s">
        <v>241</v>
      </c>
      <c r="G150" s="140"/>
      <c r="H150" s="144">
        <v>8</v>
      </c>
      <c r="I150" s="61"/>
      <c r="J150" s="140"/>
      <c r="K150" s="140"/>
      <c r="L150" s="194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231"/>
      <c r="AT150" s="60" t="s">
        <v>225</v>
      </c>
      <c r="AU150" s="60" t="s">
        <v>93</v>
      </c>
      <c r="AV150" s="13" t="s">
        <v>93</v>
      </c>
      <c r="AW150" s="13" t="s">
        <v>38</v>
      </c>
      <c r="AX150" s="13" t="s">
        <v>83</v>
      </c>
      <c r="AY150" s="60" t="s">
        <v>216</v>
      </c>
    </row>
    <row r="151" spans="1:51" s="14" customFormat="1" ht="12">
      <c r="A151" s="145"/>
      <c r="B151" s="146"/>
      <c r="C151" s="145"/>
      <c r="D151" s="137" t="s">
        <v>225</v>
      </c>
      <c r="E151" s="147" t="s">
        <v>1</v>
      </c>
      <c r="F151" s="148" t="s">
        <v>229</v>
      </c>
      <c r="G151" s="145"/>
      <c r="H151" s="149">
        <v>49.8</v>
      </c>
      <c r="I151" s="63"/>
      <c r="J151" s="145"/>
      <c r="K151" s="145"/>
      <c r="L151" s="200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235"/>
      <c r="AT151" s="62" t="s">
        <v>225</v>
      </c>
      <c r="AU151" s="62" t="s">
        <v>93</v>
      </c>
      <c r="AV151" s="14" t="s">
        <v>223</v>
      </c>
      <c r="AW151" s="14" t="s">
        <v>38</v>
      </c>
      <c r="AX151" s="14" t="s">
        <v>91</v>
      </c>
      <c r="AY151" s="62" t="s">
        <v>216</v>
      </c>
    </row>
    <row r="152" spans="1:65" s="2" customFormat="1" ht="24.2" customHeight="1">
      <c r="A152" s="83"/>
      <c r="B152" s="84"/>
      <c r="C152" s="130" t="s">
        <v>223</v>
      </c>
      <c r="D152" s="130" t="s">
        <v>218</v>
      </c>
      <c r="E152" s="131" t="s">
        <v>242</v>
      </c>
      <c r="F152" s="132" t="s">
        <v>243</v>
      </c>
      <c r="G152" s="133" t="s">
        <v>244</v>
      </c>
      <c r="H152" s="134">
        <v>68.235</v>
      </c>
      <c r="I152" s="57"/>
      <c r="J152" s="187">
        <f>ROUND(I152*H152,2)</f>
        <v>0</v>
      </c>
      <c r="K152" s="132" t="s">
        <v>222</v>
      </c>
      <c r="L152" s="188">
        <f t="shared" si="0"/>
        <v>0</v>
      </c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49"/>
      <c r="X152" s="26"/>
      <c r="Y152" s="26"/>
      <c r="Z152" s="26"/>
      <c r="AA152" s="26"/>
      <c r="AB152" s="26"/>
      <c r="AC152" s="26"/>
      <c r="AD152" s="26"/>
      <c r="AE152" s="26"/>
      <c r="AR152" s="58" t="s">
        <v>223</v>
      </c>
      <c r="AT152" s="58" t="s">
        <v>218</v>
      </c>
      <c r="AU152" s="58" t="s">
        <v>93</v>
      </c>
      <c r="AY152" s="18" t="s">
        <v>216</v>
      </c>
      <c r="BE152" s="59">
        <f>IF(N152="základní",J152,0)</f>
        <v>0</v>
      </c>
      <c r="BF152" s="59">
        <f>IF(N152="snížená",J152,0)</f>
        <v>0</v>
      </c>
      <c r="BG152" s="59">
        <f>IF(N152="zákl. přenesená",J152,0)</f>
        <v>0</v>
      </c>
      <c r="BH152" s="59">
        <f>IF(N152="sníž. přenesená",J152,0)</f>
        <v>0</v>
      </c>
      <c r="BI152" s="59">
        <f>IF(N152="nulová",J152,0)</f>
        <v>0</v>
      </c>
      <c r="BJ152" s="18" t="s">
        <v>91</v>
      </c>
      <c r="BK152" s="59">
        <f>ROUND(I152*H152,2)</f>
        <v>0</v>
      </c>
      <c r="BL152" s="18" t="s">
        <v>223</v>
      </c>
      <c r="BM152" s="58" t="s">
        <v>245</v>
      </c>
    </row>
    <row r="153" spans="1:51" s="13" customFormat="1" ht="12">
      <c r="A153" s="140"/>
      <c r="B153" s="141"/>
      <c r="C153" s="140"/>
      <c r="D153" s="137" t="s">
        <v>225</v>
      </c>
      <c r="E153" s="142" t="s">
        <v>1</v>
      </c>
      <c r="F153" s="143" t="s">
        <v>246</v>
      </c>
      <c r="G153" s="140"/>
      <c r="H153" s="144">
        <v>46.035</v>
      </c>
      <c r="I153" s="61"/>
      <c r="J153" s="140"/>
      <c r="K153" s="140"/>
      <c r="L153" s="194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231"/>
      <c r="AT153" s="60" t="s">
        <v>225</v>
      </c>
      <c r="AU153" s="60" t="s">
        <v>93</v>
      </c>
      <c r="AV153" s="13" t="s">
        <v>93</v>
      </c>
      <c r="AW153" s="13" t="s">
        <v>38</v>
      </c>
      <c r="AX153" s="13" t="s">
        <v>83</v>
      </c>
      <c r="AY153" s="60" t="s">
        <v>216</v>
      </c>
    </row>
    <row r="154" spans="1:51" s="13" customFormat="1" ht="12">
      <c r="A154" s="140"/>
      <c r="B154" s="141"/>
      <c r="C154" s="140"/>
      <c r="D154" s="137" t="s">
        <v>225</v>
      </c>
      <c r="E154" s="142" t="s">
        <v>1</v>
      </c>
      <c r="F154" s="143" t="s">
        <v>227</v>
      </c>
      <c r="G154" s="140"/>
      <c r="H154" s="144">
        <v>10.2</v>
      </c>
      <c r="I154" s="61"/>
      <c r="J154" s="140"/>
      <c r="K154" s="140"/>
      <c r="L154" s="194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231"/>
      <c r="AT154" s="60" t="s">
        <v>225</v>
      </c>
      <c r="AU154" s="60" t="s">
        <v>93</v>
      </c>
      <c r="AV154" s="13" t="s">
        <v>93</v>
      </c>
      <c r="AW154" s="13" t="s">
        <v>38</v>
      </c>
      <c r="AX154" s="13" t="s">
        <v>83</v>
      </c>
      <c r="AY154" s="60" t="s">
        <v>216</v>
      </c>
    </row>
    <row r="155" spans="1:51" s="13" customFormat="1" ht="12">
      <c r="A155" s="140"/>
      <c r="B155" s="141"/>
      <c r="C155" s="140"/>
      <c r="D155" s="137" t="s">
        <v>225</v>
      </c>
      <c r="E155" s="142" t="s">
        <v>1</v>
      </c>
      <c r="F155" s="143" t="s">
        <v>228</v>
      </c>
      <c r="G155" s="140"/>
      <c r="H155" s="144">
        <v>12</v>
      </c>
      <c r="I155" s="61"/>
      <c r="J155" s="140"/>
      <c r="K155" s="140"/>
      <c r="L155" s="194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231"/>
      <c r="AT155" s="60" t="s">
        <v>225</v>
      </c>
      <c r="AU155" s="60" t="s">
        <v>93</v>
      </c>
      <c r="AV155" s="13" t="s">
        <v>93</v>
      </c>
      <c r="AW155" s="13" t="s">
        <v>38</v>
      </c>
      <c r="AX155" s="13" t="s">
        <v>83</v>
      </c>
      <c r="AY155" s="60" t="s">
        <v>216</v>
      </c>
    </row>
    <row r="156" spans="1:51" s="14" customFormat="1" ht="12">
      <c r="A156" s="145"/>
      <c r="B156" s="146"/>
      <c r="C156" s="145"/>
      <c r="D156" s="137" t="s">
        <v>225</v>
      </c>
      <c r="E156" s="147" t="s">
        <v>125</v>
      </c>
      <c r="F156" s="148" t="s">
        <v>229</v>
      </c>
      <c r="G156" s="145"/>
      <c r="H156" s="149">
        <v>68.235</v>
      </c>
      <c r="I156" s="63"/>
      <c r="J156" s="145"/>
      <c r="K156" s="145"/>
      <c r="L156" s="200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235"/>
      <c r="AT156" s="62" t="s">
        <v>225</v>
      </c>
      <c r="AU156" s="62" t="s">
        <v>93</v>
      </c>
      <c r="AV156" s="14" t="s">
        <v>223</v>
      </c>
      <c r="AW156" s="14" t="s">
        <v>38</v>
      </c>
      <c r="AX156" s="14" t="s">
        <v>91</v>
      </c>
      <c r="AY156" s="62" t="s">
        <v>216</v>
      </c>
    </row>
    <row r="157" spans="1:65" s="2" customFormat="1" ht="37.9" customHeight="1">
      <c r="A157" s="83"/>
      <c r="B157" s="84"/>
      <c r="C157" s="130" t="s">
        <v>247</v>
      </c>
      <c r="D157" s="130" t="s">
        <v>218</v>
      </c>
      <c r="E157" s="131" t="s">
        <v>248</v>
      </c>
      <c r="F157" s="132" t="s">
        <v>249</v>
      </c>
      <c r="G157" s="133" t="s">
        <v>244</v>
      </c>
      <c r="H157" s="134">
        <v>68.235</v>
      </c>
      <c r="I157" s="57"/>
      <c r="J157" s="187">
        <f>ROUND(I157*H157,2)</f>
        <v>0</v>
      </c>
      <c r="K157" s="132" t="s">
        <v>222</v>
      </c>
      <c r="L157" s="188">
        <f t="shared" si="0"/>
        <v>0</v>
      </c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49"/>
      <c r="X157" s="26"/>
      <c r="Y157" s="26"/>
      <c r="Z157" s="26"/>
      <c r="AA157" s="26"/>
      <c r="AB157" s="26"/>
      <c r="AC157" s="26"/>
      <c r="AD157" s="26"/>
      <c r="AE157" s="26"/>
      <c r="AR157" s="58" t="s">
        <v>223</v>
      </c>
      <c r="AT157" s="58" t="s">
        <v>218</v>
      </c>
      <c r="AU157" s="58" t="s">
        <v>93</v>
      </c>
      <c r="AY157" s="18" t="s">
        <v>216</v>
      </c>
      <c r="BE157" s="59">
        <f>IF(N157="základní",J157,0)</f>
        <v>0</v>
      </c>
      <c r="BF157" s="59">
        <f>IF(N157="snížená",J157,0)</f>
        <v>0</v>
      </c>
      <c r="BG157" s="59">
        <f>IF(N157="zákl. přenesená",J157,0)</f>
        <v>0</v>
      </c>
      <c r="BH157" s="59">
        <f>IF(N157="sníž. přenesená",J157,0)</f>
        <v>0</v>
      </c>
      <c r="BI157" s="59">
        <f>IF(N157="nulová",J157,0)</f>
        <v>0</v>
      </c>
      <c r="BJ157" s="18" t="s">
        <v>91</v>
      </c>
      <c r="BK157" s="59">
        <f>ROUND(I157*H157,2)</f>
        <v>0</v>
      </c>
      <c r="BL157" s="18" t="s">
        <v>223</v>
      </c>
      <c r="BM157" s="58" t="s">
        <v>250</v>
      </c>
    </row>
    <row r="158" spans="1:51" s="13" customFormat="1" ht="12">
      <c r="A158" s="140"/>
      <c r="B158" s="141"/>
      <c r="C158" s="140"/>
      <c r="D158" s="137" t="s">
        <v>225</v>
      </c>
      <c r="E158" s="142" t="s">
        <v>1</v>
      </c>
      <c r="F158" s="143" t="s">
        <v>251</v>
      </c>
      <c r="G158" s="140"/>
      <c r="H158" s="144">
        <v>68.235</v>
      </c>
      <c r="I158" s="61"/>
      <c r="J158" s="140"/>
      <c r="K158" s="140"/>
      <c r="L158" s="194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231"/>
      <c r="AT158" s="60" t="s">
        <v>225</v>
      </c>
      <c r="AU158" s="60" t="s">
        <v>93</v>
      </c>
      <c r="AV158" s="13" t="s">
        <v>93</v>
      </c>
      <c r="AW158" s="13" t="s">
        <v>38</v>
      </c>
      <c r="AX158" s="13" t="s">
        <v>91</v>
      </c>
      <c r="AY158" s="60" t="s">
        <v>216</v>
      </c>
    </row>
    <row r="159" spans="1:65" s="2" customFormat="1" ht="37.9" customHeight="1">
      <c r="A159" s="83"/>
      <c r="B159" s="84"/>
      <c r="C159" s="130" t="s">
        <v>252</v>
      </c>
      <c r="D159" s="130" t="s">
        <v>218</v>
      </c>
      <c r="E159" s="131" t="s">
        <v>253</v>
      </c>
      <c r="F159" s="132" t="s">
        <v>254</v>
      </c>
      <c r="G159" s="133" t="s">
        <v>244</v>
      </c>
      <c r="H159" s="134">
        <v>68.235</v>
      </c>
      <c r="I159" s="57"/>
      <c r="J159" s="187">
        <f>ROUND(I159*H159,2)</f>
        <v>0</v>
      </c>
      <c r="K159" s="132" t="s">
        <v>222</v>
      </c>
      <c r="L159" s="188">
        <f t="shared" si="0"/>
        <v>0</v>
      </c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49"/>
      <c r="X159" s="26"/>
      <c r="Y159" s="26"/>
      <c r="Z159" s="26"/>
      <c r="AA159" s="26"/>
      <c r="AB159" s="26"/>
      <c r="AC159" s="26"/>
      <c r="AD159" s="26"/>
      <c r="AE159" s="26"/>
      <c r="AR159" s="58" t="s">
        <v>223</v>
      </c>
      <c r="AT159" s="58" t="s">
        <v>218</v>
      </c>
      <c r="AU159" s="58" t="s">
        <v>93</v>
      </c>
      <c r="AY159" s="18" t="s">
        <v>216</v>
      </c>
      <c r="BE159" s="59">
        <f>IF(N159="základní",J159,0)</f>
        <v>0</v>
      </c>
      <c r="BF159" s="59">
        <f>IF(N159="snížená",J159,0)</f>
        <v>0</v>
      </c>
      <c r="BG159" s="59">
        <f>IF(N159="zákl. přenesená",J159,0)</f>
        <v>0</v>
      </c>
      <c r="BH159" s="59">
        <f>IF(N159="sníž. přenesená",J159,0)</f>
        <v>0</v>
      </c>
      <c r="BI159" s="59">
        <f>IF(N159="nulová",J159,0)</f>
        <v>0</v>
      </c>
      <c r="BJ159" s="18" t="s">
        <v>91</v>
      </c>
      <c r="BK159" s="59">
        <f>ROUND(I159*H159,2)</f>
        <v>0</v>
      </c>
      <c r="BL159" s="18" t="s">
        <v>223</v>
      </c>
      <c r="BM159" s="58" t="s">
        <v>255</v>
      </c>
    </row>
    <row r="160" spans="1:51" s="13" customFormat="1" ht="12">
      <c r="A160" s="140"/>
      <c r="B160" s="141"/>
      <c r="C160" s="140"/>
      <c r="D160" s="137" t="s">
        <v>225</v>
      </c>
      <c r="E160" s="142" t="s">
        <v>1</v>
      </c>
      <c r="F160" s="143" t="s">
        <v>256</v>
      </c>
      <c r="G160" s="140"/>
      <c r="H160" s="144">
        <v>68.235</v>
      </c>
      <c r="I160" s="61"/>
      <c r="J160" s="140"/>
      <c r="K160" s="140"/>
      <c r="L160" s="194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231"/>
      <c r="AT160" s="60" t="s">
        <v>225</v>
      </c>
      <c r="AU160" s="60" t="s">
        <v>93</v>
      </c>
      <c r="AV160" s="13" t="s">
        <v>93</v>
      </c>
      <c r="AW160" s="13" t="s">
        <v>38</v>
      </c>
      <c r="AX160" s="13" t="s">
        <v>91</v>
      </c>
      <c r="AY160" s="60" t="s">
        <v>216</v>
      </c>
    </row>
    <row r="161" spans="1:65" s="2" customFormat="1" ht="33" customHeight="1">
      <c r="A161" s="83"/>
      <c r="B161" s="84"/>
      <c r="C161" s="130" t="s">
        <v>257</v>
      </c>
      <c r="D161" s="130" t="s">
        <v>218</v>
      </c>
      <c r="E161" s="131" t="s">
        <v>258</v>
      </c>
      <c r="F161" s="132" t="s">
        <v>259</v>
      </c>
      <c r="G161" s="133" t="s">
        <v>244</v>
      </c>
      <c r="H161" s="134">
        <v>46.23</v>
      </c>
      <c r="I161" s="57"/>
      <c r="J161" s="187">
        <f>ROUND(I161*H161,2)</f>
        <v>0</v>
      </c>
      <c r="K161" s="132" t="s">
        <v>222</v>
      </c>
      <c r="L161" s="188">
        <f t="shared" si="0"/>
        <v>0</v>
      </c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49"/>
      <c r="X161" s="26"/>
      <c r="Y161" s="26"/>
      <c r="Z161" s="26"/>
      <c r="AA161" s="26"/>
      <c r="AB161" s="26"/>
      <c r="AC161" s="26"/>
      <c r="AD161" s="26"/>
      <c r="AE161" s="26"/>
      <c r="AR161" s="58" t="s">
        <v>223</v>
      </c>
      <c r="AT161" s="58" t="s">
        <v>218</v>
      </c>
      <c r="AU161" s="58" t="s">
        <v>93</v>
      </c>
      <c r="AY161" s="18" t="s">
        <v>216</v>
      </c>
      <c r="BE161" s="59">
        <f>IF(N161="základní",J161,0)</f>
        <v>0</v>
      </c>
      <c r="BF161" s="59">
        <f>IF(N161="snížená",J161,0)</f>
        <v>0</v>
      </c>
      <c r="BG161" s="59">
        <f>IF(N161="zákl. přenesená",J161,0)</f>
        <v>0</v>
      </c>
      <c r="BH161" s="59">
        <f>IF(N161="sníž. přenesená",J161,0)</f>
        <v>0</v>
      </c>
      <c r="BI161" s="59">
        <f>IF(N161="nulová",J161,0)</f>
        <v>0</v>
      </c>
      <c r="BJ161" s="18" t="s">
        <v>91</v>
      </c>
      <c r="BK161" s="59">
        <f>ROUND(I161*H161,2)</f>
        <v>0</v>
      </c>
      <c r="BL161" s="18" t="s">
        <v>223</v>
      </c>
      <c r="BM161" s="58" t="s">
        <v>260</v>
      </c>
    </row>
    <row r="162" spans="1:51" s="15" customFormat="1" ht="12">
      <c r="A162" s="135"/>
      <c r="B162" s="136"/>
      <c r="C162" s="135"/>
      <c r="D162" s="137" t="s">
        <v>225</v>
      </c>
      <c r="E162" s="138" t="s">
        <v>1</v>
      </c>
      <c r="F162" s="139" t="s">
        <v>261</v>
      </c>
      <c r="G162" s="135"/>
      <c r="H162" s="138" t="s">
        <v>1</v>
      </c>
      <c r="I162" s="65"/>
      <c r="J162" s="135"/>
      <c r="K162" s="135"/>
      <c r="L162" s="191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227"/>
      <c r="AT162" s="64" t="s">
        <v>225</v>
      </c>
      <c r="AU162" s="64" t="s">
        <v>93</v>
      </c>
      <c r="AV162" s="15" t="s">
        <v>91</v>
      </c>
      <c r="AW162" s="15" t="s">
        <v>38</v>
      </c>
      <c r="AX162" s="15" t="s">
        <v>83</v>
      </c>
      <c r="AY162" s="64" t="s">
        <v>216</v>
      </c>
    </row>
    <row r="163" spans="1:51" s="13" customFormat="1" ht="12">
      <c r="A163" s="140"/>
      <c r="B163" s="141"/>
      <c r="C163" s="140"/>
      <c r="D163" s="137" t="s">
        <v>225</v>
      </c>
      <c r="E163" s="142" t="s">
        <v>1</v>
      </c>
      <c r="F163" s="143" t="s">
        <v>262</v>
      </c>
      <c r="G163" s="140"/>
      <c r="H163" s="144">
        <v>46.23</v>
      </c>
      <c r="I163" s="61"/>
      <c r="J163" s="140"/>
      <c r="K163" s="140"/>
      <c r="L163" s="194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231"/>
      <c r="AT163" s="60" t="s">
        <v>225</v>
      </c>
      <c r="AU163" s="60" t="s">
        <v>93</v>
      </c>
      <c r="AV163" s="13" t="s">
        <v>93</v>
      </c>
      <c r="AW163" s="13" t="s">
        <v>38</v>
      </c>
      <c r="AX163" s="13" t="s">
        <v>83</v>
      </c>
      <c r="AY163" s="60" t="s">
        <v>216</v>
      </c>
    </row>
    <row r="164" spans="1:51" s="14" customFormat="1" ht="12">
      <c r="A164" s="145"/>
      <c r="B164" s="146"/>
      <c r="C164" s="145"/>
      <c r="D164" s="137" t="s">
        <v>225</v>
      </c>
      <c r="E164" s="147" t="s">
        <v>166</v>
      </c>
      <c r="F164" s="148" t="s">
        <v>229</v>
      </c>
      <c r="G164" s="145"/>
      <c r="H164" s="149">
        <v>46.23</v>
      </c>
      <c r="I164" s="63"/>
      <c r="J164" s="145"/>
      <c r="K164" s="145"/>
      <c r="L164" s="200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235"/>
      <c r="AT164" s="62" t="s">
        <v>225</v>
      </c>
      <c r="AU164" s="62" t="s">
        <v>93</v>
      </c>
      <c r="AV164" s="14" t="s">
        <v>223</v>
      </c>
      <c r="AW164" s="14" t="s">
        <v>38</v>
      </c>
      <c r="AX164" s="14" t="s">
        <v>91</v>
      </c>
      <c r="AY164" s="62" t="s">
        <v>216</v>
      </c>
    </row>
    <row r="165" spans="1:65" s="2" customFormat="1" ht="37.9" customHeight="1">
      <c r="A165" s="83"/>
      <c r="B165" s="84"/>
      <c r="C165" s="130" t="s">
        <v>263</v>
      </c>
      <c r="D165" s="130" t="s">
        <v>218</v>
      </c>
      <c r="E165" s="131" t="s">
        <v>264</v>
      </c>
      <c r="F165" s="132" t="s">
        <v>265</v>
      </c>
      <c r="G165" s="133" t="s">
        <v>244</v>
      </c>
      <c r="H165" s="134">
        <v>693.45</v>
      </c>
      <c r="I165" s="57"/>
      <c r="J165" s="187">
        <f>ROUND(I165*H165,2)</f>
        <v>0</v>
      </c>
      <c r="K165" s="132" t="s">
        <v>222</v>
      </c>
      <c r="L165" s="188">
        <f t="shared" si="0"/>
        <v>0</v>
      </c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49"/>
      <c r="X165" s="26"/>
      <c r="Y165" s="26"/>
      <c r="Z165" s="26"/>
      <c r="AA165" s="26"/>
      <c r="AB165" s="26"/>
      <c r="AC165" s="26"/>
      <c r="AD165" s="26"/>
      <c r="AE165" s="26"/>
      <c r="AR165" s="58" t="s">
        <v>223</v>
      </c>
      <c r="AT165" s="58" t="s">
        <v>218</v>
      </c>
      <c r="AU165" s="58" t="s">
        <v>93</v>
      </c>
      <c r="AY165" s="18" t="s">
        <v>216</v>
      </c>
      <c r="BE165" s="59">
        <f>IF(N165="základní",J165,0)</f>
        <v>0</v>
      </c>
      <c r="BF165" s="59">
        <f>IF(N165="snížená",J165,0)</f>
        <v>0</v>
      </c>
      <c r="BG165" s="59">
        <f>IF(N165="zákl. přenesená",J165,0)</f>
        <v>0</v>
      </c>
      <c r="BH165" s="59">
        <f>IF(N165="sníž. přenesená",J165,0)</f>
        <v>0</v>
      </c>
      <c r="BI165" s="59">
        <f>IF(N165="nulová",J165,0)</f>
        <v>0</v>
      </c>
      <c r="BJ165" s="18" t="s">
        <v>91</v>
      </c>
      <c r="BK165" s="59">
        <f>ROUND(I165*H165,2)</f>
        <v>0</v>
      </c>
      <c r="BL165" s="18" t="s">
        <v>223</v>
      </c>
      <c r="BM165" s="58" t="s">
        <v>266</v>
      </c>
    </row>
    <row r="166" spans="1:51" s="13" customFormat="1" ht="12">
      <c r="A166" s="140"/>
      <c r="B166" s="141"/>
      <c r="C166" s="140"/>
      <c r="D166" s="137" t="s">
        <v>225</v>
      </c>
      <c r="E166" s="142" t="s">
        <v>1</v>
      </c>
      <c r="F166" s="143" t="s">
        <v>267</v>
      </c>
      <c r="G166" s="140"/>
      <c r="H166" s="144">
        <v>693.45</v>
      </c>
      <c r="I166" s="61"/>
      <c r="J166" s="140"/>
      <c r="K166" s="140"/>
      <c r="L166" s="194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231"/>
      <c r="AT166" s="60" t="s">
        <v>225</v>
      </c>
      <c r="AU166" s="60" t="s">
        <v>93</v>
      </c>
      <c r="AV166" s="13" t="s">
        <v>93</v>
      </c>
      <c r="AW166" s="13" t="s">
        <v>38</v>
      </c>
      <c r="AX166" s="13" t="s">
        <v>91</v>
      </c>
      <c r="AY166" s="60" t="s">
        <v>216</v>
      </c>
    </row>
    <row r="167" spans="1:65" s="2" customFormat="1" ht="24.2" customHeight="1">
      <c r="A167" s="83"/>
      <c r="B167" s="84"/>
      <c r="C167" s="130" t="s">
        <v>268</v>
      </c>
      <c r="D167" s="130" t="s">
        <v>218</v>
      </c>
      <c r="E167" s="131" t="s">
        <v>269</v>
      </c>
      <c r="F167" s="132" t="s">
        <v>270</v>
      </c>
      <c r="G167" s="133" t="s">
        <v>244</v>
      </c>
      <c r="H167" s="134">
        <v>90.24</v>
      </c>
      <c r="I167" s="57"/>
      <c r="J167" s="187">
        <f>ROUND(I167*H167,2)</f>
        <v>0</v>
      </c>
      <c r="K167" s="132" t="s">
        <v>222</v>
      </c>
      <c r="L167" s="188">
        <f t="shared" si="0"/>
        <v>0</v>
      </c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49"/>
      <c r="X167" s="26"/>
      <c r="Y167" s="26"/>
      <c r="Z167" s="26"/>
      <c r="AA167" s="26"/>
      <c r="AB167" s="26"/>
      <c r="AC167" s="26"/>
      <c r="AD167" s="26"/>
      <c r="AE167" s="26"/>
      <c r="AR167" s="58" t="s">
        <v>223</v>
      </c>
      <c r="AT167" s="58" t="s">
        <v>218</v>
      </c>
      <c r="AU167" s="58" t="s">
        <v>93</v>
      </c>
      <c r="AY167" s="18" t="s">
        <v>216</v>
      </c>
      <c r="BE167" s="59">
        <f>IF(N167="základní",J167,0)</f>
        <v>0</v>
      </c>
      <c r="BF167" s="59">
        <f>IF(N167="snížená",J167,0)</f>
        <v>0</v>
      </c>
      <c r="BG167" s="59">
        <f>IF(N167="zákl. přenesená",J167,0)</f>
        <v>0</v>
      </c>
      <c r="BH167" s="59">
        <f>IF(N167="sníž. přenesená",J167,0)</f>
        <v>0</v>
      </c>
      <c r="BI167" s="59">
        <f>IF(N167="nulová",J167,0)</f>
        <v>0</v>
      </c>
      <c r="BJ167" s="18" t="s">
        <v>91</v>
      </c>
      <c r="BK167" s="59">
        <f>ROUND(I167*H167,2)</f>
        <v>0</v>
      </c>
      <c r="BL167" s="18" t="s">
        <v>223</v>
      </c>
      <c r="BM167" s="58" t="s">
        <v>271</v>
      </c>
    </row>
    <row r="168" spans="1:51" s="15" customFormat="1" ht="12">
      <c r="A168" s="135"/>
      <c r="B168" s="136"/>
      <c r="C168" s="135"/>
      <c r="D168" s="137" t="s">
        <v>225</v>
      </c>
      <c r="E168" s="138" t="s">
        <v>1</v>
      </c>
      <c r="F168" s="139" t="s">
        <v>272</v>
      </c>
      <c r="G168" s="135"/>
      <c r="H168" s="138" t="s">
        <v>1</v>
      </c>
      <c r="I168" s="65"/>
      <c r="J168" s="135"/>
      <c r="K168" s="135"/>
      <c r="L168" s="191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227"/>
      <c r="AT168" s="64" t="s">
        <v>225</v>
      </c>
      <c r="AU168" s="64" t="s">
        <v>93</v>
      </c>
      <c r="AV168" s="15" t="s">
        <v>91</v>
      </c>
      <c r="AW168" s="15" t="s">
        <v>38</v>
      </c>
      <c r="AX168" s="15" t="s">
        <v>83</v>
      </c>
      <c r="AY168" s="64" t="s">
        <v>216</v>
      </c>
    </row>
    <row r="169" spans="1:51" s="13" customFormat="1" ht="12">
      <c r="A169" s="140"/>
      <c r="B169" s="141"/>
      <c r="C169" s="140"/>
      <c r="D169" s="137" t="s">
        <v>225</v>
      </c>
      <c r="E169" s="142" t="s">
        <v>1</v>
      </c>
      <c r="F169" s="143" t="s">
        <v>273</v>
      </c>
      <c r="G169" s="140"/>
      <c r="H169" s="144">
        <v>44.01</v>
      </c>
      <c r="I169" s="61"/>
      <c r="J169" s="140"/>
      <c r="K169" s="140"/>
      <c r="L169" s="194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231"/>
      <c r="AT169" s="60" t="s">
        <v>225</v>
      </c>
      <c r="AU169" s="60" t="s">
        <v>93</v>
      </c>
      <c r="AV169" s="13" t="s">
        <v>93</v>
      </c>
      <c r="AW169" s="13" t="s">
        <v>38</v>
      </c>
      <c r="AX169" s="13" t="s">
        <v>83</v>
      </c>
      <c r="AY169" s="60" t="s">
        <v>216</v>
      </c>
    </row>
    <row r="170" spans="1:51" s="13" customFormat="1" ht="12">
      <c r="A170" s="140"/>
      <c r="B170" s="141"/>
      <c r="C170" s="140"/>
      <c r="D170" s="137" t="s">
        <v>225</v>
      </c>
      <c r="E170" s="142" t="s">
        <v>1</v>
      </c>
      <c r="F170" s="143" t="s">
        <v>274</v>
      </c>
      <c r="G170" s="140"/>
      <c r="H170" s="144">
        <v>46.23</v>
      </c>
      <c r="I170" s="61"/>
      <c r="J170" s="140"/>
      <c r="K170" s="140"/>
      <c r="L170" s="194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231"/>
      <c r="AT170" s="60" t="s">
        <v>225</v>
      </c>
      <c r="AU170" s="60" t="s">
        <v>93</v>
      </c>
      <c r="AV170" s="13" t="s">
        <v>93</v>
      </c>
      <c r="AW170" s="13" t="s">
        <v>38</v>
      </c>
      <c r="AX170" s="13" t="s">
        <v>83</v>
      </c>
      <c r="AY170" s="60" t="s">
        <v>216</v>
      </c>
    </row>
    <row r="171" spans="1:51" s="14" customFormat="1" ht="12">
      <c r="A171" s="145"/>
      <c r="B171" s="146"/>
      <c r="C171" s="145"/>
      <c r="D171" s="137" t="s">
        <v>225</v>
      </c>
      <c r="E171" s="147" t="s">
        <v>1</v>
      </c>
      <c r="F171" s="148" t="s">
        <v>229</v>
      </c>
      <c r="G171" s="145"/>
      <c r="H171" s="149">
        <v>90.24</v>
      </c>
      <c r="I171" s="63"/>
      <c r="J171" s="145"/>
      <c r="K171" s="145"/>
      <c r="L171" s="200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235"/>
      <c r="AT171" s="62" t="s">
        <v>225</v>
      </c>
      <c r="AU171" s="62" t="s">
        <v>93</v>
      </c>
      <c r="AV171" s="14" t="s">
        <v>223</v>
      </c>
      <c r="AW171" s="14" t="s">
        <v>38</v>
      </c>
      <c r="AX171" s="14" t="s">
        <v>91</v>
      </c>
      <c r="AY171" s="62" t="s">
        <v>216</v>
      </c>
    </row>
    <row r="172" spans="1:65" s="2" customFormat="1" ht="33" customHeight="1">
      <c r="A172" s="83"/>
      <c r="B172" s="84"/>
      <c r="C172" s="130" t="s">
        <v>275</v>
      </c>
      <c r="D172" s="130" t="s">
        <v>218</v>
      </c>
      <c r="E172" s="131" t="s">
        <v>276</v>
      </c>
      <c r="F172" s="132" t="s">
        <v>277</v>
      </c>
      <c r="G172" s="133" t="s">
        <v>278</v>
      </c>
      <c r="H172" s="134">
        <v>83.214</v>
      </c>
      <c r="I172" s="57"/>
      <c r="J172" s="187">
        <f>ROUND(I172*H172,2)</f>
        <v>0</v>
      </c>
      <c r="K172" s="132" t="s">
        <v>222</v>
      </c>
      <c r="L172" s="188">
        <f t="shared" si="0"/>
        <v>0</v>
      </c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49"/>
      <c r="X172" s="26"/>
      <c r="Y172" s="26"/>
      <c r="Z172" s="26"/>
      <c r="AA172" s="26"/>
      <c r="AB172" s="26"/>
      <c r="AC172" s="26"/>
      <c r="AD172" s="26"/>
      <c r="AE172" s="26"/>
      <c r="AR172" s="58" t="s">
        <v>223</v>
      </c>
      <c r="AT172" s="58" t="s">
        <v>218</v>
      </c>
      <c r="AU172" s="58" t="s">
        <v>93</v>
      </c>
      <c r="AY172" s="18" t="s">
        <v>216</v>
      </c>
      <c r="BE172" s="59">
        <f>IF(N172="základní",J172,0)</f>
        <v>0</v>
      </c>
      <c r="BF172" s="59">
        <f>IF(N172="snížená",J172,0)</f>
        <v>0</v>
      </c>
      <c r="BG172" s="59">
        <f>IF(N172="zákl. přenesená",J172,0)</f>
        <v>0</v>
      </c>
      <c r="BH172" s="59">
        <f>IF(N172="sníž. přenesená",J172,0)</f>
        <v>0</v>
      </c>
      <c r="BI172" s="59">
        <f>IF(N172="nulová",J172,0)</f>
        <v>0</v>
      </c>
      <c r="BJ172" s="18" t="s">
        <v>91</v>
      </c>
      <c r="BK172" s="59">
        <f>ROUND(I172*H172,2)</f>
        <v>0</v>
      </c>
      <c r="BL172" s="18" t="s">
        <v>223</v>
      </c>
      <c r="BM172" s="58" t="s">
        <v>279</v>
      </c>
    </row>
    <row r="173" spans="1:51" s="13" customFormat="1" ht="12">
      <c r="A173" s="140"/>
      <c r="B173" s="141"/>
      <c r="C173" s="140"/>
      <c r="D173" s="137" t="s">
        <v>225</v>
      </c>
      <c r="E173" s="142" t="s">
        <v>1</v>
      </c>
      <c r="F173" s="143" t="s">
        <v>280</v>
      </c>
      <c r="G173" s="140"/>
      <c r="H173" s="144">
        <v>83.214</v>
      </c>
      <c r="I173" s="61"/>
      <c r="J173" s="140"/>
      <c r="K173" s="140"/>
      <c r="L173" s="194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231"/>
      <c r="AT173" s="60" t="s">
        <v>225</v>
      </c>
      <c r="AU173" s="60" t="s">
        <v>93</v>
      </c>
      <c r="AV173" s="13" t="s">
        <v>93</v>
      </c>
      <c r="AW173" s="13" t="s">
        <v>38</v>
      </c>
      <c r="AX173" s="13" t="s">
        <v>91</v>
      </c>
      <c r="AY173" s="60" t="s">
        <v>216</v>
      </c>
    </row>
    <row r="174" spans="1:65" s="2" customFormat="1" ht="24.2" customHeight="1">
      <c r="A174" s="83"/>
      <c r="B174" s="84"/>
      <c r="C174" s="130" t="s">
        <v>281</v>
      </c>
      <c r="D174" s="130" t="s">
        <v>218</v>
      </c>
      <c r="E174" s="131" t="s">
        <v>282</v>
      </c>
      <c r="F174" s="132" t="s">
        <v>283</v>
      </c>
      <c r="G174" s="133" t="s">
        <v>244</v>
      </c>
      <c r="H174" s="134">
        <v>22.005</v>
      </c>
      <c r="I174" s="57"/>
      <c r="J174" s="187">
        <f>ROUND(I174*H174,2)</f>
        <v>0</v>
      </c>
      <c r="K174" s="132" t="s">
        <v>222</v>
      </c>
      <c r="L174" s="188">
        <f t="shared" si="0"/>
        <v>0</v>
      </c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49"/>
      <c r="X174" s="26"/>
      <c r="Y174" s="26"/>
      <c r="Z174" s="26"/>
      <c r="AA174" s="26"/>
      <c r="AB174" s="26"/>
      <c r="AC174" s="26"/>
      <c r="AD174" s="26"/>
      <c r="AE174" s="26"/>
      <c r="AR174" s="58" t="s">
        <v>223</v>
      </c>
      <c r="AT174" s="58" t="s">
        <v>218</v>
      </c>
      <c r="AU174" s="58" t="s">
        <v>93</v>
      </c>
      <c r="AY174" s="18" t="s">
        <v>216</v>
      </c>
      <c r="BE174" s="59">
        <f>IF(N174="základní",J174,0)</f>
        <v>0</v>
      </c>
      <c r="BF174" s="59">
        <f>IF(N174="snížená",J174,0)</f>
        <v>0</v>
      </c>
      <c r="BG174" s="59">
        <f>IF(N174="zákl. přenesená",J174,0)</f>
        <v>0</v>
      </c>
      <c r="BH174" s="59">
        <f>IF(N174="sníž. přenesená",J174,0)</f>
        <v>0</v>
      </c>
      <c r="BI174" s="59">
        <f>IF(N174="nulová",J174,0)</f>
        <v>0</v>
      </c>
      <c r="BJ174" s="18" t="s">
        <v>91</v>
      </c>
      <c r="BK174" s="59">
        <f>ROUND(I174*H174,2)</f>
        <v>0</v>
      </c>
      <c r="BL174" s="18" t="s">
        <v>223</v>
      </c>
      <c r="BM174" s="58" t="s">
        <v>284</v>
      </c>
    </row>
    <row r="175" spans="1:51" s="13" customFormat="1" ht="12">
      <c r="A175" s="140"/>
      <c r="B175" s="141"/>
      <c r="C175" s="140"/>
      <c r="D175" s="137" t="s">
        <v>225</v>
      </c>
      <c r="E175" s="142" t="s">
        <v>1</v>
      </c>
      <c r="F175" s="143" t="s">
        <v>285</v>
      </c>
      <c r="G175" s="140"/>
      <c r="H175" s="144">
        <v>15.345</v>
      </c>
      <c r="I175" s="61"/>
      <c r="J175" s="140"/>
      <c r="K175" s="140"/>
      <c r="L175" s="194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231"/>
      <c r="AT175" s="60" t="s">
        <v>225</v>
      </c>
      <c r="AU175" s="60" t="s">
        <v>93</v>
      </c>
      <c r="AV175" s="13" t="s">
        <v>93</v>
      </c>
      <c r="AW175" s="13" t="s">
        <v>38</v>
      </c>
      <c r="AX175" s="13" t="s">
        <v>83</v>
      </c>
      <c r="AY175" s="60" t="s">
        <v>216</v>
      </c>
    </row>
    <row r="176" spans="1:51" s="13" customFormat="1" ht="12">
      <c r="A176" s="140"/>
      <c r="B176" s="141"/>
      <c r="C176" s="140"/>
      <c r="D176" s="137" t="s">
        <v>225</v>
      </c>
      <c r="E176" s="142" t="s">
        <v>1</v>
      </c>
      <c r="F176" s="143" t="s">
        <v>286</v>
      </c>
      <c r="G176" s="140"/>
      <c r="H176" s="144">
        <v>3.06</v>
      </c>
      <c r="I176" s="61"/>
      <c r="J176" s="140"/>
      <c r="K176" s="140"/>
      <c r="L176" s="194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231"/>
      <c r="AT176" s="60" t="s">
        <v>225</v>
      </c>
      <c r="AU176" s="60" t="s">
        <v>93</v>
      </c>
      <c r="AV176" s="13" t="s">
        <v>93</v>
      </c>
      <c r="AW176" s="13" t="s">
        <v>38</v>
      </c>
      <c r="AX176" s="13" t="s">
        <v>83</v>
      </c>
      <c r="AY176" s="60" t="s">
        <v>216</v>
      </c>
    </row>
    <row r="177" spans="1:51" s="13" customFormat="1" ht="12">
      <c r="A177" s="140"/>
      <c r="B177" s="141"/>
      <c r="C177" s="140"/>
      <c r="D177" s="137" t="s">
        <v>225</v>
      </c>
      <c r="E177" s="142" t="s">
        <v>1</v>
      </c>
      <c r="F177" s="143" t="s">
        <v>287</v>
      </c>
      <c r="G177" s="140"/>
      <c r="H177" s="144">
        <v>3.6</v>
      </c>
      <c r="I177" s="61"/>
      <c r="J177" s="140"/>
      <c r="K177" s="140"/>
      <c r="L177" s="194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231"/>
      <c r="AT177" s="60" t="s">
        <v>225</v>
      </c>
      <c r="AU177" s="60" t="s">
        <v>93</v>
      </c>
      <c r="AV177" s="13" t="s">
        <v>93</v>
      </c>
      <c r="AW177" s="13" t="s">
        <v>38</v>
      </c>
      <c r="AX177" s="13" t="s">
        <v>83</v>
      </c>
      <c r="AY177" s="60" t="s">
        <v>216</v>
      </c>
    </row>
    <row r="178" spans="1:51" s="14" customFormat="1" ht="12">
      <c r="A178" s="145"/>
      <c r="B178" s="146"/>
      <c r="C178" s="145"/>
      <c r="D178" s="137" t="s">
        <v>225</v>
      </c>
      <c r="E178" s="147" t="s">
        <v>172</v>
      </c>
      <c r="F178" s="148" t="s">
        <v>229</v>
      </c>
      <c r="G178" s="145"/>
      <c r="H178" s="149">
        <v>22.005</v>
      </c>
      <c r="I178" s="63"/>
      <c r="J178" s="145"/>
      <c r="K178" s="145"/>
      <c r="L178" s="200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235"/>
      <c r="AT178" s="62" t="s">
        <v>225</v>
      </c>
      <c r="AU178" s="62" t="s">
        <v>93</v>
      </c>
      <c r="AV178" s="14" t="s">
        <v>223</v>
      </c>
      <c r="AW178" s="14" t="s">
        <v>38</v>
      </c>
      <c r="AX178" s="14" t="s">
        <v>91</v>
      </c>
      <c r="AY178" s="62" t="s">
        <v>216</v>
      </c>
    </row>
    <row r="179" spans="1:65" s="2" customFormat="1" ht="24.2" customHeight="1">
      <c r="A179" s="83"/>
      <c r="B179" s="84"/>
      <c r="C179" s="130" t="s">
        <v>288</v>
      </c>
      <c r="D179" s="130" t="s">
        <v>218</v>
      </c>
      <c r="E179" s="131" t="s">
        <v>289</v>
      </c>
      <c r="F179" s="132" t="s">
        <v>290</v>
      </c>
      <c r="G179" s="133" t="s">
        <v>244</v>
      </c>
      <c r="H179" s="134">
        <v>22.005</v>
      </c>
      <c r="I179" s="57"/>
      <c r="J179" s="187">
        <f>ROUND(I179*H179,2)</f>
        <v>0</v>
      </c>
      <c r="K179" s="132" t="s">
        <v>222</v>
      </c>
      <c r="L179" s="188">
        <f t="shared" si="0"/>
        <v>0</v>
      </c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49"/>
      <c r="X179" s="26"/>
      <c r="Y179" s="26"/>
      <c r="Z179" s="26"/>
      <c r="AA179" s="26"/>
      <c r="AB179" s="26"/>
      <c r="AC179" s="26"/>
      <c r="AD179" s="26"/>
      <c r="AE179" s="26"/>
      <c r="AR179" s="58" t="s">
        <v>223</v>
      </c>
      <c r="AT179" s="58" t="s">
        <v>218</v>
      </c>
      <c r="AU179" s="58" t="s">
        <v>93</v>
      </c>
      <c r="AY179" s="18" t="s">
        <v>216</v>
      </c>
      <c r="BE179" s="59">
        <f>IF(N179="základní",J179,0)</f>
        <v>0</v>
      </c>
      <c r="BF179" s="59">
        <f>IF(N179="snížená",J179,0)</f>
        <v>0</v>
      </c>
      <c r="BG179" s="59">
        <f>IF(N179="zákl. přenesená",J179,0)</f>
        <v>0</v>
      </c>
      <c r="BH179" s="59">
        <f>IF(N179="sníž. přenesená",J179,0)</f>
        <v>0</v>
      </c>
      <c r="BI179" s="59">
        <f>IF(N179="nulová",J179,0)</f>
        <v>0</v>
      </c>
      <c r="BJ179" s="18" t="s">
        <v>91</v>
      </c>
      <c r="BK179" s="59">
        <f>ROUND(I179*H179,2)</f>
        <v>0</v>
      </c>
      <c r="BL179" s="18" t="s">
        <v>223</v>
      </c>
      <c r="BM179" s="58" t="s">
        <v>291</v>
      </c>
    </row>
    <row r="180" spans="1:51" s="13" customFormat="1" ht="12">
      <c r="A180" s="140"/>
      <c r="B180" s="141"/>
      <c r="C180" s="140"/>
      <c r="D180" s="137" t="s">
        <v>225</v>
      </c>
      <c r="E180" s="142" t="s">
        <v>1</v>
      </c>
      <c r="F180" s="143" t="s">
        <v>292</v>
      </c>
      <c r="G180" s="140"/>
      <c r="H180" s="144">
        <v>15.345</v>
      </c>
      <c r="I180" s="61"/>
      <c r="J180" s="140"/>
      <c r="K180" s="140"/>
      <c r="L180" s="194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231"/>
      <c r="AT180" s="60" t="s">
        <v>225</v>
      </c>
      <c r="AU180" s="60" t="s">
        <v>93</v>
      </c>
      <c r="AV180" s="13" t="s">
        <v>93</v>
      </c>
      <c r="AW180" s="13" t="s">
        <v>38</v>
      </c>
      <c r="AX180" s="13" t="s">
        <v>83</v>
      </c>
      <c r="AY180" s="60" t="s">
        <v>216</v>
      </c>
    </row>
    <row r="181" spans="1:51" s="13" customFormat="1" ht="12">
      <c r="A181" s="140"/>
      <c r="B181" s="141"/>
      <c r="C181" s="140"/>
      <c r="D181" s="137" t="s">
        <v>225</v>
      </c>
      <c r="E181" s="142" t="s">
        <v>1</v>
      </c>
      <c r="F181" s="143" t="s">
        <v>286</v>
      </c>
      <c r="G181" s="140"/>
      <c r="H181" s="144">
        <v>3.06</v>
      </c>
      <c r="I181" s="61"/>
      <c r="J181" s="140"/>
      <c r="K181" s="140"/>
      <c r="L181" s="194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231"/>
      <c r="AT181" s="60" t="s">
        <v>225</v>
      </c>
      <c r="AU181" s="60" t="s">
        <v>93</v>
      </c>
      <c r="AV181" s="13" t="s">
        <v>93</v>
      </c>
      <c r="AW181" s="13" t="s">
        <v>38</v>
      </c>
      <c r="AX181" s="13" t="s">
        <v>83</v>
      </c>
      <c r="AY181" s="60" t="s">
        <v>216</v>
      </c>
    </row>
    <row r="182" spans="1:51" s="13" customFormat="1" ht="12">
      <c r="A182" s="140"/>
      <c r="B182" s="141"/>
      <c r="C182" s="140"/>
      <c r="D182" s="137" t="s">
        <v>225</v>
      </c>
      <c r="E182" s="142" t="s">
        <v>1</v>
      </c>
      <c r="F182" s="143" t="s">
        <v>287</v>
      </c>
      <c r="G182" s="140"/>
      <c r="H182" s="144">
        <v>3.6</v>
      </c>
      <c r="I182" s="61"/>
      <c r="J182" s="140"/>
      <c r="K182" s="140"/>
      <c r="L182" s="194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231"/>
      <c r="AT182" s="60" t="s">
        <v>225</v>
      </c>
      <c r="AU182" s="60" t="s">
        <v>93</v>
      </c>
      <c r="AV182" s="13" t="s">
        <v>93</v>
      </c>
      <c r="AW182" s="13" t="s">
        <v>38</v>
      </c>
      <c r="AX182" s="13" t="s">
        <v>83</v>
      </c>
      <c r="AY182" s="60" t="s">
        <v>216</v>
      </c>
    </row>
    <row r="183" spans="1:51" s="14" customFormat="1" ht="12">
      <c r="A183" s="145"/>
      <c r="B183" s="146"/>
      <c r="C183" s="145"/>
      <c r="D183" s="137" t="s">
        <v>225</v>
      </c>
      <c r="E183" s="147" t="s">
        <v>293</v>
      </c>
      <c r="F183" s="148" t="s">
        <v>229</v>
      </c>
      <c r="G183" s="145"/>
      <c r="H183" s="149">
        <v>22.005</v>
      </c>
      <c r="I183" s="63"/>
      <c r="J183" s="145"/>
      <c r="K183" s="145"/>
      <c r="L183" s="200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235"/>
      <c r="AT183" s="62" t="s">
        <v>225</v>
      </c>
      <c r="AU183" s="62" t="s">
        <v>93</v>
      </c>
      <c r="AV183" s="14" t="s">
        <v>223</v>
      </c>
      <c r="AW183" s="14" t="s">
        <v>38</v>
      </c>
      <c r="AX183" s="14" t="s">
        <v>91</v>
      </c>
      <c r="AY183" s="62" t="s">
        <v>216</v>
      </c>
    </row>
    <row r="184" spans="1:65" s="2" customFormat="1" ht="16.5" customHeight="1">
      <c r="A184" s="83"/>
      <c r="B184" s="84"/>
      <c r="C184" s="252" t="s">
        <v>294</v>
      </c>
      <c r="D184" s="252" t="s">
        <v>295</v>
      </c>
      <c r="E184" s="253" t="s">
        <v>296</v>
      </c>
      <c r="F184" s="254" t="s">
        <v>297</v>
      </c>
      <c r="G184" s="255" t="s">
        <v>278</v>
      </c>
      <c r="H184" s="256">
        <v>44.01</v>
      </c>
      <c r="I184" s="66"/>
      <c r="J184" s="280">
        <f>ROUND(I184*H184,2)</f>
        <v>0</v>
      </c>
      <c r="K184" s="254" t="s">
        <v>222</v>
      </c>
      <c r="L184" s="281">
        <f t="shared" si="0"/>
        <v>0</v>
      </c>
      <c r="M184" s="290"/>
      <c r="N184" s="290"/>
      <c r="O184" s="290"/>
      <c r="P184" s="290"/>
      <c r="Q184" s="290"/>
      <c r="R184" s="290"/>
      <c r="S184" s="290"/>
      <c r="T184" s="290"/>
      <c r="U184" s="290"/>
      <c r="V184" s="290"/>
      <c r="W184" s="291"/>
      <c r="X184" s="26"/>
      <c r="Y184" s="26"/>
      <c r="Z184" s="26"/>
      <c r="AA184" s="26"/>
      <c r="AB184" s="26"/>
      <c r="AC184" s="26"/>
      <c r="AD184" s="26"/>
      <c r="AE184" s="26"/>
      <c r="AR184" s="58" t="s">
        <v>263</v>
      </c>
      <c r="AT184" s="58" t="s">
        <v>295</v>
      </c>
      <c r="AU184" s="58" t="s">
        <v>93</v>
      </c>
      <c r="AY184" s="18" t="s">
        <v>216</v>
      </c>
      <c r="BE184" s="59">
        <f>IF(N184="základní",J184,0)</f>
        <v>0</v>
      </c>
      <c r="BF184" s="59">
        <f>IF(N184="snížená",J184,0)</f>
        <v>0</v>
      </c>
      <c r="BG184" s="59">
        <f>IF(N184="zákl. přenesená",J184,0)</f>
        <v>0</v>
      </c>
      <c r="BH184" s="59">
        <f>IF(N184="sníž. přenesená",J184,0)</f>
        <v>0</v>
      </c>
      <c r="BI184" s="59">
        <f>IF(N184="nulová",J184,0)</f>
        <v>0</v>
      </c>
      <c r="BJ184" s="18" t="s">
        <v>91</v>
      </c>
      <c r="BK184" s="59">
        <f>ROUND(I184*H184,2)</f>
        <v>0</v>
      </c>
      <c r="BL184" s="18" t="s">
        <v>223</v>
      </c>
      <c r="BM184" s="58" t="s">
        <v>298</v>
      </c>
    </row>
    <row r="185" spans="1:51" s="13" customFormat="1" ht="12">
      <c r="A185" s="140"/>
      <c r="B185" s="141"/>
      <c r="C185" s="140"/>
      <c r="D185" s="137" t="s">
        <v>225</v>
      </c>
      <c r="E185" s="140"/>
      <c r="F185" s="143" t="s">
        <v>299</v>
      </c>
      <c r="G185" s="140"/>
      <c r="H185" s="144">
        <v>44.01</v>
      </c>
      <c r="I185" s="61"/>
      <c r="J185" s="140"/>
      <c r="K185" s="140"/>
      <c r="L185" s="194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231"/>
      <c r="AT185" s="60" t="s">
        <v>225</v>
      </c>
      <c r="AU185" s="60" t="s">
        <v>93</v>
      </c>
      <c r="AV185" s="13" t="s">
        <v>93</v>
      </c>
      <c r="AW185" s="13" t="s">
        <v>3</v>
      </c>
      <c r="AX185" s="13" t="s">
        <v>91</v>
      </c>
      <c r="AY185" s="60" t="s">
        <v>216</v>
      </c>
    </row>
    <row r="186" spans="1:65" s="2" customFormat="1" ht="24.2" customHeight="1">
      <c r="A186" s="83"/>
      <c r="B186" s="84"/>
      <c r="C186" s="130" t="s">
        <v>300</v>
      </c>
      <c r="D186" s="130" t="s">
        <v>218</v>
      </c>
      <c r="E186" s="131" t="s">
        <v>301</v>
      </c>
      <c r="F186" s="132" t="s">
        <v>302</v>
      </c>
      <c r="G186" s="133" t="s">
        <v>221</v>
      </c>
      <c r="H186" s="134">
        <v>73.35</v>
      </c>
      <c r="I186" s="57"/>
      <c r="J186" s="187">
        <f>ROUND(I186*H186,2)</f>
        <v>0</v>
      </c>
      <c r="K186" s="132" t="s">
        <v>222</v>
      </c>
      <c r="L186" s="188">
        <f t="shared" si="0"/>
        <v>0</v>
      </c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49"/>
      <c r="X186" s="26"/>
      <c r="Y186" s="26"/>
      <c r="Z186" s="26"/>
      <c r="AA186" s="26"/>
      <c r="AB186" s="26"/>
      <c r="AC186" s="26"/>
      <c r="AD186" s="26"/>
      <c r="AE186" s="26"/>
      <c r="AR186" s="58" t="s">
        <v>223</v>
      </c>
      <c r="AT186" s="58" t="s">
        <v>218</v>
      </c>
      <c r="AU186" s="58" t="s">
        <v>93</v>
      </c>
      <c r="AY186" s="18" t="s">
        <v>216</v>
      </c>
      <c r="BE186" s="59">
        <f>IF(N186="základní",J186,0)</f>
        <v>0</v>
      </c>
      <c r="BF186" s="59">
        <f>IF(N186="snížená",J186,0)</f>
        <v>0</v>
      </c>
      <c r="BG186" s="59">
        <f>IF(N186="zákl. přenesená",J186,0)</f>
        <v>0</v>
      </c>
      <c r="BH186" s="59">
        <f>IF(N186="sníž. přenesená",J186,0)</f>
        <v>0</v>
      </c>
      <c r="BI186" s="59">
        <f>IF(N186="nulová",J186,0)</f>
        <v>0</v>
      </c>
      <c r="BJ186" s="18" t="s">
        <v>91</v>
      </c>
      <c r="BK186" s="59">
        <f>ROUND(I186*H186,2)</f>
        <v>0</v>
      </c>
      <c r="BL186" s="18" t="s">
        <v>223</v>
      </c>
      <c r="BM186" s="58" t="s">
        <v>303</v>
      </c>
    </row>
    <row r="187" spans="1:51" s="15" customFormat="1" ht="22.5">
      <c r="A187" s="135"/>
      <c r="B187" s="136"/>
      <c r="C187" s="135"/>
      <c r="D187" s="137" t="s">
        <v>225</v>
      </c>
      <c r="E187" s="138" t="s">
        <v>1</v>
      </c>
      <c r="F187" s="139" t="s">
        <v>304</v>
      </c>
      <c r="G187" s="135"/>
      <c r="H187" s="138" t="s">
        <v>1</v>
      </c>
      <c r="I187" s="65"/>
      <c r="J187" s="135"/>
      <c r="K187" s="135"/>
      <c r="L187" s="191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227"/>
      <c r="AT187" s="64" t="s">
        <v>225</v>
      </c>
      <c r="AU187" s="64" t="s">
        <v>93</v>
      </c>
      <c r="AV187" s="15" t="s">
        <v>91</v>
      </c>
      <c r="AW187" s="15" t="s">
        <v>38</v>
      </c>
      <c r="AX187" s="15" t="s">
        <v>83</v>
      </c>
      <c r="AY187" s="64" t="s">
        <v>216</v>
      </c>
    </row>
    <row r="188" spans="1:51" s="13" customFormat="1" ht="12">
      <c r="A188" s="140"/>
      <c r="B188" s="141"/>
      <c r="C188" s="140"/>
      <c r="D188" s="137" t="s">
        <v>225</v>
      </c>
      <c r="E188" s="142" t="s">
        <v>1</v>
      </c>
      <c r="F188" s="143" t="s">
        <v>226</v>
      </c>
      <c r="G188" s="140"/>
      <c r="H188" s="144">
        <v>51.15</v>
      </c>
      <c r="I188" s="61"/>
      <c r="J188" s="140"/>
      <c r="K188" s="140"/>
      <c r="L188" s="194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231"/>
      <c r="AT188" s="60" t="s">
        <v>225</v>
      </c>
      <c r="AU188" s="60" t="s">
        <v>93</v>
      </c>
      <c r="AV188" s="13" t="s">
        <v>93</v>
      </c>
      <c r="AW188" s="13" t="s">
        <v>38</v>
      </c>
      <c r="AX188" s="13" t="s">
        <v>83</v>
      </c>
      <c r="AY188" s="60" t="s">
        <v>216</v>
      </c>
    </row>
    <row r="189" spans="1:51" s="13" customFormat="1" ht="12">
      <c r="A189" s="140"/>
      <c r="B189" s="141"/>
      <c r="C189" s="140"/>
      <c r="D189" s="137" t="s">
        <v>225</v>
      </c>
      <c r="E189" s="142" t="s">
        <v>1</v>
      </c>
      <c r="F189" s="143" t="s">
        <v>227</v>
      </c>
      <c r="G189" s="140"/>
      <c r="H189" s="144">
        <v>10.2</v>
      </c>
      <c r="I189" s="61"/>
      <c r="J189" s="140"/>
      <c r="K189" s="140"/>
      <c r="L189" s="194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231"/>
      <c r="AT189" s="60" t="s">
        <v>225</v>
      </c>
      <c r="AU189" s="60" t="s">
        <v>93</v>
      </c>
      <c r="AV189" s="13" t="s">
        <v>93</v>
      </c>
      <c r="AW189" s="13" t="s">
        <v>38</v>
      </c>
      <c r="AX189" s="13" t="s">
        <v>83</v>
      </c>
      <c r="AY189" s="60" t="s">
        <v>216</v>
      </c>
    </row>
    <row r="190" spans="1:51" s="13" customFormat="1" ht="12">
      <c r="A190" s="140"/>
      <c r="B190" s="141"/>
      <c r="C190" s="140"/>
      <c r="D190" s="137" t="s">
        <v>225</v>
      </c>
      <c r="E190" s="142" t="s">
        <v>1</v>
      </c>
      <c r="F190" s="143" t="s">
        <v>228</v>
      </c>
      <c r="G190" s="140"/>
      <c r="H190" s="144">
        <v>12</v>
      </c>
      <c r="I190" s="61"/>
      <c r="J190" s="140"/>
      <c r="K190" s="140"/>
      <c r="L190" s="194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231"/>
      <c r="AT190" s="60" t="s">
        <v>225</v>
      </c>
      <c r="AU190" s="60" t="s">
        <v>93</v>
      </c>
      <c r="AV190" s="13" t="s">
        <v>93</v>
      </c>
      <c r="AW190" s="13" t="s">
        <v>38</v>
      </c>
      <c r="AX190" s="13" t="s">
        <v>83</v>
      </c>
      <c r="AY190" s="60" t="s">
        <v>216</v>
      </c>
    </row>
    <row r="191" spans="1:51" s="14" customFormat="1" ht="12">
      <c r="A191" s="145"/>
      <c r="B191" s="146"/>
      <c r="C191" s="145"/>
      <c r="D191" s="137" t="s">
        <v>225</v>
      </c>
      <c r="E191" s="147" t="s">
        <v>1</v>
      </c>
      <c r="F191" s="148" t="s">
        <v>229</v>
      </c>
      <c r="G191" s="145"/>
      <c r="H191" s="149">
        <v>73.35</v>
      </c>
      <c r="I191" s="63"/>
      <c r="J191" s="145"/>
      <c r="K191" s="145"/>
      <c r="L191" s="200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235"/>
      <c r="AT191" s="62" t="s">
        <v>225</v>
      </c>
      <c r="AU191" s="62" t="s">
        <v>93</v>
      </c>
      <c r="AV191" s="14" t="s">
        <v>223</v>
      </c>
      <c r="AW191" s="14" t="s">
        <v>38</v>
      </c>
      <c r="AX191" s="14" t="s">
        <v>91</v>
      </c>
      <c r="AY191" s="62" t="s">
        <v>216</v>
      </c>
    </row>
    <row r="192" spans="1:63" s="12" customFormat="1" ht="22.9" customHeight="1">
      <c r="A192" s="125"/>
      <c r="B192" s="126"/>
      <c r="C192" s="125"/>
      <c r="D192" s="127" t="s">
        <v>82</v>
      </c>
      <c r="E192" s="129" t="s">
        <v>93</v>
      </c>
      <c r="F192" s="129" t="s">
        <v>305</v>
      </c>
      <c r="G192" s="125"/>
      <c r="H192" s="125"/>
      <c r="I192" s="54"/>
      <c r="J192" s="186">
        <f>BK192</f>
        <v>0</v>
      </c>
      <c r="K192" s="125"/>
      <c r="L192" s="183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48"/>
      <c r="AR192" s="53" t="s">
        <v>91</v>
      </c>
      <c r="AT192" s="55" t="s">
        <v>82</v>
      </c>
      <c r="AU192" s="55" t="s">
        <v>91</v>
      </c>
      <c r="AY192" s="53" t="s">
        <v>216</v>
      </c>
      <c r="BK192" s="56">
        <f>SUM(BK193:BK235)</f>
        <v>0</v>
      </c>
    </row>
    <row r="193" spans="1:65" s="2" customFormat="1" ht="44.25" customHeight="1">
      <c r="A193" s="83"/>
      <c r="B193" s="84"/>
      <c r="C193" s="130" t="s">
        <v>8</v>
      </c>
      <c r="D193" s="130" t="s">
        <v>218</v>
      </c>
      <c r="E193" s="131" t="s">
        <v>306</v>
      </c>
      <c r="F193" s="132" t="s">
        <v>307</v>
      </c>
      <c r="G193" s="133" t="s">
        <v>237</v>
      </c>
      <c r="H193" s="134">
        <v>56.8</v>
      </c>
      <c r="I193" s="57"/>
      <c r="J193" s="187">
        <f>ROUND(I193*H193,2)</f>
        <v>0</v>
      </c>
      <c r="K193" s="132" t="s">
        <v>222</v>
      </c>
      <c r="L193" s="188">
        <f t="shared" si="0"/>
        <v>0</v>
      </c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49"/>
      <c r="X193" s="26"/>
      <c r="Y193" s="26"/>
      <c r="Z193" s="26"/>
      <c r="AA193" s="26"/>
      <c r="AB193" s="26"/>
      <c r="AC193" s="26"/>
      <c r="AD193" s="26"/>
      <c r="AE193" s="26"/>
      <c r="AR193" s="58" t="s">
        <v>223</v>
      </c>
      <c r="AT193" s="58" t="s">
        <v>218</v>
      </c>
      <c r="AU193" s="58" t="s">
        <v>93</v>
      </c>
      <c r="AY193" s="18" t="s">
        <v>216</v>
      </c>
      <c r="BE193" s="59">
        <f>IF(N193="základní",J193,0)</f>
        <v>0</v>
      </c>
      <c r="BF193" s="59">
        <f>IF(N193="snížená",J193,0)</f>
        <v>0</v>
      </c>
      <c r="BG193" s="59">
        <f>IF(N193="zákl. přenesená",J193,0)</f>
        <v>0</v>
      </c>
      <c r="BH193" s="59">
        <f>IF(N193="sníž. přenesená",J193,0)</f>
        <v>0</v>
      </c>
      <c r="BI193" s="59">
        <f>IF(N193="nulová",J193,0)</f>
        <v>0</v>
      </c>
      <c r="BJ193" s="18" t="s">
        <v>91</v>
      </c>
      <c r="BK193" s="59">
        <f>ROUND(I193*H193,2)</f>
        <v>0</v>
      </c>
      <c r="BL193" s="18" t="s">
        <v>223</v>
      </c>
      <c r="BM193" s="58" t="s">
        <v>308</v>
      </c>
    </row>
    <row r="194" spans="1:51" s="13" customFormat="1" ht="12">
      <c r="A194" s="140"/>
      <c r="B194" s="141"/>
      <c r="C194" s="140"/>
      <c r="D194" s="137" t="s">
        <v>225</v>
      </c>
      <c r="E194" s="142" t="s">
        <v>1</v>
      </c>
      <c r="F194" s="143" t="s">
        <v>309</v>
      </c>
      <c r="G194" s="140"/>
      <c r="H194" s="144">
        <v>38</v>
      </c>
      <c r="I194" s="61"/>
      <c r="J194" s="140"/>
      <c r="K194" s="140"/>
      <c r="L194" s="194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231"/>
      <c r="AT194" s="60" t="s">
        <v>225</v>
      </c>
      <c r="AU194" s="60" t="s">
        <v>93</v>
      </c>
      <c r="AV194" s="13" t="s">
        <v>93</v>
      </c>
      <c r="AW194" s="13" t="s">
        <v>38</v>
      </c>
      <c r="AX194" s="13" t="s">
        <v>83</v>
      </c>
      <c r="AY194" s="60" t="s">
        <v>216</v>
      </c>
    </row>
    <row r="195" spans="1:51" s="13" customFormat="1" ht="12">
      <c r="A195" s="140"/>
      <c r="B195" s="141"/>
      <c r="C195" s="140"/>
      <c r="D195" s="137" t="s">
        <v>225</v>
      </c>
      <c r="E195" s="142" t="s">
        <v>1</v>
      </c>
      <c r="F195" s="143" t="s">
        <v>310</v>
      </c>
      <c r="G195" s="140"/>
      <c r="H195" s="144">
        <v>8.8</v>
      </c>
      <c r="I195" s="61"/>
      <c r="J195" s="140"/>
      <c r="K195" s="140"/>
      <c r="L195" s="194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231"/>
      <c r="AT195" s="60" t="s">
        <v>225</v>
      </c>
      <c r="AU195" s="60" t="s">
        <v>93</v>
      </c>
      <c r="AV195" s="13" t="s">
        <v>93</v>
      </c>
      <c r="AW195" s="13" t="s">
        <v>38</v>
      </c>
      <c r="AX195" s="13" t="s">
        <v>83</v>
      </c>
      <c r="AY195" s="60" t="s">
        <v>216</v>
      </c>
    </row>
    <row r="196" spans="1:51" s="13" customFormat="1" ht="12">
      <c r="A196" s="140"/>
      <c r="B196" s="141"/>
      <c r="C196" s="140"/>
      <c r="D196" s="137" t="s">
        <v>225</v>
      </c>
      <c r="E196" s="142" t="s">
        <v>1</v>
      </c>
      <c r="F196" s="143" t="s">
        <v>311</v>
      </c>
      <c r="G196" s="140"/>
      <c r="H196" s="144">
        <v>10</v>
      </c>
      <c r="I196" s="61"/>
      <c r="J196" s="140"/>
      <c r="K196" s="140"/>
      <c r="L196" s="194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231"/>
      <c r="AT196" s="60" t="s">
        <v>225</v>
      </c>
      <c r="AU196" s="60" t="s">
        <v>93</v>
      </c>
      <c r="AV196" s="13" t="s">
        <v>93</v>
      </c>
      <c r="AW196" s="13" t="s">
        <v>38</v>
      </c>
      <c r="AX196" s="13" t="s">
        <v>83</v>
      </c>
      <c r="AY196" s="60" t="s">
        <v>216</v>
      </c>
    </row>
    <row r="197" spans="1:51" s="14" customFormat="1" ht="12">
      <c r="A197" s="145"/>
      <c r="B197" s="146"/>
      <c r="C197" s="145"/>
      <c r="D197" s="137" t="s">
        <v>225</v>
      </c>
      <c r="E197" s="147" t="s">
        <v>1</v>
      </c>
      <c r="F197" s="148" t="s">
        <v>229</v>
      </c>
      <c r="G197" s="145"/>
      <c r="H197" s="149">
        <v>56.8</v>
      </c>
      <c r="I197" s="63"/>
      <c r="J197" s="145"/>
      <c r="K197" s="145"/>
      <c r="L197" s="200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235"/>
      <c r="AT197" s="62" t="s">
        <v>225</v>
      </c>
      <c r="AU197" s="62" t="s">
        <v>93</v>
      </c>
      <c r="AV197" s="14" t="s">
        <v>223</v>
      </c>
      <c r="AW197" s="14" t="s">
        <v>38</v>
      </c>
      <c r="AX197" s="14" t="s">
        <v>91</v>
      </c>
      <c r="AY197" s="62" t="s">
        <v>216</v>
      </c>
    </row>
    <row r="198" spans="1:65" s="2" customFormat="1" ht="24.2" customHeight="1">
      <c r="A198" s="83"/>
      <c r="B198" s="84"/>
      <c r="C198" s="130" t="s">
        <v>312</v>
      </c>
      <c r="D198" s="130" t="s">
        <v>218</v>
      </c>
      <c r="E198" s="131" t="s">
        <v>313</v>
      </c>
      <c r="F198" s="132" t="s">
        <v>314</v>
      </c>
      <c r="G198" s="133" t="s">
        <v>315</v>
      </c>
      <c r="H198" s="134">
        <v>6</v>
      </c>
      <c r="I198" s="57"/>
      <c r="J198" s="187">
        <f>ROUND(I198*H198,2)</f>
        <v>0</v>
      </c>
      <c r="K198" s="132" t="s">
        <v>1</v>
      </c>
      <c r="L198" s="188">
        <f t="shared" si="0"/>
        <v>0</v>
      </c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49"/>
      <c r="X198" s="26"/>
      <c r="Y198" s="26"/>
      <c r="Z198" s="26"/>
      <c r="AA198" s="26"/>
      <c r="AB198" s="26"/>
      <c r="AC198" s="26"/>
      <c r="AD198" s="26"/>
      <c r="AE198" s="26"/>
      <c r="AR198" s="58" t="s">
        <v>223</v>
      </c>
      <c r="AT198" s="58" t="s">
        <v>218</v>
      </c>
      <c r="AU198" s="58" t="s">
        <v>93</v>
      </c>
      <c r="AY198" s="18" t="s">
        <v>216</v>
      </c>
      <c r="BE198" s="59">
        <f>IF(N198="základní",J198,0)</f>
        <v>0</v>
      </c>
      <c r="BF198" s="59">
        <f>IF(N198="snížená",J198,0)</f>
        <v>0</v>
      </c>
      <c r="BG198" s="59">
        <f>IF(N198="zákl. přenesená",J198,0)</f>
        <v>0</v>
      </c>
      <c r="BH198" s="59">
        <f>IF(N198="sníž. přenesená",J198,0)</f>
        <v>0</v>
      </c>
      <c r="BI198" s="59">
        <f>IF(N198="nulová",J198,0)</f>
        <v>0</v>
      </c>
      <c r="BJ198" s="18" t="s">
        <v>91</v>
      </c>
      <c r="BK198" s="59">
        <f>ROUND(I198*H198,2)</f>
        <v>0</v>
      </c>
      <c r="BL198" s="18" t="s">
        <v>223</v>
      </c>
      <c r="BM198" s="58" t="s">
        <v>316</v>
      </c>
    </row>
    <row r="199" spans="1:51" s="15" customFormat="1" ht="22.5">
      <c r="A199" s="135"/>
      <c r="B199" s="136"/>
      <c r="C199" s="135"/>
      <c r="D199" s="137" t="s">
        <v>225</v>
      </c>
      <c r="E199" s="138" t="s">
        <v>1</v>
      </c>
      <c r="F199" s="139" t="s">
        <v>314</v>
      </c>
      <c r="G199" s="135"/>
      <c r="H199" s="138" t="s">
        <v>1</v>
      </c>
      <c r="I199" s="65"/>
      <c r="J199" s="135"/>
      <c r="K199" s="135"/>
      <c r="L199" s="194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231"/>
      <c r="AT199" s="64" t="s">
        <v>225</v>
      </c>
      <c r="AU199" s="64" t="s">
        <v>93</v>
      </c>
      <c r="AV199" s="15" t="s">
        <v>91</v>
      </c>
      <c r="AW199" s="15" t="s">
        <v>38</v>
      </c>
      <c r="AX199" s="15" t="s">
        <v>83</v>
      </c>
      <c r="AY199" s="64" t="s">
        <v>216</v>
      </c>
    </row>
    <row r="200" spans="1:51" s="13" customFormat="1" ht="12">
      <c r="A200" s="140"/>
      <c r="B200" s="141"/>
      <c r="C200" s="140"/>
      <c r="D200" s="137" t="s">
        <v>225</v>
      </c>
      <c r="E200" s="142" t="s">
        <v>1</v>
      </c>
      <c r="F200" s="143" t="s">
        <v>317</v>
      </c>
      <c r="G200" s="140"/>
      <c r="H200" s="144">
        <v>2</v>
      </c>
      <c r="I200" s="61"/>
      <c r="J200" s="140"/>
      <c r="K200" s="140"/>
      <c r="L200" s="194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231"/>
      <c r="AT200" s="60" t="s">
        <v>225</v>
      </c>
      <c r="AU200" s="60" t="s">
        <v>93</v>
      </c>
      <c r="AV200" s="13" t="s">
        <v>93</v>
      </c>
      <c r="AW200" s="13" t="s">
        <v>38</v>
      </c>
      <c r="AX200" s="13" t="s">
        <v>83</v>
      </c>
      <c r="AY200" s="60" t="s">
        <v>216</v>
      </c>
    </row>
    <row r="201" spans="1:51" s="13" customFormat="1" ht="12">
      <c r="A201" s="140"/>
      <c r="B201" s="141"/>
      <c r="C201" s="140"/>
      <c r="D201" s="137" t="s">
        <v>225</v>
      </c>
      <c r="E201" s="142" t="s">
        <v>1</v>
      </c>
      <c r="F201" s="143" t="s">
        <v>318</v>
      </c>
      <c r="G201" s="140"/>
      <c r="H201" s="144">
        <v>2</v>
      </c>
      <c r="I201" s="61"/>
      <c r="J201" s="140"/>
      <c r="K201" s="140"/>
      <c r="L201" s="194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231"/>
      <c r="AT201" s="60" t="s">
        <v>225</v>
      </c>
      <c r="AU201" s="60" t="s">
        <v>93</v>
      </c>
      <c r="AV201" s="13" t="s">
        <v>93</v>
      </c>
      <c r="AW201" s="13" t="s">
        <v>38</v>
      </c>
      <c r="AX201" s="13" t="s">
        <v>83</v>
      </c>
      <c r="AY201" s="60" t="s">
        <v>216</v>
      </c>
    </row>
    <row r="202" spans="1:51" s="13" customFormat="1" ht="12">
      <c r="A202" s="140"/>
      <c r="B202" s="141"/>
      <c r="C202" s="140"/>
      <c r="D202" s="137" t="s">
        <v>225</v>
      </c>
      <c r="E202" s="142" t="s">
        <v>1</v>
      </c>
      <c r="F202" s="143" t="s">
        <v>319</v>
      </c>
      <c r="G202" s="140"/>
      <c r="H202" s="144">
        <v>2</v>
      </c>
      <c r="I202" s="61"/>
      <c r="J202" s="140"/>
      <c r="K202" s="140"/>
      <c r="L202" s="194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231"/>
      <c r="AT202" s="60" t="s">
        <v>225</v>
      </c>
      <c r="AU202" s="60" t="s">
        <v>93</v>
      </c>
      <c r="AV202" s="13" t="s">
        <v>93</v>
      </c>
      <c r="AW202" s="13" t="s">
        <v>38</v>
      </c>
      <c r="AX202" s="13" t="s">
        <v>83</v>
      </c>
      <c r="AY202" s="60" t="s">
        <v>216</v>
      </c>
    </row>
    <row r="203" spans="1:51" s="14" customFormat="1" ht="12">
      <c r="A203" s="145"/>
      <c r="B203" s="146"/>
      <c r="C203" s="145"/>
      <c r="D203" s="137" t="s">
        <v>225</v>
      </c>
      <c r="E203" s="147" t="s">
        <v>1</v>
      </c>
      <c r="F203" s="148" t="s">
        <v>229</v>
      </c>
      <c r="G203" s="145"/>
      <c r="H203" s="149">
        <v>6</v>
      </c>
      <c r="I203" s="63"/>
      <c r="J203" s="145"/>
      <c r="K203" s="145"/>
      <c r="L203" s="200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235"/>
      <c r="AT203" s="62" t="s">
        <v>225</v>
      </c>
      <c r="AU203" s="62" t="s">
        <v>93</v>
      </c>
      <c r="AV203" s="14" t="s">
        <v>223</v>
      </c>
      <c r="AW203" s="14" t="s">
        <v>38</v>
      </c>
      <c r="AX203" s="14" t="s">
        <v>91</v>
      </c>
      <c r="AY203" s="62" t="s">
        <v>216</v>
      </c>
    </row>
    <row r="204" spans="1:65" s="2" customFormat="1" ht="37.9" customHeight="1">
      <c r="A204" s="83"/>
      <c r="B204" s="84"/>
      <c r="C204" s="130" t="s">
        <v>320</v>
      </c>
      <c r="D204" s="130" t="s">
        <v>218</v>
      </c>
      <c r="E204" s="131" t="s">
        <v>321</v>
      </c>
      <c r="F204" s="132" t="s">
        <v>322</v>
      </c>
      <c r="G204" s="133" t="s">
        <v>323</v>
      </c>
      <c r="H204" s="134">
        <v>4</v>
      </c>
      <c r="I204" s="57"/>
      <c r="J204" s="187">
        <f>ROUND(I204*H204,2)</f>
        <v>0</v>
      </c>
      <c r="K204" s="132" t="s">
        <v>1</v>
      </c>
      <c r="L204" s="188">
        <f t="shared" si="0"/>
        <v>0</v>
      </c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49"/>
      <c r="X204" s="26"/>
      <c r="Y204" s="26"/>
      <c r="Z204" s="26"/>
      <c r="AA204" s="26"/>
      <c r="AB204" s="26"/>
      <c r="AC204" s="26"/>
      <c r="AD204" s="26"/>
      <c r="AE204" s="26"/>
      <c r="AR204" s="58" t="s">
        <v>223</v>
      </c>
      <c r="AT204" s="58" t="s">
        <v>218</v>
      </c>
      <c r="AU204" s="58" t="s">
        <v>93</v>
      </c>
      <c r="AY204" s="18" t="s">
        <v>216</v>
      </c>
      <c r="BE204" s="59">
        <f>IF(N204="základní",J204,0)</f>
        <v>0</v>
      </c>
      <c r="BF204" s="59">
        <f>IF(N204="snížená",J204,0)</f>
        <v>0</v>
      </c>
      <c r="BG204" s="59">
        <f>IF(N204="zákl. přenesená",J204,0)</f>
        <v>0</v>
      </c>
      <c r="BH204" s="59">
        <f>IF(N204="sníž. přenesená",J204,0)</f>
        <v>0</v>
      </c>
      <c r="BI204" s="59">
        <f>IF(N204="nulová",J204,0)</f>
        <v>0</v>
      </c>
      <c r="BJ204" s="18" t="s">
        <v>91</v>
      </c>
      <c r="BK204" s="59">
        <f>ROUND(I204*H204,2)</f>
        <v>0</v>
      </c>
      <c r="BL204" s="18" t="s">
        <v>223</v>
      </c>
      <c r="BM204" s="58" t="s">
        <v>324</v>
      </c>
    </row>
    <row r="205" spans="1:51" s="15" customFormat="1" ht="22.5">
      <c r="A205" s="135"/>
      <c r="B205" s="136"/>
      <c r="C205" s="135"/>
      <c r="D205" s="137" t="s">
        <v>225</v>
      </c>
      <c r="E205" s="138" t="s">
        <v>1</v>
      </c>
      <c r="F205" s="139" t="s">
        <v>314</v>
      </c>
      <c r="G205" s="135"/>
      <c r="H205" s="138" t="s">
        <v>1</v>
      </c>
      <c r="I205" s="65"/>
      <c r="J205" s="135"/>
      <c r="K205" s="135"/>
      <c r="L205" s="194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231"/>
      <c r="AT205" s="64" t="s">
        <v>225</v>
      </c>
      <c r="AU205" s="64" t="s">
        <v>93</v>
      </c>
      <c r="AV205" s="15" t="s">
        <v>91</v>
      </c>
      <c r="AW205" s="15" t="s">
        <v>38</v>
      </c>
      <c r="AX205" s="15" t="s">
        <v>83</v>
      </c>
      <c r="AY205" s="64" t="s">
        <v>216</v>
      </c>
    </row>
    <row r="206" spans="1:51" s="13" customFormat="1" ht="12">
      <c r="A206" s="140"/>
      <c r="B206" s="141"/>
      <c r="C206" s="140"/>
      <c r="D206" s="137" t="s">
        <v>225</v>
      </c>
      <c r="E206" s="142" t="s">
        <v>1</v>
      </c>
      <c r="F206" s="143" t="s">
        <v>317</v>
      </c>
      <c r="G206" s="140"/>
      <c r="H206" s="144">
        <v>2</v>
      </c>
      <c r="I206" s="61"/>
      <c r="J206" s="140"/>
      <c r="K206" s="140"/>
      <c r="L206" s="194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231"/>
      <c r="AT206" s="60" t="s">
        <v>225</v>
      </c>
      <c r="AU206" s="60" t="s">
        <v>93</v>
      </c>
      <c r="AV206" s="13" t="s">
        <v>93</v>
      </c>
      <c r="AW206" s="13" t="s">
        <v>38</v>
      </c>
      <c r="AX206" s="13" t="s">
        <v>83</v>
      </c>
      <c r="AY206" s="60" t="s">
        <v>216</v>
      </c>
    </row>
    <row r="207" spans="1:51" s="13" customFormat="1" ht="12">
      <c r="A207" s="140"/>
      <c r="B207" s="141"/>
      <c r="C207" s="140"/>
      <c r="D207" s="137" t="s">
        <v>225</v>
      </c>
      <c r="E207" s="142" t="s">
        <v>1</v>
      </c>
      <c r="F207" s="143" t="s">
        <v>325</v>
      </c>
      <c r="G207" s="140"/>
      <c r="H207" s="144">
        <v>1</v>
      </c>
      <c r="I207" s="61"/>
      <c r="J207" s="140"/>
      <c r="K207" s="140"/>
      <c r="L207" s="194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231"/>
      <c r="AT207" s="60" t="s">
        <v>225</v>
      </c>
      <c r="AU207" s="60" t="s">
        <v>93</v>
      </c>
      <c r="AV207" s="13" t="s">
        <v>93</v>
      </c>
      <c r="AW207" s="13" t="s">
        <v>38</v>
      </c>
      <c r="AX207" s="13" t="s">
        <v>83</v>
      </c>
      <c r="AY207" s="60" t="s">
        <v>216</v>
      </c>
    </row>
    <row r="208" spans="1:51" s="13" customFormat="1" ht="12">
      <c r="A208" s="140"/>
      <c r="B208" s="141"/>
      <c r="C208" s="140"/>
      <c r="D208" s="137" t="s">
        <v>225</v>
      </c>
      <c r="E208" s="142" t="s">
        <v>1</v>
      </c>
      <c r="F208" s="143" t="s">
        <v>326</v>
      </c>
      <c r="G208" s="140"/>
      <c r="H208" s="144">
        <v>1</v>
      </c>
      <c r="I208" s="61"/>
      <c r="J208" s="140"/>
      <c r="K208" s="140"/>
      <c r="L208" s="194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231"/>
      <c r="AT208" s="60" t="s">
        <v>225</v>
      </c>
      <c r="AU208" s="60" t="s">
        <v>93</v>
      </c>
      <c r="AV208" s="13" t="s">
        <v>93</v>
      </c>
      <c r="AW208" s="13" t="s">
        <v>38</v>
      </c>
      <c r="AX208" s="13" t="s">
        <v>83</v>
      </c>
      <c r="AY208" s="60" t="s">
        <v>216</v>
      </c>
    </row>
    <row r="209" spans="1:51" s="14" customFormat="1" ht="12">
      <c r="A209" s="145"/>
      <c r="B209" s="146"/>
      <c r="C209" s="145"/>
      <c r="D209" s="137" t="s">
        <v>225</v>
      </c>
      <c r="E209" s="147" t="s">
        <v>1</v>
      </c>
      <c r="F209" s="148" t="s">
        <v>229</v>
      </c>
      <c r="G209" s="145"/>
      <c r="H209" s="149">
        <v>4</v>
      </c>
      <c r="I209" s="63"/>
      <c r="J209" s="145"/>
      <c r="K209" s="145"/>
      <c r="L209" s="194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231"/>
      <c r="AT209" s="62" t="s">
        <v>225</v>
      </c>
      <c r="AU209" s="62" t="s">
        <v>93</v>
      </c>
      <c r="AV209" s="14" t="s">
        <v>223</v>
      </c>
      <c r="AW209" s="14" t="s">
        <v>38</v>
      </c>
      <c r="AX209" s="14" t="s">
        <v>91</v>
      </c>
      <c r="AY209" s="62" t="s">
        <v>216</v>
      </c>
    </row>
    <row r="210" spans="1:65" s="2" customFormat="1" ht="24.2" customHeight="1">
      <c r="A210" s="83"/>
      <c r="B210" s="84"/>
      <c r="C210" s="130" t="s">
        <v>327</v>
      </c>
      <c r="D210" s="130" t="s">
        <v>218</v>
      </c>
      <c r="E210" s="131" t="s">
        <v>328</v>
      </c>
      <c r="F210" s="132" t="s">
        <v>329</v>
      </c>
      <c r="G210" s="133" t="s">
        <v>221</v>
      </c>
      <c r="H210" s="134">
        <v>185.59</v>
      </c>
      <c r="I210" s="57"/>
      <c r="J210" s="187">
        <f>ROUND(I210*H210,2)</f>
        <v>0</v>
      </c>
      <c r="K210" s="132" t="s">
        <v>222</v>
      </c>
      <c r="L210" s="281">
        <f aca="true" t="shared" si="1" ref="L210:L245">J210</f>
        <v>0</v>
      </c>
      <c r="M210" s="290"/>
      <c r="N210" s="290"/>
      <c r="O210" s="290"/>
      <c r="P210" s="290"/>
      <c r="Q210" s="290"/>
      <c r="R210" s="290"/>
      <c r="S210" s="290"/>
      <c r="T210" s="290"/>
      <c r="U210" s="290"/>
      <c r="V210" s="290"/>
      <c r="W210" s="291"/>
      <c r="X210" s="26"/>
      <c r="Y210" s="26"/>
      <c r="Z210" s="26"/>
      <c r="AA210" s="26"/>
      <c r="AB210" s="26"/>
      <c r="AC210" s="26"/>
      <c r="AD210" s="26"/>
      <c r="AE210" s="26"/>
      <c r="AR210" s="58" t="s">
        <v>223</v>
      </c>
      <c r="AT210" s="58" t="s">
        <v>218</v>
      </c>
      <c r="AU210" s="58" t="s">
        <v>93</v>
      </c>
      <c r="AY210" s="18" t="s">
        <v>216</v>
      </c>
      <c r="BE210" s="59">
        <f>IF(N210="základní",J210,0)</f>
        <v>0</v>
      </c>
      <c r="BF210" s="59">
        <f>IF(N210="snížená",J210,0)</f>
        <v>0</v>
      </c>
      <c r="BG210" s="59">
        <f>IF(N210="zákl. přenesená",J210,0)</f>
        <v>0</v>
      </c>
      <c r="BH210" s="59">
        <f>IF(N210="sníž. přenesená",J210,0)</f>
        <v>0</v>
      </c>
      <c r="BI210" s="59">
        <f>IF(N210="nulová",J210,0)</f>
        <v>0</v>
      </c>
      <c r="BJ210" s="18" t="s">
        <v>91</v>
      </c>
      <c r="BK210" s="59">
        <f>ROUND(I210*H210,2)</f>
        <v>0</v>
      </c>
      <c r="BL210" s="18" t="s">
        <v>223</v>
      </c>
      <c r="BM210" s="58" t="s">
        <v>330</v>
      </c>
    </row>
    <row r="211" spans="1:51" s="13" customFormat="1" ht="22.5">
      <c r="A211" s="140"/>
      <c r="B211" s="141"/>
      <c r="C211" s="140"/>
      <c r="D211" s="137" t="s">
        <v>225</v>
      </c>
      <c r="E211" s="142" t="s">
        <v>1</v>
      </c>
      <c r="F211" s="143" t="s">
        <v>331</v>
      </c>
      <c r="G211" s="140"/>
      <c r="H211" s="144">
        <v>132.99</v>
      </c>
      <c r="I211" s="61"/>
      <c r="J211" s="140"/>
      <c r="K211" s="140"/>
      <c r="L211" s="194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231"/>
      <c r="AT211" s="60" t="s">
        <v>225</v>
      </c>
      <c r="AU211" s="60" t="s">
        <v>93</v>
      </c>
      <c r="AV211" s="13" t="s">
        <v>93</v>
      </c>
      <c r="AW211" s="13" t="s">
        <v>38</v>
      </c>
      <c r="AX211" s="13" t="s">
        <v>83</v>
      </c>
      <c r="AY211" s="60" t="s">
        <v>216</v>
      </c>
    </row>
    <row r="212" spans="1:51" s="13" customFormat="1" ht="12">
      <c r="A212" s="140"/>
      <c r="B212" s="141"/>
      <c r="C212" s="140"/>
      <c r="D212" s="137" t="s">
        <v>225</v>
      </c>
      <c r="E212" s="142" t="s">
        <v>1</v>
      </c>
      <c r="F212" s="143" t="s">
        <v>332</v>
      </c>
      <c r="G212" s="140"/>
      <c r="H212" s="144">
        <v>24.2</v>
      </c>
      <c r="I212" s="61"/>
      <c r="J212" s="140"/>
      <c r="K212" s="140"/>
      <c r="L212" s="194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231"/>
      <c r="AT212" s="60" t="s">
        <v>225</v>
      </c>
      <c r="AU212" s="60" t="s">
        <v>93</v>
      </c>
      <c r="AV212" s="13" t="s">
        <v>93</v>
      </c>
      <c r="AW212" s="13" t="s">
        <v>38</v>
      </c>
      <c r="AX212" s="13" t="s">
        <v>83</v>
      </c>
      <c r="AY212" s="60" t="s">
        <v>216</v>
      </c>
    </row>
    <row r="213" spans="1:51" s="13" customFormat="1" ht="12">
      <c r="A213" s="140"/>
      <c r="B213" s="141"/>
      <c r="C213" s="140"/>
      <c r="D213" s="137" t="s">
        <v>225</v>
      </c>
      <c r="E213" s="142" t="s">
        <v>1</v>
      </c>
      <c r="F213" s="143" t="s">
        <v>333</v>
      </c>
      <c r="G213" s="140"/>
      <c r="H213" s="144">
        <v>28.4</v>
      </c>
      <c r="I213" s="61"/>
      <c r="J213" s="140"/>
      <c r="K213" s="140"/>
      <c r="L213" s="194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231"/>
      <c r="AT213" s="60" t="s">
        <v>225</v>
      </c>
      <c r="AU213" s="60" t="s">
        <v>93</v>
      </c>
      <c r="AV213" s="13" t="s">
        <v>93</v>
      </c>
      <c r="AW213" s="13" t="s">
        <v>38</v>
      </c>
      <c r="AX213" s="13" t="s">
        <v>83</v>
      </c>
      <c r="AY213" s="60" t="s">
        <v>216</v>
      </c>
    </row>
    <row r="214" spans="1:51" s="14" customFormat="1" ht="12">
      <c r="A214" s="145"/>
      <c r="B214" s="146"/>
      <c r="C214" s="145"/>
      <c r="D214" s="137" t="s">
        <v>225</v>
      </c>
      <c r="E214" s="147" t="s">
        <v>1</v>
      </c>
      <c r="F214" s="148" t="s">
        <v>229</v>
      </c>
      <c r="G214" s="145"/>
      <c r="H214" s="149">
        <v>185.59</v>
      </c>
      <c r="I214" s="63"/>
      <c r="J214" s="145"/>
      <c r="K214" s="145"/>
      <c r="L214" s="200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235"/>
      <c r="AT214" s="62" t="s">
        <v>225</v>
      </c>
      <c r="AU214" s="62" t="s">
        <v>93</v>
      </c>
      <c r="AV214" s="14" t="s">
        <v>223</v>
      </c>
      <c r="AW214" s="14" t="s">
        <v>38</v>
      </c>
      <c r="AX214" s="14" t="s">
        <v>91</v>
      </c>
      <c r="AY214" s="62" t="s">
        <v>216</v>
      </c>
    </row>
    <row r="215" spans="1:65" s="2" customFormat="1" ht="24.2" customHeight="1">
      <c r="A215" s="83"/>
      <c r="B215" s="84"/>
      <c r="C215" s="252" t="s">
        <v>334</v>
      </c>
      <c r="D215" s="252" t="s">
        <v>295</v>
      </c>
      <c r="E215" s="253" t="s">
        <v>335</v>
      </c>
      <c r="F215" s="254" t="s">
        <v>336</v>
      </c>
      <c r="G215" s="255" t="s">
        <v>221</v>
      </c>
      <c r="H215" s="256">
        <v>213.429</v>
      </c>
      <c r="I215" s="66"/>
      <c r="J215" s="280">
        <f>ROUND(I215*H215,2)</f>
        <v>0</v>
      </c>
      <c r="K215" s="254" t="s">
        <v>222</v>
      </c>
      <c r="L215" s="281">
        <f t="shared" si="1"/>
        <v>0</v>
      </c>
      <c r="M215" s="290"/>
      <c r="N215" s="290"/>
      <c r="O215" s="290"/>
      <c r="P215" s="290"/>
      <c r="Q215" s="290"/>
      <c r="R215" s="290"/>
      <c r="S215" s="290"/>
      <c r="T215" s="290"/>
      <c r="U215" s="290"/>
      <c r="V215" s="290"/>
      <c r="W215" s="291"/>
      <c r="X215" s="26"/>
      <c r="Y215" s="26"/>
      <c r="Z215" s="26"/>
      <c r="AA215" s="26"/>
      <c r="AB215" s="26"/>
      <c r="AC215" s="26"/>
      <c r="AD215" s="26"/>
      <c r="AE215" s="26"/>
      <c r="AR215" s="58" t="s">
        <v>263</v>
      </c>
      <c r="AT215" s="58" t="s">
        <v>295</v>
      </c>
      <c r="AU215" s="58" t="s">
        <v>93</v>
      </c>
      <c r="AY215" s="18" t="s">
        <v>216</v>
      </c>
      <c r="BE215" s="59">
        <f>IF(N215="základní",J215,0)</f>
        <v>0</v>
      </c>
      <c r="BF215" s="59">
        <f>IF(N215="snížená",J215,0)</f>
        <v>0</v>
      </c>
      <c r="BG215" s="59">
        <f>IF(N215="zákl. přenesená",J215,0)</f>
        <v>0</v>
      </c>
      <c r="BH215" s="59">
        <f>IF(N215="sníž. přenesená",J215,0)</f>
        <v>0</v>
      </c>
      <c r="BI215" s="59">
        <f>IF(N215="nulová",J215,0)</f>
        <v>0</v>
      </c>
      <c r="BJ215" s="18" t="s">
        <v>91</v>
      </c>
      <c r="BK215" s="59">
        <f>ROUND(I215*H215,2)</f>
        <v>0</v>
      </c>
      <c r="BL215" s="18" t="s">
        <v>223</v>
      </c>
      <c r="BM215" s="58" t="s">
        <v>337</v>
      </c>
    </row>
    <row r="216" spans="1:51" s="13" customFormat="1" ht="12">
      <c r="A216" s="140"/>
      <c r="B216" s="141"/>
      <c r="C216" s="140"/>
      <c r="D216" s="137" t="s">
        <v>225</v>
      </c>
      <c r="E216" s="140"/>
      <c r="F216" s="143" t="s">
        <v>338</v>
      </c>
      <c r="G216" s="140"/>
      <c r="H216" s="144">
        <v>213.429</v>
      </c>
      <c r="I216" s="61"/>
      <c r="J216" s="140"/>
      <c r="K216" s="140"/>
      <c r="L216" s="194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231"/>
      <c r="AT216" s="60" t="s">
        <v>225</v>
      </c>
      <c r="AU216" s="60" t="s">
        <v>93</v>
      </c>
      <c r="AV216" s="13" t="s">
        <v>93</v>
      </c>
      <c r="AW216" s="13" t="s">
        <v>3</v>
      </c>
      <c r="AX216" s="13" t="s">
        <v>91</v>
      </c>
      <c r="AY216" s="60" t="s">
        <v>216</v>
      </c>
    </row>
    <row r="217" spans="1:65" s="2" customFormat="1" ht="24.2" customHeight="1">
      <c r="A217" s="83"/>
      <c r="B217" s="84"/>
      <c r="C217" s="130" t="s">
        <v>339</v>
      </c>
      <c r="D217" s="130" t="s">
        <v>218</v>
      </c>
      <c r="E217" s="131" t="s">
        <v>340</v>
      </c>
      <c r="F217" s="132" t="s">
        <v>341</v>
      </c>
      <c r="G217" s="133" t="s">
        <v>244</v>
      </c>
      <c r="H217" s="134">
        <v>7.335</v>
      </c>
      <c r="I217" s="57"/>
      <c r="J217" s="187">
        <f>ROUND(I217*H217,2)</f>
        <v>0</v>
      </c>
      <c r="K217" s="132" t="s">
        <v>222</v>
      </c>
      <c r="L217" s="188">
        <f t="shared" si="1"/>
        <v>0</v>
      </c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49"/>
      <c r="X217" s="26"/>
      <c r="Y217" s="26"/>
      <c r="Z217" s="26"/>
      <c r="AA217" s="26"/>
      <c r="AB217" s="26"/>
      <c r="AC217" s="26"/>
      <c r="AD217" s="26"/>
      <c r="AE217" s="26"/>
      <c r="AR217" s="58" t="s">
        <v>223</v>
      </c>
      <c r="AT217" s="58" t="s">
        <v>218</v>
      </c>
      <c r="AU217" s="58" t="s">
        <v>93</v>
      </c>
      <c r="AY217" s="18" t="s">
        <v>216</v>
      </c>
      <c r="BE217" s="59">
        <f>IF(N217="základní",J217,0)</f>
        <v>0</v>
      </c>
      <c r="BF217" s="59">
        <f>IF(N217="snížená",J217,0)</f>
        <v>0</v>
      </c>
      <c r="BG217" s="59">
        <f>IF(N217="zákl. přenesená",J217,0)</f>
        <v>0</v>
      </c>
      <c r="BH217" s="59">
        <f>IF(N217="sníž. přenesená",J217,0)</f>
        <v>0</v>
      </c>
      <c r="BI217" s="59">
        <f>IF(N217="nulová",J217,0)</f>
        <v>0</v>
      </c>
      <c r="BJ217" s="18" t="s">
        <v>91</v>
      </c>
      <c r="BK217" s="59">
        <f>ROUND(I217*H217,2)</f>
        <v>0</v>
      </c>
      <c r="BL217" s="18" t="s">
        <v>223</v>
      </c>
      <c r="BM217" s="58" t="s">
        <v>342</v>
      </c>
    </row>
    <row r="218" spans="1:51" s="15" customFormat="1" ht="12">
      <c r="A218" s="135"/>
      <c r="B218" s="136"/>
      <c r="C218" s="135"/>
      <c r="D218" s="137" t="s">
        <v>225</v>
      </c>
      <c r="E218" s="138" t="s">
        <v>1</v>
      </c>
      <c r="F218" s="139" t="s">
        <v>343</v>
      </c>
      <c r="G218" s="135"/>
      <c r="H218" s="138" t="s">
        <v>1</v>
      </c>
      <c r="I218" s="65"/>
      <c r="J218" s="135"/>
      <c r="K218" s="135"/>
      <c r="L218" s="194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231"/>
      <c r="AT218" s="64" t="s">
        <v>225</v>
      </c>
      <c r="AU218" s="64" t="s">
        <v>93</v>
      </c>
      <c r="AV218" s="15" t="s">
        <v>91</v>
      </c>
      <c r="AW218" s="15" t="s">
        <v>38</v>
      </c>
      <c r="AX218" s="15" t="s">
        <v>83</v>
      </c>
      <c r="AY218" s="64" t="s">
        <v>216</v>
      </c>
    </row>
    <row r="219" spans="1:51" s="13" customFormat="1" ht="12">
      <c r="A219" s="140"/>
      <c r="B219" s="141"/>
      <c r="C219" s="140"/>
      <c r="D219" s="137" t="s">
        <v>225</v>
      </c>
      <c r="E219" s="142" t="s">
        <v>1</v>
      </c>
      <c r="F219" s="143" t="s">
        <v>344</v>
      </c>
      <c r="G219" s="140"/>
      <c r="H219" s="144">
        <v>5.115</v>
      </c>
      <c r="I219" s="61"/>
      <c r="J219" s="140"/>
      <c r="K219" s="140"/>
      <c r="L219" s="194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231"/>
      <c r="AT219" s="60" t="s">
        <v>225</v>
      </c>
      <c r="AU219" s="60" t="s">
        <v>93</v>
      </c>
      <c r="AV219" s="13" t="s">
        <v>93</v>
      </c>
      <c r="AW219" s="13" t="s">
        <v>38</v>
      </c>
      <c r="AX219" s="13" t="s">
        <v>83</v>
      </c>
      <c r="AY219" s="60" t="s">
        <v>216</v>
      </c>
    </row>
    <row r="220" spans="1:51" s="13" customFormat="1" ht="12">
      <c r="A220" s="140"/>
      <c r="B220" s="141"/>
      <c r="C220" s="140"/>
      <c r="D220" s="137" t="s">
        <v>225</v>
      </c>
      <c r="E220" s="142" t="s">
        <v>1</v>
      </c>
      <c r="F220" s="143" t="s">
        <v>345</v>
      </c>
      <c r="G220" s="140"/>
      <c r="H220" s="144">
        <v>1.02</v>
      </c>
      <c r="I220" s="61"/>
      <c r="J220" s="140"/>
      <c r="K220" s="140"/>
      <c r="L220" s="194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231"/>
      <c r="AT220" s="60" t="s">
        <v>225</v>
      </c>
      <c r="AU220" s="60" t="s">
        <v>93</v>
      </c>
      <c r="AV220" s="13" t="s">
        <v>93</v>
      </c>
      <c r="AW220" s="13" t="s">
        <v>38</v>
      </c>
      <c r="AX220" s="13" t="s">
        <v>83</v>
      </c>
      <c r="AY220" s="60" t="s">
        <v>216</v>
      </c>
    </row>
    <row r="221" spans="1:51" s="13" customFormat="1" ht="12">
      <c r="A221" s="140"/>
      <c r="B221" s="141"/>
      <c r="C221" s="140"/>
      <c r="D221" s="137" t="s">
        <v>225</v>
      </c>
      <c r="E221" s="142" t="s">
        <v>1</v>
      </c>
      <c r="F221" s="143" t="s">
        <v>346</v>
      </c>
      <c r="G221" s="140"/>
      <c r="H221" s="144">
        <v>1.2</v>
      </c>
      <c r="I221" s="61"/>
      <c r="J221" s="140"/>
      <c r="K221" s="140"/>
      <c r="L221" s="194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231"/>
      <c r="AT221" s="60" t="s">
        <v>225</v>
      </c>
      <c r="AU221" s="60" t="s">
        <v>93</v>
      </c>
      <c r="AV221" s="13" t="s">
        <v>93</v>
      </c>
      <c r="AW221" s="13" t="s">
        <v>38</v>
      </c>
      <c r="AX221" s="13" t="s">
        <v>83</v>
      </c>
      <c r="AY221" s="60" t="s">
        <v>216</v>
      </c>
    </row>
    <row r="222" spans="1:51" s="14" customFormat="1" ht="12">
      <c r="A222" s="145"/>
      <c r="B222" s="146"/>
      <c r="C222" s="145"/>
      <c r="D222" s="137" t="s">
        <v>225</v>
      </c>
      <c r="E222" s="147" t="s">
        <v>1</v>
      </c>
      <c r="F222" s="148" t="s">
        <v>229</v>
      </c>
      <c r="G222" s="145"/>
      <c r="H222" s="149">
        <v>7.335</v>
      </c>
      <c r="I222" s="63"/>
      <c r="J222" s="145"/>
      <c r="K222" s="145"/>
      <c r="L222" s="200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235"/>
      <c r="AT222" s="62" t="s">
        <v>225</v>
      </c>
      <c r="AU222" s="62" t="s">
        <v>93</v>
      </c>
      <c r="AV222" s="14" t="s">
        <v>223</v>
      </c>
      <c r="AW222" s="14" t="s">
        <v>38</v>
      </c>
      <c r="AX222" s="14" t="s">
        <v>91</v>
      </c>
      <c r="AY222" s="62" t="s">
        <v>216</v>
      </c>
    </row>
    <row r="223" spans="1:65" s="2" customFormat="1" ht="24.2" customHeight="1">
      <c r="A223" s="83"/>
      <c r="B223" s="84"/>
      <c r="C223" s="130" t="s">
        <v>7</v>
      </c>
      <c r="D223" s="130" t="s">
        <v>218</v>
      </c>
      <c r="E223" s="131" t="s">
        <v>347</v>
      </c>
      <c r="F223" s="132" t="s">
        <v>348</v>
      </c>
      <c r="G223" s="133" t="s">
        <v>244</v>
      </c>
      <c r="H223" s="134">
        <v>17.115</v>
      </c>
      <c r="I223" s="57"/>
      <c r="J223" s="187">
        <f>ROUND(I223*H223,2)</f>
        <v>0</v>
      </c>
      <c r="K223" s="132" t="s">
        <v>222</v>
      </c>
      <c r="L223" s="188">
        <f t="shared" si="1"/>
        <v>0</v>
      </c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49"/>
      <c r="X223" s="26"/>
      <c r="Y223" s="26"/>
      <c r="Z223" s="26"/>
      <c r="AA223" s="26"/>
      <c r="AB223" s="26"/>
      <c r="AC223" s="26"/>
      <c r="AD223" s="26"/>
      <c r="AE223" s="26"/>
      <c r="AR223" s="58" t="s">
        <v>223</v>
      </c>
      <c r="AT223" s="58" t="s">
        <v>218</v>
      </c>
      <c r="AU223" s="58" t="s">
        <v>93</v>
      </c>
      <c r="AY223" s="18" t="s">
        <v>216</v>
      </c>
      <c r="BE223" s="59">
        <f>IF(N223="základní",J223,0)</f>
        <v>0</v>
      </c>
      <c r="BF223" s="59">
        <f>IF(N223="snížená",J223,0)</f>
        <v>0</v>
      </c>
      <c r="BG223" s="59">
        <f>IF(N223="zákl. přenesená",J223,0)</f>
        <v>0</v>
      </c>
      <c r="BH223" s="59">
        <f>IF(N223="sníž. přenesená",J223,0)</f>
        <v>0</v>
      </c>
      <c r="BI223" s="59">
        <f>IF(N223="nulová",J223,0)</f>
        <v>0</v>
      </c>
      <c r="BJ223" s="18" t="s">
        <v>91</v>
      </c>
      <c r="BK223" s="59">
        <f>ROUND(I223*H223,2)</f>
        <v>0</v>
      </c>
      <c r="BL223" s="18" t="s">
        <v>223</v>
      </c>
      <c r="BM223" s="58" t="s">
        <v>349</v>
      </c>
    </row>
    <row r="224" spans="1:51" s="15" customFormat="1" ht="12">
      <c r="A224" s="135"/>
      <c r="B224" s="136"/>
      <c r="C224" s="135"/>
      <c r="D224" s="137" t="s">
        <v>225</v>
      </c>
      <c r="E224" s="138" t="s">
        <v>1</v>
      </c>
      <c r="F224" s="139" t="s">
        <v>350</v>
      </c>
      <c r="G224" s="135"/>
      <c r="H224" s="138" t="s">
        <v>1</v>
      </c>
      <c r="I224" s="65"/>
      <c r="J224" s="135"/>
      <c r="K224" s="135"/>
      <c r="L224" s="194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231"/>
      <c r="AT224" s="64" t="s">
        <v>225</v>
      </c>
      <c r="AU224" s="64" t="s">
        <v>93</v>
      </c>
      <c r="AV224" s="15" t="s">
        <v>91</v>
      </c>
      <c r="AW224" s="15" t="s">
        <v>38</v>
      </c>
      <c r="AX224" s="15" t="s">
        <v>83</v>
      </c>
      <c r="AY224" s="64" t="s">
        <v>216</v>
      </c>
    </row>
    <row r="225" spans="1:51" s="13" customFormat="1" ht="12">
      <c r="A225" s="140"/>
      <c r="B225" s="141"/>
      <c r="C225" s="140"/>
      <c r="D225" s="137" t="s">
        <v>225</v>
      </c>
      <c r="E225" s="142" t="s">
        <v>1</v>
      </c>
      <c r="F225" s="143" t="s">
        <v>351</v>
      </c>
      <c r="G225" s="140"/>
      <c r="H225" s="144">
        <v>11.935</v>
      </c>
      <c r="I225" s="61"/>
      <c r="J225" s="140"/>
      <c r="K225" s="140"/>
      <c r="L225" s="194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231"/>
      <c r="AT225" s="60" t="s">
        <v>225</v>
      </c>
      <c r="AU225" s="60" t="s">
        <v>93</v>
      </c>
      <c r="AV225" s="13" t="s">
        <v>93</v>
      </c>
      <c r="AW225" s="13" t="s">
        <v>38</v>
      </c>
      <c r="AX225" s="13" t="s">
        <v>83</v>
      </c>
      <c r="AY225" s="60" t="s">
        <v>216</v>
      </c>
    </row>
    <row r="226" spans="1:51" s="13" customFormat="1" ht="12">
      <c r="A226" s="140"/>
      <c r="B226" s="141"/>
      <c r="C226" s="140"/>
      <c r="D226" s="137" t="s">
        <v>225</v>
      </c>
      <c r="E226" s="142" t="s">
        <v>1</v>
      </c>
      <c r="F226" s="143" t="s">
        <v>352</v>
      </c>
      <c r="G226" s="140"/>
      <c r="H226" s="144">
        <v>2.38</v>
      </c>
      <c r="I226" s="61"/>
      <c r="J226" s="140"/>
      <c r="K226" s="140"/>
      <c r="L226" s="194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231"/>
      <c r="AT226" s="60" t="s">
        <v>225</v>
      </c>
      <c r="AU226" s="60" t="s">
        <v>93</v>
      </c>
      <c r="AV226" s="13" t="s">
        <v>93</v>
      </c>
      <c r="AW226" s="13" t="s">
        <v>38</v>
      </c>
      <c r="AX226" s="13" t="s">
        <v>83</v>
      </c>
      <c r="AY226" s="60" t="s">
        <v>216</v>
      </c>
    </row>
    <row r="227" spans="1:51" s="13" customFormat="1" ht="12">
      <c r="A227" s="140"/>
      <c r="B227" s="141"/>
      <c r="C227" s="140"/>
      <c r="D227" s="137" t="s">
        <v>225</v>
      </c>
      <c r="E227" s="142" t="s">
        <v>1</v>
      </c>
      <c r="F227" s="143" t="s">
        <v>353</v>
      </c>
      <c r="G227" s="140"/>
      <c r="H227" s="144">
        <v>2.8</v>
      </c>
      <c r="I227" s="61"/>
      <c r="J227" s="140"/>
      <c r="K227" s="140"/>
      <c r="L227" s="194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231"/>
      <c r="AT227" s="60" t="s">
        <v>225</v>
      </c>
      <c r="AU227" s="60" t="s">
        <v>93</v>
      </c>
      <c r="AV227" s="13" t="s">
        <v>93</v>
      </c>
      <c r="AW227" s="13" t="s">
        <v>38</v>
      </c>
      <c r="AX227" s="13" t="s">
        <v>83</v>
      </c>
      <c r="AY227" s="60" t="s">
        <v>216</v>
      </c>
    </row>
    <row r="228" spans="1:51" s="14" customFormat="1" ht="12">
      <c r="A228" s="145"/>
      <c r="B228" s="146"/>
      <c r="C228" s="145"/>
      <c r="D228" s="137" t="s">
        <v>225</v>
      </c>
      <c r="E228" s="147" t="s">
        <v>1</v>
      </c>
      <c r="F228" s="148" t="s">
        <v>229</v>
      </c>
      <c r="G228" s="145"/>
      <c r="H228" s="149">
        <v>17.115</v>
      </c>
      <c r="I228" s="63"/>
      <c r="J228" s="145"/>
      <c r="K228" s="145"/>
      <c r="L228" s="200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235"/>
      <c r="AT228" s="62" t="s">
        <v>225</v>
      </c>
      <c r="AU228" s="62" t="s">
        <v>93</v>
      </c>
      <c r="AV228" s="14" t="s">
        <v>223</v>
      </c>
      <c r="AW228" s="14" t="s">
        <v>38</v>
      </c>
      <c r="AX228" s="14" t="s">
        <v>91</v>
      </c>
      <c r="AY228" s="62" t="s">
        <v>216</v>
      </c>
    </row>
    <row r="229" spans="1:65" s="2" customFormat="1" ht="66.75" customHeight="1">
      <c r="A229" s="83"/>
      <c r="B229" s="84"/>
      <c r="C229" s="130" t="s">
        <v>354</v>
      </c>
      <c r="D229" s="130" t="s">
        <v>218</v>
      </c>
      <c r="E229" s="131" t="s">
        <v>355</v>
      </c>
      <c r="F229" s="132" t="s">
        <v>356</v>
      </c>
      <c r="G229" s="133" t="s">
        <v>323</v>
      </c>
      <c r="H229" s="134">
        <v>2</v>
      </c>
      <c r="I229" s="57"/>
      <c r="J229" s="187">
        <f>ROUND(I229*H229,2)</f>
        <v>0</v>
      </c>
      <c r="K229" s="132" t="s">
        <v>1</v>
      </c>
      <c r="L229" s="188">
        <f t="shared" si="1"/>
        <v>0</v>
      </c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49"/>
      <c r="X229" s="26"/>
      <c r="Y229" s="26"/>
      <c r="Z229" s="26"/>
      <c r="AA229" s="26"/>
      <c r="AB229" s="26"/>
      <c r="AC229" s="26"/>
      <c r="AD229" s="26"/>
      <c r="AE229" s="26"/>
      <c r="AR229" s="58" t="s">
        <v>223</v>
      </c>
      <c r="AT229" s="58" t="s">
        <v>218</v>
      </c>
      <c r="AU229" s="58" t="s">
        <v>93</v>
      </c>
      <c r="AY229" s="18" t="s">
        <v>216</v>
      </c>
      <c r="BE229" s="59">
        <f>IF(N229="základní",J229,0)</f>
        <v>0</v>
      </c>
      <c r="BF229" s="59">
        <f>IF(N229="snížená",J229,0)</f>
        <v>0</v>
      </c>
      <c r="BG229" s="59">
        <f>IF(N229="zákl. přenesená",J229,0)</f>
        <v>0</v>
      </c>
      <c r="BH229" s="59">
        <f>IF(N229="sníž. přenesená",J229,0)</f>
        <v>0</v>
      </c>
      <c r="BI229" s="59">
        <f>IF(N229="nulová",J229,0)</f>
        <v>0</v>
      </c>
      <c r="BJ229" s="18" t="s">
        <v>91</v>
      </c>
      <c r="BK229" s="59">
        <f>ROUND(I229*H229,2)</f>
        <v>0</v>
      </c>
      <c r="BL229" s="18" t="s">
        <v>223</v>
      </c>
      <c r="BM229" s="58" t="s">
        <v>357</v>
      </c>
    </row>
    <row r="230" spans="1:51" s="13" customFormat="1" ht="12">
      <c r="A230" s="140"/>
      <c r="B230" s="141"/>
      <c r="C230" s="140"/>
      <c r="D230" s="137" t="s">
        <v>225</v>
      </c>
      <c r="E230" s="142" t="s">
        <v>1</v>
      </c>
      <c r="F230" s="143" t="s">
        <v>317</v>
      </c>
      <c r="G230" s="140"/>
      <c r="H230" s="144">
        <v>2</v>
      </c>
      <c r="I230" s="61"/>
      <c r="J230" s="140"/>
      <c r="K230" s="140"/>
      <c r="L230" s="194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231"/>
      <c r="AT230" s="60" t="s">
        <v>225</v>
      </c>
      <c r="AU230" s="60" t="s">
        <v>93</v>
      </c>
      <c r="AV230" s="13" t="s">
        <v>93</v>
      </c>
      <c r="AW230" s="13" t="s">
        <v>38</v>
      </c>
      <c r="AX230" s="13" t="s">
        <v>83</v>
      </c>
      <c r="AY230" s="60" t="s">
        <v>216</v>
      </c>
    </row>
    <row r="231" spans="1:51" s="14" customFormat="1" ht="12">
      <c r="A231" s="145"/>
      <c r="B231" s="146"/>
      <c r="C231" s="145"/>
      <c r="D231" s="137" t="s">
        <v>225</v>
      </c>
      <c r="E231" s="147" t="s">
        <v>1</v>
      </c>
      <c r="F231" s="148" t="s">
        <v>229</v>
      </c>
      <c r="G231" s="145"/>
      <c r="H231" s="149">
        <v>2</v>
      </c>
      <c r="I231" s="63"/>
      <c r="J231" s="145"/>
      <c r="K231" s="145"/>
      <c r="L231" s="200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235"/>
      <c r="AT231" s="62" t="s">
        <v>225</v>
      </c>
      <c r="AU231" s="62" t="s">
        <v>93</v>
      </c>
      <c r="AV231" s="14" t="s">
        <v>223</v>
      </c>
      <c r="AW231" s="14" t="s">
        <v>38</v>
      </c>
      <c r="AX231" s="14" t="s">
        <v>91</v>
      </c>
      <c r="AY231" s="62" t="s">
        <v>216</v>
      </c>
    </row>
    <row r="232" spans="1:65" s="2" customFormat="1" ht="55.5" customHeight="1">
      <c r="A232" s="83"/>
      <c r="B232" s="84"/>
      <c r="C232" s="130" t="s">
        <v>358</v>
      </c>
      <c r="D232" s="130" t="s">
        <v>218</v>
      </c>
      <c r="E232" s="131" t="s">
        <v>359</v>
      </c>
      <c r="F232" s="132" t="s">
        <v>360</v>
      </c>
      <c r="G232" s="133" t="s">
        <v>323</v>
      </c>
      <c r="H232" s="134">
        <v>2</v>
      </c>
      <c r="I232" s="57"/>
      <c r="J232" s="187">
        <f>ROUND(I232*H232,2)</f>
        <v>0</v>
      </c>
      <c r="K232" s="132" t="s">
        <v>1</v>
      </c>
      <c r="L232" s="188">
        <f t="shared" si="1"/>
        <v>0</v>
      </c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49"/>
      <c r="X232" s="26"/>
      <c r="Y232" s="26"/>
      <c r="Z232" s="26"/>
      <c r="AA232" s="26"/>
      <c r="AB232" s="26"/>
      <c r="AC232" s="26"/>
      <c r="AD232" s="26"/>
      <c r="AE232" s="26"/>
      <c r="AR232" s="58" t="s">
        <v>223</v>
      </c>
      <c r="AT232" s="58" t="s">
        <v>218</v>
      </c>
      <c r="AU232" s="58" t="s">
        <v>93</v>
      </c>
      <c r="AY232" s="18" t="s">
        <v>216</v>
      </c>
      <c r="BE232" s="59">
        <f>IF(N232="základní",J232,0)</f>
        <v>0</v>
      </c>
      <c r="BF232" s="59">
        <f>IF(N232="snížená",J232,0)</f>
        <v>0</v>
      </c>
      <c r="BG232" s="59">
        <f>IF(N232="zákl. přenesená",J232,0)</f>
        <v>0</v>
      </c>
      <c r="BH232" s="59">
        <f>IF(N232="sníž. přenesená",J232,0)</f>
        <v>0</v>
      </c>
      <c r="BI232" s="59">
        <f>IF(N232="nulová",J232,0)</f>
        <v>0</v>
      </c>
      <c r="BJ232" s="18" t="s">
        <v>91</v>
      </c>
      <c r="BK232" s="59">
        <f>ROUND(I232*H232,2)</f>
        <v>0</v>
      </c>
      <c r="BL232" s="18" t="s">
        <v>223</v>
      </c>
      <c r="BM232" s="58" t="s">
        <v>361</v>
      </c>
    </row>
    <row r="233" spans="1:51" s="13" customFormat="1" ht="12">
      <c r="A233" s="140"/>
      <c r="B233" s="141"/>
      <c r="C233" s="140"/>
      <c r="D233" s="137" t="s">
        <v>225</v>
      </c>
      <c r="E233" s="142" t="s">
        <v>1</v>
      </c>
      <c r="F233" s="143" t="s">
        <v>317</v>
      </c>
      <c r="G233" s="140"/>
      <c r="H233" s="144">
        <v>2</v>
      </c>
      <c r="I233" s="61"/>
      <c r="J233" s="140"/>
      <c r="K233" s="140"/>
      <c r="L233" s="194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231"/>
      <c r="AT233" s="60" t="s">
        <v>225</v>
      </c>
      <c r="AU233" s="60" t="s">
        <v>93</v>
      </c>
      <c r="AV233" s="13" t="s">
        <v>93</v>
      </c>
      <c r="AW233" s="13" t="s">
        <v>38</v>
      </c>
      <c r="AX233" s="13" t="s">
        <v>83</v>
      </c>
      <c r="AY233" s="60" t="s">
        <v>216</v>
      </c>
    </row>
    <row r="234" spans="1:51" s="14" customFormat="1" ht="12">
      <c r="A234" s="145"/>
      <c r="B234" s="146"/>
      <c r="C234" s="145"/>
      <c r="D234" s="137" t="s">
        <v>225</v>
      </c>
      <c r="E234" s="147" t="s">
        <v>1</v>
      </c>
      <c r="F234" s="148" t="s">
        <v>229</v>
      </c>
      <c r="G234" s="145"/>
      <c r="H234" s="149">
        <v>2</v>
      </c>
      <c r="I234" s="63"/>
      <c r="J234" s="145"/>
      <c r="K234" s="145"/>
      <c r="L234" s="200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235"/>
      <c r="AT234" s="62" t="s">
        <v>225</v>
      </c>
      <c r="AU234" s="62" t="s">
        <v>93</v>
      </c>
      <c r="AV234" s="14" t="s">
        <v>223</v>
      </c>
      <c r="AW234" s="14" t="s">
        <v>38</v>
      </c>
      <c r="AX234" s="14" t="s">
        <v>91</v>
      </c>
      <c r="AY234" s="62" t="s">
        <v>216</v>
      </c>
    </row>
    <row r="235" spans="1:65" s="2" customFormat="1" ht="49.15" customHeight="1">
      <c r="A235" s="83"/>
      <c r="B235" s="84"/>
      <c r="C235" s="130" t="s">
        <v>362</v>
      </c>
      <c r="D235" s="130" t="s">
        <v>218</v>
      </c>
      <c r="E235" s="131" t="s">
        <v>363</v>
      </c>
      <c r="F235" s="132" t="s">
        <v>364</v>
      </c>
      <c r="G235" s="133" t="s">
        <v>323</v>
      </c>
      <c r="H235" s="134">
        <v>1</v>
      </c>
      <c r="I235" s="57"/>
      <c r="J235" s="187">
        <f>ROUND(I235*H235,2)</f>
        <v>0</v>
      </c>
      <c r="K235" s="132" t="s">
        <v>1</v>
      </c>
      <c r="L235" s="188">
        <f t="shared" si="1"/>
        <v>0</v>
      </c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49"/>
      <c r="X235" s="26"/>
      <c r="Y235" s="26"/>
      <c r="Z235" s="26"/>
      <c r="AA235" s="26"/>
      <c r="AB235" s="26"/>
      <c r="AC235" s="26"/>
      <c r="AD235" s="26"/>
      <c r="AE235" s="26"/>
      <c r="AR235" s="58" t="s">
        <v>223</v>
      </c>
      <c r="AT235" s="58" t="s">
        <v>218</v>
      </c>
      <c r="AU235" s="58" t="s">
        <v>93</v>
      </c>
      <c r="AY235" s="18" t="s">
        <v>216</v>
      </c>
      <c r="BE235" s="59">
        <f>IF(N235="základní",J235,0)</f>
        <v>0</v>
      </c>
      <c r="BF235" s="59">
        <f>IF(N235="snížená",J235,0)</f>
        <v>0</v>
      </c>
      <c r="BG235" s="59">
        <f>IF(N235="zákl. přenesená",J235,0)</f>
        <v>0</v>
      </c>
      <c r="BH235" s="59">
        <f>IF(N235="sníž. přenesená",J235,0)</f>
        <v>0</v>
      </c>
      <c r="BI235" s="59">
        <f>IF(N235="nulová",J235,0)</f>
        <v>0</v>
      </c>
      <c r="BJ235" s="18" t="s">
        <v>91</v>
      </c>
      <c r="BK235" s="59">
        <f>ROUND(I235*H235,2)</f>
        <v>0</v>
      </c>
      <c r="BL235" s="18" t="s">
        <v>223</v>
      </c>
      <c r="BM235" s="58" t="s">
        <v>365</v>
      </c>
    </row>
    <row r="236" spans="1:63" s="12" customFormat="1" ht="22.9" customHeight="1">
      <c r="A236" s="125"/>
      <c r="B236" s="126"/>
      <c r="C236" s="125"/>
      <c r="D236" s="127" t="s">
        <v>82</v>
      </c>
      <c r="E236" s="129" t="s">
        <v>234</v>
      </c>
      <c r="F236" s="129" t="s">
        <v>366</v>
      </c>
      <c r="G236" s="125"/>
      <c r="H236" s="125"/>
      <c r="I236" s="54"/>
      <c r="J236" s="186">
        <f>BK236</f>
        <v>0</v>
      </c>
      <c r="K236" s="125"/>
      <c r="L236" s="183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48"/>
      <c r="AR236" s="53" t="s">
        <v>91</v>
      </c>
      <c r="AT236" s="55" t="s">
        <v>82</v>
      </c>
      <c r="AU236" s="55" t="s">
        <v>91</v>
      </c>
      <c r="AY236" s="53" t="s">
        <v>216</v>
      </c>
      <c r="BK236" s="56">
        <f>SUM(BK237:BK311)</f>
        <v>0</v>
      </c>
    </row>
    <row r="237" spans="1:65" s="2" customFormat="1" ht="21.75" customHeight="1">
      <c r="A237" s="83"/>
      <c r="B237" s="84"/>
      <c r="C237" s="130" t="s">
        <v>367</v>
      </c>
      <c r="D237" s="130" t="s">
        <v>218</v>
      </c>
      <c r="E237" s="131" t="s">
        <v>368</v>
      </c>
      <c r="F237" s="132" t="s">
        <v>369</v>
      </c>
      <c r="G237" s="133" t="s">
        <v>323</v>
      </c>
      <c r="H237" s="134">
        <v>12</v>
      </c>
      <c r="I237" s="57"/>
      <c r="J237" s="187">
        <f>ROUND(I237*H237,2)</f>
        <v>0</v>
      </c>
      <c r="K237" s="132" t="s">
        <v>222</v>
      </c>
      <c r="L237" s="188">
        <f t="shared" si="1"/>
        <v>0</v>
      </c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49"/>
      <c r="X237" s="26"/>
      <c r="Y237" s="26"/>
      <c r="Z237" s="26"/>
      <c r="AA237" s="26"/>
      <c r="AB237" s="26"/>
      <c r="AC237" s="26"/>
      <c r="AD237" s="26"/>
      <c r="AE237" s="26"/>
      <c r="AR237" s="58" t="s">
        <v>223</v>
      </c>
      <c r="AT237" s="58" t="s">
        <v>218</v>
      </c>
      <c r="AU237" s="58" t="s">
        <v>93</v>
      </c>
      <c r="AY237" s="18" t="s">
        <v>216</v>
      </c>
      <c r="BE237" s="59">
        <f>IF(N237="základní",J237,0)</f>
        <v>0</v>
      </c>
      <c r="BF237" s="59">
        <f>IF(N237="snížená",J237,0)</f>
        <v>0</v>
      </c>
      <c r="BG237" s="59">
        <f>IF(N237="zákl. přenesená",J237,0)</f>
        <v>0</v>
      </c>
      <c r="BH237" s="59">
        <f>IF(N237="sníž. přenesená",J237,0)</f>
        <v>0</v>
      </c>
      <c r="BI237" s="59">
        <f>IF(N237="nulová",J237,0)</f>
        <v>0</v>
      </c>
      <c r="BJ237" s="18" t="s">
        <v>91</v>
      </c>
      <c r="BK237" s="59">
        <f>ROUND(I237*H237,2)</f>
        <v>0</v>
      </c>
      <c r="BL237" s="18" t="s">
        <v>223</v>
      </c>
      <c r="BM237" s="58" t="s">
        <v>370</v>
      </c>
    </row>
    <row r="238" spans="1:51" s="13" customFormat="1" ht="12">
      <c r="A238" s="140"/>
      <c r="B238" s="141"/>
      <c r="C238" s="140"/>
      <c r="D238" s="137" t="s">
        <v>225</v>
      </c>
      <c r="E238" s="142" t="s">
        <v>1</v>
      </c>
      <c r="F238" s="143" t="s">
        <v>371</v>
      </c>
      <c r="G238" s="140"/>
      <c r="H238" s="144">
        <v>2</v>
      </c>
      <c r="I238" s="61"/>
      <c r="J238" s="140"/>
      <c r="K238" s="140"/>
      <c r="L238" s="194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231"/>
      <c r="AT238" s="60" t="s">
        <v>225</v>
      </c>
      <c r="AU238" s="60" t="s">
        <v>93</v>
      </c>
      <c r="AV238" s="13" t="s">
        <v>93</v>
      </c>
      <c r="AW238" s="13" t="s">
        <v>38</v>
      </c>
      <c r="AX238" s="13" t="s">
        <v>83</v>
      </c>
      <c r="AY238" s="60" t="s">
        <v>216</v>
      </c>
    </row>
    <row r="239" spans="1:51" s="13" customFormat="1" ht="12">
      <c r="A239" s="140"/>
      <c r="B239" s="141"/>
      <c r="C239" s="140"/>
      <c r="D239" s="137" t="s">
        <v>225</v>
      </c>
      <c r="E239" s="142" t="s">
        <v>1</v>
      </c>
      <c r="F239" s="143" t="s">
        <v>372</v>
      </c>
      <c r="G239" s="140"/>
      <c r="H239" s="144">
        <v>2</v>
      </c>
      <c r="I239" s="61"/>
      <c r="J239" s="140"/>
      <c r="K239" s="140"/>
      <c r="L239" s="194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231"/>
      <c r="AT239" s="60" t="s">
        <v>225</v>
      </c>
      <c r="AU239" s="60" t="s">
        <v>93</v>
      </c>
      <c r="AV239" s="13" t="s">
        <v>93</v>
      </c>
      <c r="AW239" s="13" t="s">
        <v>38</v>
      </c>
      <c r="AX239" s="13" t="s">
        <v>83</v>
      </c>
      <c r="AY239" s="60" t="s">
        <v>216</v>
      </c>
    </row>
    <row r="240" spans="1:51" s="13" customFormat="1" ht="12">
      <c r="A240" s="140"/>
      <c r="B240" s="141"/>
      <c r="C240" s="140"/>
      <c r="D240" s="137" t="s">
        <v>225</v>
      </c>
      <c r="E240" s="142" t="s">
        <v>1</v>
      </c>
      <c r="F240" s="143" t="s">
        <v>373</v>
      </c>
      <c r="G240" s="140"/>
      <c r="H240" s="144">
        <v>2</v>
      </c>
      <c r="I240" s="61"/>
      <c r="J240" s="140"/>
      <c r="K240" s="140"/>
      <c r="L240" s="194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231"/>
      <c r="AT240" s="60" t="s">
        <v>225</v>
      </c>
      <c r="AU240" s="60" t="s">
        <v>93</v>
      </c>
      <c r="AV240" s="13" t="s">
        <v>93</v>
      </c>
      <c r="AW240" s="13" t="s">
        <v>38</v>
      </c>
      <c r="AX240" s="13" t="s">
        <v>83</v>
      </c>
      <c r="AY240" s="60" t="s">
        <v>216</v>
      </c>
    </row>
    <row r="241" spans="1:51" s="13" customFormat="1" ht="12">
      <c r="A241" s="140"/>
      <c r="B241" s="141"/>
      <c r="C241" s="140"/>
      <c r="D241" s="137" t="s">
        <v>225</v>
      </c>
      <c r="E241" s="142" t="s">
        <v>1</v>
      </c>
      <c r="F241" s="143" t="s">
        <v>374</v>
      </c>
      <c r="G241" s="140"/>
      <c r="H241" s="144">
        <v>2</v>
      </c>
      <c r="I241" s="61"/>
      <c r="J241" s="140"/>
      <c r="K241" s="140"/>
      <c r="L241" s="194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231"/>
      <c r="AT241" s="60" t="s">
        <v>225</v>
      </c>
      <c r="AU241" s="60" t="s">
        <v>93</v>
      </c>
      <c r="AV241" s="13" t="s">
        <v>93</v>
      </c>
      <c r="AW241" s="13" t="s">
        <v>38</v>
      </c>
      <c r="AX241" s="13" t="s">
        <v>83</v>
      </c>
      <c r="AY241" s="60" t="s">
        <v>216</v>
      </c>
    </row>
    <row r="242" spans="1:51" s="13" customFormat="1" ht="12">
      <c r="A242" s="140"/>
      <c r="B242" s="141"/>
      <c r="C242" s="140"/>
      <c r="D242" s="137" t="s">
        <v>225</v>
      </c>
      <c r="E242" s="142" t="s">
        <v>1</v>
      </c>
      <c r="F242" s="143" t="s">
        <v>375</v>
      </c>
      <c r="G242" s="140"/>
      <c r="H242" s="144">
        <v>2</v>
      </c>
      <c r="I242" s="61"/>
      <c r="J242" s="140"/>
      <c r="K242" s="140"/>
      <c r="L242" s="194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231"/>
      <c r="AT242" s="60" t="s">
        <v>225</v>
      </c>
      <c r="AU242" s="60" t="s">
        <v>93</v>
      </c>
      <c r="AV242" s="13" t="s">
        <v>93</v>
      </c>
      <c r="AW242" s="13" t="s">
        <v>38</v>
      </c>
      <c r="AX242" s="13" t="s">
        <v>83</v>
      </c>
      <c r="AY242" s="60" t="s">
        <v>216</v>
      </c>
    </row>
    <row r="243" spans="1:51" s="13" customFormat="1" ht="12">
      <c r="A243" s="140"/>
      <c r="B243" s="141"/>
      <c r="C243" s="140"/>
      <c r="D243" s="137" t="s">
        <v>225</v>
      </c>
      <c r="E243" s="142" t="s">
        <v>1</v>
      </c>
      <c r="F243" s="143" t="s">
        <v>376</v>
      </c>
      <c r="G243" s="140"/>
      <c r="H243" s="144">
        <v>2</v>
      </c>
      <c r="I243" s="61"/>
      <c r="J243" s="140"/>
      <c r="K243" s="140"/>
      <c r="L243" s="194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231"/>
      <c r="AT243" s="60" t="s">
        <v>225</v>
      </c>
      <c r="AU243" s="60" t="s">
        <v>93</v>
      </c>
      <c r="AV243" s="13" t="s">
        <v>93</v>
      </c>
      <c r="AW243" s="13" t="s">
        <v>38</v>
      </c>
      <c r="AX243" s="13" t="s">
        <v>83</v>
      </c>
      <c r="AY243" s="60" t="s">
        <v>216</v>
      </c>
    </row>
    <row r="244" spans="1:51" s="14" customFormat="1" ht="12">
      <c r="A244" s="145"/>
      <c r="B244" s="146"/>
      <c r="C244" s="145"/>
      <c r="D244" s="137" t="s">
        <v>225</v>
      </c>
      <c r="E244" s="147" t="s">
        <v>1</v>
      </c>
      <c r="F244" s="148" t="s">
        <v>229</v>
      </c>
      <c r="G244" s="145"/>
      <c r="H244" s="149">
        <v>12</v>
      </c>
      <c r="I244" s="63"/>
      <c r="J244" s="145"/>
      <c r="K244" s="145"/>
      <c r="L244" s="200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235"/>
      <c r="AT244" s="62" t="s">
        <v>225</v>
      </c>
      <c r="AU244" s="62" t="s">
        <v>93</v>
      </c>
      <c r="AV244" s="14" t="s">
        <v>223</v>
      </c>
      <c r="AW244" s="14" t="s">
        <v>38</v>
      </c>
      <c r="AX244" s="14" t="s">
        <v>91</v>
      </c>
      <c r="AY244" s="62" t="s">
        <v>216</v>
      </c>
    </row>
    <row r="245" spans="1:65" s="2" customFormat="1" ht="24.2" customHeight="1">
      <c r="A245" s="83"/>
      <c r="B245" s="84"/>
      <c r="C245" s="130" t="s">
        <v>377</v>
      </c>
      <c r="D245" s="130" t="s">
        <v>218</v>
      </c>
      <c r="E245" s="131" t="s">
        <v>378</v>
      </c>
      <c r="F245" s="132" t="s">
        <v>379</v>
      </c>
      <c r="G245" s="133" t="s">
        <v>278</v>
      </c>
      <c r="H245" s="134">
        <v>0.849</v>
      </c>
      <c r="I245" s="57"/>
      <c r="J245" s="187">
        <f>ROUND(I245*H245,2)</f>
        <v>0</v>
      </c>
      <c r="K245" s="132" t="s">
        <v>222</v>
      </c>
      <c r="L245" s="188">
        <f t="shared" si="1"/>
        <v>0</v>
      </c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49"/>
      <c r="X245" s="26"/>
      <c r="Y245" s="26"/>
      <c r="Z245" s="26"/>
      <c r="AA245" s="26"/>
      <c r="AB245" s="26"/>
      <c r="AC245" s="26"/>
      <c r="AD245" s="26"/>
      <c r="AE245" s="26"/>
      <c r="AR245" s="58" t="s">
        <v>223</v>
      </c>
      <c r="AT245" s="58" t="s">
        <v>218</v>
      </c>
      <c r="AU245" s="58" t="s">
        <v>93</v>
      </c>
      <c r="AY245" s="18" t="s">
        <v>216</v>
      </c>
      <c r="BE245" s="59">
        <f>IF(N245="základní",J245,0)</f>
        <v>0</v>
      </c>
      <c r="BF245" s="59">
        <f>IF(N245="snížená",J245,0)</f>
        <v>0</v>
      </c>
      <c r="BG245" s="59">
        <f>IF(N245="zákl. přenesená",J245,0)</f>
        <v>0</v>
      </c>
      <c r="BH245" s="59">
        <f>IF(N245="sníž. přenesená",J245,0)</f>
        <v>0</v>
      </c>
      <c r="BI245" s="59">
        <f>IF(N245="nulová",J245,0)</f>
        <v>0</v>
      </c>
      <c r="BJ245" s="18" t="s">
        <v>91</v>
      </c>
      <c r="BK245" s="59">
        <f>ROUND(I245*H245,2)</f>
        <v>0</v>
      </c>
      <c r="BL245" s="18" t="s">
        <v>223</v>
      </c>
      <c r="BM245" s="58" t="s">
        <v>380</v>
      </c>
    </row>
    <row r="246" spans="1:51" s="15" customFormat="1" ht="12">
      <c r="A246" s="135"/>
      <c r="B246" s="136"/>
      <c r="C246" s="135"/>
      <c r="D246" s="137" t="s">
        <v>225</v>
      </c>
      <c r="E246" s="138" t="s">
        <v>1</v>
      </c>
      <c r="F246" s="139" t="s">
        <v>381</v>
      </c>
      <c r="G246" s="135"/>
      <c r="H246" s="138" t="s">
        <v>1</v>
      </c>
      <c r="I246" s="65"/>
      <c r="J246" s="135"/>
      <c r="K246" s="135"/>
      <c r="L246" s="191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227"/>
      <c r="AT246" s="64" t="s">
        <v>225</v>
      </c>
      <c r="AU246" s="64" t="s">
        <v>93</v>
      </c>
      <c r="AV246" s="15" t="s">
        <v>91</v>
      </c>
      <c r="AW246" s="15" t="s">
        <v>38</v>
      </c>
      <c r="AX246" s="15" t="s">
        <v>83</v>
      </c>
      <c r="AY246" s="64" t="s">
        <v>216</v>
      </c>
    </row>
    <row r="247" spans="1:51" s="13" customFormat="1" ht="12">
      <c r="A247" s="140"/>
      <c r="B247" s="141"/>
      <c r="C247" s="140"/>
      <c r="D247" s="137" t="s">
        <v>225</v>
      </c>
      <c r="E247" s="142" t="s">
        <v>1</v>
      </c>
      <c r="F247" s="143" t="s">
        <v>382</v>
      </c>
      <c r="G247" s="140"/>
      <c r="H247" s="144">
        <v>0.067</v>
      </c>
      <c r="I247" s="61"/>
      <c r="J247" s="140"/>
      <c r="K247" s="140"/>
      <c r="L247" s="194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231"/>
      <c r="AT247" s="60" t="s">
        <v>225</v>
      </c>
      <c r="AU247" s="60" t="s">
        <v>93</v>
      </c>
      <c r="AV247" s="13" t="s">
        <v>93</v>
      </c>
      <c r="AW247" s="13" t="s">
        <v>38</v>
      </c>
      <c r="AX247" s="13" t="s">
        <v>83</v>
      </c>
      <c r="AY247" s="60" t="s">
        <v>216</v>
      </c>
    </row>
    <row r="248" spans="1:51" s="13" customFormat="1" ht="12">
      <c r="A248" s="140"/>
      <c r="B248" s="141"/>
      <c r="C248" s="140"/>
      <c r="D248" s="137" t="s">
        <v>225</v>
      </c>
      <c r="E248" s="142" t="s">
        <v>1</v>
      </c>
      <c r="F248" s="143" t="s">
        <v>383</v>
      </c>
      <c r="G248" s="140"/>
      <c r="H248" s="144">
        <v>0.067</v>
      </c>
      <c r="I248" s="61"/>
      <c r="J248" s="140"/>
      <c r="K248" s="140"/>
      <c r="L248" s="194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231"/>
      <c r="AT248" s="60" t="s">
        <v>225</v>
      </c>
      <c r="AU248" s="60" t="s">
        <v>93</v>
      </c>
      <c r="AV248" s="13" t="s">
        <v>93</v>
      </c>
      <c r="AW248" s="13" t="s">
        <v>38</v>
      </c>
      <c r="AX248" s="13" t="s">
        <v>83</v>
      </c>
      <c r="AY248" s="60" t="s">
        <v>216</v>
      </c>
    </row>
    <row r="249" spans="1:51" s="13" customFormat="1" ht="12">
      <c r="A249" s="140"/>
      <c r="B249" s="141"/>
      <c r="C249" s="140"/>
      <c r="D249" s="137" t="s">
        <v>225</v>
      </c>
      <c r="E249" s="142" t="s">
        <v>1</v>
      </c>
      <c r="F249" s="143" t="s">
        <v>384</v>
      </c>
      <c r="G249" s="140"/>
      <c r="H249" s="144">
        <v>0.067</v>
      </c>
      <c r="I249" s="61"/>
      <c r="J249" s="140"/>
      <c r="K249" s="140"/>
      <c r="L249" s="194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231"/>
      <c r="AT249" s="60" t="s">
        <v>225</v>
      </c>
      <c r="AU249" s="60" t="s">
        <v>93</v>
      </c>
      <c r="AV249" s="13" t="s">
        <v>93</v>
      </c>
      <c r="AW249" s="13" t="s">
        <v>38</v>
      </c>
      <c r="AX249" s="13" t="s">
        <v>83</v>
      </c>
      <c r="AY249" s="60" t="s">
        <v>216</v>
      </c>
    </row>
    <row r="250" spans="1:51" s="13" customFormat="1" ht="12">
      <c r="A250" s="140"/>
      <c r="B250" s="141"/>
      <c r="C250" s="140"/>
      <c r="D250" s="137" t="s">
        <v>225</v>
      </c>
      <c r="E250" s="142" t="s">
        <v>1</v>
      </c>
      <c r="F250" s="143" t="s">
        <v>385</v>
      </c>
      <c r="G250" s="140"/>
      <c r="H250" s="144">
        <v>0.067</v>
      </c>
      <c r="I250" s="61"/>
      <c r="J250" s="140"/>
      <c r="K250" s="140"/>
      <c r="L250" s="194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231"/>
      <c r="AT250" s="60" t="s">
        <v>225</v>
      </c>
      <c r="AU250" s="60" t="s">
        <v>93</v>
      </c>
      <c r="AV250" s="13" t="s">
        <v>93</v>
      </c>
      <c r="AW250" s="13" t="s">
        <v>38</v>
      </c>
      <c r="AX250" s="13" t="s">
        <v>83</v>
      </c>
      <c r="AY250" s="60" t="s">
        <v>216</v>
      </c>
    </row>
    <row r="251" spans="1:51" s="13" customFormat="1" ht="12">
      <c r="A251" s="140"/>
      <c r="B251" s="141"/>
      <c r="C251" s="140"/>
      <c r="D251" s="137" t="s">
        <v>225</v>
      </c>
      <c r="E251" s="142" t="s">
        <v>1</v>
      </c>
      <c r="F251" s="143" t="s">
        <v>386</v>
      </c>
      <c r="G251" s="140"/>
      <c r="H251" s="144">
        <v>0.067</v>
      </c>
      <c r="I251" s="61"/>
      <c r="J251" s="140"/>
      <c r="K251" s="140"/>
      <c r="L251" s="194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231"/>
      <c r="AT251" s="60" t="s">
        <v>225</v>
      </c>
      <c r="AU251" s="60" t="s">
        <v>93</v>
      </c>
      <c r="AV251" s="13" t="s">
        <v>93</v>
      </c>
      <c r="AW251" s="13" t="s">
        <v>38</v>
      </c>
      <c r="AX251" s="13" t="s">
        <v>83</v>
      </c>
      <c r="AY251" s="60" t="s">
        <v>216</v>
      </c>
    </row>
    <row r="252" spans="1:51" s="13" customFormat="1" ht="12">
      <c r="A252" s="140"/>
      <c r="B252" s="141"/>
      <c r="C252" s="140"/>
      <c r="D252" s="137" t="s">
        <v>225</v>
      </c>
      <c r="E252" s="142" t="s">
        <v>1</v>
      </c>
      <c r="F252" s="143" t="s">
        <v>387</v>
      </c>
      <c r="G252" s="140"/>
      <c r="H252" s="144">
        <v>0.067</v>
      </c>
      <c r="I252" s="61"/>
      <c r="J252" s="140"/>
      <c r="K252" s="140"/>
      <c r="L252" s="194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231"/>
      <c r="AT252" s="60" t="s">
        <v>225</v>
      </c>
      <c r="AU252" s="60" t="s">
        <v>93</v>
      </c>
      <c r="AV252" s="13" t="s">
        <v>93</v>
      </c>
      <c r="AW252" s="13" t="s">
        <v>38</v>
      </c>
      <c r="AX252" s="13" t="s">
        <v>83</v>
      </c>
      <c r="AY252" s="60" t="s">
        <v>216</v>
      </c>
    </row>
    <row r="253" spans="1:51" s="13" customFormat="1" ht="12">
      <c r="A253" s="140"/>
      <c r="B253" s="141"/>
      <c r="C253" s="140"/>
      <c r="D253" s="137" t="s">
        <v>225</v>
      </c>
      <c r="E253" s="142" t="s">
        <v>1</v>
      </c>
      <c r="F253" s="143" t="s">
        <v>388</v>
      </c>
      <c r="G253" s="140"/>
      <c r="H253" s="144">
        <v>0.067</v>
      </c>
      <c r="I253" s="61"/>
      <c r="J253" s="140"/>
      <c r="K253" s="140"/>
      <c r="L253" s="194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231"/>
      <c r="AT253" s="60" t="s">
        <v>225</v>
      </c>
      <c r="AU253" s="60" t="s">
        <v>93</v>
      </c>
      <c r="AV253" s="13" t="s">
        <v>93</v>
      </c>
      <c r="AW253" s="13" t="s">
        <v>38</v>
      </c>
      <c r="AX253" s="13" t="s">
        <v>83</v>
      </c>
      <c r="AY253" s="60" t="s">
        <v>216</v>
      </c>
    </row>
    <row r="254" spans="1:51" s="13" customFormat="1" ht="12">
      <c r="A254" s="140"/>
      <c r="B254" s="141"/>
      <c r="C254" s="140"/>
      <c r="D254" s="137" t="s">
        <v>225</v>
      </c>
      <c r="E254" s="142" t="s">
        <v>1</v>
      </c>
      <c r="F254" s="143" t="s">
        <v>389</v>
      </c>
      <c r="G254" s="140"/>
      <c r="H254" s="144">
        <v>0.019</v>
      </c>
      <c r="I254" s="61"/>
      <c r="J254" s="140"/>
      <c r="K254" s="140"/>
      <c r="L254" s="194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231"/>
      <c r="AT254" s="60" t="s">
        <v>225</v>
      </c>
      <c r="AU254" s="60" t="s">
        <v>93</v>
      </c>
      <c r="AV254" s="13" t="s">
        <v>93</v>
      </c>
      <c r="AW254" s="13" t="s">
        <v>38</v>
      </c>
      <c r="AX254" s="13" t="s">
        <v>83</v>
      </c>
      <c r="AY254" s="60" t="s">
        <v>216</v>
      </c>
    </row>
    <row r="255" spans="1:51" s="13" customFormat="1" ht="12">
      <c r="A255" s="140"/>
      <c r="B255" s="141"/>
      <c r="C255" s="140"/>
      <c r="D255" s="137" t="s">
        <v>225</v>
      </c>
      <c r="E255" s="142" t="s">
        <v>1</v>
      </c>
      <c r="F255" s="143" t="s">
        <v>390</v>
      </c>
      <c r="G255" s="140"/>
      <c r="H255" s="144">
        <v>0.019</v>
      </c>
      <c r="I255" s="61"/>
      <c r="J255" s="140"/>
      <c r="K255" s="140"/>
      <c r="L255" s="194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231"/>
      <c r="AT255" s="60" t="s">
        <v>225</v>
      </c>
      <c r="AU255" s="60" t="s">
        <v>93</v>
      </c>
      <c r="AV255" s="13" t="s">
        <v>93</v>
      </c>
      <c r="AW255" s="13" t="s">
        <v>38</v>
      </c>
      <c r="AX255" s="13" t="s">
        <v>83</v>
      </c>
      <c r="AY255" s="60" t="s">
        <v>216</v>
      </c>
    </row>
    <row r="256" spans="1:51" s="13" customFormat="1" ht="12">
      <c r="A256" s="140"/>
      <c r="B256" s="141"/>
      <c r="C256" s="140"/>
      <c r="D256" s="137" t="s">
        <v>225</v>
      </c>
      <c r="E256" s="142" t="s">
        <v>1</v>
      </c>
      <c r="F256" s="143" t="s">
        <v>391</v>
      </c>
      <c r="G256" s="140"/>
      <c r="H256" s="144">
        <v>0.019</v>
      </c>
      <c r="I256" s="61"/>
      <c r="J256" s="140"/>
      <c r="K256" s="140"/>
      <c r="L256" s="194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231"/>
      <c r="AT256" s="60" t="s">
        <v>225</v>
      </c>
      <c r="AU256" s="60" t="s">
        <v>93</v>
      </c>
      <c r="AV256" s="13" t="s">
        <v>93</v>
      </c>
      <c r="AW256" s="13" t="s">
        <v>38</v>
      </c>
      <c r="AX256" s="13" t="s">
        <v>83</v>
      </c>
      <c r="AY256" s="60" t="s">
        <v>216</v>
      </c>
    </row>
    <row r="257" spans="1:51" s="13" customFormat="1" ht="12">
      <c r="A257" s="140"/>
      <c r="B257" s="141"/>
      <c r="C257" s="140"/>
      <c r="D257" s="137" t="s">
        <v>225</v>
      </c>
      <c r="E257" s="142" t="s">
        <v>1</v>
      </c>
      <c r="F257" s="143" t="s">
        <v>392</v>
      </c>
      <c r="G257" s="140"/>
      <c r="H257" s="144">
        <v>0.019</v>
      </c>
      <c r="I257" s="61"/>
      <c r="J257" s="140"/>
      <c r="K257" s="140"/>
      <c r="L257" s="194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231"/>
      <c r="AT257" s="60" t="s">
        <v>225</v>
      </c>
      <c r="AU257" s="60" t="s">
        <v>93</v>
      </c>
      <c r="AV257" s="13" t="s">
        <v>93</v>
      </c>
      <c r="AW257" s="13" t="s">
        <v>38</v>
      </c>
      <c r="AX257" s="13" t="s">
        <v>83</v>
      </c>
      <c r="AY257" s="60" t="s">
        <v>216</v>
      </c>
    </row>
    <row r="258" spans="1:51" s="13" customFormat="1" ht="12">
      <c r="A258" s="140"/>
      <c r="B258" s="141"/>
      <c r="C258" s="140"/>
      <c r="D258" s="137" t="s">
        <v>225</v>
      </c>
      <c r="E258" s="142" t="s">
        <v>1</v>
      </c>
      <c r="F258" s="143" t="s">
        <v>393</v>
      </c>
      <c r="G258" s="140"/>
      <c r="H258" s="144">
        <v>0.019</v>
      </c>
      <c r="I258" s="61"/>
      <c r="J258" s="140"/>
      <c r="K258" s="140"/>
      <c r="L258" s="194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231"/>
      <c r="AT258" s="60" t="s">
        <v>225</v>
      </c>
      <c r="AU258" s="60" t="s">
        <v>93</v>
      </c>
      <c r="AV258" s="13" t="s">
        <v>93</v>
      </c>
      <c r="AW258" s="13" t="s">
        <v>38</v>
      </c>
      <c r="AX258" s="13" t="s">
        <v>83</v>
      </c>
      <c r="AY258" s="60" t="s">
        <v>216</v>
      </c>
    </row>
    <row r="259" spans="1:51" s="13" customFormat="1" ht="12">
      <c r="A259" s="140"/>
      <c r="B259" s="141"/>
      <c r="C259" s="140"/>
      <c r="D259" s="137" t="s">
        <v>225</v>
      </c>
      <c r="E259" s="142" t="s">
        <v>1</v>
      </c>
      <c r="F259" s="143" t="s">
        <v>394</v>
      </c>
      <c r="G259" s="140"/>
      <c r="H259" s="144">
        <v>0.019</v>
      </c>
      <c r="I259" s="61"/>
      <c r="J259" s="140"/>
      <c r="K259" s="140"/>
      <c r="L259" s="194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231"/>
      <c r="AT259" s="60" t="s">
        <v>225</v>
      </c>
      <c r="AU259" s="60" t="s">
        <v>93</v>
      </c>
      <c r="AV259" s="13" t="s">
        <v>93</v>
      </c>
      <c r="AW259" s="13" t="s">
        <v>38</v>
      </c>
      <c r="AX259" s="13" t="s">
        <v>83</v>
      </c>
      <c r="AY259" s="60" t="s">
        <v>216</v>
      </c>
    </row>
    <row r="260" spans="1:51" s="13" customFormat="1" ht="12">
      <c r="A260" s="140"/>
      <c r="B260" s="141"/>
      <c r="C260" s="140"/>
      <c r="D260" s="137" t="s">
        <v>225</v>
      </c>
      <c r="E260" s="142" t="s">
        <v>1</v>
      </c>
      <c r="F260" s="143" t="s">
        <v>395</v>
      </c>
      <c r="G260" s="140"/>
      <c r="H260" s="144">
        <v>0.019</v>
      </c>
      <c r="I260" s="61"/>
      <c r="J260" s="140"/>
      <c r="K260" s="140"/>
      <c r="L260" s="194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231"/>
      <c r="AT260" s="60" t="s">
        <v>225</v>
      </c>
      <c r="AU260" s="60" t="s">
        <v>93</v>
      </c>
      <c r="AV260" s="13" t="s">
        <v>93</v>
      </c>
      <c r="AW260" s="13" t="s">
        <v>38</v>
      </c>
      <c r="AX260" s="13" t="s">
        <v>83</v>
      </c>
      <c r="AY260" s="60" t="s">
        <v>216</v>
      </c>
    </row>
    <row r="261" spans="1:51" s="13" customFormat="1" ht="12">
      <c r="A261" s="140"/>
      <c r="B261" s="141"/>
      <c r="C261" s="140"/>
      <c r="D261" s="137" t="s">
        <v>225</v>
      </c>
      <c r="E261" s="142" t="s">
        <v>1</v>
      </c>
      <c r="F261" s="143" t="s">
        <v>396</v>
      </c>
      <c r="G261" s="140"/>
      <c r="H261" s="144">
        <v>0.019</v>
      </c>
      <c r="I261" s="61"/>
      <c r="J261" s="140"/>
      <c r="K261" s="140"/>
      <c r="L261" s="194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231"/>
      <c r="AT261" s="60" t="s">
        <v>225</v>
      </c>
      <c r="AU261" s="60" t="s">
        <v>93</v>
      </c>
      <c r="AV261" s="13" t="s">
        <v>93</v>
      </c>
      <c r="AW261" s="13" t="s">
        <v>38</v>
      </c>
      <c r="AX261" s="13" t="s">
        <v>83</v>
      </c>
      <c r="AY261" s="60" t="s">
        <v>216</v>
      </c>
    </row>
    <row r="262" spans="1:51" s="13" customFormat="1" ht="12">
      <c r="A262" s="140"/>
      <c r="B262" s="141"/>
      <c r="C262" s="140"/>
      <c r="D262" s="137" t="s">
        <v>225</v>
      </c>
      <c r="E262" s="142" t="s">
        <v>1</v>
      </c>
      <c r="F262" s="143" t="s">
        <v>397</v>
      </c>
      <c r="G262" s="140"/>
      <c r="H262" s="144">
        <v>0.019</v>
      </c>
      <c r="I262" s="61"/>
      <c r="J262" s="140"/>
      <c r="K262" s="140"/>
      <c r="L262" s="194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231"/>
      <c r="AT262" s="60" t="s">
        <v>225</v>
      </c>
      <c r="AU262" s="60" t="s">
        <v>93</v>
      </c>
      <c r="AV262" s="13" t="s">
        <v>93</v>
      </c>
      <c r="AW262" s="13" t="s">
        <v>38</v>
      </c>
      <c r="AX262" s="13" t="s">
        <v>83</v>
      </c>
      <c r="AY262" s="60" t="s">
        <v>216</v>
      </c>
    </row>
    <row r="263" spans="1:51" s="13" customFormat="1" ht="12">
      <c r="A263" s="140"/>
      <c r="B263" s="141"/>
      <c r="C263" s="140"/>
      <c r="D263" s="137" t="s">
        <v>225</v>
      </c>
      <c r="E263" s="142" t="s">
        <v>1</v>
      </c>
      <c r="F263" s="143" t="s">
        <v>398</v>
      </c>
      <c r="G263" s="140"/>
      <c r="H263" s="144">
        <v>0.019</v>
      </c>
      <c r="I263" s="61"/>
      <c r="J263" s="140"/>
      <c r="K263" s="140"/>
      <c r="L263" s="194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231"/>
      <c r="AT263" s="60" t="s">
        <v>225</v>
      </c>
      <c r="AU263" s="60" t="s">
        <v>93</v>
      </c>
      <c r="AV263" s="13" t="s">
        <v>93</v>
      </c>
      <c r="AW263" s="13" t="s">
        <v>38</v>
      </c>
      <c r="AX263" s="13" t="s">
        <v>83</v>
      </c>
      <c r="AY263" s="60" t="s">
        <v>216</v>
      </c>
    </row>
    <row r="264" spans="1:51" s="13" customFormat="1" ht="12">
      <c r="A264" s="140"/>
      <c r="B264" s="141"/>
      <c r="C264" s="140"/>
      <c r="D264" s="137" t="s">
        <v>225</v>
      </c>
      <c r="E264" s="142" t="s">
        <v>1</v>
      </c>
      <c r="F264" s="143" t="s">
        <v>399</v>
      </c>
      <c r="G264" s="140"/>
      <c r="H264" s="144">
        <v>0.019</v>
      </c>
      <c r="I264" s="61"/>
      <c r="J264" s="140"/>
      <c r="K264" s="140"/>
      <c r="L264" s="194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231"/>
      <c r="AT264" s="60" t="s">
        <v>225</v>
      </c>
      <c r="AU264" s="60" t="s">
        <v>93</v>
      </c>
      <c r="AV264" s="13" t="s">
        <v>93</v>
      </c>
      <c r="AW264" s="13" t="s">
        <v>38</v>
      </c>
      <c r="AX264" s="13" t="s">
        <v>83</v>
      </c>
      <c r="AY264" s="60" t="s">
        <v>216</v>
      </c>
    </row>
    <row r="265" spans="1:51" s="13" customFormat="1" ht="12">
      <c r="A265" s="140"/>
      <c r="B265" s="141"/>
      <c r="C265" s="140"/>
      <c r="D265" s="137" t="s">
        <v>225</v>
      </c>
      <c r="E265" s="142" t="s">
        <v>1</v>
      </c>
      <c r="F265" s="143" t="s">
        <v>400</v>
      </c>
      <c r="G265" s="140"/>
      <c r="H265" s="144">
        <v>0.019</v>
      </c>
      <c r="I265" s="61"/>
      <c r="J265" s="140"/>
      <c r="K265" s="140"/>
      <c r="L265" s="194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231"/>
      <c r="AT265" s="60" t="s">
        <v>225</v>
      </c>
      <c r="AU265" s="60" t="s">
        <v>93</v>
      </c>
      <c r="AV265" s="13" t="s">
        <v>93</v>
      </c>
      <c r="AW265" s="13" t="s">
        <v>38</v>
      </c>
      <c r="AX265" s="13" t="s">
        <v>83</v>
      </c>
      <c r="AY265" s="60" t="s">
        <v>216</v>
      </c>
    </row>
    <row r="266" spans="1:51" s="13" customFormat="1" ht="12">
      <c r="A266" s="140"/>
      <c r="B266" s="141"/>
      <c r="C266" s="140"/>
      <c r="D266" s="137" t="s">
        <v>225</v>
      </c>
      <c r="E266" s="142" t="s">
        <v>1</v>
      </c>
      <c r="F266" s="143" t="s">
        <v>401</v>
      </c>
      <c r="G266" s="140"/>
      <c r="H266" s="144">
        <v>0.019</v>
      </c>
      <c r="I266" s="61"/>
      <c r="J266" s="140"/>
      <c r="K266" s="140"/>
      <c r="L266" s="194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231"/>
      <c r="AT266" s="60" t="s">
        <v>225</v>
      </c>
      <c r="AU266" s="60" t="s">
        <v>93</v>
      </c>
      <c r="AV266" s="13" t="s">
        <v>93</v>
      </c>
      <c r="AW266" s="13" t="s">
        <v>38</v>
      </c>
      <c r="AX266" s="13" t="s">
        <v>83</v>
      </c>
      <c r="AY266" s="60" t="s">
        <v>216</v>
      </c>
    </row>
    <row r="267" spans="1:51" s="13" customFormat="1" ht="12">
      <c r="A267" s="140"/>
      <c r="B267" s="141"/>
      <c r="C267" s="140"/>
      <c r="D267" s="137" t="s">
        <v>225</v>
      </c>
      <c r="E267" s="142" t="s">
        <v>1</v>
      </c>
      <c r="F267" s="143" t="s">
        <v>402</v>
      </c>
      <c r="G267" s="140"/>
      <c r="H267" s="144">
        <v>0.019</v>
      </c>
      <c r="I267" s="61"/>
      <c r="J267" s="140"/>
      <c r="K267" s="140"/>
      <c r="L267" s="194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231"/>
      <c r="AT267" s="60" t="s">
        <v>225</v>
      </c>
      <c r="AU267" s="60" t="s">
        <v>93</v>
      </c>
      <c r="AV267" s="13" t="s">
        <v>93</v>
      </c>
      <c r="AW267" s="13" t="s">
        <v>38</v>
      </c>
      <c r="AX267" s="13" t="s">
        <v>83</v>
      </c>
      <c r="AY267" s="60" t="s">
        <v>216</v>
      </c>
    </row>
    <row r="268" spans="1:51" s="13" customFormat="1" ht="12">
      <c r="A268" s="140"/>
      <c r="B268" s="141"/>
      <c r="C268" s="140"/>
      <c r="D268" s="137" t="s">
        <v>225</v>
      </c>
      <c r="E268" s="142" t="s">
        <v>1</v>
      </c>
      <c r="F268" s="143" t="s">
        <v>403</v>
      </c>
      <c r="G268" s="140"/>
      <c r="H268" s="144">
        <v>0.019</v>
      </c>
      <c r="I268" s="61"/>
      <c r="J268" s="140"/>
      <c r="K268" s="140"/>
      <c r="L268" s="194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231"/>
      <c r="AT268" s="60" t="s">
        <v>225</v>
      </c>
      <c r="AU268" s="60" t="s">
        <v>93</v>
      </c>
      <c r="AV268" s="13" t="s">
        <v>93</v>
      </c>
      <c r="AW268" s="13" t="s">
        <v>38</v>
      </c>
      <c r="AX268" s="13" t="s">
        <v>83</v>
      </c>
      <c r="AY268" s="60" t="s">
        <v>216</v>
      </c>
    </row>
    <row r="269" spans="1:51" s="13" customFormat="1" ht="12">
      <c r="A269" s="140"/>
      <c r="B269" s="141"/>
      <c r="C269" s="140"/>
      <c r="D269" s="137" t="s">
        <v>225</v>
      </c>
      <c r="E269" s="142" t="s">
        <v>1</v>
      </c>
      <c r="F269" s="143" t="s">
        <v>404</v>
      </c>
      <c r="G269" s="140"/>
      <c r="H269" s="144">
        <v>0.038</v>
      </c>
      <c r="I269" s="61"/>
      <c r="J269" s="140"/>
      <c r="K269" s="140"/>
      <c r="L269" s="194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231"/>
      <c r="AT269" s="60" t="s">
        <v>225</v>
      </c>
      <c r="AU269" s="60" t="s">
        <v>93</v>
      </c>
      <c r="AV269" s="13" t="s">
        <v>93</v>
      </c>
      <c r="AW269" s="13" t="s">
        <v>38</v>
      </c>
      <c r="AX269" s="13" t="s">
        <v>83</v>
      </c>
      <c r="AY269" s="60" t="s">
        <v>216</v>
      </c>
    </row>
    <row r="270" spans="1:51" s="13" customFormat="1" ht="12">
      <c r="A270" s="140"/>
      <c r="B270" s="141"/>
      <c r="C270" s="140"/>
      <c r="D270" s="137" t="s">
        <v>225</v>
      </c>
      <c r="E270" s="142" t="s">
        <v>1</v>
      </c>
      <c r="F270" s="143" t="s">
        <v>405</v>
      </c>
      <c r="G270" s="140"/>
      <c r="H270" s="144">
        <v>0.019</v>
      </c>
      <c r="I270" s="61"/>
      <c r="J270" s="140"/>
      <c r="K270" s="140"/>
      <c r="L270" s="194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231"/>
      <c r="AT270" s="60" t="s">
        <v>225</v>
      </c>
      <c r="AU270" s="60" t="s">
        <v>93</v>
      </c>
      <c r="AV270" s="13" t="s">
        <v>93</v>
      </c>
      <c r="AW270" s="13" t="s">
        <v>38</v>
      </c>
      <c r="AX270" s="13" t="s">
        <v>83</v>
      </c>
      <c r="AY270" s="60" t="s">
        <v>216</v>
      </c>
    </row>
    <row r="271" spans="1:51" s="13" customFormat="1" ht="12">
      <c r="A271" s="140"/>
      <c r="B271" s="141"/>
      <c r="C271" s="140"/>
      <c r="D271" s="137" t="s">
        <v>225</v>
      </c>
      <c r="E271" s="142" t="s">
        <v>1</v>
      </c>
      <c r="F271" s="143" t="s">
        <v>406</v>
      </c>
      <c r="G271" s="140"/>
      <c r="H271" s="144">
        <v>0.019</v>
      </c>
      <c r="I271" s="61"/>
      <c r="J271" s="140"/>
      <c r="K271" s="140"/>
      <c r="L271" s="194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231"/>
      <c r="AT271" s="60" t="s">
        <v>225</v>
      </c>
      <c r="AU271" s="60" t="s">
        <v>93</v>
      </c>
      <c r="AV271" s="13" t="s">
        <v>93</v>
      </c>
      <c r="AW271" s="13" t="s">
        <v>38</v>
      </c>
      <c r="AX271" s="13" t="s">
        <v>83</v>
      </c>
      <c r="AY271" s="60" t="s">
        <v>216</v>
      </c>
    </row>
    <row r="272" spans="1:51" s="13" customFormat="1" ht="12">
      <c r="A272" s="140"/>
      <c r="B272" s="141"/>
      <c r="C272" s="140"/>
      <c r="D272" s="137" t="s">
        <v>225</v>
      </c>
      <c r="E272" s="142" t="s">
        <v>1</v>
      </c>
      <c r="F272" s="143" t="s">
        <v>407</v>
      </c>
      <c r="G272" s="140"/>
      <c r="H272" s="144">
        <v>0.019</v>
      </c>
      <c r="I272" s="61"/>
      <c r="J272" s="140"/>
      <c r="K272" s="140"/>
      <c r="L272" s="194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231"/>
      <c r="AT272" s="60" t="s">
        <v>225</v>
      </c>
      <c r="AU272" s="60" t="s">
        <v>93</v>
      </c>
      <c r="AV272" s="13" t="s">
        <v>93</v>
      </c>
      <c r="AW272" s="13" t="s">
        <v>38</v>
      </c>
      <c r="AX272" s="13" t="s">
        <v>83</v>
      </c>
      <c r="AY272" s="60" t="s">
        <v>216</v>
      </c>
    </row>
    <row r="273" spans="1:51" s="14" customFormat="1" ht="12">
      <c r="A273" s="145"/>
      <c r="B273" s="146"/>
      <c r="C273" s="145"/>
      <c r="D273" s="137" t="s">
        <v>225</v>
      </c>
      <c r="E273" s="147" t="s">
        <v>1</v>
      </c>
      <c r="F273" s="148" t="s">
        <v>229</v>
      </c>
      <c r="G273" s="145"/>
      <c r="H273" s="149">
        <v>0.849</v>
      </c>
      <c r="I273" s="63"/>
      <c r="J273" s="145"/>
      <c r="K273" s="145"/>
      <c r="L273" s="200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235"/>
      <c r="AT273" s="62" t="s">
        <v>225</v>
      </c>
      <c r="AU273" s="62" t="s">
        <v>93</v>
      </c>
      <c r="AV273" s="14" t="s">
        <v>223</v>
      </c>
      <c r="AW273" s="14" t="s">
        <v>38</v>
      </c>
      <c r="AX273" s="14" t="s">
        <v>91</v>
      </c>
      <c r="AY273" s="62" t="s">
        <v>216</v>
      </c>
    </row>
    <row r="274" spans="1:65" s="2" customFormat="1" ht="24.2" customHeight="1">
      <c r="A274" s="83"/>
      <c r="B274" s="84"/>
      <c r="C274" s="252" t="s">
        <v>408</v>
      </c>
      <c r="D274" s="252" t="s">
        <v>295</v>
      </c>
      <c r="E274" s="253" t="s">
        <v>409</v>
      </c>
      <c r="F274" s="254" t="s">
        <v>410</v>
      </c>
      <c r="G274" s="255" t="s">
        <v>278</v>
      </c>
      <c r="H274" s="256">
        <v>0.976</v>
      </c>
      <c r="I274" s="66"/>
      <c r="J274" s="280">
        <f>ROUND(I274*H274,2)</f>
        <v>0</v>
      </c>
      <c r="K274" s="254" t="s">
        <v>222</v>
      </c>
      <c r="L274" s="281">
        <f aca="true" t="shared" si="2" ref="L274:L313">J274</f>
        <v>0</v>
      </c>
      <c r="M274" s="290"/>
      <c r="N274" s="290"/>
      <c r="O274" s="290"/>
      <c r="P274" s="290"/>
      <c r="Q274" s="290"/>
      <c r="R274" s="290"/>
      <c r="S274" s="290"/>
      <c r="T274" s="290"/>
      <c r="U274" s="290"/>
      <c r="V274" s="290"/>
      <c r="W274" s="291"/>
      <c r="X274" s="26"/>
      <c r="Y274" s="26"/>
      <c r="Z274" s="26"/>
      <c r="AA274" s="26"/>
      <c r="AB274" s="26"/>
      <c r="AC274" s="26"/>
      <c r="AD274" s="26"/>
      <c r="AE274" s="26"/>
      <c r="AR274" s="58" t="s">
        <v>263</v>
      </c>
      <c r="AT274" s="58" t="s">
        <v>295</v>
      </c>
      <c r="AU274" s="58" t="s">
        <v>93</v>
      </c>
      <c r="AY274" s="18" t="s">
        <v>216</v>
      </c>
      <c r="BE274" s="59">
        <f>IF(N274="základní",J274,0)</f>
        <v>0</v>
      </c>
      <c r="BF274" s="59">
        <f>IF(N274="snížená",J274,0)</f>
        <v>0</v>
      </c>
      <c r="BG274" s="59">
        <f>IF(N274="zákl. přenesená",J274,0)</f>
        <v>0</v>
      </c>
      <c r="BH274" s="59">
        <f>IF(N274="sníž. přenesená",J274,0)</f>
        <v>0</v>
      </c>
      <c r="BI274" s="59">
        <f>IF(N274="nulová",J274,0)</f>
        <v>0</v>
      </c>
      <c r="BJ274" s="18" t="s">
        <v>91</v>
      </c>
      <c r="BK274" s="59">
        <f>ROUND(I274*H274,2)</f>
        <v>0</v>
      </c>
      <c r="BL274" s="18" t="s">
        <v>223</v>
      </c>
      <c r="BM274" s="58" t="s">
        <v>411</v>
      </c>
    </row>
    <row r="275" spans="1:51" s="13" customFormat="1" ht="12">
      <c r="A275" s="140"/>
      <c r="B275" s="141"/>
      <c r="C275" s="140"/>
      <c r="D275" s="137" t="s">
        <v>225</v>
      </c>
      <c r="E275" s="140"/>
      <c r="F275" s="143" t="s">
        <v>412</v>
      </c>
      <c r="G275" s="140"/>
      <c r="H275" s="144">
        <v>0.976</v>
      </c>
      <c r="I275" s="61"/>
      <c r="J275" s="140"/>
      <c r="K275" s="140"/>
      <c r="L275" s="194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231"/>
      <c r="AT275" s="60" t="s">
        <v>225</v>
      </c>
      <c r="AU275" s="60" t="s">
        <v>93</v>
      </c>
      <c r="AV275" s="13" t="s">
        <v>93</v>
      </c>
      <c r="AW275" s="13" t="s">
        <v>3</v>
      </c>
      <c r="AX275" s="13" t="s">
        <v>91</v>
      </c>
      <c r="AY275" s="60" t="s">
        <v>216</v>
      </c>
    </row>
    <row r="276" spans="1:65" s="2" customFormat="1" ht="24.2" customHeight="1">
      <c r="A276" s="83"/>
      <c r="B276" s="84"/>
      <c r="C276" s="130" t="s">
        <v>413</v>
      </c>
      <c r="D276" s="130" t="s">
        <v>218</v>
      </c>
      <c r="E276" s="131" t="s">
        <v>414</v>
      </c>
      <c r="F276" s="132" t="s">
        <v>415</v>
      </c>
      <c r="G276" s="133" t="s">
        <v>221</v>
      </c>
      <c r="H276" s="134">
        <v>7</v>
      </c>
      <c r="I276" s="57"/>
      <c r="J276" s="187">
        <f>ROUND(I276*H276,2)</f>
        <v>0</v>
      </c>
      <c r="K276" s="132" t="s">
        <v>222</v>
      </c>
      <c r="L276" s="188">
        <f t="shared" si="2"/>
        <v>0</v>
      </c>
      <c r="M276" s="217"/>
      <c r="N276" s="217"/>
      <c r="O276" s="217"/>
      <c r="P276" s="217"/>
      <c r="Q276" s="217"/>
      <c r="R276" s="217"/>
      <c r="S276" s="217"/>
      <c r="T276" s="217"/>
      <c r="U276" s="217"/>
      <c r="V276" s="217"/>
      <c r="W276" s="249"/>
      <c r="X276" s="26"/>
      <c r="Y276" s="26"/>
      <c r="Z276" s="26"/>
      <c r="AA276" s="26"/>
      <c r="AB276" s="26"/>
      <c r="AC276" s="26"/>
      <c r="AD276" s="26"/>
      <c r="AE276" s="26"/>
      <c r="AR276" s="58" t="s">
        <v>223</v>
      </c>
      <c r="AT276" s="58" t="s">
        <v>218</v>
      </c>
      <c r="AU276" s="58" t="s">
        <v>93</v>
      </c>
      <c r="AY276" s="18" t="s">
        <v>216</v>
      </c>
      <c r="BE276" s="59">
        <f>IF(N276="základní",J276,0)</f>
        <v>0</v>
      </c>
      <c r="BF276" s="59">
        <f>IF(N276="snížená",J276,0)</f>
        <v>0</v>
      </c>
      <c r="BG276" s="59">
        <f>IF(N276="zákl. přenesená",J276,0)</f>
        <v>0</v>
      </c>
      <c r="BH276" s="59">
        <f>IF(N276="sníž. přenesená",J276,0)</f>
        <v>0</v>
      </c>
      <c r="BI276" s="59">
        <f>IF(N276="nulová",J276,0)</f>
        <v>0</v>
      </c>
      <c r="BJ276" s="18" t="s">
        <v>91</v>
      </c>
      <c r="BK276" s="59">
        <f>ROUND(I276*H276,2)</f>
        <v>0</v>
      </c>
      <c r="BL276" s="18" t="s">
        <v>223</v>
      </c>
      <c r="BM276" s="58" t="s">
        <v>416</v>
      </c>
    </row>
    <row r="277" spans="1:51" s="13" customFormat="1" ht="12">
      <c r="A277" s="140"/>
      <c r="B277" s="141"/>
      <c r="C277" s="140"/>
      <c r="D277" s="137" t="s">
        <v>225</v>
      </c>
      <c r="E277" s="142" t="s">
        <v>1</v>
      </c>
      <c r="F277" s="143" t="s">
        <v>417</v>
      </c>
      <c r="G277" s="140"/>
      <c r="H277" s="144">
        <v>7</v>
      </c>
      <c r="I277" s="61"/>
      <c r="J277" s="140"/>
      <c r="K277" s="140"/>
      <c r="L277" s="194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231"/>
      <c r="AT277" s="60" t="s">
        <v>225</v>
      </c>
      <c r="AU277" s="60" t="s">
        <v>93</v>
      </c>
      <c r="AV277" s="13" t="s">
        <v>93</v>
      </c>
      <c r="AW277" s="13" t="s">
        <v>38</v>
      </c>
      <c r="AX277" s="13" t="s">
        <v>91</v>
      </c>
      <c r="AY277" s="60" t="s">
        <v>216</v>
      </c>
    </row>
    <row r="278" spans="1:65" s="2" customFormat="1" ht="24.2" customHeight="1">
      <c r="A278" s="83"/>
      <c r="B278" s="84"/>
      <c r="C278" s="130" t="s">
        <v>418</v>
      </c>
      <c r="D278" s="130" t="s">
        <v>218</v>
      </c>
      <c r="E278" s="131" t="s">
        <v>419</v>
      </c>
      <c r="F278" s="132" t="s">
        <v>420</v>
      </c>
      <c r="G278" s="133" t="s">
        <v>221</v>
      </c>
      <c r="H278" s="134">
        <v>15.565</v>
      </c>
      <c r="I278" s="57"/>
      <c r="J278" s="187">
        <f>ROUND(I278*H278,2)</f>
        <v>0</v>
      </c>
      <c r="K278" s="132" t="s">
        <v>222</v>
      </c>
      <c r="L278" s="188">
        <f t="shared" si="2"/>
        <v>0</v>
      </c>
      <c r="M278" s="217"/>
      <c r="N278" s="217"/>
      <c r="O278" s="217"/>
      <c r="P278" s="217"/>
      <c r="Q278" s="217"/>
      <c r="R278" s="217"/>
      <c r="S278" s="217"/>
      <c r="T278" s="217"/>
      <c r="U278" s="217"/>
      <c r="V278" s="217"/>
      <c r="W278" s="249"/>
      <c r="X278" s="26"/>
      <c r="Y278" s="26"/>
      <c r="Z278" s="26"/>
      <c r="AA278" s="26"/>
      <c r="AB278" s="26"/>
      <c r="AC278" s="26"/>
      <c r="AD278" s="26"/>
      <c r="AE278" s="26"/>
      <c r="AR278" s="58" t="s">
        <v>223</v>
      </c>
      <c r="AT278" s="58" t="s">
        <v>218</v>
      </c>
      <c r="AU278" s="58" t="s">
        <v>93</v>
      </c>
      <c r="AY278" s="18" t="s">
        <v>216</v>
      </c>
      <c r="BE278" s="59">
        <f>IF(N278="základní",J278,0)</f>
        <v>0</v>
      </c>
      <c r="BF278" s="59">
        <f>IF(N278="snížená",J278,0)</f>
        <v>0</v>
      </c>
      <c r="BG278" s="59">
        <f>IF(N278="zákl. přenesená",J278,0)</f>
        <v>0</v>
      </c>
      <c r="BH278" s="59">
        <f>IF(N278="sníž. přenesená",J278,0)</f>
        <v>0</v>
      </c>
      <c r="BI278" s="59">
        <f>IF(N278="nulová",J278,0)</f>
        <v>0</v>
      </c>
      <c r="BJ278" s="18" t="s">
        <v>91</v>
      </c>
      <c r="BK278" s="59">
        <f>ROUND(I278*H278,2)</f>
        <v>0</v>
      </c>
      <c r="BL278" s="18" t="s">
        <v>223</v>
      </c>
      <c r="BM278" s="58" t="s">
        <v>421</v>
      </c>
    </row>
    <row r="279" spans="1:51" s="13" customFormat="1" ht="12">
      <c r="A279" s="140"/>
      <c r="B279" s="141"/>
      <c r="C279" s="140"/>
      <c r="D279" s="137" t="s">
        <v>225</v>
      </c>
      <c r="E279" s="142" t="s">
        <v>1</v>
      </c>
      <c r="F279" s="143" t="s">
        <v>422</v>
      </c>
      <c r="G279" s="140"/>
      <c r="H279" s="144">
        <v>6.72</v>
      </c>
      <c r="I279" s="61"/>
      <c r="J279" s="140"/>
      <c r="K279" s="140"/>
      <c r="L279" s="194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231"/>
      <c r="AT279" s="60" t="s">
        <v>225</v>
      </c>
      <c r="AU279" s="60" t="s">
        <v>93</v>
      </c>
      <c r="AV279" s="13" t="s">
        <v>93</v>
      </c>
      <c r="AW279" s="13" t="s">
        <v>38</v>
      </c>
      <c r="AX279" s="13" t="s">
        <v>83</v>
      </c>
      <c r="AY279" s="60" t="s">
        <v>216</v>
      </c>
    </row>
    <row r="280" spans="1:51" s="13" customFormat="1" ht="12">
      <c r="A280" s="140"/>
      <c r="B280" s="141"/>
      <c r="C280" s="140"/>
      <c r="D280" s="137" t="s">
        <v>225</v>
      </c>
      <c r="E280" s="142" t="s">
        <v>1</v>
      </c>
      <c r="F280" s="143" t="s">
        <v>423</v>
      </c>
      <c r="G280" s="140"/>
      <c r="H280" s="144">
        <v>3.1</v>
      </c>
      <c r="I280" s="61"/>
      <c r="J280" s="140"/>
      <c r="K280" s="140"/>
      <c r="L280" s="194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231"/>
      <c r="AT280" s="60" t="s">
        <v>225</v>
      </c>
      <c r="AU280" s="60" t="s">
        <v>93</v>
      </c>
      <c r="AV280" s="13" t="s">
        <v>93</v>
      </c>
      <c r="AW280" s="13" t="s">
        <v>38</v>
      </c>
      <c r="AX280" s="13" t="s">
        <v>83</v>
      </c>
      <c r="AY280" s="60" t="s">
        <v>216</v>
      </c>
    </row>
    <row r="281" spans="1:51" s="13" customFormat="1" ht="12">
      <c r="A281" s="140"/>
      <c r="B281" s="141"/>
      <c r="C281" s="140"/>
      <c r="D281" s="137" t="s">
        <v>225</v>
      </c>
      <c r="E281" s="142" t="s">
        <v>1</v>
      </c>
      <c r="F281" s="143" t="s">
        <v>424</v>
      </c>
      <c r="G281" s="140"/>
      <c r="H281" s="144">
        <v>2.05</v>
      </c>
      <c r="I281" s="61"/>
      <c r="J281" s="140"/>
      <c r="K281" s="140"/>
      <c r="L281" s="194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231"/>
      <c r="AT281" s="60" t="s">
        <v>225</v>
      </c>
      <c r="AU281" s="60" t="s">
        <v>93</v>
      </c>
      <c r="AV281" s="13" t="s">
        <v>93</v>
      </c>
      <c r="AW281" s="13" t="s">
        <v>38</v>
      </c>
      <c r="AX281" s="13" t="s">
        <v>83</v>
      </c>
      <c r="AY281" s="60" t="s">
        <v>216</v>
      </c>
    </row>
    <row r="282" spans="1:51" s="13" customFormat="1" ht="12">
      <c r="A282" s="140"/>
      <c r="B282" s="141"/>
      <c r="C282" s="140"/>
      <c r="D282" s="137" t="s">
        <v>225</v>
      </c>
      <c r="E282" s="142" t="s">
        <v>1</v>
      </c>
      <c r="F282" s="143" t="s">
        <v>425</v>
      </c>
      <c r="G282" s="140"/>
      <c r="H282" s="144">
        <v>3.695</v>
      </c>
      <c r="I282" s="61"/>
      <c r="J282" s="140"/>
      <c r="K282" s="140"/>
      <c r="L282" s="194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231"/>
      <c r="AT282" s="60" t="s">
        <v>225</v>
      </c>
      <c r="AU282" s="60" t="s">
        <v>93</v>
      </c>
      <c r="AV282" s="13" t="s">
        <v>93</v>
      </c>
      <c r="AW282" s="13" t="s">
        <v>38</v>
      </c>
      <c r="AX282" s="13" t="s">
        <v>83</v>
      </c>
      <c r="AY282" s="60" t="s">
        <v>216</v>
      </c>
    </row>
    <row r="283" spans="1:51" s="14" customFormat="1" ht="12">
      <c r="A283" s="145"/>
      <c r="B283" s="146"/>
      <c r="C283" s="145"/>
      <c r="D283" s="137" t="s">
        <v>225</v>
      </c>
      <c r="E283" s="147" t="s">
        <v>1</v>
      </c>
      <c r="F283" s="148" t="s">
        <v>229</v>
      </c>
      <c r="G283" s="145"/>
      <c r="H283" s="149">
        <v>15.565</v>
      </c>
      <c r="I283" s="63"/>
      <c r="J283" s="145"/>
      <c r="K283" s="145"/>
      <c r="L283" s="200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235"/>
      <c r="AT283" s="62" t="s">
        <v>225</v>
      </c>
      <c r="AU283" s="62" t="s">
        <v>93</v>
      </c>
      <c r="AV283" s="14" t="s">
        <v>223</v>
      </c>
      <c r="AW283" s="14" t="s">
        <v>38</v>
      </c>
      <c r="AX283" s="14" t="s">
        <v>91</v>
      </c>
      <c r="AY283" s="62" t="s">
        <v>216</v>
      </c>
    </row>
    <row r="284" spans="1:65" s="2" customFormat="1" ht="33" customHeight="1">
      <c r="A284" s="83"/>
      <c r="B284" s="84"/>
      <c r="C284" s="130" t="s">
        <v>426</v>
      </c>
      <c r="D284" s="130" t="s">
        <v>218</v>
      </c>
      <c r="E284" s="131" t="s">
        <v>427</v>
      </c>
      <c r="F284" s="132" t="s">
        <v>428</v>
      </c>
      <c r="G284" s="133" t="s">
        <v>237</v>
      </c>
      <c r="H284" s="134">
        <v>8.8</v>
      </c>
      <c r="I284" s="57"/>
      <c r="J284" s="187">
        <f>ROUND(I284*H284,2)</f>
        <v>0</v>
      </c>
      <c r="K284" s="132" t="s">
        <v>1</v>
      </c>
      <c r="L284" s="188">
        <f t="shared" si="2"/>
        <v>0</v>
      </c>
      <c r="M284" s="217"/>
      <c r="N284" s="217"/>
      <c r="O284" s="217"/>
      <c r="P284" s="217"/>
      <c r="Q284" s="217"/>
      <c r="R284" s="217"/>
      <c r="S284" s="217"/>
      <c r="T284" s="217"/>
      <c r="U284" s="217"/>
      <c r="V284" s="217"/>
      <c r="W284" s="249"/>
      <c r="X284" s="26"/>
      <c r="Y284" s="26"/>
      <c r="Z284" s="26"/>
      <c r="AA284" s="26"/>
      <c r="AB284" s="26"/>
      <c r="AC284" s="26"/>
      <c r="AD284" s="26"/>
      <c r="AE284" s="26"/>
      <c r="AR284" s="58" t="s">
        <v>223</v>
      </c>
      <c r="AT284" s="58" t="s">
        <v>218</v>
      </c>
      <c r="AU284" s="58" t="s">
        <v>93</v>
      </c>
      <c r="AY284" s="18" t="s">
        <v>216</v>
      </c>
      <c r="BE284" s="59">
        <f>IF(N284="základní",J284,0)</f>
        <v>0</v>
      </c>
      <c r="BF284" s="59">
        <f>IF(N284="snížená",J284,0)</f>
        <v>0</v>
      </c>
      <c r="BG284" s="59">
        <f>IF(N284="zákl. přenesená",J284,0)</f>
        <v>0</v>
      </c>
      <c r="BH284" s="59">
        <f>IF(N284="sníž. přenesená",J284,0)</f>
        <v>0</v>
      </c>
      <c r="BI284" s="59">
        <f>IF(N284="nulová",J284,0)</f>
        <v>0</v>
      </c>
      <c r="BJ284" s="18" t="s">
        <v>91</v>
      </c>
      <c r="BK284" s="59">
        <f>ROUND(I284*H284,2)</f>
        <v>0</v>
      </c>
      <c r="BL284" s="18" t="s">
        <v>223</v>
      </c>
      <c r="BM284" s="58" t="s">
        <v>429</v>
      </c>
    </row>
    <row r="285" spans="1:51" s="13" customFormat="1" ht="12">
      <c r="A285" s="140"/>
      <c r="B285" s="141"/>
      <c r="C285" s="140"/>
      <c r="D285" s="137" t="s">
        <v>225</v>
      </c>
      <c r="E285" s="142" t="s">
        <v>1</v>
      </c>
      <c r="F285" s="143" t="s">
        <v>430</v>
      </c>
      <c r="G285" s="140"/>
      <c r="H285" s="144">
        <v>8.8</v>
      </c>
      <c r="I285" s="61"/>
      <c r="J285" s="140"/>
      <c r="K285" s="140"/>
      <c r="L285" s="194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231"/>
      <c r="AT285" s="60" t="s">
        <v>225</v>
      </c>
      <c r="AU285" s="60" t="s">
        <v>93</v>
      </c>
      <c r="AV285" s="13" t="s">
        <v>93</v>
      </c>
      <c r="AW285" s="13" t="s">
        <v>38</v>
      </c>
      <c r="AX285" s="13" t="s">
        <v>83</v>
      </c>
      <c r="AY285" s="60" t="s">
        <v>216</v>
      </c>
    </row>
    <row r="286" spans="1:51" s="14" customFormat="1" ht="12">
      <c r="A286" s="145"/>
      <c r="B286" s="146"/>
      <c r="C286" s="145"/>
      <c r="D286" s="137" t="s">
        <v>225</v>
      </c>
      <c r="E286" s="147" t="s">
        <v>1</v>
      </c>
      <c r="F286" s="148" t="s">
        <v>229</v>
      </c>
      <c r="G286" s="145"/>
      <c r="H286" s="149">
        <v>8.8</v>
      </c>
      <c r="I286" s="63"/>
      <c r="J286" s="145"/>
      <c r="K286" s="145"/>
      <c r="L286" s="200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235"/>
      <c r="AT286" s="62" t="s">
        <v>225</v>
      </c>
      <c r="AU286" s="62" t="s">
        <v>93</v>
      </c>
      <c r="AV286" s="14" t="s">
        <v>223</v>
      </c>
      <c r="AW286" s="14" t="s">
        <v>38</v>
      </c>
      <c r="AX286" s="14" t="s">
        <v>91</v>
      </c>
      <c r="AY286" s="62" t="s">
        <v>216</v>
      </c>
    </row>
    <row r="287" spans="1:65" s="2" customFormat="1" ht="24.2" customHeight="1">
      <c r="A287" s="83"/>
      <c r="B287" s="84"/>
      <c r="C287" s="130" t="s">
        <v>431</v>
      </c>
      <c r="D287" s="130" t="s">
        <v>218</v>
      </c>
      <c r="E287" s="131" t="s">
        <v>432</v>
      </c>
      <c r="F287" s="132" t="s">
        <v>433</v>
      </c>
      <c r="G287" s="133" t="s">
        <v>221</v>
      </c>
      <c r="H287" s="134">
        <v>48.91</v>
      </c>
      <c r="I287" s="57"/>
      <c r="J287" s="187">
        <f>ROUND(I287*H287,2)</f>
        <v>0</v>
      </c>
      <c r="K287" s="132" t="s">
        <v>222</v>
      </c>
      <c r="L287" s="188">
        <f t="shared" si="2"/>
        <v>0</v>
      </c>
      <c r="M287" s="217"/>
      <c r="N287" s="217"/>
      <c r="O287" s="217"/>
      <c r="P287" s="217"/>
      <c r="Q287" s="217"/>
      <c r="R287" s="217"/>
      <c r="S287" s="217"/>
      <c r="T287" s="217"/>
      <c r="U287" s="217"/>
      <c r="V287" s="217"/>
      <c r="W287" s="249"/>
      <c r="X287" s="26"/>
      <c r="Y287" s="26"/>
      <c r="Z287" s="26"/>
      <c r="AA287" s="26"/>
      <c r="AB287" s="26"/>
      <c r="AC287" s="26"/>
      <c r="AD287" s="26"/>
      <c r="AE287" s="26"/>
      <c r="AR287" s="58" t="s">
        <v>223</v>
      </c>
      <c r="AT287" s="58" t="s">
        <v>218</v>
      </c>
      <c r="AU287" s="58" t="s">
        <v>93</v>
      </c>
      <c r="AY287" s="18" t="s">
        <v>216</v>
      </c>
      <c r="BE287" s="59">
        <f>IF(N287="základní",J287,0)</f>
        <v>0</v>
      </c>
      <c r="BF287" s="59">
        <f>IF(N287="snížená",J287,0)</f>
        <v>0</v>
      </c>
      <c r="BG287" s="59">
        <f>IF(N287="zákl. přenesená",J287,0)</f>
        <v>0</v>
      </c>
      <c r="BH287" s="59">
        <f>IF(N287="sníž. přenesená",J287,0)</f>
        <v>0</v>
      </c>
      <c r="BI287" s="59">
        <f>IF(N287="nulová",J287,0)</f>
        <v>0</v>
      </c>
      <c r="BJ287" s="18" t="s">
        <v>91</v>
      </c>
      <c r="BK287" s="59">
        <f>ROUND(I287*H287,2)</f>
        <v>0</v>
      </c>
      <c r="BL287" s="18" t="s">
        <v>223</v>
      </c>
      <c r="BM287" s="58" t="s">
        <v>434</v>
      </c>
    </row>
    <row r="288" spans="1:51" s="13" customFormat="1" ht="12">
      <c r="A288" s="140"/>
      <c r="B288" s="141"/>
      <c r="C288" s="140"/>
      <c r="D288" s="137" t="s">
        <v>225</v>
      </c>
      <c r="E288" s="142" t="s">
        <v>1</v>
      </c>
      <c r="F288" s="143" t="s">
        <v>435</v>
      </c>
      <c r="G288" s="140"/>
      <c r="H288" s="144">
        <v>41.8</v>
      </c>
      <c r="I288" s="61"/>
      <c r="J288" s="140"/>
      <c r="K288" s="140"/>
      <c r="L288" s="194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231"/>
      <c r="AT288" s="60" t="s">
        <v>225</v>
      </c>
      <c r="AU288" s="60" t="s">
        <v>93</v>
      </c>
      <c r="AV288" s="13" t="s">
        <v>93</v>
      </c>
      <c r="AW288" s="13" t="s">
        <v>38</v>
      </c>
      <c r="AX288" s="13" t="s">
        <v>83</v>
      </c>
      <c r="AY288" s="60" t="s">
        <v>216</v>
      </c>
    </row>
    <row r="289" spans="1:51" s="13" customFormat="1" ht="12">
      <c r="A289" s="140"/>
      <c r="B289" s="141"/>
      <c r="C289" s="140"/>
      <c r="D289" s="137" t="s">
        <v>225</v>
      </c>
      <c r="E289" s="142" t="s">
        <v>1</v>
      </c>
      <c r="F289" s="143" t="s">
        <v>436</v>
      </c>
      <c r="G289" s="140"/>
      <c r="H289" s="144">
        <v>4.345</v>
      </c>
      <c r="I289" s="61"/>
      <c r="J289" s="140"/>
      <c r="K289" s="140"/>
      <c r="L289" s="194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231"/>
      <c r="AT289" s="60" t="s">
        <v>225</v>
      </c>
      <c r="AU289" s="60" t="s">
        <v>93</v>
      </c>
      <c r="AV289" s="13" t="s">
        <v>93</v>
      </c>
      <c r="AW289" s="13" t="s">
        <v>38</v>
      </c>
      <c r="AX289" s="13" t="s">
        <v>83</v>
      </c>
      <c r="AY289" s="60" t="s">
        <v>216</v>
      </c>
    </row>
    <row r="290" spans="1:51" s="13" customFormat="1" ht="12">
      <c r="A290" s="140"/>
      <c r="B290" s="141"/>
      <c r="C290" s="140"/>
      <c r="D290" s="137" t="s">
        <v>225</v>
      </c>
      <c r="E290" s="142" t="s">
        <v>1</v>
      </c>
      <c r="F290" s="143" t="s">
        <v>437</v>
      </c>
      <c r="G290" s="140"/>
      <c r="H290" s="144">
        <v>2.765</v>
      </c>
      <c r="I290" s="61"/>
      <c r="J290" s="140"/>
      <c r="K290" s="140"/>
      <c r="L290" s="194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231"/>
      <c r="AT290" s="60" t="s">
        <v>225</v>
      </c>
      <c r="AU290" s="60" t="s">
        <v>93</v>
      </c>
      <c r="AV290" s="13" t="s">
        <v>93</v>
      </c>
      <c r="AW290" s="13" t="s">
        <v>38</v>
      </c>
      <c r="AX290" s="13" t="s">
        <v>83</v>
      </c>
      <c r="AY290" s="60" t="s">
        <v>216</v>
      </c>
    </row>
    <row r="291" spans="1:51" s="14" customFormat="1" ht="12">
      <c r="A291" s="145"/>
      <c r="B291" s="146"/>
      <c r="C291" s="145"/>
      <c r="D291" s="137" t="s">
        <v>225</v>
      </c>
      <c r="E291" s="147" t="s">
        <v>1</v>
      </c>
      <c r="F291" s="148" t="s">
        <v>229</v>
      </c>
      <c r="G291" s="145"/>
      <c r="H291" s="149">
        <v>48.91</v>
      </c>
      <c r="I291" s="63"/>
      <c r="J291" s="145"/>
      <c r="K291" s="145"/>
      <c r="L291" s="200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235"/>
      <c r="AT291" s="62" t="s">
        <v>225</v>
      </c>
      <c r="AU291" s="62" t="s">
        <v>93</v>
      </c>
      <c r="AV291" s="14" t="s">
        <v>223</v>
      </c>
      <c r="AW291" s="14" t="s">
        <v>38</v>
      </c>
      <c r="AX291" s="14" t="s">
        <v>91</v>
      </c>
      <c r="AY291" s="62" t="s">
        <v>216</v>
      </c>
    </row>
    <row r="292" spans="1:65" s="2" customFormat="1" ht="21.75" customHeight="1">
      <c r="A292" s="83"/>
      <c r="B292" s="84"/>
      <c r="C292" s="130" t="s">
        <v>438</v>
      </c>
      <c r="D292" s="130" t="s">
        <v>218</v>
      </c>
      <c r="E292" s="131" t="s">
        <v>439</v>
      </c>
      <c r="F292" s="132" t="s">
        <v>440</v>
      </c>
      <c r="G292" s="133" t="s">
        <v>237</v>
      </c>
      <c r="H292" s="134">
        <v>164.62</v>
      </c>
      <c r="I292" s="57"/>
      <c r="J292" s="187">
        <f>ROUND(I292*H292,2)</f>
        <v>0</v>
      </c>
      <c r="K292" s="132" t="s">
        <v>222</v>
      </c>
      <c r="L292" s="188">
        <f t="shared" si="2"/>
        <v>0</v>
      </c>
      <c r="M292" s="217"/>
      <c r="N292" s="217"/>
      <c r="O292" s="217"/>
      <c r="P292" s="217"/>
      <c r="Q292" s="217"/>
      <c r="R292" s="217"/>
      <c r="S292" s="217"/>
      <c r="T292" s="217"/>
      <c r="U292" s="217"/>
      <c r="V292" s="217"/>
      <c r="W292" s="249"/>
      <c r="X292" s="26"/>
      <c r="Y292" s="26"/>
      <c r="Z292" s="26"/>
      <c r="AA292" s="26"/>
      <c r="AB292" s="26"/>
      <c r="AC292" s="26"/>
      <c r="AD292" s="26"/>
      <c r="AE292" s="26"/>
      <c r="AR292" s="58" t="s">
        <v>223</v>
      </c>
      <c r="AT292" s="58" t="s">
        <v>218</v>
      </c>
      <c r="AU292" s="58" t="s">
        <v>93</v>
      </c>
      <c r="AY292" s="18" t="s">
        <v>216</v>
      </c>
      <c r="BE292" s="59">
        <f>IF(N292="základní",J292,0)</f>
        <v>0</v>
      </c>
      <c r="BF292" s="59">
        <f>IF(N292="snížená",J292,0)</f>
        <v>0</v>
      </c>
      <c r="BG292" s="59">
        <f>IF(N292="zákl. přenesená",J292,0)</f>
        <v>0</v>
      </c>
      <c r="BH292" s="59">
        <f>IF(N292="sníž. přenesená",J292,0)</f>
        <v>0</v>
      </c>
      <c r="BI292" s="59">
        <f>IF(N292="nulová",J292,0)</f>
        <v>0</v>
      </c>
      <c r="BJ292" s="18" t="s">
        <v>91</v>
      </c>
      <c r="BK292" s="59">
        <f>ROUND(I292*H292,2)</f>
        <v>0</v>
      </c>
      <c r="BL292" s="18" t="s">
        <v>223</v>
      </c>
      <c r="BM292" s="58" t="s">
        <v>441</v>
      </c>
    </row>
    <row r="293" spans="1:51" s="13" customFormat="1" ht="12">
      <c r="A293" s="140"/>
      <c r="B293" s="141"/>
      <c r="C293" s="140"/>
      <c r="D293" s="137" t="s">
        <v>225</v>
      </c>
      <c r="E293" s="142" t="s">
        <v>1</v>
      </c>
      <c r="F293" s="143" t="s">
        <v>442</v>
      </c>
      <c r="G293" s="140"/>
      <c r="H293" s="144">
        <v>10</v>
      </c>
      <c r="I293" s="61"/>
      <c r="J293" s="140"/>
      <c r="K293" s="140"/>
      <c r="L293" s="194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231"/>
      <c r="AT293" s="60" t="s">
        <v>225</v>
      </c>
      <c r="AU293" s="60" t="s">
        <v>93</v>
      </c>
      <c r="AV293" s="13" t="s">
        <v>93</v>
      </c>
      <c r="AW293" s="13" t="s">
        <v>38</v>
      </c>
      <c r="AX293" s="13" t="s">
        <v>83</v>
      </c>
      <c r="AY293" s="60" t="s">
        <v>216</v>
      </c>
    </row>
    <row r="294" spans="1:51" s="13" customFormat="1" ht="12">
      <c r="A294" s="140"/>
      <c r="B294" s="141"/>
      <c r="C294" s="140"/>
      <c r="D294" s="137" t="s">
        <v>225</v>
      </c>
      <c r="E294" s="142" t="s">
        <v>1</v>
      </c>
      <c r="F294" s="143" t="s">
        <v>443</v>
      </c>
      <c r="G294" s="140"/>
      <c r="H294" s="144">
        <v>10.6</v>
      </c>
      <c r="I294" s="61"/>
      <c r="J294" s="140"/>
      <c r="K294" s="140"/>
      <c r="L294" s="194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231"/>
      <c r="AT294" s="60" t="s">
        <v>225</v>
      </c>
      <c r="AU294" s="60" t="s">
        <v>93</v>
      </c>
      <c r="AV294" s="13" t="s">
        <v>93</v>
      </c>
      <c r="AW294" s="13" t="s">
        <v>38</v>
      </c>
      <c r="AX294" s="13" t="s">
        <v>83</v>
      </c>
      <c r="AY294" s="60" t="s">
        <v>216</v>
      </c>
    </row>
    <row r="295" spans="1:51" s="13" customFormat="1" ht="12">
      <c r="A295" s="140"/>
      <c r="B295" s="141"/>
      <c r="C295" s="140"/>
      <c r="D295" s="137" t="s">
        <v>225</v>
      </c>
      <c r="E295" s="142" t="s">
        <v>1</v>
      </c>
      <c r="F295" s="143" t="s">
        <v>444</v>
      </c>
      <c r="G295" s="140"/>
      <c r="H295" s="144">
        <v>10.9</v>
      </c>
      <c r="I295" s="61"/>
      <c r="J295" s="140"/>
      <c r="K295" s="140"/>
      <c r="L295" s="194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231"/>
      <c r="AT295" s="60" t="s">
        <v>225</v>
      </c>
      <c r="AU295" s="60" t="s">
        <v>93</v>
      </c>
      <c r="AV295" s="13" t="s">
        <v>93</v>
      </c>
      <c r="AW295" s="13" t="s">
        <v>38</v>
      </c>
      <c r="AX295" s="13" t="s">
        <v>83</v>
      </c>
      <c r="AY295" s="60" t="s">
        <v>216</v>
      </c>
    </row>
    <row r="296" spans="1:51" s="13" customFormat="1" ht="12">
      <c r="A296" s="140"/>
      <c r="B296" s="141"/>
      <c r="C296" s="140"/>
      <c r="D296" s="137" t="s">
        <v>225</v>
      </c>
      <c r="E296" s="142" t="s">
        <v>1</v>
      </c>
      <c r="F296" s="143" t="s">
        <v>445</v>
      </c>
      <c r="G296" s="140"/>
      <c r="H296" s="144">
        <v>10.9</v>
      </c>
      <c r="I296" s="61"/>
      <c r="J296" s="140"/>
      <c r="K296" s="140"/>
      <c r="L296" s="194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231"/>
      <c r="AT296" s="60" t="s">
        <v>225</v>
      </c>
      <c r="AU296" s="60" t="s">
        <v>93</v>
      </c>
      <c r="AV296" s="13" t="s">
        <v>93</v>
      </c>
      <c r="AW296" s="13" t="s">
        <v>38</v>
      </c>
      <c r="AX296" s="13" t="s">
        <v>83</v>
      </c>
      <c r="AY296" s="60" t="s">
        <v>216</v>
      </c>
    </row>
    <row r="297" spans="1:51" s="13" customFormat="1" ht="12">
      <c r="A297" s="140"/>
      <c r="B297" s="141"/>
      <c r="C297" s="140"/>
      <c r="D297" s="137" t="s">
        <v>225</v>
      </c>
      <c r="E297" s="142" t="s">
        <v>1</v>
      </c>
      <c r="F297" s="143" t="s">
        <v>446</v>
      </c>
      <c r="G297" s="140"/>
      <c r="H297" s="144">
        <v>10.9</v>
      </c>
      <c r="I297" s="61"/>
      <c r="J297" s="140"/>
      <c r="K297" s="140"/>
      <c r="L297" s="194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231"/>
      <c r="AT297" s="60" t="s">
        <v>225</v>
      </c>
      <c r="AU297" s="60" t="s">
        <v>93</v>
      </c>
      <c r="AV297" s="13" t="s">
        <v>93</v>
      </c>
      <c r="AW297" s="13" t="s">
        <v>38</v>
      </c>
      <c r="AX297" s="13" t="s">
        <v>83</v>
      </c>
      <c r="AY297" s="60" t="s">
        <v>216</v>
      </c>
    </row>
    <row r="298" spans="1:51" s="13" customFormat="1" ht="12">
      <c r="A298" s="140"/>
      <c r="B298" s="141"/>
      <c r="C298" s="140"/>
      <c r="D298" s="137" t="s">
        <v>225</v>
      </c>
      <c r="E298" s="142" t="s">
        <v>1</v>
      </c>
      <c r="F298" s="143" t="s">
        <v>447</v>
      </c>
      <c r="G298" s="140"/>
      <c r="H298" s="144">
        <v>97.1</v>
      </c>
      <c r="I298" s="61"/>
      <c r="J298" s="140"/>
      <c r="K298" s="140"/>
      <c r="L298" s="194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231"/>
      <c r="AT298" s="60" t="s">
        <v>225</v>
      </c>
      <c r="AU298" s="60" t="s">
        <v>93</v>
      </c>
      <c r="AV298" s="13" t="s">
        <v>93</v>
      </c>
      <c r="AW298" s="13" t="s">
        <v>38</v>
      </c>
      <c r="AX298" s="13" t="s">
        <v>83</v>
      </c>
      <c r="AY298" s="60" t="s">
        <v>216</v>
      </c>
    </row>
    <row r="299" spans="1:51" s="13" customFormat="1" ht="12">
      <c r="A299" s="140"/>
      <c r="B299" s="141"/>
      <c r="C299" s="140"/>
      <c r="D299" s="137" t="s">
        <v>225</v>
      </c>
      <c r="E299" s="142" t="s">
        <v>1</v>
      </c>
      <c r="F299" s="143" t="s">
        <v>448</v>
      </c>
      <c r="G299" s="140"/>
      <c r="H299" s="144">
        <v>8.69</v>
      </c>
      <c r="I299" s="61"/>
      <c r="J299" s="140"/>
      <c r="K299" s="140"/>
      <c r="L299" s="194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231"/>
      <c r="AT299" s="60" t="s">
        <v>225</v>
      </c>
      <c r="AU299" s="60" t="s">
        <v>93</v>
      </c>
      <c r="AV299" s="13" t="s">
        <v>93</v>
      </c>
      <c r="AW299" s="13" t="s">
        <v>38</v>
      </c>
      <c r="AX299" s="13" t="s">
        <v>83</v>
      </c>
      <c r="AY299" s="60" t="s">
        <v>216</v>
      </c>
    </row>
    <row r="300" spans="1:51" s="13" customFormat="1" ht="12">
      <c r="A300" s="140"/>
      <c r="B300" s="141"/>
      <c r="C300" s="140"/>
      <c r="D300" s="137" t="s">
        <v>225</v>
      </c>
      <c r="E300" s="142" t="s">
        <v>1</v>
      </c>
      <c r="F300" s="143" t="s">
        <v>449</v>
      </c>
      <c r="G300" s="140"/>
      <c r="H300" s="144">
        <v>5.53</v>
      </c>
      <c r="I300" s="61"/>
      <c r="J300" s="140"/>
      <c r="K300" s="140"/>
      <c r="L300" s="194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231"/>
      <c r="AT300" s="60" t="s">
        <v>225</v>
      </c>
      <c r="AU300" s="60" t="s">
        <v>93</v>
      </c>
      <c r="AV300" s="13" t="s">
        <v>93</v>
      </c>
      <c r="AW300" s="13" t="s">
        <v>38</v>
      </c>
      <c r="AX300" s="13" t="s">
        <v>83</v>
      </c>
      <c r="AY300" s="60" t="s">
        <v>216</v>
      </c>
    </row>
    <row r="301" spans="1:51" s="14" customFormat="1" ht="12">
      <c r="A301" s="145"/>
      <c r="B301" s="146"/>
      <c r="C301" s="145"/>
      <c r="D301" s="137" t="s">
        <v>225</v>
      </c>
      <c r="E301" s="147" t="s">
        <v>1</v>
      </c>
      <c r="F301" s="148" t="s">
        <v>229</v>
      </c>
      <c r="G301" s="145"/>
      <c r="H301" s="149">
        <v>164.62</v>
      </c>
      <c r="I301" s="63"/>
      <c r="J301" s="145"/>
      <c r="K301" s="145"/>
      <c r="L301" s="200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235"/>
      <c r="AT301" s="62" t="s">
        <v>225</v>
      </c>
      <c r="AU301" s="62" t="s">
        <v>93</v>
      </c>
      <c r="AV301" s="14" t="s">
        <v>223</v>
      </c>
      <c r="AW301" s="14" t="s">
        <v>38</v>
      </c>
      <c r="AX301" s="14" t="s">
        <v>91</v>
      </c>
      <c r="AY301" s="62" t="s">
        <v>216</v>
      </c>
    </row>
    <row r="302" spans="1:65" s="2" customFormat="1" ht="24.2" customHeight="1">
      <c r="A302" s="83"/>
      <c r="B302" s="84"/>
      <c r="C302" s="130" t="s">
        <v>450</v>
      </c>
      <c r="D302" s="130" t="s">
        <v>218</v>
      </c>
      <c r="E302" s="131" t="s">
        <v>451</v>
      </c>
      <c r="F302" s="132" t="s">
        <v>452</v>
      </c>
      <c r="G302" s="133" t="s">
        <v>237</v>
      </c>
      <c r="H302" s="134">
        <v>33.9</v>
      </c>
      <c r="I302" s="57"/>
      <c r="J302" s="187">
        <f>ROUND(I302*H302,2)</f>
        <v>0</v>
      </c>
      <c r="K302" s="132" t="s">
        <v>222</v>
      </c>
      <c r="L302" s="188">
        <f t="shared" si="2"/>
        <v>0</v>
      </c>
      <c r="M302" s="217"/>
      <c r="N302" s="217"/>
      <c r="O302" s="217"/>
      <c r="P302" s="217"/>
      <c r="Q302" s="217"/>
      <c r="R302" s="217"/>
      <c r="S302" s="217"/>
      <c r="T302" s="217"/>
      <c r="U302" s="217"/>
      <c r="V302" s="217"/>
      <c r="W302" s="249"/>
      <c r="X302" s="26"/>
      <c r="Y302" s="26"/>
      <c r="Z302" s="26"/>
      <c r="AA302" s="26"/>
      <c r="AB302" s="26"/>
      <c r="AC302" s="26"/>
      <c r="AD302" s="26"/>
      <c r="AE302" s="26"/>
      <c r="AR302" s="58" t="s">
        <v>223</v>
      </c>
      <c r="AT302" s="58" t="s">
        <v>218</v>
      </c>
      <c r="AU302" s="58" t="s">
        <v>93</v>
      </c>
      <c r="AY302" s="18" t="s">
        <v>216</v>
      </c>
      <c r="BE302" s="59">
        <f>IF(N302="základní",J302,0)</f>
        <v>0</v>
      </c>
      <c r="BF302" s="59">
        <f>IF(N302="snížená",J302,0)</f>
        <v>0</v>
      </c>
      <c r="BG302" s="59">
        <f>IF(N302="zákl. přenesená",J302,0)</f>
        <v>0</v>
      </c>
      <c r="BH302" s="59">
        <f>IF(N302="sníž. přenesená",J302,0)</f>
        <v>0</v>
      </c>
      <c r="BI302" s="59">
        <f>IF(N302="nulová",J302,0)</f>
        <v>0</v>
      </c>
      <c r="BJ302" s="18" t="s">
        <v>91</v>
      </c>
      <c r="BK302" s="59">
        <f>ROUND(I302*H302,2)</f>
        <v>0</v>
      </c>
      <c r="BL302" s="18" t="s">
        <v>223</v>
      </c>
      <c r="BM302" s="58" t="s">
        <v>453</v>
      </c>
    </row>
    <row r="303" spans="1:51" s="13" customFormat="1" ht="12">
      <c r="A303" s="140"/>
      <c r="B303" s="141"/>
      <c r="C303" s="140"/>
      <c r="D303" s="137" t="s">
        <v>225</v>
      </c>
      <c r="E303" s="142" t="s">
        <v>1</v>
      </c>
      <c r="F303" s="143" t="s">
        <v>454</v>
      </c>
      <c r="G303" s="140"/>
      <c r="H303" s="144">
        <v>3</v>
      </c>
      <c r="I303" s="61"/>
      <c r="J303" s="140"/>
      <c r="K303" s="140"/>
      <c r="L303" s="194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231"/>
      <c r="AT303" s="60" t="s">
        <v>225</v>
      </c>
      <c r="AU303" s="60" t="s">
        <v>93</v>
      </c>
      <c r="AV303" s="13" t="s">
        <v>93</v>
      </c>
      <c r="AW303" s="13" t="s">
        <v>38</v>
      </c>
      <c r="AX303" s="13" t="s">
        <v>83</v>
      </c>
      <c r="AY303" s="60" t="s">
        <v>216</v>
      </c>
    </row>
    <row r="304" spans="1:51" s="13" customFormat="1" ht="12">
      <c r="A304" s="140"/>
      <c r="B304" s="141"/>
      <c r="C304" s="140"/>
      <c r="D304" s="137" t="s">
        <v>225</v>
      </c>
      <c r="E304" s="142" t="s">
        <v>1</v>
      </c>
      <c r="F304" s="143" t="s">
        <v>455</v>
      </c>
      <c r="G304" s="140"/>
      <c r="H304" s="144">
        <v>3</v>
      </c>
      <c r="I304" s="61"/>
      <c r="J304" s="140"/>
      <c r="K304" s="140"/>
      <c r="L304" s="194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231"/>
      <c r="AT304" s="60" t="s">
        <v>225</v>
      </c>
      <c r="AU304" s="60" t="s">
        <v>93</v>
      </c>
      <c r="AV304" s="13" t="s">
        <v>93</v>
      </c>
      <c r="AW304" s="13" t="s">
        <v>38</v>
      </c>
      <c r="AX304" s="13" t="s">
        <v>83</v>
      </c>
      <c r="AY304" s="60" t="s">
        <v>216</v>
      </c>
    </row>
    <row r="305" spans="1:51" s="13" customFormat="1" ht="12">
      <c r="A305" s="140"/>
      <c r="B305" s="141"/>
      <c r="C305" s="140"/>
      <c r="D305" s="137" t="s">
        <v>225</v>
      </c>
      <c r="E305" s="142" t="s">
        <v>1</v>
      </c>
      <c r="F305" s="143" t="s">
        <v>456</v>
      </c>
      <c r="G305" s="140"/>
      <c r="H305" s="144">
        <v>3</v>
      </c>
      <c r="I305" s="61"/>
      <c r="J305" s="140"/>
      <c r="K305" s="140"/>
      <c r="L305" s="194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231"/>
      <c r="AT305" s="60" t="s">
        <v>225</v>
      </c>
      <c r="AU305" s="60" t="s">
        <v>93</v>
      </c>
      <c r="AV305" s="13" t="s">
        <v>93</v>
      </c>
      <c r="AW305" s="13" t="s">
        <v>38</v>
      </c>
      <c r="AX305" s="13" t="s">
        <v>83</v>
      </c>
      <c r="AY305" s="60" t="s">
        <v>216</v>
      </c>
    </row>
    <row r="306" spans="1:51" s="13" customFormat="1" ht="12">
      <c r="A306" s="140"/>
      <c r="B306" s="141"/>
      <c r="C306" s="140"/>
      <c r="D306" s="137" t="s">
        <v>225</v>
      </c>
      <c r="E306" s="142" t="s">
        <v>1</v>
      </c>
      <c r="F306" s="143" t="s">
        <v>457</v>
      </c>
      <c r="G306" s="140"/>
      <c r="H306" s="144">
        <v>3</v>
      </c>
      <c r="I306" s="61"/>
      <c r="J306" s="140"/>
      <c r="K306" s="140"/>
      <c r="L306" s="194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231"/>
      <c r="AT306" s="60" t="s">
        <v>225</v>
      </c>
      <c r="AU306" s="60" t="s">
        <v>93</v>
      </c>
      <c r="AV306" s="13" t="s">
        <v>93</v>
      </c>
      <c r="AW306" s="13" t="s">
        <v>38</v>
      </c>
      <c r="AX306" s="13" t="s">
        <v>83</v>
      </c>
      <c r="AY306" s="60" t="s">
        <v>216</v>
      </c>
    </row>
    <row r="307" spans="1:51" s="13" customFormat="1" ht="12">
      <c r="A307" s="140"/>
      <c r="B307" s="141"/>
      <c r="C307" s="140"/>
      <c r="D307" s="137" t="s">
        <v>225</v>
      </c>
      <c r="E307" s="142" t="s">
        <v>1</v>
      </c>
      <c r="F307" s="143" t="s">
        <v>458</v>
      </c>
      <c r="G307" s="140"/>
      <c r="H307" s="144">
        <v>3</v>
      </c>
      <c r="I307" s="61"/>
      <c r="J307" s="140"/>
      <c r="K307" s="140"/>
      <c r="L307" s="194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231"/>
      <c r="AT307" s="60" t="s">
        <v>225</v>
      </c>
      <c r="AU307" s="60" t="s">
        <v>93</v>
      </c>
      <c r="AV307" s="13" t="s">
        <v>93</v>
      </c>
      <c r="AW307" s="13" t="s">
        <v>38</v>
      </c>
      <c r="AX307" s="13" t="s">
        <v>83</v>
      </c>
      <c r="AY307" s="60" t="s">
        <v>216</v>
      </c>
    </row>
    <row r="308" spans="1:51" s="13" customFormat="1" ht="12">
      <c r="A308" s="140"/>
      <c r="B308" s="141"/>
      <c r="C308" s="140"/>
      <c r="D308" s="137" t="s">
        <v>225</v>
      </c>
      <c r="E308" s="142" t="s">
        <v>1</v>
      </c>
      <c r="F308" s="143" t="s">
        <v>459</v>
      </c>
      <c r="G308" s="140"/>
      <c r="H308" s="144">
        <v>13.5</v>
      </c>
      <c r="I308" s="61"/>
      <c r="J308" s="140"/>
      <c r="K308" s="140"/>
      <c r="L308" s="194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231"/>
      <c r="AT308" s="60" t="s">
        <v>225</v>
      </c>
      <c r="AU308" s="60" t="s">
        <v>93</v>
      </c>
      <c r="AV308" s="13" t="s">
        <v>93</v>
      </c>
      <c r="AW308" s="13" t="s">
        <v>38</v>
      </c>
      <c r="AX308" s="13" t="s">
        <v>83</v>
      </c>
      <c r="AY308" s="60" t="s">
        <v>216</v>
      </c>
    </row>
    <row r="309" spans="1:51" s="13" customFormat="1" ht="12">
      <c r="A309" s="140"/>
      <c r="B309" s="141"/>
      <c r="C309" s="140"/>
      <c r="D309" s="137" t="s">
        <v>225</v>
      </c>
      <c r="E309" s="142" t="s">
        <v>1</v>
      </c>
      <c r="F309" s="143" t="s">
        <v>460</v>
      </c>
      <c r="G309" s="140"/>
      <c r="H309" s="144">
        <v>2.7</v>
      </c>
      <c r="I309" s="61"/>
      <c r="J309" s="140"/>
      <c r="K309" s="140"/>
      <c r="L309" s="194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231"/>
      <c r="AT309" s="60" t="s">
        <v>225</v>
      </c>
      <c r="AU309" s="60" t="s">
        <v>93</v>
      </c>
      <c r="AV309" s="13" t="s">
        <v>93</v>
      </c>
      <c r="AW309" s="13" t="s">
        <v>38</v>
      </c>
      <c r="AX309" s="13" t="s">
        <v>83</v>
      </c>
      <c r="AY309" s="60" t="s">
        <v>216</v>
      </c>
    </row>
    <row r="310" spans="1:51" s="13" customFormat="1" ht="12">
      <c r="A310" s="140"/>
      <c r="B310" s="141"/>
      <c r="C310" s="140"/>
      <c r="D310" s="137" t="s">
        <v>225</v>
      </c>
      <c r="E310" s="142" t="s">
        <v>1</v>
      </c>
      <c r="F310" s="143" t="s">
        <v>461</v>
      </c>
      <c r="G310" s="140"/>
      <c r="H310" s="144">
        <v>2.7</v>
      </c>
      <c r="I310" s="61"/>
      <c r="J310" s="140"/>
      <c r="K310" s="140"/>
      <c r="L310" s="194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231"/>
      <c r="AT310" s="60" t="s">
        <v>225</v>
      </c>
      <c r="AU310" s="60" t="s">
        <v>93</v>
      </c>
      <c r="AV310" s="13" t="s">
        <v>93</v>
      </c>
      <c r="AW310" s="13" t="s">
        <v>38</v>
      </c>
      <c r="AX310" s="13" t="s">
        <v>83</v>
      </c>
      <c r="AY310" s="60" t="s">
        <v>216</v>
      </c>
    </row>
    <row r="311" spans="1:51" s="14" customFormat="1" ht="12">
      <c r="A311" s="145"/>
      <c r="B311" s="146"/>
      <c r="C311" s="145"/>
      <c r="D311" s="137" t="s">
        <v>225</v>
      </c>
      <c r="E311" s="147" t="s">
        <v>1</v>
      </c>
      <c r="F311" s="148" t="s">
        <v>229</v>
      </c>
      <c r="G311" s="145"/>
      <c r="H311" s="149">
        <v>33.9</v>
      </c>
      <c r="I311" s="63"/>
      <c r="J311" s="145"/>
      <c r="K311" s="145"/>
      <c r="L311" s="200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235"/>
      <c r="AT311" s="62" t="s">
        <v>225</v>
      </c>
      <c r="AU311" s="62" t="s">
        <v>93</v>
      </c>
      <c r="AV311" s="14" t="s">
        <v>223</v>
      </c>
      <c r="AW311" s="14" t="s">
        <v>38</v>
      </c>
      <c r="AX311" s="14" t="s">
        <v>91</v>
      </c>
      <c r="AY311" s="62" t="s">
        <v>216</v>
      </c>
    </row>
    <row r="312" spans="1:63" s="12" customFormat="1" ht="22.9" customHeight="1">
      <c r="A312" s="125"/>
      <c r="B312" s="126"/>
      <c r="C312" s="125"/>
      <c r="D312" s="127" t="s">
        <v>82</v>
      </c>
      <c r="E312" s="129" t="s">
        <v>223</v>
      </c>
      <c r="F312" s="129" t="s">
        <v>462</v>
      </c>
      <c r="G312" s="125"/>
      <c r="H312" s="125"/>
      <c r="I312" s="54"/>
      <c r="J312" s="186">
        <f>BK312</f>
        <v>0</v>
      </c>
      <c r="K312" s="125"/>
      <c r="L312" s="183"/>
      <c r="M312" s="216"/>
      <c r="N312" s="216"/>
      <c r="O312" s="216"/>
      <c r="P312" s="216"/>
      <c r="Q312" s="216"/>
      <c r="R312" s="216"/>
      <c r="S312" s="216"/>
      <c r="T312" s="216"/>
      <c r="U312" s="216"/>
      <c r="V312" s="216"/>
      <c r="W312" s="248"/>
      <c r="AR312" s="53" t="s">
        <v>91</v>
      </c>
      <c r="AT312" s="55" t="s">
        <v>82</v>
      </c>
      <c r="AU312" s="55" t="s">
        <v>91</v>
      </c>
      <c r="AY312" s="53" t="s">
        <v>216</v>
      </c>
      <c r="BK312" s="56">
        <f>SUM(BK313:BK341)</f>
        <v>0</v>
      </c>
    </row>
    <row r="313" spans="1:65" s="2" customFormat="1" ht="21.75" customHeight="1">
      <c r="A313" s="83"/>
      <c r="B313" s="84"/>
      <c r="C313" s="130" t="s">
        <v>463</v>
      </c>
      <c r="D313" s="130" t="s">
        <v>218</v>
      </c>
      <c r="E313" s="131" t="s">
        <v>464</v>
      </c>
      <c r="F313" s="132" t="s">
        <v>465</v>
      </c>
      <c r="G313" s="133" t="s">
        <v>323</v>
      </c>
      <c r="H313" s="134">
        <v>40</v>
      </c>
      <c r="I313" s="57"/>
      <c r="J313" s="187">
        <f>ROUND(I313*H313,2)</f>
        <v>0</v>
      </c>
      <c r="K313" s="132" t="s">
        <v>222</v>
      </c>
      <c r="L313" s="188">
        <f t="shared" si="2"/>
        <v>0</v>
      </c>
      <c r="M313" s="217"/>
      <c r="N313" s="217"/>
      <c r="O313" s="217"/>
      <c r="P313" s="217"/>
      <c r="Q313" s="217"/>
      <c r="R313" s="217"/>
      <c r="S313" s="217"/>
      <c r="T313" s="217"/>
      <c r="U313" s="217"/>
      <c r="V313" s="217"/>
      <c r="W313" s="249"/>
      <c r="X313" s="26"/>
      <c r="Y313" s="26"/>
      <c r="Z313" s="26"/>
      <c r="AA313" s="26"/>
      <c r="AB313" s="26"/>
      <c r="AC313" s="26"/>
      <c r="AD313" s="26"/>
      <c r="AE313" s="26"/>
      <c r="AR313" s="58" t="s">
        <v>223</v>
      </c>
      <c r="AT313" s="58" t="s">
        <v>218</v>
      </c>
      <c r="AU313" s="58" t="s">
        <v>93</v>
      </c>
      <c r="AY313" s="18" t="s">
        <v>216</v>
      </c>
      <c r="BE313" s="59">
        <f>IF(N313="základní",J313,0)</f>
        <v>0</v>
      </c>
      <c r="BF313" s="59">
        <f>IF(N313="snížená",J313,0)</f>
        <v>0</v>
      </c>
      <c r="BG313" s="59">
        <f>IF(N313="zákl. přenesená",J313,0)</f>
        <v>0</v>
      </c>
      <c r="BH313" s="59">
        <f>IF(N313="sníž. přenesená",J313,0)</f>
        <v>0</v>
      </c>
      <c r="BI313" s="59">
        <f>IF(N313="nulová",J313,0)</f>
        <v>0</v>
      </c>
      <c r="BJ313" s="18" t="s">
        <v>91</v>
      </c>
      <c r="BK313" s="59">
        <f>ROUND(I313*H313,2)</f>
        <v>0</v>
      </c>
      <c r="BL313" s="18" t="s">
        <v>223</v>
      </c>
      <c r="BM313" s="58" t="s">
        <v>466</v>
      </c>
    </row>
    <row r="314" spans="1:51" s="13" customFormat="1" ht="12">
      <c r="A314" s="140"/>
      <c r="B314" s="141"/>
      <c r="C314" s="140"/>
      <c r="D314" s="137" t="s">
        <v>225</v>
      </c>
      <c r="E314" s="142" t="s">
        <v>1</v>
      </c>
      <c r="F314" s="143" t="s">
        <v>467</v>
      </c>
      <c r="G314" s="140"/>
      <c r="H314" s="144">
        <v>2</v>
      </c>
      <c r="I314" s="61"/>
      <c r="J314" s="140"/>
      <c r="K314" s="140"/>
      <c r="L314" s="194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231"/>
      <c r="AT314" s="60" t="s">
        <v>225</v>
      </c>
      <c r="AU314" s="60" t="s">
        <v>93</v>
      </c>
      <c r="AV314" s="13" t="s">
        <v>93</v>
      </c>
      <c r="AW314" s="13" t="s">
        <v>38</v>
      </c>
      <c r="AX314" s="13" t="s">
        <v>83</v>
      </c>
      <c r="AY314" s="60" t="s">
        <v>216</v>
      </c>
    </row>
    <row r="315" spans="1:51" s="13" customFormat="1" ht="12">
      <c r="A315" s="140"/>
      <c r="B315" s="141"/>
      <c r="C315" s="140"/>
      <c r="D315" s="137" t="s">
        <v>225</v>
      </c>
      <c r="E315" s="142" t="s">
        <v>1</v>
      </c>
      <c r="F315" s="143" t="s">
        <v>468</v>
      </c>
      <c r="G315" s="140"/>
      <c r="H315" s="144">
        <v>2</v>
      </c>
      <c r="I315" s="61"/>
      <c r="J315" s="140"/>
      <c r="K315" s="140"/>
      <c r="L315" s="194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231"/>
      <c r="AT315" s="60" t="s">
        <v>225</v>
      </c>
      <c r="AU315" s="60" t="s">
        <v>93</v>
      </c>
      <c r="AV315" s="13" t="s">
        <v>93</v>
      </c>
      <c r="AW315" s="13" t="s">
        <v>38</v>
      </c>
      <c r="AX315" s="13" t="s">
        <v>83</v>
      </c>
      <c r="AY315" s="60" t="s">
        <v>216</v>
      </c>
    </row>
    <row r="316" spans="1:51" s="13" customFormat="1" ht="12">
      <c r="A316" s="140"/>
      <c r="B316" s="141"/>
      <c r="C316" s="140"/>
      <c r="D316" s="137" t="s">
        <v>225</v>
      </c>
      <c r="E316" s="142" t="s">
        <v>1</v>
      </c>
      <c r="F316" s="143" t="s">
        <v>469</v>
      </c>
      <c r="G316" s="140"/>
      <c r="H316" s="144">
        <v>2</v>
      </c>
      <c r="I316" s="61"/>
      <c r="J316" s="140"/>
      <c r="K316" s="140"/>
      <c r="L316" s="194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231"/>
      <c r="AT316" s="60" t="s">
        <v>225</v>
      </c>
      <c r="AU316" s="60" t="s">
        <v>93</v>
      </c>
      <c r="AV316" s="13" t="s">
        <v>93</v>
      </c>
      <c r="AW316" s="13" t="s">
        <v>38</v>
      </c>
      <c r="AX316" s="13" t="s">
        <v>83</v>
      </c>
      <c r="AY316" s="60" t="s">
        <v>216</v>
      </c>
    </row>
    <row r="317" spans="1:51" s="13" customFormat="1" ht="12">
      <c r="A317" s="140"/>
      <c r="B317" s="141"/>
      <c r="C317" s="140"/>
      <c r="D317" s="137" t="s">
        <v>225</v>
      </c>
      <c r="E317" s="142" t="s">
        <v>1</v>
      </c>
      <c r="F317" s="143" t="s">
        <v>470</v>
      </c>
      <c r="G317" s="140"/>
      <c r="H317" s="144">
        <v>2</v>
      </c>
      <c r="I317" s="61"/>
      <c r="J317" s="140"/>
      <c r="K317" s="140"/>
      <c r="L317" s="194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231"/>
      <c r="AT317" s="60" t="s">
        <v>225</v>
      </c>
      <c r="AU317" s="60" t="s">
        <v>93</v>
      </c>
      <c r="AV317" s="13" t="s">
        <v>93</v>
      </c>
      <c r="AW317" s="13" t="s">
        <v>38</v>
      </c>
      <c r="AX317" s="13" t="s">
        <v>83</v>
      </c>
      <c r="AY317" s="60" t="s">
        <v>216</v>
      </c>
    </row>
    <row r="318" spans="1:51" s="13" customFormat="1" ht="12">
      <c r="A318" s="140"/>
      <c r="B318" s="141"/>
      <c r="C318" s="140"/>
      <c r="D318" s="137" t="s">
        <v>225</v>
      </c>
      <c r="E318" s="142" t="s">
        <v>1</v>
      </c>
      <c r="F318" s="143" t="s">
        <v>471</v>
      </c>
      <c r="G318" s="140"/>
      <c r="H318" s="144">
        <v>2</v>
      </c>
      <c r="I318" s="61"/>
      <c r="J318" s="140"/>
      <c r="K318" s="140"/>
      <c r="L318" s="194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231"/>
      <c r="AT318" s="60" t="s">
        <v>225</v>
      </c>
      <c r="AU318" s="60" t="s">
        <v>93</v>
      </c>
      <c r="AV318" s="13" t="s">
        <v>93</v>
      </c>
      <c r="AW318" s="13" t="s">
        <v>38</v>
      </c>
      <c r="AX318" s="13" t="s">
        <v>83</v>
      </c>
      <c r="AY318" s="60" t="s">
        <v>216</v>
      </c>
    </row>
    <row r="319" spans="1:51" s="13" customFormat="1" ht="12">
      <c r="A319" s="140"/>
      <c r="B319" s="141"/>
      <c r="C319" s="140"/>
      <c r="D319" s="137" t="s">
        <v>225</v>
      </c>
      <c r="E319" s="142" t="s">
        <v>1</v>
      </c>
      <c r="F319" s="143" t="s">
        <v>472</v>
      </c>
      <c r="G319" s="140"/>
      <c r="H319" s="144">
        <v>2</v>
      </c>
      <c r="I319" s="61"/>
      <c r="J319" s="140"/>
      <c r="K319" s="140"/>
      <c r="L319" s="194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231"/>
      <c r="AT319" s="60" t="s">
        <v>225</v>
      </c>
      <c r="AU319" s="60" t="s">
        <v>93</v>
      </c>
      <c r="AV319" s="13" t="s">
        <v>93</v>
      </c>
      <c r="AW319" s="13" t="s">
        <v>38</v>
      </c>
      <c r="AX319" s="13" t="s">
        <v>83</v>
      </c>
      <c r="AY319" s="60" t="s">
        <v>216</v>
      </c>
    </row>
    <row r="320" spans="1:51" s="13" customFormat="1" ht="12">
      <c r="A320" s="140"/>
      <c r="B320" s="141"/>
      <c r="C320" s="140"/>
      <c r="D320" s="137" t="s">
        <v>225</v>
      </c>
      <c r="E320" s="142" t="s">
        <v>1</v>
      </c>
      <c r="F320" s="143" t="s">
        <v>473</v>
      </c>
      <c r="G320" s="140"/>
      <c r="H320" s="144">
        <v>2</v>
      </c>
      <c r="I320" s="61"/>
      <c r="J320" s="140"/>
      <c r="K320" s="140"/>
      <c r="L320" s="194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231"/>
      <c r="AT320" s="60" t="s">
        <v>225</v>
      </c>
      <c r="AU320" s="60" t="s">
        <v>93</v>
      </c>
      <c r="AV320" s="13" t="s">
        <v>93</v>
      </c>
      <c r="AW320" s="13" t="s">
        <v>38</v>
      </c>
      <c r="AX320" s="13" t="s">
        <v>83</v>
      </c>
      <c r="AY320" s="60" t="s">
        <v>216</v>
      </c>
    </row>
    <row r="321" spans="1:51" s="13" customFormat="1" ht="12">
      <c r="A321" s="140"/>
      <c r="B321" s="141"/>
      <c r="C321" s="140"/>
      <c r="D321" s="137" t="s">
        <v>225</v>
      </c>
      <c r="E321" s="142" t="s">
        <v>1</v>
      </c>
      <c r="F321" s="143" t="s">
        <v>474</v>
      </c>
      <c r="G321" s="140"/>
      <c r="H321" s="144">
        <v>2</v>
      </c>
      <c r="I321" s="61"/>
      <c r="J321" s="140"/>
      <c r="K321" s="140"/>
      <c r="L321" s="194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231"/>
      <c r="AT321" s="60" t="s">
        <v>225</v>
      </c>
      <c r="AU321" s="60" t="s">
        <v>93</v>
      </c>
      <c r="AV321" s="13" t="s">
        <v>93</v>
      </c>
      <c r="AW321" s="13" t="s">
        <v>38</v>
      </c>
      <c r="AX321" s="13" t="s">
        <v>83</v>
      </c>
      <c r="AY321" s="60" t="s">
        <v>216</v>
      </c>
    </row>
    <row r="322" spans="1:51" s="13" customFormat="1" ht="12">
      <c r="A322" s="140"/>
      <c r="B322" s="141"/>
      <c r="C322" s="140"/>
      <c r="D322" s="137" t="s">
        <v>225</v>
      </c>
      <c r="E322" s="142" t="s">
        <v>1</v>
      </c>
      <c r="F322" s="143" t="s">
        <v>475</v>
      </c>
      <c r="G322" s="140"/>
      <c r="H322" s="144">
        <v>2</v>
      </c>
      <c r="I322" s="61"/>
      <c r="J322" s="140"/>
      <c r="K322" s="140"/>
      <c r="L322" s="194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231"/>
      <c r="AT322" s="60" t="s">
        <v>225</v>
      </c>
      <c r="AU322" s="60" t="s">
        <v>93</v>
      </c>
      <c r="AV322" s="13" t="s">
        <v>93</v>
      </c>
      <c r="AW322" s="13" t="s">
        <v>38</v>
      </c>
      <c r="AX322" s="13" t="s">
        <v>83</v>
      </c>
      <c r="AY322" s="60" t="s">
        <v>216</v>
      </c>
    </row>
    <row r="323" spans="1:51" s="13" customFormat="1" ht="12">
      <c r="A323" s="140"/>
      <c r="B323" s="141"/>
      <c r="C323" s="140"/>
      <c r="D323" s="137" t="s">
        <v>225</v>
      </c>
      <c r="E323" s="142" t="s">
        <v>1</v>
      </c>
      <c r="F323" s="143" t="s">
        <v>476</v>
      </c>
      <c r="G323" s="140"/>
      <c r="H323" s="144">
        <v>2</v>
      </c>
      <c r="I323" s="61"/>
      <c r="J323" s="140"/>
      <c r="K323" s="140"/>
      <c r="L323" s="194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231"/>
      <c r="AT323" s="60" t="s">
        <v>225</v>
      </c>
      <c r="AU323" s="60" t="s">
        <v>93</v>
      </c>
      <c r="AV323" s="13" t="s">
        <v>93</v>
      </c>
      <c r="AW323" s="13" t="s">
        <v>38</v>
      </c>
      <c r="AX323" s="13" t="s">
        <v>83</v>
      </c>
      <c r="AY323" s="60" t="s">
        <v>216</v>
      </c>
    </row>
    <row r="324" spans="1:51" s="13" customFormat="1" ht="12">
      <c r="A324" s="140"/>
      <c r="B324" s="141"/>
      <c r="C324" s="140"/>
      <c r="D324" s="137" t="s">
        <v>225</v>
      </c>
      <c r="E324" s="142" t="s">
        <v>1</v>
      </c>
      <c r="F324" s="143" t="s">
        <v>477</v>
      </c>
      <c r="G324" s="140"/>
      <c r="H324" s="144">
        <v>2</v>
      </c>
      <c r="I324" s="61"/>
      <c r="J324" s="140"/>
      <c r="K324" s="140"/>
      <c r="L324" s="194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231"/>
      <c r="AT324" s="60" t="s">
        <v>225</v>
      </c>
      <c r="AU324" s="60" t="s">
        <v>93</v>
      </c>
      <c r="AV324" s="13" t="s">
        <v>93</v>
      </c>
      <c r="AW324" s="13" t="s">
        <v>38</v>
      </c>
      <c r="AX324" s="13" t="s">
        <v>83</v>
      </c>
      <c r="AY324" s="60" t="s">
        <v>216</v>
      </c>
    </row>
    <row r="325" spans="1:51" s="13" customFormat="1" ht="12">
      <c r="A325" s="140"/>
      <c r="B325" s="141"/>
      <c r="C325" s="140"/>
      <c r="D325" s="137" t="s">
        <v>225</v>
      </c>
      <c r="E325" s="142" t="s">
        <v>1</v>
      </c>
      <c r="F325" s="143" t="s">
        <v>478</v>
      </c>
      <c r="G325" s="140"/>
      <c r="H325" s="144">
        <v>2</v>
      </c>
      <c r="I325" s="61"/>
      <c r="J325" s="140"/>
      <c r="K325" s="140"/>
      <c r="L325" s="194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231"/>
      <c r="AT325" s="60" t="s">
        <v>225</v>
      </c>
      <c r="AU325" s="60" t="s">
        <v>93</v>
      </c>
      <c r="AV325" s="13" t="s">
        <v>93</v>
      </c>
      <c r="AW325" s="13" t="s">
        <v>38</v>
      </c>
      <c r="AX325" s="13" t="s">
        <v>83</v>
      </c>
      <c r="AY325" s="60" t="s">
        <v>216</v>
      </c>
    </row>
    <row r="326" spans="1:51" s="13" customFormat="1" ht="12">
      <c r="A326" s="140"/>
      <c r="B326" s="141"/>
      <c r="C326" s="140"/>
      <c r="D326" s="137" t="s">
        <v>225</v>
      </c>
      <c r="E326" s="142" t="s">
        <v>1</v>
      </c>
      <c r="F326" s="143" t="s">
        <v>479</v>
      </c>
      <c r="G326" s="140"/>
      <c r="H326" s="144">
        <v>2</v>
      </c>
      <c r="I326" s="61"/>
      <c r="J326" s="140"/>
      <c r="K326" s="140"/>
      <c r="L326" s="194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231"/>
      <c r="AT326" s="60" t="s">
        <v>225</v>
      </c>
      <c r="AU326" s="60" t="s">
        <v>93</v>
      </c>
      <c r="AV326" s="13" t="s">
        <v>93</v>
      </c>
      <c r="AW326" s="13" t="s">
        <v>38</v>
      </c>
      <c r="AX326" s="13" t="s">
        <v>83</v>
      </c>
      <c r="AY326" s="60" t="s">
        <v>216</v>
      </c>
    </row>
    <row r="327" spans="1:51" s="13" customFormat="1" ht="12">
      <c r="A327" s="140"/>
      <c r="B327" s="141"/>
      <c r="C327" s="140"/>
      <c r="D327" s="137" t="s">
        <v>225</v>
      </c>
      <c r="E327" s="142" t="s">
        <v>1</v>
      </c>
      <c r="F327" s="143" t="s">
        <v>480</v>
      </c>
      <c r="G327" s="140"/>
      <c r="H327" s="144">
        <v>2</v>
      </c>
      <c r="I327" s="61"/>
      <c r="J327" s="140"/>
      <c r="K327" s="140"/>
      <c r="L327" s="194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231"/>
      <c r="AT327" s="60" t="s">
        <v>225</v>
      </c>
      <c r="AU327" s="60" t="s">
        <v>93</v>
      </c>
      <c r="AV327" s="13" t="s">
        <v>93</v>
      </c>
      <c r="AW327" s="13" t="s">
        <v>38</v>
      </c>
      <c r="AX327" s="13" t="s">
        <v>83</v>
      </c>
      <c r="AY327" s="60" t="s">
        <v>216</v>
      </c>
    </row>
    <row r="328" spans="1:51" s="13" customFormat="1" ht="12">
      <c r="A328" s="140"/>
      <c r="B328" s="141"/>
      <c r="C328" s="140"/>
      <c r="D328" s="137" t="s">
        <v>225</v>
      </c>
      <c r="E328" s="142" t="s">
        <v>1</v>
      </c>
      <c r="F328" s="143" t="s">
        <v>481</v>
      </c>
      <c r="G328" s="140"/>
      <c r="H328" s="144">
        <v>2</v>
      </c>
      <c r="I328" s="61"/>
      <c r="J328" s="140"/>
      <c r="K328" s="140"/>
      <c r="L328" s="194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231"/>
      <c r="AT328" s="60" t="s">
        <v>225</v>
      </c>
      <c r="AU328" s="60" t="s">
        <v>93</v>
      </c>
      <c r="AV328" s="13" t="s">
        <v>93</v>
      </c>
      <c r="AW328" s="13" t="s">
        <v>38</v>
      </c>
      <c r="AX328" s="13" t="s">
        <v>83</v>
      </c>
      <c r="AY328" s="60" t="s">
        <v>216</v>
      </c>
    </row>
    <row r="329" spans="1:51" s="13" customFormat="1" ht="12">
      <c r="A329" s="140"/>
      <c r="B329" s="141"/>
      <c r="C329" s="140"/>
      <c r="D329" s="137" t="s">
        <v>225</v>
      </c>
      <c r="E329" s="142" t="s">
        <v>1</v>
      </c>
      <c r="F329" s="143" t="s">
        <v>482</v>
      </c>
      <c r="G329" s="140"/>
      <c r="H329" s="144">
        <v>4</v>
      </c>
      <c r="I329" s="61"/>
      <c r="J329" s="140"/>
      <c r="K329" s="140"/>
      <c r="L329" s="194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231"/>
      <c r="AT329" s="60" t="s">
        <v>225</v>
      </c>
      <c r="AU329" s="60" t="s">
        <v>93</v>
      </c>
      <c r="AV329" s="13" t="s">
        <v>93</v>
      </c>
      <c r="AW329" s="13" t="s">
        <v>38</v>
      </c>
      <c r="AX329" s="13" t="s">
        <v>83</v>
      </c>
      <c r="AY329" s="60" t="s">
        <v>216</v>
      </c>
    </row>
    <row r="330" spans="1:51" s="13" customFormat="1" ht="12">
      <c r="A330" s="140"/>
      <c r="B330" s="141"/>
      <c r="C330" s="140"/>
      <c r="D330" s="137" t="s">
        <v>225</v>
      </c>
      <c r="E330" s="142" t="s">
        <v>1</v>
      </c>
      <c r="F330" s="143" t="s">
        <v>483</v>
      </c>
      <c r="G330" s="140"/>
      <c r="H330" s="144">
        <v>2</v>
      </c>
      <c r="I330" s="61"/>
      <c r="J330" s="140"/>
      <c r="K330" s="140"/>
      <c r="L330" s="194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231"/>
      <c r="AT330" s="60" t="s">
        <v>225</v>
      </c>
      <c r="AU330" s="60" t="s">
        <v>93</v>
      </c>
      <c r="AV330" s="13" t="s">
        <v>93</v>
      </c>
      <c r="AW330" s="13" t="s">
        <v>38</v>
      </c>
      <c r="AX330" s="13" t="s">
        <v>83</v>
      </c>
      <c r="AY330" s="60" t="s">
        <v>216</v>
      </c>
    </row>
    <row r="331" spans="1:51" s="13" customFormat="1" ht="12">
      <c r="A331" s="140"/>
      <c r="B331" s="141"/>
      <c r="C331" s="140"/>
      <c r="D331" s="137" t="s">
        <v>225</v>
      </c>
      <c r="E331" s="142" t="s">
        <v>1</v>
      </c>
      <c r="F331" s="143" t="s">
        <v>484</v>
      </c>
      <c r="G331" s="140"/>
      <c r="H331" s="144">
        <v>2</v>
      </c>
      <c r="I331" s="61"/>
      <c r="J331" s="140"/>
      <c r="K331" s="140"/>
      <c r="L331" s="194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231"/>
      <c r="AT331" s="60" t="s">
        <v>225</v>
      </c>
      <c r="AU331" s="60" t="s">
        <v>93</v>
      </c>
      <c r="AV331" s="13" t="s">
        <v>93</v>
      </c>
      <c r="AW331" s="13" t="s">
        <v>38</v>
      </c>
      <c r="AX331" s="13" t="s">
        <v>83</v>
      </c>
      <c r="AY331" s="60" t="s">
        <v>216</v>
      </c>
    </row>
    <row r="332" spans="1:51" s="13" customFormat="1" ht="12">
      <c r="A332" s="140"/>
      <c r="B332" s="141"/>
      <c r="C332" s="140"/>
      <c r="D332" s="137" t="s">
        <v>225</v>
      </c>
      <c r="E332" s="142" t="s">
        <v>1</v>
      </c>
      <c r="F332" s="143" t="s">
        <v>485</v>
      </c>
      <c r="G332" s="140"/>
      <c r="H332" s="144">
        <v>2</v>
      </c>
      <c r="I332" s="61"/>
      <c r="J332" s="140"/>
      <c r="K332" s="140"/>
      <c r="L332" s="194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231"/>
      <c r="AT332" s="60" t="s">
        <v>225</v>
      </c>
      <c r="AU332" s="60" t="s">
        <v>93</v>
      </c>
      <c r="AV332" s="13" t="s">
        <v>93</v>
      </c>
      <c r="AW332" s="13" t="s">
        <v>38</v>
      </c>
      <c r="AX332" s="13" t="s">
        <v>83</v>
      </c>
      <c r="AY332" s="60" t="s">
        <v>216</v>
      </c>
    </row>
    <row r="333" spans="1:51" s="14" customFormat="1" ht="12">
      <c r="A333" s="145"/>
      <c r="B333" s="146"/>
      <c r="C333" s="145"/>
      <c r="D333" s="137" t="s">
        <v>225</v>
      </c>
      <c r="E333" s="147" t="s">
        <v>1</v>
      </c>
      <c r="F333" s="148" t="s">
        <v>229</v>
      </c>
      <c r="G333" s="145"/>
      <c r="H333" s="149">
        <v>40</v>
      </c>
      <c r="I333" s="63"/>
      <c r="J333" s="145"/>
      <c r="K333" s="145"/>
      <c r="L333" s="200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235"/>
      <c r="AT333" s="62" t="s">
        <v>225</v>
      </c>
      <c r="AU333" s="62" t="s">
        <v>93</v>
      </c>
      <c r="AV333" s="14" t="s">
        <v>223</v>
      </c>
      <c r="AW333" s="14" t="s">
        <v>38</v>
      </c>
      <c r="AX333" s="14" t="s">
        <v>91</v>
      </c>
      <c r="AY333" s="62" t="s">
        <v>216</v>
      </c>
    </row>
    <row r="334" spans="1:65" s="2" customFormat="1" ht="21.75" customHeight="1">
      <c r="A334" s="83"/>
      <c r="B334" s="84"/>
      <c r="C334" s="130" t="s">
        <v>486</v>
      </c>
      <c r="D334" s="130" t="s">
        <v>218</v>
      </c>
      <c r="E334" s="131" t="s">
        <v>487</v>
      </c>
      <c r="F334" s="132" t="s">
        <v>488</v>
      </c>
      <c r="G334" s="133" t="s">
        <v>323</v>
      </c>
      <c r="H334" s="134">
        <v>104</v>
      </c>
      <c r="I334" s="57"/>
      <c r="J334" s="187">
        <f>ROUND(I334*H334,2)</f>
        <v>0</v>
      </c>
      <c r="K334" s="132" t="s">
        <v>222</v>
      </c>
      <c r="L334" s="188">
        <f aca="true" t="shared" si="3" ref="L334:L359">J334</f>
        <v>0</v>
      </c>
      <c r="M334" s="217"/>
      <c r="N334" s="217"/>
      <c r="O334" s="217"/>
      <c r="P334" s="217"/>
      <c r="Q334" s="217"/>
      <c r="R334" s="217"/>
      <c r="S334" s="217"/>
      <c r="T334" s="217"/>
      <c r="U334" s="217"/>
      <c r="V334" s="217"/>
      <c r="W334" s="249"/>
      <c r="X334" s="26"/>
      <c r="Y334" s="26"/>
      <c r="Z334" s="26"/>
      <c r="AA334" s="26"/>
      <c r="AB334" s="26"/>
      <c r="AC334" s="26"/>
      <c r="AD334" s="26"/>
      <c r="AE334" s="26"/>
      <c r="AR334" s="58" t="s">
        <v>223</v>
      </c>
      <c r="AT334" s="58" t="s">
        <v>218</v>
      </c>
      <c r="AU334" s="58" t="s">
        <v>93</v>
      </c>
      <c r="AY334" s="18" t="s">
        <v>216</v>
      </c>
      <c r="BE334" s="59">
        <f>IF(N334="základní",J334,0)</f>
        <v>0</v>
      </c>
      <c r="BF334" s="59">
        <f>IF(N334="snížená",J334,0)</f>
        <v>0</v>
      </c>
      <c r="BG334" s="59">
        <f>IF(N334="zákl. přenesená",J334,0)</f>
        <v>0</v>
      </c>
      <c r="BH334" s="59">
        <f>IF(N334="sníž. přenesená",J334,0)</f>
        <v>0</v>
      </c>
      <c r="BI334" s="59">
        <f>IF(N334="nulová",J334,0)</f>
        <v>0</v>
      </c>
      <c r="BJ334" s="18" t="s">
        <v>91</v>
      </c>
      <c r="BK334" s="59">
        <f>ROUND(I334*H334,2)</f>
        <v>0</v>
      </c>
      <c r="BL334" s="18" t="s">
        <v>223</v>
      </c>
      <c r="BM334" s="58" t="s">
        <v>489</v>
      </c>
    </row>
    <row r="335" spans="1:51" s="13" customFormat="1" ht="12">
      <c r="A335" s="140"/>
      <c r="B335" s="141"/>
      <c r="C335" s="140"/>
      <c r="D335" s="137" t="s">
        <v>225</v>
      </c>
      <c r="E335" s="142" t="s">
        <v>1</v>
      </c>
      <c r="F335" s="143" t="s">
        <v>490</v>
      </c>
      <c r="G335" s="140"/>
      <c r="H335" s="144">
        <v>18</v>
      </c>
      <c r="I335" s="61"/>
      <c r="J335" s="140"/>
      <c r="K335" s="140"/>
      <c r="L335" s="194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231"/>
      <c r="AT335" s="60" t="s">
        <v>225</v>
      </c>
      <c r="AU335" s="60" t="s">
        <v>93</v>
      </c>
      <c r="AV335" s="13" t="s">
        <v>93</v>
      </c>
      <c r="AW335" s="13" t="s">
        <v>38</v>
      </c>
      <c r="AX335" s="13" t="s">
        <v>83</v>
      </c>
      <c r="AY335" s="60" t="s">
        <v>216</v>
      </c>
    </row>
    <row r="336" spans="1:51" s="13" customFormat="1" ht="12">
      <c r="A336" s="140"/>
      <c r="B336" s="141"/>
      <c r="C336" s="140"/>
      <c r="D336" s="137" t="s">
        <v>225</v>
      </c>
      <c r="E336" s="142" t="s">
        <v>1</v>
      </c>
      <c r="F336" s="143" t="s">
        <v>491</v>
      </c>
      <c r="G336" s="140"/>
      <c r="H336" s="144">
        <v>10</v>
      </c>
      <c r="I336" s="61"/>
      <c r="J336" s="140"/>
      <c r="K336" s="140"/>
      <c r="L336" s="194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231"/>
      <c r="AT336" s="60" t="s">
        <v>225</v>
      </c>
      <c r="AU336" s="60" t="s">
        <v>93</v>
      </c>
      <c r="AV336" s="13" t="s">
        <v>93</v>
      </c>
      <c r="AW336" s="13" t="s">
        <v>38</v>
      </c>
      <c r="AX336" s="13" t="s">
        <v>83</v>
      </c>
      <c r="AY336" s="60" t="s">
        <v>216</v>
      </c>
    </row>
    <row r="337" spans="1:51" s="13" customFormat="1" ht="12">
      <c r="A337" s="140"/>
      <c r="B337" s="141"/>
      <c r="C337" s="140"/>
      <c r="D337" s="137" t="s">
        <v>225</v>
      </c>
      <c r="E337" s="142" t="s">
        <v>1</v>
      </c>
      <c r="F337" s="143" t="s">
        <v>492</v>
      </c>
      <c r="G337" s="140"/>
      <c r="H337" s="144">
        <v>14</v>
      </c>
      <c r="I337" s="61"/>
      <c r="J337" s="140"/>
      <c r="K337" s="140"/>
      <c r="L337" s="194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231"/>
      <c r="AT337" s="60" t="s">
        <v>225</v>
      </c>
      <c r="AU337" s="60" t="s">
        <v>93</v>
      </c>
      <c r="AV337" s="13" t="s">
        <v>93</v>
      </c>
      <c r="AW337" s="13" t="s">
        <v>38</v>
      </c>
      <c r="AX337" s="13" t="s">
        <v>83</v>
      </c>
      <c r="AY337" s="60" t="s">
        <v>216</v>
      </c>
    </row>
    <row r="338" spans="1:51" s="13" customFormat="1" ht="12">
      <c r="A338" s="140"/>
      <c r="B338" s="141"/>
      <c r="C338" s="140"/>
      <c r="D338" s="137" t="s">
        <v>225</v>
      </c>
      <c r="E338" s="142" t="s">
        <v>1</v>
      </c>
      <c r="F338" s="143" t="s">
        <v>493</v>
      </c>
      <c r="G338" s="140"/>
      <c r="H338" s="144">
        <v>16</v>
      </c>
      <c r="I338" s="61"/>
      <c r="J338" s="140"/>
      <c r="K338" s="140"/>
      <c r="L338" s="194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231"/>
      <c r="AT338" s="60" t="s">
        <v>225</v>
      </c>
      <c r="AU338" s="60" t="s">
        <v>93</v>
      </c>
      <c r="AV338" s="13" t="s">
        <v>93</v>
      </c>
      <c r="AW338" s="13" t="s">
        <v>38</v>
      </c>
      <c r="AX338" s="13" t="s">
        <v>83</v>
      </c>
      <c r="AY338" s="60" t="s">
        <v>216</v>
      </c>
    </row>
    <row r="339" spans="1:51" s="13" customFormat="1" ht="12">
      <c r="A339" s="140"/>
      <c r="B339" s="141"/>
      <c r="C339" s="140"/>
      <c r="D339" s="137" t="s">
        <v>225</v>
      </c>
      <c r="E339" s="142" t="s">
        <v>1</v>
      </c>
      <c r="F339" s="143" t="s">
        <v>494</v>
      </c>
      <c r="G339" s="140"/>
      <c r="H339" s="144">
        <v>26</v>
      </c>
      <c r="I339" s="61"/>
      <c r="J339" s="140"/>
      <c r="K339" s="140"/>
      <c r="L339" s="194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231"/>
      <c r="AT339" s="60" t="s">
        <v>225</v>
      </c>
      <c r="AU339" s="60" t="s">
        <v>93</v>
      </c>
      <c r="AV339" s="13" t="s">
        <v>93</v>
      </c>
      <c r="AW339" s="13" t="s">
        <v>38</v>
      </c>
      <c r="AX339" s="13" t="s">
        <v>83</v>
      </c>
      <c r="AY339" s="60" t="s">
        <v>216</v>
      </c>
    </row>
    <row r="340" spans="1:51" s="13" customFormat="1" ht="12">
      <c r="A340" s="140"/>
      <c r="B340" s="141"/>
      <c r="C340" s="140"/>
      <c r="D340" s="137" t="s">
        <v>225</v>
      </c>
      <c r="E340" s="142" t="s">
        <v>1</v>
      </c>
      <c r="F340" s="143" t="s">
        <v>495</v>
      </c>
      <c r="G340" s="140"/>
      <c r="H340" s="144">
        <v>20</v>
      </c>
      <c r="I340" s="61"/>
      <c r="J340" s="140"/>
      <c r="K340" s="140"/>
      <c r="L340" s="194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231"/>
      <c r="AT340" s="60" t="s">
        <v>225</v>
      </c>
      <c r="AU340" s="60" t="s">
        <v>93</v>
      </c>
      <c r="AV340" s="13" t="s">
        <v>93</v>
      </c>
      <c r="AW340" s="13" t="s">
        <v>38</v>
      </c>
      <c r="AX340" s="13" t="s">
        <v>83</v>
      </c>
      <c r="AY340" s="60" t="s">
        <v>216</v>
      </c>
    </row>
    <row r="341" spans="1:51" s="14" customFormat="1" ht="12">
      <c r="A341" s="145"/>
      <c r="B341" s="146"/>
      <c r="C341" s="145"/>
      <c r="D341" s="137" t="s">
        <v>225</v>
      </c>
      <c r="E341" s="147" t="s">
        <v>1</v>
      </c>
      <c r="F341" s="148" t="s">
        <v>229</v>
      </c>
      <c r="G341" s="145"/>
      <c r="H341" s="149">
        <v>104</v>
      </c>
      <c r="I341" s="63"/>
      <c r="J341" s="145"/>
      <c r="K341" s="145"/>
      <c r="L341" s="200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235"/>
      <c r="AT341" s="62" t="s">
        <v>225</v>
      </c>
      <c r="AU341" s="62" t="s">
        <v>93</v>
      </c>
      <c r="AV341" s="14" t="s">
        <v>223</v>
      </c>
      <c r="AW341" s="14" t="s">
        <v>38</v>
      </c>
      <c r="AX341" s="14" t="s">
        <v>91</v>
      </c>
      <c r="AY341" s="62" t="s">
        <v>216</v>
      </c>
    </row>
    <row r="342" spans="1:63" s="12" customFormat="1" ht="22.9" customHeight="1">
      <c r="A342" s="125"/>
      <c r="B342" s="126"/>
      <c r="C342" s="125"/>
      <c r="D342" s="127" t="s">
        <v>82</v>
      </c>
      <c r="E342" s="129" t="s">
        <v>247</v>
      </c>
      <c r="F342" s="129" t="s">
        <v>496</v>
      </c>
      <c r="G342" s="125"/>
      <c r="H342" s="125"/>
      <c r="I342" s="54"/>
      <c r="J342" s="186">
        <f>BK342</f>
        <v>0</v>
      </c>
      <c r="K342" s="125"/>
      <c r="L342" s="183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48"/>
      <c r="AR342" s="53" t="s">
        <v>91</v>
      </c>
      <c r="AT342" s="55" t="s">
        <v>82</v>
      </c>
      <c r="AU342" s="55" t="s">
        <v>91</v>
      </c>
      <c r="AY342" s="53" t="s">
        <v>216</v>
      </c>
      <c r="BK342" s="56">
        <f>SUM(BK343:BK346)</f>
        <v>0</v>
      </c>
    </row>
    <row r="343" spans="1:65" s="2" customFormat="1" ht="24.2" customHeight="1">
      <c r="A343" s="83"/>
      <c r="B343" s="84"/>
      <c r="C343" s="130" t="s">
        <v>497</v>
      </c>
      <c r="D343" s="130" t="s">
        <v>218</v>
      </c>
      <c r="E343" s="131" t="s">
        <v>498</v>
      </c>
      <c r="F343" s="132" t="s">
        <v>499</v>
      </c>
      <c r="G343" s="133" t="s">
        <v>221</v>
      </c>
      <c r="H343" s="134">
        <v>3.6</v>
      </c>
      <c r="I343" s="57"/>
      <c r="J343" s="187">
        <f>ROUND(I343*H343,2)</f>
        <v>0</v>
      </c>
      <c r="K343" s="132" t="s">
        <v>222</v>
      </c>
      <c r="L343" s="188">
        <f t="shared" si="3"/>
        <v>0</v>
      </c>
      <c r="M343" s="217"/>
      <c r="N343" s="217"/>
      <c r="O343" s="217"/>
      <c r="P343" s="217"/>
      <c r="Q343" s="217"/>
      <c r="R343" s="217"/>
      <c r="S343" s="217"/>
      <c r="T343" s="217"/>
      <c r="U343" s="217"/>
      <c r="V343" s="217"/>
      <c r="W343" s="249"/>
      <c r="X343" s="26"/>
      <c r="Y343" s="26"/>
      <c r="Z343" s="26"/>
      <c r="AA343" s="26"/>
      <c r="AB343" s="26"/>
      <c r="AC343" s="26"/>
      <c r="AD343" s="26"/>
      <c r="AE343" s="26"/>
      <c r="AR343" s="58" t="s">
        <v>223</v>
      </c>
      <c r="AT343" s="58" t="s">
        <v>218</v>
      </c>
      <c r="AU343" s="58" t="s">
        <v>93</v>
      </c>
      <c r="AY343" s="18" t="s">
        <v>216</v>
      </c>
      <c r="BE343" s="59">
        <f>IF(N343="základní",J343,0)</f>
        <v>0</v>
      </c>
      <c r="BF343" s="59">
        <f>IF(N343="snížená",J343,0)</f>
        <v>0</v>
      </c>
      <c r="BG343" s="59">
        <f>IF(N343="zákl. přenesená",J343,0)</f>
        <v>0</v>
      </c>
      <c r="BH343" s="59">
        <f>IF(N343="sníž. přenesená",J343,0)</f>
        <v>0</v>
      </c>
      <c r="BI343" s="59">
        <f>IF(N343="nulová",J343,0)</f>
        <v>0</v>
      </c>
      <c r="BJ343" s="18" t="s">
        <v>91</v>
      </c>
      <c r="BK343" s="59">
        <f>ROUND(I343*H343,2)</f>
        <v>0</v>
      </c>
      <c r="BL343" s="18" t="s">
        <v>223</v>
      </c>
      <c r="BM343" s="58" t="s">
        <v>500</v>
      </c>
    </row>
    <row r="344" spans="1:51" s="13" customFormat="1" ht="12">
      <c r="A344" s="140"/>
      <c r="B344" s="141"/>
      <c r="C344" s="140"/>
      <c r="D344" s="137" t="s">
        <v>225</v>
      </c>
      <c r="E344" s="142" t="s">
        <v>1</v>
      </c>
      <c r="F344" s="143" t="s">
        <v>501</v>
      </c>
      <c r="G344" s="140"/>
      <c r="H344" s="144">
        <v>3.6</v>
      </c>
      <c r="I344" s="61"/>
      <c r="J344" s="140"/>
      <c r="K344" s="140"/>
      <c r="L344" s="194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231"/>
      <c r="AT344" s="60" t="s">
        <v>225</v>
      </c>
      <c r="AU344" s="60" t="s">
        <v>93</v>
      </c>
      <c r="AV344" s="13" t="s">
        <v>93</v>
      </c>
      <c r="AW344" s="13" t="s">
        <v>38</v>
      </c>
      <c r="AX344" s="13" t="s">
        <v>91</v>
      </c>
      <c r="AY344" s="60" t="s">
        <v>216</v>
      </c>
    </row>
    <row r="345" spans="1:65" s="2" customFormat="1" ht="21.75" customHeight="1">
      <c r="A345" s="83"/>
      <c r="B345" s="84"/>
      <c r="C345" s="252" t="s">
        <v>502</v>
      </c>
      <c r="D345" s="252" t="s">
        <v>295</v>
      </c>
      <c r="E345" s="253" t="s">
        <v>503</v>
      </c>
      <c r="F345" s="254" t="s">
        <v>504</v>
      </c>
      <c r="G345" s="255" t="s">
        <v>221</v>
      </c>
      <c r="H345" s="256">
        <v>3.96</v>
      </c>
      <c r="I345" s="66"/>
      <c r="J345" s="280">
        <f>ROUND(I345*H345,2)</f>
        <v>0</v>
      </c>
      <c r="K345" s="254" t="s">
        <v>222</v>
      </c>
      <c r="L345" s="281">
        <f t="shared" si="3"/>
        <v>0</v>
      </c>
      <c r="M345" s="290"/>
      <c r="N345" s="290"/>
      <c r="O345" s="290"/>
      <c r="P345" s="290"/>
      <c r="Q345" s="290"/>
      <c r="R345" s="290"/>
      <c r="S345" s="290"/>
      <c r="T345" s="290"/>
      <c r="U345" s="290"/>
      <c r="V345" s="290"/>
      <c r="W345" s="291"/>
      <c r="X345" s="26"/>
      <c r="Y345" s="26"/>
      <c r="Z345" s="26"/>
      <c r="AA345" s="26"/>
      <c r="AB345" s="26"/>
      <c r="AC345" s="26"/>
      <c r="AD345" s="26"/>
      <c r="AE345" s="26"/>
      <c r="AR345" s="58" t="s">
        <v>263</v>
      </c>
      <c r="AT345" s="58" t="s">
        <v>295</v>
      </c>
      <c r="AU345" s="58" t="s">
        <v>93</v>
      </c>
      <c r="AY345" s="18" t="s">
        <v>216</v>
      </c>
      <c r="BE345" s="59">
        <f>IF(N345="základní",J345,0)</f>
        <v>0</v>
      </c>
      <c r="BF345" s="59">
        <f>IF(N345="snížená",J345,0)</f>
        <v>0</v>
      </c>
      <c r="BG345" s="59">
        <f>IF(N345="zákl. přenesená",J345,0)</f>
        <v>0</v>
      </c>
      <c r="BH345" s="59">
        <f>IF(N345="sníž. přenesená",J345,0)</f>
        <v>0</v>
      </c>
      <c r="BI345" s="59">
        <f>IF(N345="nulová",J345,0)</f>
        <v>0</v>
      </c>
      <c r="BJ345" s="18" t="s">
        <v>91</v>
      </c>
      <c r="BK345" s="59">
        <f>ROUND(I345*H345,2)</f>
        <v>0</v>
      </c>
      <c r="BL345" s="18" t="s">
        <v>223</v>
      </c>
      <c r="BM345" s="58" t="s">
        <v>505</v>
      </c>
    </row>
    <row r="346" spans="1:51" s="13" customFormat="1" ht="12">
      <c r="A346" s="140"/>
      <c r="B346" s="141"/>
      <c r="C346" s="140"/>
      <c r="D346" s="137" t="s">
        <v>225</v>
      </c>
      <c r="E346" s="140"/>
      <c r="F346" s="143" t="s">
        <v>506</v>
      </c>
      <c r="G346" s="140"/>
      <c r="H346" s="144">
        <v>3.96</v>
      </c>
      <c r="I346" s="61"/>
      <c r="J346" s="140"/>
      <c r="K346" s="140"/>
      <c r="L346" s="194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231"/>
      <c r="AT346" s="60" t="s">
        <v>225</v>
      </c>
      <c r="AU346" s="60" t="s">
        <v>93</v>
      </c>
      <c r="AV346" s="13" t="s">
        <v>93</v>
      </c>
      <c r="AW346" s="13" t="s">
        <v>3</v>
      </c>
      <c r="AX346" s="13" t="s">
        <v>91</v>
      </c>
      <c r="AY346" s="60" t="s">
        <v>216</v>
      </c>
    </row>
    <row r="347" spans="1:63" s="12" customFormat="1" ht="22.9" customHeight="1">
      <c r="A347" s="125"/>
      <c r="B347" s="126"/>
      <c r="C347" s="125"/>
      <c r="D347" s="127" t="s">
        <v>82</v>
      </c>
      <c r="E347" s="129" t="s">
        <v>252</v>
      </c>
      <c r="F347" s="129" t="s">
        <v>507</v>
      </c>
      <c r="G347" s="125"/>
      <c r="H347" s="125"/>
      <c r="I347" s="54"/>
      <c r="J347" s="186">
        <f>BK347</f>
        <v>0</v>
      </c>
      <c r="K347" s="125"/>
      <c r="L347" s="183"/>
      <c r="M347" s="216"/>
      <c r="N347" s="216"/>
      <c r="O347" s="216"/>
      <c r="P347" s="216"/>
      <c r="Q347" s="216"/>
      <c r="R347" s="216"/>
      <c r="S347" s="216"/>
      <c r="T347" s="216"/>
      <c r="U347" s="216"/>
      <c r="V347" s="216"/>
      <c r="W347" s="248"/>
      <c r="AR347" s="53" t="s">
        <v>91</v>
      </c>
      <c r="AT347" s="55" t="s">
        <v>82</v>
      </c>
      <c r="AU347" s="55" t="s">
        <v>91</v>
      </c>
      <c r="AY347" s="53" t="s">
        <v>216</v>
      </c>
      <c r="BK347" s="56">
        <f>SUM(BK348:BK642)</f>
        <v>0</v>
      </c>
    </row>
    <row r="348" spans="1:65" s="2" customFormat="1" ht="16.5" customHeight="1">
      <c r="A348" s="83"/>
      <c r="B348" s="84"/>
      <c r="C348" s="130" t="s">
        <v>508</v>
      </c>
      <c r="D348" s="130" t="s">
        <v>218</v>
      </c>
      <c r="E348" s="131" t="s">
        <v>509</v>
      </c>
      <c r="F348" s="132" t="s">
        <v>510</v>
      </c>
      <c r="G348" s="133" t="s">
        <v>221</v>
      </c>
      <c r="H348" s="134">
        <v>34.38</v>
      </c>
      <c r="I348" s="57"/>
      <c r="J348" s="187">
        <f>ROUND(I348*H348,2)</f>
        <v>0</v>
      </c>
      <c r="K348" s="132" t="s">
        <v>222</v>
      </c>
      <c r="L348" s="188">
        <f t="shared" si="3"/>
        <v>0</v>
      </c>
      <c r="M348" s="217"/>
      <c r="N348" s="217"/>
      <c r="O348" s="217"/>
      <c r="P348" s="217"/>
      <c r="Q348" s="217"/>
      <c r="R348" s="217"/>
      <c r="S348" s="217"/>
      <c r="T348" s="217"/>
      <c r="U348" s="217"/>
      <c r="V348" s="217"/>
      <c r="W348" s="249"/>
      <c r="X348" s="26"/>
      <c r="Y348" s="26"/>
      <c r="Z348" s="26"/>
      <c r="AA348" s="26"/>
      <c r="AB348" s="26"/>
      <c r="AC348" s="26"/>
      <c r="AD348" s="26"/>
      <c r="AE348" s="26"/>
      <c r="AR348" s="58" t="s">
        <v>223</v>
      </c>
      <c r="AT348" s="58" t="s">
        <v>218</v>
      </c>
      <c r="AU348" s="58" t="s">
        <v>93</v>
      </c>
      <c r="AY348" s="18" t="s">
        <v>216</v>
      </c>
      <c r="BE348" s="59">
        <f>IF(N348="základní",J348,0)</f>
        <v>0</v>
      </c>
      <c r="BF348" s="59">
        <f>IF(N348="snížená",J348,0)</f>
        <v>0</v>
      </c>
      <c r="BG348" s="59">
        <f>IF(N348="zákl. přenesená",J348,0)</f>
        <v>0</v>
      </c>
      <c r="BH348" s="59">
        <f>IF(N348="sníž. přenesená",J348,0)</f>
        <v>0</v>
      </c>
      <c r="BI348" s="59">
        <f>IF(N348="nulová",J348,0)</f>
        <v>0</v>
      </c>
      <c r="BJ348" s="18" t="s">
        <v>91</v>
      </c>
      <c r="BK348" s="59">
        <f>ROUND(I348*H348,2)</f>
        <v>0</v>
      </c>
      <c r="BL348" s="18" t="s">
        <v>223</v>
      </c>
      <c r="BM348" s="58" t="s">
        <v>511</v>
      </c>
    </row>
    <row r="349" spans="1:51" s="13" customFormat="1" ht="12">
      <c r="A349" s="140"/>
      <c r="B349" s="141"/>
      <c r="C349" s="140"/>
      <c r="D349" s="137" t="s">
        <v>225</v>
      </c>
      <c r="E349" s="142" t="s">
        <v>1</v>
      </c>
      <c r="F349" s="143" t="s">
        <v>142</v>
      </c>
      <c r="G349" s="140"/>
      <c r="H349" s="144">
        <v>34.38</v>
      </c>
      <c r="I349" s="61"/>
      <c r="J349" s="140"/>
      <c r="K349" s="140"/>
      <c r="L349" s="194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231"/>
      <c r="AT349" s="60" t="s">
        <v>225</v>
      </c>
      <c r="AU349" s="60" t="s">
        <v>93</v>
      </c>
      <c r="AV349" s="13" t="s">
        <v>93</v>
      </c>
      <c r="AW349" s="13" t="s">
        <v>38</v>
      </c>
      <c r="AX349" s="13" t="s">
        <v>91</v>
      </c>
      <c r="AY349" s="60" t="s">
        <v>216</v>
      </c>
    </row>
    <row r="350" spans="1:65" s="2" customFormat="1" ht="24.2" customHeight="1">
      <c r="A350" s="83"/>
      <c r="B350" s="84"/>
      <c r="C350" s="130" t="s">
        <v>512</v>
      </c>
      <c r="D350" s="130" t="s">
        <v>218</v>
      </c>
      <c r="E350" s="131" t="s">
        <v>513</v>
      </c>
      <c r="F350" s="132" t="s">
        <v>514</v>
      </c>
      <c r="G350" s="133" t="s">
        <v>221</v>
      </c>
      <c r="H350" s="134">
        <v>578.739</v>
      </c>
      <c r="I350" s="57"/>
      <c r="J350" s="187">
        <f>ROUND(I350*H350,2)</f>
        <v>0</v>
      </c>
      <c r="K350" s="132" t="s">
        <v>222</v>
      </c>
      <c r="L350" s="188">
        <f t="shared" si="3"/>
        <v>0</v>
      </c>
      <c r="M350" s="217"/>
      <c r="N350" s="217"/>
      <c r="O350" s="217"/>
      <c r="P350" s="217"/>
      <c r="Q350" s="217"/>
      <c r="R350" s="217"/>
      <c r="S350" s="217"/>
      <c r="T350" s="217"/>
      <c r="U350" s="217"/>
      <c r="V350" s="217"/>
      <c r="W350" s="249"/>
      <c r="X350" s="26"/>
      <c r="Y350" s="26"/>
      <c r="Z350" s="26"/>
      <c r="AA350" s="26"/>
      <c r="AB350" s="26"/>
      <c r="AC350" s="26"/>
      <c r="AD350" s="26"/>
      <c r="AE350" s="26"/>
      <c r="AR350" s="58" t="s">
        <v>223</v>
      </c>
      <c r="AT350" s="58" t="s">
        <v>218</v>
      </c>
      <c r="AU350" s="58" t="s">
        <v>93</v>
      </c>
      <c r="AY350" s="18" t="s">
        <v>216</v>
      </c>
      <c r="BE350" s="59">
        <f>IF(N350="základní",J350,0)</f>
        <v>0</v>
      </c>
      <c r="BF350" s="59">
        <f>IF(N350="snížená",J350,0)</f>
        <v>0</v>
      </c>
      <c r="BG350" s="59">
        <f>IF(N350="zákl. přenesená",J350,0)</f>
        <v>0</v>
      </c>
      <c r="BH350" s="59">
        <f>IF(N350="sníž. přenesená",J350,0)</f>
        <v>0</v>
      </c>
      <c r="BI350" s="59">
        <f>IF(N350="nulová",J350,0)</f>
        <v>0</v>
      </c>
      <c r="BJ350" s="18" t="s">
        <v>91</v>
      </c>
      <c r="BK350" s="59">
        <f>ROUND(I350*H350,2)</f>
        <v>0</v>
      </c>
      <c r="BL350" s="18" t="s">
        <v>223</v>
      </c>
      <c r="BM350" s="58" t="s">
        <v>515</v>
      </c>
    </row>
    <row r="351" spans="1:51" s="13" customFormat="1" ht="12">
      <c r="A351" s="140"/>
      <c r="B351" s="141"/>
      <c r="C351" s="140"/>
      <c r="D351" s="137" t="s">
        <v>225</v>
      </c>
      <c r="E351" s="142" t="s">
        <v>1</v>
      </c>
      <c r="F351" s="143" t="s">
        <v>516</v>
      </c>
      <c r="G351" s="140"/>
      <c r="H351" s="144">
        <v>578.739</v>
      </c>
      <c r="I351" s="61"/>
      <c r="J351" s="140"/>
      <c r="K351" s="140"/>
      <c r="L351" s="194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231"/>
      <c r="AT351" s="60" t="s">
        <v>225</v>
      </c>
      <c r="AU351" s="60" t="s">
        <v>93</v>
      </c>
      <c r="AV351" s="13" t="s">
        <v>93</v>
      </c>
      <c r="AW351" s="13" t="s">
        <v>38</v>
      </c>
      <c r="AX351" s="13" t="s">
        <v>83</v>
      </c>
      <c r="AY351" s="60" t="s">
        <v>216</v>
      </c>
    </row>
    <row r="352" spans="1:51" s="14" customFormat="1" ht="12">
      <c r="A352" s="145"/>
      <c r="B352" s="146"/>
      <c r="C352" s="145"/>
      <c r="D352" s="137" t="s">
        <v>225</v>
      </c>
      <c r="E352" s="147" t="s">
        <v>1</v>
      </c>
      <c r="F352" s="148" t="s">
        <v>229</v>
      </c>
      <c r="G352" s="145"/>
      <c r="H352" s="149">
        <v>578.739</v>
      </c>
      <c r="I352" s="63"/>
      <c r="J352" s="145"/>
      <c r="K352" s="145"/>
      <c r="L352" s="200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235"/>
      <c r="AT352" s="62" t="s">
        <v>225</v>
      </c>
      <c r="AU352" s="62" t="s">
        <v>93</v>
      </c>
      <c r="AV352" s="14" t="s">
        <v>223</v>
      </c>
      <c r="AW352" s="14" t="s">
        <v>38</v>
      </c>
      <c r="AX352" s="14" t="s">
        <v>91</v>
      </c>
      <c r="AY352" s="62" t="s">
        <v>216</v>
      </c>
    </row>
    <row r="353" spans="1:65" s="2" customFormat="1" ht="24.2" customHeight="1">
      <c r="A353" s="83"/>
      <c r="B353" s="84"/>
      <c r="C353" s="130" t="s">
        <v>517</v>
      </c>
      <c r="D353" s="130" t="s">
        <v>218</v>
      </c>
      <c r="E353" s="131" t="s">
        <v>518</v>
      </c>
      <c r="F353" s="132" t="s">
        <v>519</v>
      </c>
      <c r="G353" s="133" t="s">
        <v>221</v>
      </c>
      <c r="H353" s="134">
        <v>34.38</v>
      </c>
      <c r="I353" s="57"/>
      <c r="J353" s="187">
        <f>ROUND(I353*H353,2)</f>
        <v>0</v>
      </c>
      <c r="K353" s="132" t="s">
        <v>222</v>
      </c>
      <c r="L353" s="188">
        <f t="shared" si="3"/>
        <v>0</v>
      </c>
      <c r="M353" s="217"/>
      <c r="N353" s="217"/>
      <c r="O353" s="217"/>
      <c r="P353" s="217"/>
      <c r="Q353" s="217"/>
      <c r="R353" s="217"/>
      <c r="S353" s="217"/>
      <c r="T353" s="217"/>
      <c r="U353" s="217"/>
      <c r="V353" s="217"/>
      <c r="W353" s="249"/>
      <c r="X353" s="26"/>
      <c r="Y353" s="26"/>
      <c r="Z353" s="26"/>
      <c r="AA353" s="26"/>
      <c r="AB353" s="26"/>
      <c r="AC353" s="26"/>
      <c r="AD353" s="26"/>
      <c r="AE353" s="26"/>
      <c r="AR353" s="58" t="s">
        <v>223</v>
      </c>
      <c r="AT353" s="58" t="s">
        <v>218</v>
      </c>
      <c r="AU353" s="58" t="s">
        <v>93</v>
      </c>
      <c r="AY353" s="18" t="s">
        <v>216</v>
      </c>
      <c r="BE353" s="59">
        <f>IF(N353="základní",J353,0)</f>
        <v>0</v>
      </c>
      <c r="BF353" s="59">
        <f>IF(N353="snížená",J353,0)</f>
        <v>0</v>
      </c>
      <c r="BG353" s="59">
        <f>IF(N353="zákl. přenesená",J353,0)</f>
        <v>0</v>
      </c>
      <c r="BH353" s="59">
        <f>IF(N353="sníž. přenesená",J353,0)</f>
        <v>0</v>
      </c>
      <c r="BI353" s="59">
        <f>IF(N353="nulová",J353,0)</f>
        <v>0</v>
      </c>
      <c r="BJ353" s="18" t="s">
        <v>91</v>
      </c>
      <c r="BK353" s="59">
        <f>ROUND(I353*H353,2)</f>
        <v>0</v>
      </c>
      <c r="BL353" s="18" t="s">
        <v>223</v>
      </c>
      <c r="BM353" s="58" t="s">
        <v>520</v>
      </c>
    </row>
    <row r="354" spans="1:51" s="13" customFormat="1" ht="12">
      <c r="A354" s="140"/>
      <c r="B354" s="141"/>
      <c r="C354" s="140"/>
      <c r="D354" s="137" t="s">
        <v>225</v>
      </c>
      <c r="E354" s="142" t="s">
        <v>1</v>
      </c>
      <c r="F354" s="143" t="s">
        <v>521</v>
      </c>
      <c r="G354" s="140"/>
      <c r="H354" s="144">
        <v>4.97</v>
      </c>
      <c r="I354" s="61"/>
      <c r="J354" s="140"/>
      <c r="K354" s="140"/>
      <c r="L354" s="194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231"/>
      <c r="AT354" s="60" t="s">
        <v>225</v>
      </c>
      <c r="AU354" s="60" t="s">
        <v>93</v>
      </c>
      <c r="AV354" s="13" t="s">
        <v>93</v>
      </c>
      <c r="AW354" s="13" t="s">
        <v>38</v>
      </c>
      <c r="AX354" s="13" t="s">
        <v>83</v>
      </c>
      <c r="AY354" s="60" t="s">
        <v>216</v>
      </c>
    </row>
    <row r="355" spans="1:51" s="13" customFormat="1" ht="12">
      <c r="A355" s="140"/>
      <c r="B355" s="141"/>
      <c r="C355" s="140"/>
      <c r="D355" s="137" t="s">
        <v>225</v>
      </c>
      <c r="E355" s="142" t="s">
        <v>1</v>
      </c>
      <c r="F355" s="143" t="s">
        <v>522</v>
      </c>
      <c r="G355" s="140"/>
      <c r="H355" s="144">
        <v>8.08</v>
      </c>
      <c r="I355" s="61"/>
      <c r="J355" s="140"/>
      <c r="K355" s="140"/>
      <c r="L355" s="194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231"/>
      <c r="AT355" s="60" t="s">
        <v>225</v>
      </c>
      <c r="AU355" s="60" t="s">
        <v>93</v>
      </c>
      <c r="AV355" s="13" t="s">
        <v>93</v>
      </c>
      <c r="AW355" s="13" t="s">
        <v>38</v>
      </c>
      <c r="AX355" s="13" t="s">
        <v>83</v>
      </c>
      <c r="AY355" s="60" t="s">
        <v>216</v>
      </c>
    </row>
    <row r="356" spans="1:51" s="13" customFormat="1" ht="12">
      <c r="A356" s="140"/>
      <c r="B356" s="141"/>
      <c r="C356" s="140"/>
      <c r="D356" s="137" t="s">
        <v>225</v>
      </c>
      <c r="E356" s="142" t="s">
        <v>1</v>
      </c>
      <c r="F356" s="143" t="s">
        <v>523</v>
      </c>
      <c r="G356" s="140"/>
      <c r="H356" s="144">
        <v>15.42</v>
      </c>
      <c r="I356" s="61"/>
      <c r="J356" s="140"/>
      <c r="K356" s="140"/>
      <c r="L356" s="194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231"/>
      <c r="AT356" s="60" t="s">
        <v>225</v>
      </c>
      <c r="AU356" s="60" t="s">
        <v>93</v>
      </c>
      <c r="AV356" s="13" t="s">
        <v>93</v>
      </c>
      <c r="AW356" s="13" t="s">
        <v>38</v>
      </c>
      <c r="AX356" s="13" t="s">
        <v>83</v>
      </c>
      <c r="AY356" s="60" t="s">
        <v>216</v>
      </c>
    </row>
    <row r="357" spans="1:51" s="13" customFormat="1" ht="12">
      <c r="A357" s="140"/>
      <c r="B357" s="141"/>
      <c r="C357" s="140"/>
      <c r="D357" s="137" t="s">
        <v>225</v>
      </c>
      <c r="E357" s="142" t="s">
        <v>1</v>
      </c>
      <c r="F357" s="143" t="s">
        <v>524</v>
      </c>
      <c r="G357" s="140"/>
      <c r="H357" s="144">
        <v>5.91</v>
      </c>
      <c r="I357" s="61"/>
      <c r="J357" s="140"/>
      <c r="K357" s="140"/>
      <c r="L357" s="194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231"/>
      <c r="AT357" s="60" t="s">
        <v>225</v>
      </c>
      <c r="AU357" s="60" t="s">
        <v>93</v>
      </c>
      <c r="AV357" s="13" t="s">
        <v>93</v>
      </c>
      <c r="AW357" s="13" t="s">
        <v>38</v>
      </c>
      <c r="AX357" s="13" t="s">
        <v>83</v>
      </c>
      <c r="AY357" s="60" t="s">
        <v>216</v>
      </c>
    </row>
    <row r="358" spans="1:51" s="14" customFormat="1" ht="12">
      <c r="A358" s="145"/>
      <c r="B358" s="146"/>
      <c r="C358" s="145"/>
      <c r="D358" s="137" t="s">
        <v>225</v>
      </c>
      <c r="E358" s="147" t="s">
        <v>142</v>
      </c>
      <c r="F358" s="148" t="s">
        <v>229</v>
      </c>
      <c r="G358" s="145"/>
      <c r="H358" s="149">
        <v>34.38</v>
      </c>
      <c r="I358" s="63"/>
      <c r="J358" s="145"/>
      <c r="K358" s="145"/>
      <c r="L358" s="200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235"/>
      <c r="AT358" s="62" t="s">
        <v>225</v>
      </c>
      <c r="AU358" s="62" t="s">
        <v>93</v>
      </c>
      <c r="AV358" s="14" t="s">
        <v>223</v>
      </c>
      <c r="AW358" s="14" t="s">
        <v>38</v>
      </c>
      <c r="AX358" s="14" t="s">
        <v>91</v>
      </c>
      <c r="AY358" s="62" t="s">
        <v>216</v>
      </c>
    </row>
    <row r="359" spans="1:65" s="2" customFormat="1" ht="21.75" customHeight="1">
      <c r="A359" s="83"/>
      <c r="B359" s="84"/>
      <c r="C359" s="130" t="s">
        <v>525</v>
      </c>
      <c r="D359" s="130" t="s">
        <v>218</v>
      </c>
      <c r="E359" s="131" t="s">
        <v>526</v>
      </c>
      <c r="F359" s="132" t="s">
        <v>527</v>
      </c>
      <c r="G359" s="133" t="s">
        <v>221</v>
      </c>
      <c r="H359" s="134">
        <v>34.38</v>
      </c>
      <c r="I359" s="57"/>
      <c r="J359" s="187">
        <f>ROUND(I359*H359,2)</f>
        <v>0</v>
      </c>
      <c r="K359" s="132" t="s">
        <v>222</v>
      </c>
      <c r="L359" s="188">
        <f t="shared" si="3"/>
        <v>0</v>
      </c>
      <c r="M359" s="217"/>
      <c r="N359" s="217"/>
      <c r="O359" s="217"/>
      <c r="P359" s="217"/>
      <c r="Q359" s="217"/>
      <c r="R359" s="217"/>
      <c r="S359" s="217"/>
      <c r="T359" s="217"/>
      <c r="U359" s="217"/>
      <c r="V359" s="217"/>
      <c r="W359" s="249"/>
      <c r="X359" s="26"/>
      <c r="Y359" s="26"/>
      <c r="Z359" s="26"/>
      <c r="AA359" s="26"/>
      <c r="AB359" s="26"/>
      <c r="AC359" s="26"/>
      <c r="AD359" s="26"/>
      <c r="AE359" s="26"/>
      <c r="AR359" s="58" t="s">
        <v>223</v>
      </c>
      <c r="AT359" s="58" t="s">
        <v>218</v>
      </c>
      <c r="AU359" s="58" t="s">
        <v>93</v>
      </c>
      <c r="AY359" s="18" t="s">
        <v>216</v>
      </c>
      <c r="BE359" s="59">
        <f>IF(N359="základní",J359,0)</f>
        <v>0</v>
      </c>
      <c r="BF359" s="59">
        <f>IF(N359="snížená",J359,0)</f>
        <v>0</v>
      </c>
      <c r="BG359" s="59">
        <f>IF(N359="zákl. přenesená",J359,0)</f>
        <v>0</v>
      </c>
      <c r="BH359" s="59">
        <f>IF(N359="sníž. přenesená",J359,0)</f>
        <v>0</v>
      </c>
      <c r="BI359" s="59">
        <f>IF(N359="nulová",J359,0)</f>
        <v>0</v>
      </c>
      <c r="BJ359" s="18" t="s">
        <v>91</v>
      </c>
      <c r="BK359" s="59">
        <f>ROUND(I359*H359,2)</f>
        <v>0</v>
      </c>
      <c r="BL359" s="18" t="s">
        <v>223</v>
      </c>
      <c r="BM359" s="58" t="s">
        <v>528</v>
      </c>
    </row>
    <row r="360" spans="1:51" s="13" customFormat="1" ht="12">
      <c r="A360" s="140"/>
      <c r="B360" s="141"/>
      <c r="C360" s="140"/>
      <c r="D360" s="137" t="s">
        <v>225</v>
      </c>
      <c r="E360" s="142" t="s">
        <v>1</v>
      </c>
      <c r="F360" s="143" t="s">
        <v>142</v>
      </c>
      <c r="G360" s="140"/>
      <c r="H360" s="144">
        <v>34.38</v>
      </c>
      <c r="I360" s="61"/>
      <c r="J360" s="140"/>
      <c r="K360" s="140"/>
      <c r="L360" s="194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231"/>
      <c r="AT360" s="60" t="s">
        <v>225</v>
      </c>
      <c r="AU360" s="60" t="s">
        <v>93</v>
      </c>
      <c r="AV360" s="13" t="s">
        <v>93</v>
      </c>
      <c r="AW360" s="13" t="s">
        <v>38</v>
      </c>
      <c r="AX360" s="13" t="s">
        <v>91</v>
      </c>
      <c r="AY360" s="60" t="s">
        <v>216</v>
      </c>
    </row>
    <row r="361" spans="1:65" s="2" customFormat="1" ht="24.2" customHeight="1">
      <c r="A361" s="83"/>
      <c r="B361" s="84"/>
      <c r="C361" s="130" t="s">
        <v>529</v>
      </c>
      <c r="D361" s="130" t="s">
        <v>218</v>
      </c>
      <c r="E361" s="131" t="s">
        <v>530</v>
      </c>
      <c r="F361" s="132" t="s">
        <v>531</v>
      </c>
      <c r="G361" s="133" t="s">
        <v>221</v>
      </c>
      <c r="H361" s="134">
        <v>578.739</v>
      </c>
      <c r="I361" s="57"/>
      <c r="J361" s="187">
        <f>ROUND(I361*H361,2)</f>
        <v>0</v>
      </c>
      <c r="K361" s="132" t="s">
        <v>222</v>
      </c>
      <c r="L361" s="188">
        <f>J361</f>
        <v>0</v>
      </c>
      <c r="M361" s="217"/>
      <c r="N361" s="217"/>
      <c r="O361" s="217"/>
      <c r="P361" s="217"/>
      <c r="Q361" s="217"/>
      <c r="R361" s="217"/>
      <c r="S361" s="217"/>
      <c r="T361" s="217"/>
      <c r="U361" s="217"/>
      <c r="V361" s="217"/>
      <c r="W361" s="249"/>
      <c r="X361" s="26"/>
      <c r="Y361" s="26"/>
      <c r="Z361" s="26"/>
      <c r="AA361" s="26"/>
      <c r="AB361" s="26"/>
      <c r="AC361" s="26"/>
      <c r="AD361" s="26"/>
      <c r="AE361" s="26"/>
      <c r="AR361" s="58" t="s">
        <v>223</v>
      </c>
      <c r="AT361" s="58" t="s">
        <v>218</v>
      </c>
      <c r="AU361" s="58" t="s">
        <v>93</v>
      </c>
      <c r="AY361" s="18" t="s">
        <v>216</v>
      </c>
      <c r="BE361" s="59">
        <f>IF(N361="základní",J361,0)</f>
        <v>0</v>
      </c>
      <c r="BF361" s="59">
        <f>IF(N361="snížená",J361,0)</f>
        <v>0</v>
      </c>
      <c r="BG361" s="59">
        <f>IF(N361="zákl. přenesená",J361,0)</f>
        <v>0</v>
      </c>
      <c r="BH361" s="59">
        <f>IF(N361="sníž. přenesená",J361,0)</f>
        <v>0</v>
      </c>
      <c r="BI361" s="59">
        <f>IF(N361="nulová",J361,0)</f>
        <v>0</v>
      </c>
      <c r="BJ361" s="18" t="s">
        <v>91</v>
      </c>
      <c r="BK361" s="59">
        <f>ROUND(I361*H361,2)</f>
        <v>0</v>
      </c>
      <c r="BL361" s="18" t="s">
        <v>223</v>
      </c>
      <c r="BM361" s="58" t="s">
        <v>532</v>
      </c>
    </row>
    <row r="362" spans="1:51" s="13" customFormat="1" ht="12">
      <c r="A362" s="140"/>
      <c r="B362" s="141"/>
      <c r="C362" s="140"/>
      <c r="D362" s="137" t="s">
        <v>225</v>
      </c>
      <c r="E362" s="142" t="s">
        <v>1</v>
      </c>
      <c r="F362" s="143" t="s">
        <v>516</v>
      </c>
      <c r="G362" s="140"/>
      <c r="H362" s="144">
        <v>578.739</v>
      </c>
      <c r="I362" s="61"/>
      <c r="J362" s="140"/>
      <c r="K362" s="140"/>
      <c r="L362" s="194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231"/>
      <c r="AT362" s="60" t="s">
        <v>225</v>
      </c>
      <c r="AU362" s="60" t="s">
        <v>93</v>
      </c>
      <c r="AV362" s="13" t="s">
        <v>93</v>
      </c>
      <c r="AW362" s="13" t="s">
        <v>38</v>
      </c>
      <c r="AX362" s="13" t="s">
        <v>91</v>
      </c>
      <c r="AY362" s="60" t="s">
        <v>216</v>
      </c>
    </row>
    <row r="363" spans="1:65" s="2" customFormat="1" ht="24.2" customHeight="1">
      <c r="A363" s="83"/>
      <c r="B363" s="84"/>
      <c r="C363" s="130" t="s">
        <v>533</v>
      </c>
      <c r="D363" s="130" t="s">
        <v>218</v>
      </c>
      <c r="E363" s="131" t="s">
        <v>534</v>
      </c>
      <c r="F363" s="132" t="s">
        <v>535</v>
      </c>
      <c r="G363" s="133" t="s">
        <v>221</v>
      </c>
      <c r="H363" s="134">
        <v>34.38</v>
      </c>
      <c r="I363" s="57"/>
      <c r="J363" s="187">
        <f>ROUND(I363*H363,2)</f>
        <v>0</v>
      </c>
      <c r="K363" s="132" t="s">
        <v>222</v>
      </c>
      <c r="L363" s="188">
        <f>J363</f>
        <v>0</v>
      </c>
      <c r="M363" s="217"/>
      <c r="N363" s="217"/>
      <c r="O363" s="217"/>
      <c r="P363" s="217"/>
      <c r="Q363" s="217"/>
      <c r="R363" s="217"/>
      <c r="S363" s="217"/>
      <c r="T363" s="217"/>
      <c r="U363" s="217"/>
      <c r="V363" s="217"/>
      <c r="W363" s="249"/>
      <c r="X363" s="26"/>
      <c r="Y363" s="26"/>
      <c r="Z363" s="26"/>
      <c r="AA363" s="26"/>
      <c r="AB363" s="26"/>
      <c r="AC363" s="26"/>
      <c r="AD363" s="26"/>
      <c r="AE363" s="26"/>
      <c r="AR363" s="58" t="s">
        <v>223</v>
      </c>
      <c r="AT363" s="58" t="s">
        <v>218</v>
      </c>
      <c r="AU363" s="58" t="s">
        <v>93</v>
      </c>
      <c r="AY363" s="18" t="s">
        <v>216</v>
      </c>
      <c r="BE363" s="59">
        <f>IF(N363="základní",J363,0)</f>
        <v>0</v>
      </c>
      <c r="BF363" s="59">
        <f>IF(N363="snížená",J363,0)</f>
        <v>0</v>
      </c>
      <c r="BG363" s="59">
        <f>IF(N363="zákl. přenesená",J363,0)</f>
        <v>0</v>
      </c>
      <c r="BH363" s="59">
        <f>IF(N363="sníž. přenesená",J363,0)</f>
        <v>0</v>
      </c>
      <c r="BI363" s="59">
        <f>IF(N363="nulová",J363,0)</f>
        <v>0</v>
      </c>
      <c r="BJ363" s="18" t="s">
        <v>91</v>
      </c>
      <c r="BK363" s="59">
        <f>ROUND(I363*H363,2)</f>
        <v>0</v>
      </c>
      <c r="BL363" s="18" t="s">
        <v>223</v>
      </c>
      <c r="BM363" s="58" t="s">
        <v>536</v>
      </c>
    </row>
    <row r="364" spans="1:51" s="13" customFormat="1" ht="12">
      <c r="A364" s="140"/>
      <c r="B364" s="141"/>
      <c r="C364" s="140"/>
      <c r="D364" s="137" t="s">
        <v>225</v>
      </c>
      <c r="E364" s="142" t="s">
        <v>1</v>
      </c>
      <c r="F364" s="143" t="s">
        <v>142</v>
      </c>
      <c r="G364" s="140"/>
      <c r="H364" s="144">
        <v>34.38</v>
      </c>
      <c r="I364" s="61"/>
      <c r="J364" s="140"/>
      <c r="K364" s="140"/>
      <c r="L364" s="194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231"/>
      <c r="AT364" s="60" t="s">
        <v>225</v>
      </c>
      <c r="AU364" s="60" t="s">
        <v>93</v>
      </c>
      <c r="AV364" s="13" t="s">
        <v>93</v>
      </c>
      <c r="AW364" s="13" t="s">
        <v>38</v>
      </c>
      <c r="AX364" s="13" t="s">
        <v>91</v>
      </c>
      <c r="AY364" s="60" t="s">
        <v>216</v>
      </c>
    </row>
    <row r="365" spans="1:65" s="2" customFormat="1" ht="24.2" customHeight="1">
      <c r="A365" s="83"/>
      <c r="B365" s="84"/>
      <c r="C365" s="130" t="s">
        <v>537</v>
      </c>
      <c r="D365" s="130" t="s">
        <v>218</v>
      </c>
      <c r="E365" s="131" t="s">
        <v>538</v>
      </c>
      <c r="F365" s="132" t="s">
        <v>539</v>
      </c>
      <c r="G365" s="133" t="s">
        <v>221</v>
      </c>
      <c r="H365" s="134">
        <v>544.359</v>
      </c>
      <c r="I365" s="57"/>
      <c r="J365" s="187">
        <f>ROUND(I365*H365,2)</f>
        <v>0</v>
      </c>
      <c r="K365" s="132" t="s">
        <v>222</v>
      </c>
      <c r="L365" s="188">
        <f>J365</f>
        <v>0</v>
      </c>
      <c r="M365" s="217"/>
      <c r="N365" s="217"/>
      <c r="O365" s="217"/>
      <c r="P365" s="217"/>
      <c r="Q365" s="217"/>
      <c r="R365" s="217"/>
      <c r="S365" s="217"/>
      <c r="T365" s="217"/>
      <c r="U365" s="217"/>
      <c r="V365" s="217"/>
      <c r="W365" s="249"/>
      <c r="X365" s="26"/>
      <c r="Y365" s="26"/>
      <c r="Z365" s="26"/>
      <c r="AA365" s="26"/>
      <c r="AB365" s="26"/>
      <c r="AC365" s="26"/>
      <c r="AD365" s="26"/>
      <c r="AE365" s="26"/>
      <c r="AR365" s="58" t="s">
        <v>223</v>
      </c>
      <c r="AT365" s="58" t="s">
        <v>218</v>
      </c>
      <c r="AU365" s="58" t="s">
        <v>93</v>
      </c>
      <c r="AY365" s="18" t="s">
        <v>216</v>
      </c>
      <c r="BE365" s="59">
        <f>IF(N365="základní",J365,0)</f>
        <v>0</v>
      </c>
      <c r="BF365" s="59">
        <f>IF(N365="snížená",J365,0)</f>
        <v>0</v>
      </c>
      <c r="BG365" s="59">
        <f>IF(N365="zákl. přenesená",J365,0)</f>
        <v>0</v>
      </c>
      <c r="BH365" s="59">
        <f>IF(N365="sníž. přenesená",J365,0)</f>
        <v>0</v>
      </c>
      <c r="BI365" s="59">
        <f>IF(N365="nulová",J365,0)</f>
        <v>0</v>
      </c>
      <c r="BJ365" s="18" t="s">
        <v>91</v>
      </c>
      <c r="BK365" s="59">
        <f>ROUND(I365*H365,2)</f>
        <v>0</v>
      </c>
      <c r="BL365" s="18" t="s">
        <v>223</v>
      </c>
      <c r="BM365" s="58" t="s">
        <v>540</v>
      </c>
    </row>
    <row r="366" spans="1:51" s="13" customFormat="1" ht="22.5">
      <c r="A366" s="140"/>
      <c r="B366" s="141"/>
      <c r="C366" s="140"/>
      <c r="D366" s="137" t="s">
        <v>225</v>
      </c>
      <c r="E366" s="142" t="s">
        <v>1</v>
      </c>
      <c r="F366" s="143" t="s">
        <v>541</v>
      </c>
      <c r="G366" s="140"/>
      <c r="H366" s="144">
        <v>181.453</v>
      </c>
      <c r="I366" s="61"/>
      <c r="J366" s="140"/>
      <c r="K366" s="140"/>
      <c r="L366" s="194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231"/>
      <c r="AT366" s="60" t="s">
        <v>225</v>
      </c>
      <c r="AU366" s="60" t="s">
        <v>93</v>
      </c>
      <c r="AV366" s="13" t="s">
        <v>93</v>
      </c>
      <c r="AW366" s="13" t="s">
        <v>38</v>
      </c>
      <c r="AX366" s="13" t="s">
        <v>83</v>
      </c>
      <c r="AY366" s="60" t="s">
        <v>216</v>
      </c>
    </row>
    <row r="367" spans="1:51" s="13" customFormat="1" ht="22.5">
      <c r="A367" s="140"/>
      <c r="B367" s="141"/>
      <c r="C367" s="140"/>
      <c r="D367" s="137" t="s">
        <v>225</v>
      </c>
      <c r="E367" s="142" t="s">
        <v>1</v>
      </c>
      <c r="F367" s="143" t="s">
        <v>542</v>
      </c>
      <c r="G367" s="140"/>
      <c r="H367" s="144">
        <v>181.453</v>
      </c>
      <c r="I367" s="61"/>
      <c r="J367" s="140"/>
      <c r="K367" s="140"/>
      <c r="L367" s="194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231"/>
      <c r="AT367" s="60" t="s">
        <v>225</v>
      </c>
      <c r="AU367" s="60" t="s">
        <v>93</v>
      </c>
      <c r="AV367" s="13" t="s">
        <v>93</v>
      </c>
      <c r="AW367" s="13" t="s">
        <v>38</v>
      </c>
      <c r="AX367" s="13" t="s">
        <v>83</v>
      </c>
      <c r="AY367" s="60" t="s">
        <v>216</v>
      </c>
    </row>
    <row r="368" spans="1:51" s="13" customFormat="1" ht="22.5">
      <c r="A368" s="140"/>
      <c r="B368" s="141"/>
      <c r="C368" s="140"/>
      <c r="D368" s="137" t="s">
        <v>225</v>
      </c>
      <c r="E368" s="142" t="s">
        <v>1</v>
      </c>
      <c r="F368" s="143" t="s">
        <v>543</v>
      </c>
      <c r="G368" s="140"/>
      <c r="H368" s="144">
        <v>181.453</v>
      </c>
      <c r="I368" s="61"/>
      <c r="J368" s="140"/>
      <c r="K368" s="140"/>
      <c r="L368" s="194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231"/>
      <c r="AT368" s="60" t="s">
        <v>225</v>
      </c>
      <c r="AU368" s="60" t="s">
        <v>93</v>
      </c>
      <c r="AV368" s="13" t="s">
        <v>93</v>
      </c>
      <c r="AW368" s="13" t="s">
        <v>38</v>
      </c>
      <c r="AX368" s="13" t="s">
        <v>83</v>
      </c>
      <c r="AY368" s="60" t="s">
        <v>216</v>
      </c>
    </row>
    <row r="369" spans="1:51" s="14" customFormat="1" ht="12">
      <c r="A369" s="145"/>
      <c r="B369" s="146"/>
      <c r="C369" s="145"/>
      <c r="D369" s="137" t="s">
        <v>225</v>
      </c>
      <c r="E369" s="147" t="s">
        <v>136</v>
      </c>
      <c r="F369" s="148" t="s">
        <v>229</v>
      </c>
      <c r="G369" s="145"/>
      <c r="H369" s="149">
        <v>544.359</v>
      </c>
      <c r="I369" s="63"/>
      <c r="J369" s="145"/>
      <c r="K369" s="145"/>
      <c r="L369" s="200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235"/>
      <c r="AT369" s="62" t="s">
        <v>225</v>
      </c>
      <c r="AU369" s="62" t="s">
        <v>93</v>
      </c>
      <c r="AV369" s="14" t="s">
        <v>223</v>
      </c>
      <c r="AW369" s="14" t="s">
        <v>38</v>
      </c>
      <c r="AX369" s="14" t="s">
        <v>91</v>
      </c>
      <c r="AY369" s="62" t="s">
        <v>216</v>
      </c>
    </row>
    <row r="370" spans="1:65" s="2" customFormat="1" ht="24.2" customHeight="1">
      <c r="A370" s="83"/>
      <c r="B370" s="84"/>
      <c r="C370" s="130" t="s">
        <v>544</v>
      </c>
      <c r="D370" s="130" t="s">
        <v>218</v>
      </c>
      <c r="E370" s="131" t="s">
        <v>545</v>
      </c>
      <c r="F370" s="132" t="s">
        <v>546</v>
      </c>
      <c r="G370" s="133" t="s">
        <v>221</v>
      </c>
      <c r="H370" s="134">
        <v>34.38</v>
      </c>
      <c r="I370" s="57"/>
      <c r="J370" s="187">
        <f>ROUND(I370*H370,2)</f>
        <v>0</v>
      </c>
      <c r="K370" s="132" t="s">
        <v>222</v>
      </c>
      <c r="L370" s="188">
        <f>J370</f>
        <v>0</v>
      </c>
      <c r="M370" s="217"/>
      <c r="N370" s="217"/>
      <c r="O370" s="217"/>
      <c r="P370" s="217"/>
      <c r="Q370" s="217"/>
      <c r="R370" s="217"/>
      <c r="S370" s="217"/>
      <c r="T370" s="217"/>
      <c r="U370" s="217"/>
      <c r="V370" s="217"/>
      <c r="W370" s="249"/>
      <c r="X370" s="26"/>
      <c r="Y370" s="26"/>
      <c r="Z370" s="26"/>
      <c r="AA370" s="26"/>
      <c r="AB370" s="26"/>
      <c r="AC370" s="26"/>
      <c r="AD370" s="26"/>
      <c r="AE370" s="26"/>
      <c r="AR370" s="58" t="s">
        <v>223</v>
      </c>
      <c r="AT370" s="58" t="s">
        <v>218</v>
      </c>
      <c r="AU370" s="58" t="s">
        <v>93</v>
      </c>
      <c r="AY370" s="18" t="s">
        <v>216</v>
      </c>
      <c r="BE370" s="59">
        <f>IF(N370="základní",J370,0)</f>
        <v>0</v>
      </c>
      <c r="BF370" s="59">
        <f>IF(N370="snížená",J370,0)</f>
        <v>0</v>
      </c>
      <c r="BG370" s="59">
        <f>IF(N370="zákl. přenesená",J370,0)</f>
        <v>0</v>
      </c>
      <c r="BH370" s="59">
        <f>IF(N370="sníž. přenesená",J370,0)</f>
        <v>0</v>
      </c>
      <c r="BI370" s="59">
        <f>IF(N370="nulová",J370,0)</f>
        <v>0</v>
      </c>
      <c r="BJ370" s="18" t="s">
        <v>91</v>
      </c>
      <c r="BK370" s="59">
        <f>ROUND(I370*H370,2)</f>
        <v>0</v>
      </c>
      <c r="BL370" s="18" t="s">
        <v>223</v>
      </c>
      <c r="BM370" s="58" t="s">
        <v>547</v>
      </c>
    </row>
    <row r="371" spans="1:51" s="13" customFormat="1" ht="12">
      <c r="A371" s="140"/>
      <c r="B371" s="141"/>
      <c r="C371" s="140"/>
      <c r="D371" s="137" t="s">
        <v>225</v>
      </c>
      <c r="E371" s="142" t="s">
        <v>1</v>
      </c>
      <c r="F371" s="143" t="s">
        <v>142</v>
      </c>
      <c r="G371" s="140"/>
      <c r="H371" s="144">
        <v>34.38</v>
      </c>
      <c r="I371" s="61"/>
      <c r="J371" s="140"/>
      <c r="K371" s="140"/>
      <c r="L371" s="194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231"/>
      <c r="AT371" s="60" t="s">
        <v>225</v>
      </c>
      <c r="AU371" s="60" t="s">
        <v>93</v>
      </c>
      <c r="AV371" s="13" t="s">
        <v>93</v>
      </c>
      <c r="AW371" s="13" t="s">
        <v>38</v>
      </c>
      <c r="AX371" s="13" t="s">
        <v>91</v>
      </c>
      <c r="AY371" s="60" t="s">
        <v>216</v>
      </c>
    </row>
    <row r="372" spans="1:65" s="2" customFormat="1" ht="33" customHeight="1">
      <c r="A372" s="83"/>
      <c r="B372" s="84"/>
      <c r="C372" s="130" t="s">
        <v>548</v>
      </c>
      <c r="D372" s="130" t="s">
        <v>218</v>
      </c>
      <c r="E372" s="131" t="s">
        <v>549</v>
      </c>
      <c r="F372" s="132" t="s">
        <v>550</v>
      </c>
      <c r="G372" s="133" t="s">
        <v>221</v>
      </c>
      <c r="H372" s="134">
        <v>544.359</v>
      </c>
      <c r="I372" s="57"/>
      <c r="J372" s="187">
        <f>ROUND(I372*H372,2)</f>
        <v>0</v>
      </c>
      <c r="K372" s="132" t="s">
        <v>222</v>
      </c>
      <c r="L372" s="188">
        <f>J372</f>
        <v>0</v>
      </c>
      <c r="M372" s="217"/>
      <c r="N372" s="217"/>
      <c r="O372" s="217"/>
      <c r="P372" s="217"/>
      <c r="Q372" s="217"/>
      <c r="R372" s="217"/>
      <c r="S372" s="217"/>
      <c r="T372" s="217"/>
      <c r="U372" s="217"/>
      <c r="V372" s="217"/>
      <c r="W372" s="249"/>
      <c r="X372" s="26"/>
      <c r="Y372" s="26"/>
      <c r="Z372" s="26"/>
      <c r="AA372" s="26"/>
      <c r="AB372" s="26"/>
      <c r="AC372" s="26"/>
      <c r="AD372" s="26"/>
      <c r="AE372" s="26"/>
      <c r="AR372" s="58" t="s">
        <v>223</v>
      </c>
      <c r="AT372" s="58" t="s">
        <v>218</v>
      </c>
      <c r="AU372" s="58" t="s">
        <v>93</v>
      </c>
      <c r="AY372" s="18" t="s">
        <v>216</v>
      </c>
      <c r="BE372" s="59">
        <f>IF(N372="základní",J372,0)</f>
        <v>0</v>
      </c>
      <c r="BF372" s="59">
        <f>IF(N372="snížená",J372,0)</f>
        <v>0</v>
      </c>
      <c r="BG372" s="59">
        <f>IF(N372="zákl. přenesená",J372,0)</f>
        <v>0</v>
      </c>
      <c r="BH372" s="59">
        <f>IF(N372="sníž. přenesená",J372,0)</f>
        <v>0</v>
      </c>
      <c r="BI372" s="59">
        <f>IF(N372="nulová",J372,0)</f>
        <v>0</v>
      </c>
      <c r="BJ372" s="18" t="s">
        <v>91</v>
      </c>
      <c r="BK372" s="59">
        <f>ROUND(I372*H372,2)</f>
        <v>0</v>
      </c>
      <c r="BL372" s="18" t="s">
        <v>223</v>
      </c>
      <c r="BM372" s="58" t="s">
        <v>551</v>
      </c>
    </row>
    <row r="373" spans="1:51" s="13" customFormat="1" ht="12">
      <c r="A373" s="140"/>
      <c r="B373" s="141"/>
      <c r="C373" s="140"/>
      <c r="D373" s="137" t="s">
        <v>225</v>
      </c>
      <c r="E373" s="142" t="s">
        <v>1</v>
      </c>
      <c r="F373" s="143" t="s">
        <v>136</v>
      </c>
      <c r="G373" s="140"/>
      <c r="H373" s="144">
        <v>544.359</v>
      </c>
      <c r="I373" s="61"/>
      <c r="J373" s="140"/>
      <c r="K373" s="140"/>
      <c r="L373" s="194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231"/>
      <c r="AT373" s="60" t="s">
        <v>225</v>
      </c>
      <c r="AU373" s="60" t="s">
        <v>93</v>
      </c>
      <c r="AV373" s="13" t="s">
        <v>93</v>
      </c>
      <c r="AW373" s="13" t="s">
        <v>38</v>
      </c>
      <c r="AX373" s="13" t="s">
        <v>91</v>
      </c>
      <c r="AY373" s="60" t="s">
        <v>216</v>
      </c>
    </row>
    <row r="374" spans="1:65" s="2" customFormat="1" ht="24.2" customHeight="1">
      <c r="A374" s="83"/>
      <c r="B374" s="84"/>
      <c r="C374" s="130" t="s">
        <v>552</v>
      </c>
      <c r="D374" s="130" t="s">
        <v>218</v>
      </c>
      <c r="E374" s="131" t="s">
        <v>553</v>
      </c>
      <c r="F374" s="132" t="s">
        <v>554</v>
      </c>
      <c r="G374" s="133" t="s">
        <v>221</v>
      </c>
      <c r="H374" s="134">
        <v>988.26</v>
      </c>
      <c r="I374" s="57"/>
      <c r="J374" s="187">
        <f>ROUND(I374*H374,2)</f>
        <v>0</v>
      </c>
      <c r="K374" s="132" t="s">
        <v>222</v>
      </c>
      <c r="L374" s="188">
        <f>J374</f>
        <v>0</v>
      </c>
      <c r="M374" s="217"/>
      <c r="N374" s="217"/>
      <c r="O374" s="217"/>
      <c r="P374" s="217"/>
      <c r="Q374" s="217"/>
      <c r="R374" s="217"/>
      <c r="S374" s="217"/>
      <c r="T374" s="217"/>
      <c r="U374" s="217"/>
      <c r="V374" s="217"/>
      <c r="W374" s="249"/>
      <c r="X374" s="26"/>
      <c r="Y374" s="26"/>
      <c r="Z374" s="26"/>
      <c r="AA374" s="26"/>
      <c r="AB374" s="26"/>
      <c r="AC374" s="26"/>
      <c r="AD374" s="26"/>
      <c r="AE374" s="26"/>
      <c r="AR374" s="58" t="s">
        <v>223</v>
      </c>
      <c r="AT374" s="58" t="s">
        <v>218</v>
      </c>
      <c r="AU374" s="58" t="s">
        <v>93</v>
      </c>
      <c r="AY374" s="18" t="s">
        <v>216</v>
      </c>
      <c r="BE374" s="59">
        <f>IF(N374="základní",J374,0)</f>
        <v>0</v>
      </c>
      <c r="BF374" s="59">
        <f>IF(N374="snížená",J374,0)</f>
        <v>0</v>
      </c>
      <c r="BG374" s="59">
        <f>IF(N374="zákl. přenesená",J374,0)</f>
        <v>0</v>
      </c>
      <c r="BH374" s="59">
        <f>IF(N374="sníž. přenesená",J374,0)</f>
        <v>0</v>
      </c>
      <c r="BI374" s="59">
        <f>IF(N374="nulová",J374,0)</f>
        <v>0</v>
      </c>
      <c r="BJ374" s="18" t="s">
        <v>91</v>
      </c>
      <c r="BK374" s="59">
        <f>ROUND(I374*H374,2)</f>
        <v>0</v>
      </c>
      <c r="BL374" s="18" t="s">
        <v>223</v>
      </c>
      <c r="BM374" s="58" t="s">
        <v>555</v>
      </c>
    </row>
    <row r="375" spans="1:51" s="13" customFormat="1" ht="12">
      <c r="A375" s="140"/>
      <c r="B375" s="141"/>
      <c r="C375" s="140"/>
      <c r="D375" s="137" t="s">
        <v>225</v>
      </c>
      <c r="E375" s="142" t="s">
        <v>1</v>
      </c>
      <c r="F375" s="143" t="s">
        <v>151</v>
      </c>
      <c r="G375" s="140"/>
      <c r="H375" s="144">
        <v>988.26</v>
      </c>
      <c r="I375" s="61"/>
      <c r="J375" s="140"/>
      <c r="K375" s="140"/>
      <c r="L375" s="194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231"/>
      <c r="AT375" s="60" t="s">
        <v>225</v>
      </c>
      <c r="AU375" s="60" t="s">
        <v>93</v>
      </c>
      <c r="AV375" s="13" t="s">
        <v>93</v>
      </c>
      <c r="AW375" s="13" t="s">
        <v>38</v>
      </c>
      <c r="AX375" s="13" t="s">
        <v>91</v>
      </c>
      <c r="AY375" s="60" t="s">
        <v>216</v>
      </c>
    </row>
    <row r="376" spans="1:65" s="2" customFormat="1" ht="33" customHeight="1">
      <c r="A376" s="83"/>
      <c r="B376" s="84"/>
      <c r="C376" s="130" t="s">
        <v>556</v>
      </c>
      <c r="D376" s="130" t="s">
        <v>218</v>
      </c>
      <c r="E376" s="131" t="s">
        <v>557</v>
      </c>
      <c r="F376" s="132" t="s">
        <v>558</v>
      </c>
      <c r="G376" s="133" t="s">
        <v>221</v>
      </c>
      <c r="H376" s="134">
        <v>988.26</v>
      </c>
      <c r="I376" s="57"/>
      <c r="J376" s="187">
        <f>ROUND(I376*H376,2)</f>
        <v>0</v>
      </c>
      <c r="K376" s="132" t="s">
        <v>222</v>
      </c>
      <c r="L376" s="188">
        <f>J376</f>
        <v>0</v>
      </c>
      <c r="M376" s="217"/>
      <c r="N376" s="217"/>
      <c r="O376" s="217"/>
      <c r="P376" s="217"/>
      <c r="Q376" s="217"/>
      <c r="R376" s="217"/>
      <c r="S376" s="217"/>
      <c r="T376" s="217"/>
      <c r="U376" s="217"/>
      <c r="V376" s="217"/>
      <c r="W376" s="249"/>
      <c r="X376" s="26"/>
      <c r="Y376" s="26"/>
      <c r="Z376" s="26"/>
      <c r="AA376" s="26"/>
      <c r="AB376" s="26"/>
      <c r="AC376" s="26"/>
      <c r="AD376" s="26"/>
      <c r="AE376" s="26"/>
      <c r="AR376" s="58" t="s">
        <v>223</v>
      </c>
      <c r="AT376" s="58" t="s">
        <v>218</v>
      </c>
      <c r="AU376" s="58" t="s">
        <v>93</v>
      </c>
      <c r="AY376" s="18" t="s">
        <v>216</v>
      </c>
      <c r="BE376" s="59">
        <f>IF(N376="základní",J376,0)</f>
        <v>0</v>
      </c>
      <c r="BF376" s="59">
        <f>IF(N376="snížená",J376,0)</f>
        <v>0</v>
      </c>
      <c r="BG376" s="59">
        <f>IF(N376="zákl. přenesená",J376,0)</f>
        <v>0</v>
      </c>
      <c r="BH376" s="59">
        <f>IF(N376="sníž. přenesená",J376,0)</f>
        <v>0</v>
      </c>
      <c r="BI376" s="59">
        <f>IF(N376="nulová",J376,0)</f>
        <v>0</v>
      </c>
      <c r="BJ376" s="18" t="s">
        <v>91</v>
      </c>
      <c r="BK376" s="59">
        <f>ROUND(I376*H376,2)</f>
        <v>0</v>
      </c>
      <c r="BL376" s="18" t="s">
        <v>223</v>
      </c>
      <c r="BM376" s="58" t="s">
        <v>559</v>
      </c>
    </row>
    <row r="377" spans="1:51" s="13" customFormat="1" ht="12">
      <c r="A377" s="140"/>
      <c r="B377" s="141"/>
      <c r="C377" s="140"/>
      <c r="D377" s="137" t="s">
        <v>225</v>
      </c>
      <c r="E377" s="142" t="s">
        <v>1</v>
      </c>
      <c r="F377" s="143" t="s">
        <v>151</v>
      </c>
      <c r="G377" s="140"/>
      <c r="H377" s="144">
        <v>988.26</v>
      </c>
      <c r="I377" s="61"/>
      <c r="J377" s="140"/>
      <c r="K377" s="140"/>
      <c r="L377" s="194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231"/>
      <c r="AT377" s="60" t="s">
        <v>225</v>
      </c>
      <c r="AU377" s="60" t="s">
        <v>93</v>
      </c>
      <c r="AV377" s="13" t="s">
        <v>93</v>
      </c>
      <c r="AW377" s="13" t="s">
        <v>38</v>
      </c>
      <c r="AX377" s="13" t="s">
        <v>91</v>
      </c>
      <c r="AY377" s="60" t="s">
        <v>216</v>
      </c>
    </row>
    <row r="378" spans="1:65" s="2" customFormat="1" ht="21.75" customHeight="1">
      <c r="A378" s="83"/>
      <c r="B378" s="84"/>
      <c r="C378" s="130" t="s">
        <v>560</v>
      </c>
      <c r="D378" s="130" t="s">
        <v>218</v>
      </c>
      <c r="E378" s="131" t="s">
        <v>561</v>
      </c>
      <c r="F378" s="132" t="s">
        <v>562</v>
      </c>
      <c r="G378" s="133" t="s">
        <v>221</v>
      </c>
      <c r="H378" s="134">
        <v>2575.084</v>
      </c>
      <c r="I378" s="57"/>
      <c r="J378" s="187">
        <f>ROUND(I378*H378,2)</f>
        <v>0</v>
      </c>
      <c r="K378" s="132" t="s">
        <v>222</v>
      </c>
      <c r="L378" s="188">
        <f>J378</f>
        <v>0</v>
      </c>
      <c r="M378" s="217"/>
      <c r="N378" s="217"/>
      <c r="O378" s="217"/>
      <c r="P378" s="217"/>
      <c r="Q378" s="217"/>
      <c r="R378" s="217"/>
      <c r="S378" s="217"/>
      <c r="T378" s="217"/>
      <c r="U378" s="217"/>
      <c r="V378" s="217"/>
      <c r="W378" s="249"/>
      <c r="X378" s="26"/>
      <c r="Y378" s="26"/>
      <c r="Z378" s="26"/>
      <c r="AA378" s="26"/>
      <c r="AB378" s="26"/>
      <c r="AC378" s="26"/>
      <c r="AD378" s="26"/>
      <c r="AE378" s="26"/>
      <c r="AR378" s="58" t="s">
        <v>223</v>
      </c>
      <c r="AT378" s="58" t="s">
        <v>218</v>
      </c>
      <c r="AU378" s="58" t="s">
        <v>93</v>
      </c>
      <c r="AY378" s="18" t="s">
        <v>216</v>
      </c>
      <c r="BE378" s="59">
        <f>IF(N378="základní",J378,0)</f>
        <v>0</v>
      </c>
      <c r="BF378" s="59">
        <f>IF(N378="snížená",J378,0)</f>
        <v>0</v>
      </c>
      <c r="BG378" s="59">
        <f>IF(N378="zákl. přenesená",J378,0)</f>
        <v>0</v>
      </c>
      <c r="BH378" s="59">
        <f>IF(N378="sníž. přenesená",J378,0)</f>
        <v>0</v>
      </c>
      <c r="BI378" s="59">
        <f>IF(N378="nulová",J378,0)</f>
        <v>0</v>
      </c>
      <c r="BJ378" s="18" t="s">
        <v>91</v>
      </c>
      <c r="BK378" s="59">
        <f>ROUND(I378*H378,2)</f>
        <v>0</v>
      </c>
      <c r="BL378" s="18" t="s">
        <v>223</v>
      </c>
      <c r="BM378" s="58" t="s">
        <v>563</v>
      </c>
    </row>
    <row r="379" spans="1:51" s="13" customFormat="1" ht="12">
      <c r="A379" s="140"/>
      <c r="B379" s="141"/>
      <c r="C379" s="140"/>
      <c r="D379" s="137" t="s">
        <v>225</v>
      </c>
      <c r="E379" s="142" t="s">
        <v>1</v>
      </c>
      <c r="F379" s="143" t="s">
        <v>564</v>
      </c>
      <c r="G379" s="140"/>
      <c r="H379" s="144">
        <v>2575.084</v>
      </c>
      <c r="I379" s="61"/>
      <c r="J379" s="140"/>
      <c r="K379" s="140"/>
      <c r="L379" s="194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231"/>
      <c r="AT379" s="60" t="s">
        <v>225</v>
      </c>
      <c r="AU379" s="60" t="s">
        <v>93</v>
      </c>
      <c r="AV379" s="13" t="s">
        <v>93</v>
      </c>
      <c r="AW379" s="13" t="s">
        <v>38</v>
      </c>
      <c r="AX379" s="13" t="s">
        <v>91</v>
      </c>
      <c r="AY379" s="60" t="s">
        <v>216</v>
      </c>
    </row>
    <row r="380" spans="1:65" s="2" customFormat="1" ht="24.2" customHeight="1">
      <c r="A380" s="83"/>
      <c r="B380" s="84"/>
      <c r="C380" s="130" t="s">
        <v>565</v>
      </c>
      <c r="D380" s="130" t="s">
        <v>218</v>
      </c>
      <c r="E380" s="131" t="s">
        <v>566</v>
      </c>
      <c r="F380" s="132" t="s">
        <v>567</v>
      </c>
      <c r="G380" s="133" t="s">
        <v>221</v>
      </c>
      <c r="H380" s="134">
        <v>2688.707</v>
      </c>
      <c r="I380" s="57"/>
      <c r="J380" s="187">
        <f>ROUND(I380*H380,2)</f>
        <v>0</v>
      </c>
      <c r="K380" s="132" t="s">
        <v>222</v>
      </c>
      <c r="L380" s="188">
        <f>J380</f>
        <v>0</v>
      </c>
      <c r="M380" s="217"/>
      <c r="N380" s="217"/>
      <c r="O380" s="217"/>
      <c r="P380" s="217"/>
      <c r="Q380" s="217"/>
      <c r="R380" s="217"/>
      <c r="S380" s="217"/>
      <c r="T380" s="217"/>
      <c r="U380" s="217"/>
      <c r="V380" s="217"/>
      <c r="W380" s="249"/>
      <c r="X380" s="26"/>
      <c r="Y380" s="26"/>
      <c r="Z380" s="26"/>
      <c r="AA380" s="26"/>
      <c r="AB380" s="26"/>
      <c r="AC380" s="26"/>
      <c r="AD380" s="26"/>
      <c r="AE380" s="26"/>
      <c r="AR380" s="58" t="s">
        <v>223</v>
      </c>
      <c r="AT380" s="58" t="s">
        <v>218</v>
      </c>
      <c r="AU380" s="58" t="s">
        <v>93</v>
      </c>
      <c r="AY380" s="18" t="s">
        <v>216</v>
      </c>
      <c r="BE380" s="59">
        <f>IF(N380="základní",J380,0)</f>
        <v>0</v>
      </c>
      <c r="BF380" s="59">
        <f>IF(N380="snížená",J380,0)</f>
        <v>0</v>
      </c>
      <c r="BG380" s="59">
        <f>IF(N380="zákl. přenesená",J380,0)</f>
        <v>0</v>
      </c>
      <c r="BH380" s="59">
        <f>IF(N380="sníž. přenesená",J380,0)</f>
        <v>0</v>
      </c>
      <c r="BI380" s="59">
        <f>IF(N380="nulová",J380,0)</f>
        <v>0</v>
      </c>
      <c r="BJ380" s="18" t="s">
        <v>91</v>
      </c>
      <c r="BK380" s="59">
        <f>ROUND(I380*H380,2)</f>
        <v>0</v>
      </c>
      <c r="BL380" s="18" t="s">
        <v>223</v>
      </c>
      <c r="BM380" s="58" t="s">
        <v>568</v>
      </c>
    </row>
    <row r="381" spans="1:51" s="13" customFormat="1" ht="12">
      <c r="A381" s="140"/>
      <c r="B381" s="141"/>
      <c r="C381" s="140"/>
      <c r="D381" s="137" t="s">
        <v>225</v>
      </c>
      <c r="E381" s="142" t="s">
        <v>1</v>
      </c>
      <c r="F381" s="143" t="s">
        <v>569</v>
      </c>
      <c r="G381" s="140"/>
      <c r="H381" s="144">
        <v>2688.707</v>
      </c>
      <c r="I381" s="61"/>
      <c r="J381" s="140"/>
      <c r="K381" s="140"/>
      <c r="L381" s="194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231"/>
      <c r="AT381" s="60" t="s">
        <v>225</v>
      </c>
      <c r="AU381" s="60" t="s">
        <v>93</v>
      </c>
      <c r="AV381" s="13" t="s">
        <v>93</v>
      </c>
      <c r="AW381" s="13" t="s">
        <v>38</v>
      </c>
      <c r="AX381" s="13" t="s">
        <v>91</v>
      </c>
      <c r="AY381" s="60" t="s">
        <v>216</v>
      </c>
    </row>
    <row r="382" spans="1:65" s="2" customFormat="1" ht="24.2" customHeight="1">
      <c r="A382" s="83"/>
      <c r="B382" s="84"/>
      <c r="C382" s="130" t="s">
        <v>570</v>
      </c>
      <c r="D382" s="130" t="s">
        <v>218</v>
      </c>
      <c r="E382" s="131" t="s">
        <v>571</v>
      </c>
      <c r="F382" s="132" t="s">
        <v>572</v>
      </c>
      <c r="G382" s="133" t="s">
        <v>221</v>
      </c>
      <c r="H382" s="134">
        <v>2688.707</v>
      </c>
      <c r="I382" s="57"/>
      <c r="J382" s="187">
        <f>ROUND(I382*H382,2)</f>
        <v>0</v>
      </c>
      <c r="K382" s="132" t="s">
        <v>222</v>
      </c>
      <c r="L382" s="188">
        <f>J382</f>
        <v>0</v>
      </c>
      <c r="M382" s="217"/>
      <c r="N382" s="217"/>
      <c r="O382" s="217"/>
      <c r="P382" s="217"/>
      <c r="Q382" s="217"/>
      <c r="R382" s="217"/>
      <c r="S382" s="217"/>
      <c r="T382" s="217"/>
      <c r="U382" s="217"/>
      <c r="V382" s="217"/>
      <c r="W382" s="249"/>
      <c r="X382" s="26"/>
      <c r="Y382" s="26"/>
      <c r="Z382" s="26"/>
      <c r="AA382" s="26"/>
      <c r="AB382" s="26"/>
      <c r="AC382" s="26"/>
      <c r="AD382" s="26"/>
      <c r="AE382" s="26"/>
      <c r="AR382" s="58" t="s">
        <v>223</v>
      </c>
      <c r="AT382" s="58" t="s">
        <v>218</v>
      </c>
      <c r="AU382" s="58" t="s">
        <v>93</v>
      </c>
      <c r="AY382" s="18" t="s">
        <v>216</v>
      </c>
      <c r="BE382" s="59">
        <f>IF(N382="základní",J382,0)</f>
        <v>0</v>
      </c>
      <c r="BF382" s="59">
        <f>IF(N382="snížená",J382,0)</f>
        <v>0</v>
      </c>
      <c r="BG382" s="59">
        <f>IF(N382="zákl. přenesená",J382,0)</f>
        <v>0</v>
      </c>
      <c r="BH382" s="59">
        <f>IF(N382="sníž. přenesená",J382,0)</f>
        <v>0</v>
      </c>
      <c r="BI382" s="59">
        <f>IF(N382="nulová",J382,0)</f>
        <v>0</v>
      </c>
      <c r="BJ382" s="18" t="s">
        <v>91</v>
      </c>
      <c r="BK382" s="59">
        <f>ROUND(I382*H382,2)</f>
        <v>0</v>
      </c>
      <c r="BL382" s="18" t="s">
        <v>223</v>
      </c>
      <c r="BM382" s="58" t="s">
        <v>573</v>
      </c>
    </row>
    <row r="383" spans="1:51" s="13" customFormat="1" ht="12">
      <c r="A383" s="140"/>
      <c r="B383" s="141"/>
      <c r="C383" s="140"/>
      <c r="D383" s="137" t="s">
        <v>225</v>
      </c>
      <c r="E383" s="142" t="s">
        <v>1</v>
      </c>
      <c r="F383" s="143" t="s">
        <v>569</v>
      </c>
      <c r="G383" s="140"/>
      <c r="H383" s="144">
        <v>2688.707</v>
      </c>
      <c r="I383" s="61"/>
      <c r="J383" s="140"/>
      <c r="K383" s="140"/>
      <c r="L383" s="194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231"/>
      <c r="AT383" s="60" t="s">
        <v>225</v>
      </c>
      <c r="AU383" s="60" t="s">
        <v>93</v>
      </c>
      <c r="AV383" s="13" t="s">
        <v>93</v>
      </c>
      <c r="AW383" s="13" t="s">
        <v>38</v>
      </c>
      <c r="AX383" s="13" t="s">
        <v>91</v>
      </c>
      <c r="AY383" s="60" t="s">
        <v>216</v>
      </c>
    </row>
    <row r="384" spans="1:65" s="2" customFormat="1" ht="21.75" customHeight="1">
      <c r="A384" s="83"/>
      <c r="B384" s="84"/>
      <c r="C384" s="130" t="s">
        <v>574</v>
      </c>
      <c r="D384" s="130" t="s">
        <v>218</v>
      </c>
      <c r="E384" s="131" t="s">
        <v>575</v>
      </c>
      <c r="F384" s="132" t="s">
        <v>576</v>
      </c>
      <c r="G384" s="133" t="s">
        <v>221</v>
      </c>
      <c r="H384" s="134">
        <v>2688.707</v>
      </c>
      <c r="I384" s="57"/>
      <c r="J384" s="187">
        <f>ROUND(I384*H384,2)</f>
        <v>0</v>
      </c>
      <c r="K384" s="132" t="s">
        <v>222</v>
      </c>
      <c r="L384" s="188">
        <f>J384</f>
        <v>0</v>
      </c>
      <c r="M384" s="217"/>
      <c r="N384" s="217"/>
      <c r="O384" s="217"/>
      <c r="P384" s="217"/>
      <c r="Q384" s="217"/>
      <c r="R384" s="217"/>
      <c r="S384" s="217"/>
      <c r="T384" s="217"/>
      <c r="U384" s="217"/>
      <c r="V384" s="217"/>
      <c r="W384" s="249"/>
      <c r="X384" s="26"/>
      <c r="Y384" s="26"/>
      <c r="Z384" s="26"/>
      <c r="AA384" s="26"/>
      <c r="AB384" s="26"/>
      <c r="AC384" s="26"/>
      <c r="AD384" s="26"/>
      <c r="AE384" s="26"/>
      <c r="AR384" s="58" t="s">
        <v>223</v>
      </c>
      <c r="AT384" s="58" t="s">
        <v>218</v>
      </c>
      <c r="AU384" s="58" t="s">
        <v>93</v>
      </c>
      <c r="AY384" s="18" t="s">
        <v>216</v>
      </c>
      <c r="BE384" s="59">
        <f>IF(N384="základní",J384,0)</f>
        <v>0</v>
      </c>
      <c r="BF384" s="59">
        <f>IF(N384="snížená",J384,0)</f>
        <v>0</v>
      </c>
      <c r="BG384" s="59">
        <f>IF(N384="zákl. přenesená",J384,0)</f>
        <v>0</v>
      </c>
      <c r="BH384" s="59">
        <f>IF(N384="sníž. přenesená",J384,0)</f>
        <v>0</v>
      </c>
      <c r="BI384" s="59">
        <f>IF(N384="nulová",J384,0)</f>
        <v>0</v>
      </c>
      <c r="BJ384" s="18" t="s">
        <v>91</v>
      </c>
      <c r="BK384" s="59">
        <f>ROUND(I384*H384,2)</f>
        <v>0</v>
      </c>
      <c r="BL384" s="18" t="s">
        <v>223</v>
      </c>
      <c r="BM384" s="58" t="s">
        <v>577</v>
      </c>
    </row>
    <row r="385" spans="1:51" s="13" customFormat="1" ht="12">
      <c r="A385" s="140"/>
      <c r="B385" s="141"/>
      <c r="C385" s="140"/>
      <c r="D385" s="137" t="s">
        <v>225</v>
      </c>
      <c r="E385" s="142" t="s">
        <v>1</v>
      </c>
      <c r="F385" s="143" t="s">
        <v>569</v>
      </c>
      <c r="G385" s="140"/>
      <c r="H385" s="144">
        <v>2688.707</v>
      </c>
      <c r="I385" s="61"/>
      <c r="J385" s="140"/>
      <c r="K385" s="140"/>
      <c r="L385" s="194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231"/>
      <c r="AT385" s="60" t="s">
        <v>225</v>
      </c>
      <c r="AU385" s="60" t="s">
        <v>93</v>
      </c>
      <c r="AV385" s="13" t="s">
        <v>93</v>
      </c>
      <c r="AW385" s="13" t="s">
        <v>38</v>
      </c>
      <c r="AX385" s="13" t="s">
        <v>91</v>
      </c>
      <c r="AY385" s="60" t="s">
        <v>216</v>
      </c>
    </row>
    <row r="386" spans="1:65" s="2" customFormat="1" ht="21.75" customHeight="1">
      <c r="A386" s="83"/>
      <c r="B386" s="84"/>
      <c r="C386" s="130" t="s">
        <v>578</v>
      </c>
      <c r="D386" s="130" t="s">
        <v>218</v>
      </c>
      <c r="E386" s="131" t="s">
        <v>579</v>
      </c>
      <c r="F386" s="132" t="s">
        <v>580</v>
      </c>
      <c r="G386" s="133" t="s">
        <v>221</v>
      </c>
      <c r="H386" s="134">
        <v>425.175</v>
      </c>
      <c r="I386" s="57"/>
      <c r="J386" s="187">
        <f>ROUND(I386*H386,2)</f>
        <v>0</v>
      </c>
      <c r="K386" s="132" t="s">
        <v>222</v>
      </c>
      <c r="L386" s="188">
        <f>J386</f>
        <v>0</v>
      </c>
      <c r="M386" s="217"/>
      <c r="N386" s="217"/>
      <c r="O386" s="217"/>
      <c r="P386" s="217"/>
      <c r="Q386" s="217"/>
      <c r="R386" s="217"/>
      <c r="S386" s="217"/>
      <c r="T386" s="217"/>
      <c r="U386" s="217"/>
      <c r="V386" s="217"/>
      <c r="W386" s="249"/>
      <c r="X386" s="26"/>
      <c r="Y386" s="26"/>
      <c r="Z386" s="26"/>
      <c r="AA386" s="26"/>
      <c r="AB386" s="26"/>
      <c r="AC386" s="26"/>
      <c r="AD386" s="26"/>
      <c r="AE386" s="26"/>
      <c r="AR386" s="58" t="s">
        <v>223</v>
      </c>
      <c r="AT386" s="58" t="s">
        <v>218</v>
      </c>
      <c r="AU386" s="58" t="s">
        <v>93</v>
      </c>
      <c r="AY386" s="18" t="s">
        <v>216</v>
      </c>
      <c r="BE386" s="59">
        <f>IF(N386="základní",J386,0)</f>
        <v>0</v>
      </c>
      <c r="BF386" s="59">
        <f>IF(N386="snížená",J386,0)</f>
        <v>0</v>
      </c>
      <c r="BG386" s="59">
        <f>IF(N386="zákl. přenesená",J386,0)</f>
        <v>0</v>
      </c>
      <c r="BH386" s="59">
        <f>IF(N386="sníž. přenesená",J386,0)</f>
        <v>0</v>
      </c>
      <c r="BI386" s="59">
        <f>IF(N386="nulová",J386,0)</f>
        <v>0</v>
      </c>
      <c r="BJ386" s="18" t="s">
        <v>91</v>
      </c>
      <c r="BK386" s="59">
        <f>ROUND(I386*H386,2)</f>
        <v>0</v>
      </c>
      <c r="BL386" s="18" t="s">
        <v>223</v>
      </c>
      <c r="BM386" s="58" t="s">
        <v>581</v>
      </c>
    </row>
    <row r="387" spans="1:51" s="13" customFormat="1" ht="12">
      <c r="A387" s="140"/>
      <c r="B387" s="141"/>
      <c r="C387" s="140"/>
      <c r="D387" s="137" t="s">
        <v>225</v>
      </c>
      <c r="E387" s="142" t="s">
        <v>1</v>
      </c>
      <c r="F387" s="143" t="s">
        <v>582</v>
      </c>
      <c r="G387" s="140"/>
      <c r="H387" s="144">
        <v>14.3</v>
      </c>
      <c r="I387" s="61"/>
      <c r="J387" s="140"/>
      <c r="K387" s="140"/>
      <c r="L387" s="194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231"/>
      <c r="AT387" s="60" t="s">
        <v>225</v>
      </c>
      <c r="AU387" s="60" t="s">
        <v>93</v>
      </c>
      <c r="AV387" s="13" t="s">
        <v>93</v>
      </c>
      <c r="AW387" s="13" t="s">
        <v>38</v>
      </c>
      <c r="AX387" s="13" t="s">
        <v>83</v>
      </c>
      <c r="AY387" s="60" t="s">
        <v>216</v>
      </c>
    </row>
    <row r="388" spans="1:51" s="13" customFormat="1" ht="12">
      <c r="A388" s="140"/>
      <c r="B388" s="141"/>
      <c r="C388" s="140"/>
      <c r="D388" s="137" t="s">
        <v>225</v>
      </c>
      <c r="E388" s="142" t="s">
        <v>1</v>
      </c>
      <c r="F388" s="143" t="s">
        <v>583</v>
      </c>
      <c r="G388" s="140"/>
      <c r="H388" s="144">
        <v>9.125</v>
      </c>
      <c r="I388" s="61"/>
      <c r="J388" s="140"/>
      <c r="K388" s="140"/>
      <c r="L388" s="194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231"/>
      <c r="AT388" s="60" t="s">
        <v>225</v>
      </c>
      <c r="AU388" s="60" t="s">
        <v>93</v>
      </c>
      <c r="AV388" s="13" t="s">
        <v>93</v>
      </c>
      <c r="AW388" s="13" t="s">
        <v>38</v>
      </c>
      <c r="AX388" s="13" t="s">
        <v>83</v>
      </c>
      <c r="AY388" s="60" t="s">
        <v>216</v>
      </c>
    </row>
    <row r="389" spans="1:51" s="13" customFormat="1" ht="12">
      <c r="A389" s="140"/>
      <c r="B389" s="141"/>
      <c r="C389" s="140"/>
      <c r="D389" s="137" t="s">
        <v>225</v>
      </c>
      <c r="E389" s="142" t="s">
        <v>1</v>
      </c>
      <c r="F389" s="143" t="s">
        <v>584</v>
      </c>
      <c r="G389" s="140"/>
      <c r="H389" s="144">
        <v>19.5</v>
      </c>
      <c r="I389" s="61"/>
      <c r="J389" s="140"/>
      <c r="K389" s="140"/>
      <c r="L389" s="194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231"/>
      <c r="AT389" s="60" t="s">
        <v>225</v>
      </c>
      <c r="AU389" s="60" t="s">
        <v>93</v>
      </c>
      <c r="AV389" s="13" t="s">
        <v>93</v>
      </c>
      <c r="AW389" s="13" t="s">
        <v>38</v>
      </c>
      <c r="AX389" s="13" t="s">
        <v>83</v>
      </c>
      <c r="AY389" s="60" t="s">
        <v>216</v>
      </c>
    </row>
    <row r="390" spans="1:51" s="13" customFormat="1" ht="12">
      <c r="A390" s="140"/>
      <c r="B390" s="141"/>
      <c r="C390" s="140"/>
      <c r="D390" s="137" t="s">
        <v>225</v>
      </c>
      <c r="E390" s="142" t="s">
        <v>1</v>
      </c>
      <c r="F390" s="143" t="s">
        <v>585</v>
      </c>
      <c r="G390" s="140"/>
      <c r="H390" s="144">
        <v>14.3</v>
      </c>
      <c r="I390" s="61"/>
      <c r="J390" s="140"/>
      <c r="K390" s="140"/>
      <c r="L390" s="194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231"/>
      <c r="AT390" s="60" t="s">
        <v>225</v>
      </c>
      <c r="AU390" s="60" t="s">
        <v>93</v>
      </c>
      <c r="AV390" s="13" t="s">
        <v>93</v>
      </c>
      <c r="AW390" s="13" t="s">
        <v>38</v>
      </c>
      <c r="AX390" s="13" t="s">
        <v>83</v>
      </c>
      <c r="AY390" s="60" t="s">
        <v>216</v>
      </c>
    </row>
    <row r="391" spans="1:51" s="13" customFormat="1" ht="12">
      <c r="A391" s="140"/>
      <c r="B391" s="141"/>
      <c r="C391" s="140"/>
      <c r="D391" s="137" t="s">
        <v>225</v>
      </c>
      <c r="E391" s="142" t="s">
        <v>1</v>
      </c>
      <c r="F391" s="143" t="s">
        <v>586</v>
      </c>
      <c r="G391" s="140"/>
      <c r="H391" s="144">
        <v>14.65</v>
      </c>
      <c r="I391" s="61"/>
      <c r="J391" s="140"/>
      <c r="K391" s="140"/>
      <c r="L391" s="194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231"/>
      <c r="AT391" s="60" t="s">
        <v>225</v>
      </c>
      <c r="AU391" s="60" t="s">
        <v>93</v>
      </c>
      <c r="AV391" s="13" t="s">
        <v>93</v>
      </c>
      <c r="AW391" s="13" t="s">
        <v>38</v>
      </c>
      <c r="AX391" s="13" t="s">
        <v>83</v>
      </c>
      <c r="AY391" s="60" t="s">
        <v>216</v>
      </c>
    </row>
    <row r="392" spans="1:51" s="13" customFormat="1" ht="12">
      <c r="A392" s="140"/>
      <c r="B392" s="141"/>
      <c r="C392" s="140"/>
      <c r="D392" s="137" t="s">
        <v>225</v>
      </c>
      <c r="E392" s="142" t="s">
        <v>1</v>
      </c>
      <c r="F392" s="143" t="s">
        <v>587</v>
      </c>
      <c r="G392" s="140"/>
      <c r="H392" s="144">
        <v>18.25</v>
      </c>
      <c r="I392" s="61"/>
      <c r="J392" s="140"/>
      <c r="K392" s="140"/>
      <c r="L392" s="194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231"/>
      <c r="AT392" s="60" t="s">
        <v>225</v>
      </c>
      <c r="AU392" s="60" t="s">
        <v>93</v>
      </c>
      <c r="AV392" s="13" t="s">
        <v>93</v>
      </c>
      <c r="AW392" s="13" t="s">
        <v>38</v>
      </c>
      <c r="AX392" s="13" t="s">
        <v>83</v>
      </c>
      <c r="AY392" s="60" t="s">
        <v>216</v>
      </c>
    </row>
    <row r="393" spans="1:51" s="13" customFormat="1" ht="12">
      <c r="A393" s="140"/>
      <c r="B393" s="141"/>
      <c r="C393" s="140"/>
      <c r="D393" s="137" t="s">
        <v>225</v>
      </c>
      <c r="E393" s="142" t="s">
        <v>1</v>
      </c>
      <c r="F393" s="143" t="s">
        <v>588</v>
      </c>
      <c r="G393" s="140"/>
      <c r="H393" s="144">
        <v>19.5</v>
      </c>
      <c r="I393" s="61"/>
      <c r="J393" s="140"/>
      <c r="K393" s="140"/>
      <c r="L393" s="194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231"/>
      <c r="AT393" s="60" t="s">
        <v>225</v>
      </c>
      <c r="AU393" s="60" t="s">
        <v>93</v>
      </c>
      <c r="AV393" s="13" t="s">
        <v>93</v>
      </c>
      <c r="AW393" s="13" t="s">
        <v>38</v>
      </c>
      <c r="AX393" s="13" t="s">
        <v>83</v>
      </c>
      <c r="AY393" s="60" t="s">
        <v>216</v>
      </c>
    </row>
    <row r="394" spans="1:51" s="13" customFormat="1" ht="12">
      <c r="A394" s="140"/>
      <c r="B394" s="141"/>
      <c r="C394" s="140"/>
      <c r="D394" s="137" t="s">
        <v>225</v>
      </c>
      <c r="E394" s="142" t="s">
        <v>1</v>
      </c>
      <c r="F394" s="143" t="s">
        <v>589</v>
      </c>
      <c r="G394" s="140"/>
      <c r="H394" s="144">
        <v>14.3</v>
      </c>
      <c r="I394" s="61"/>
      <c r="J394" s="140"/>
      <c r="K394" s="140"/>
      <c r="L394" s="194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231"/>
      <c r="AT394" s="60" t="s">
        <v>225</v>
      </c>
      <c r="AU394" s="60" t="s">
        <v>93</v>
      </c>
      <c r="AV394" s="13" t="s">
        <v>93</v>
      </c>
      <c r="AW394" s="13" t="s">
        <v>38</v>
      </c>
      <c r="AX394" s="13" t="s">
        <v>83</v>
      </c>
      <c r="AY394" s="60" t="s">
        <v>216</v>
      </c>
    </row>
    <row r="395" spans="1:51" s="13" customFormat="1" ht="12">
      <c r="A395" s="140"/>
      <c r="B395" s="141"/>
      <c r="C395" s="140"/>
      <c r="D395" s="137" t="s">
        <v>225</v>
      </c>
      <c r="E395" s="142" t="s">
        <v>1</v>
      </c>
      <c r="F395" s="143" t="s">
        <v>590</v>
      </c>
      <c r="G395" s="140"/>
      <c r="H395" s="144">
        <v>14.75</v>
      </c>
      <c r="I395" s="61"/>
      <c r="J395" s="140"/>
      <c r="K395" s="140"/>
      <c r="L395" s="194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231"/>
      <c r="AT395" s="60" t="s">
        <v>225</v>
      </c>
      <c r="AU395" s="60" t="s">
        <v>93</v>
      </c>
      <c r="AV395" s="13" t="s">
        <v>93</v>
      </c>
      <c r="AW395" s="13" t="s">
        <v>38</v>
      </c>
      <c r="AX395" s="13" t="s">
        <v>83</v>
      </c>
      <c r="AY395" s="60" t="s">
        <v>216</v>
      </c>
    </row>
    <row r="396" spans="1:51" s="13" customFormat="1" ht="12">
      <c r="A396" s="140"/>
      <c r="B396" s="141"/>
      <c r="C396" s="140"/>
      <c r="D396" s="137" t="s">
        <v>225</v>
      </c>
      <c r="E396" s="142" t="s">
        <v>1</v>
      </c>
      <c r="F396" s="143" t="s">
        <v>591</v>
      </c>
      <c r="G396" s="140"/>
      <c r="H396" s="144">
        <v>14.3</v>
      </c>
      <c r="I396" s="61"/>
      <c r="J396" s="140"/>
      <c r="K396" s="140"/>
      <c r="L396" s="194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231"/>
      <c r="AT396" s="60" t="s">
        <v>225</v>
      </c>
      <c r="AU396" s="60" t="s">
        <v>93</v>
      </c>
      <c r="AV396" s="13" t="s">
        <v>93</v>
      </c>
      <c r="AW396" s="13" t="s">
        <v>38</v>
      </c>
      <c r="AX396" s="13" t="s">
        <v>83</v>
      </c>
      <c r="AY396" s="60" t="s">
        <v>216</v>
      </c>
    </row>
    <row r="397" spans="1:51" s="13" customFormat="1" ht="12">
      <c r="A397" s="140"/>
      <c r="B397" s="141"/>
      <c r="C397" s="140"/>
      <c r="D397" s="137" t="s">
        <v>225</v>
      </c>
      <c r="E397" s="142" t="s">
        <v>1</v>
      </c>
      <c r="F397" s="143" t="s">
        <v>592</v>
      </c>
      <c r="G397" s="140"/>
      <c r="H397" s="144">
        <v>14.65</v>
      </c>
      <c r="I397" s="61"/>
      <c r="J397" s="140"/>
      <c r="K397" s="140"/>
      <c r="L397" s="194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231"/>
      <c r="AT397" s="60" t="s">
        <v>225</v>
      </c>
      <c r="AU397" s="60" t="s">
        <v>93</v>
      </c>
      <c r="AV397" s="13" t="s">
        <v>93</v>
      </c>
      <c r="AW397" s="13" t="s">
        <v>38</v>
      </c>
      <c r="AX397" s="13" t="s">
        <v>83</v>
      </c>
      <c r="AY397" s="60" t="s">
        <v>216</v>
      </c>
    </row>
    <row r="398" spans="1:51" s="13" customFormat="1" ht="12">
      <c r="A398" s="140"/>
      <c r="B398" s="141"/>
      <c r="C398" s="140"/>
      <c r="D398" s="137" t="s">
        <v>225</v>
      </c>
      <c r="E398" s="142" t="s">
        <v>1</v>
      </c>
      <c r="F398" s="143" t="s">
        <v>593</v>
      </c>
      <c r="G398" s="140"/>
      <c r="H398" s="144">
        <v>14.3</v>
      </c>
      <c r="I398" s="61"/>
      <c r="J398" s="140"/>
      <c r="K398" s="140"/>
      <c r="L398" s="194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231"/>
      <c r="AT398" s="60" t="s">
        <v>225</v>
      </c>
      <c r="AU398" s="60" t="s">
        <v>93</v>
      </c>
      <c r="AV398" s="13" t="s">
        <v>93</v>
      </c>
      <c r="AW398" s="13" t="s">
        <v>38</v>
      </c>
      <c r="AX398" s="13" t="s">
        <v>83</v>
      </c>
      <c r="AY398" s="60" t="s">
        <v>216</v>
      </c>
    </row>
    <row r="399" spans="1:51" s="13" customFormat="1" ht="12">
      <c r="A399" s="140"/>
      <c r="B399" s="141"/>
      <c r="C399" s="140"/>
      <c r="D399" s="137" t="s">
        <v>225</v>
      </c>
      <c r="E399" s="142" t="s">
        <v>1</v>
      </c>
      <c r="F399" s="143" t="s">
        <v>594</v>
      </c>
      <c r="G399" s="140"/>
      <c r="H399" s="144">
        <v>9.3</v>
      </c>
      <c r="I399" s="61"/>
      <c r="J399" s="140"/>
      <c r="K399" s="140"/>
      <c r="L399" s="194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231"/>
      <c r="AT399" s="60" t="s">
        <v>225</v>
      </c>
      <c r="AU399" s="60" t="s">
        <v>93</v>
      </c>
      <c r="AV399" s="13" t="s">
        <v>93</v>
      </c>
      <c r="AW399" s="13" t="s">
        <v>38</v>
      </c>
      <c r="AX399" s="13" t="s">
        <v>83</v>
      </c>
      <c r="AY399" s="60" t="s">
        <v>216</v>
      </c>
    </row>
    <row r="400" spans="1:51" s="13" customFormat="1" ht="12">
      <c r="A400" s="140"/>
      <c r="B400" s="141"/>
      <c r="C400" s="140"/>
      <c r="D400" s="137" t="s">
        <v>225</v>
      </c>
      <c r="E400" s="142" t="s">
        <v>1</v>
      </c>
      <c r="F400" s="143" t="s">
        <v>595</v>
      </c>
      <c r="G400" s="140"/>
      <c r="H400" s="144">
        <v>14.75</v>
      </c>
      <c r="I400" s="61"/>
      <c r="J400" s="140"/>
      <c r="K400" s="140"/>
      <c r="L400" s="194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231"/>
      <c r="AT400" s="60" t="s">
        <v>225</v>
      </c>
      <c r="AU400" s="60" t="s">
        <v>93</v>
      </c>
      <c r="AV400" s="13" t="s">
        <v>93</v>
      </c>
      <c r="AW400" s="13" t="s">
        <v>38</v>
      </c>
      <c r="AX400" s="13" t="s">
        <v>83</v>
      </c>
      <c r="AY400" s="60" t="s">
        <v>216</v>
      </c>
    </row>
    <row r="401" spans="1:51" s="13" customFormat="1" ht="12">
      <c r="A401" s="140"/>
      <c r="B401" s="141"/>
      <c r="C401" s="140"/>
      <c r="D401" s="137" t="s">
        <v>225</v>
      </c>
      <c r="E401" s="142" t="s">
        <v>1</v>
      </c>
      <c r="F401" s="143" t="s">
        <v>596</v>
      </c>
      <c r="G401" s="140"/>
      <c r="H401" s="144">
        <v>8.25</v>
      </c>
      <c r="I401" s="61"/>
      <c r="J401" s="140"/>
      <c r="K401" s="140"/>
      <c r="L401" s="194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231"/>
      <c r="AT401" s="60" t="s">
        <v>225</v>
      </c>
      <c r="AU401" s="60" t="s">
        <v>93</v>
      </c>
      <c r="AV401" s="13" t="s">
        <v>93</v>
      </c>
      <c r="AW401" s="13" t="s">
        <v>38</v>
      </c>
      <c r="AX401" s="13" t="s">
        <v>83</v>
      </c>
      <c r="AY401" s="60" t="s">
        <v>216</v>
      </c>
    </row>
    <row r="402" spans="1:51" s="13" customFormat="1" ht="12">
      <c r="A402" s="140"/>
      <c r="B402" s="141"/>
      <c r="C402" s="140"/>
      <c r="D402" s="137" t="s">
        <v>225</v>
      </c>
      <c r="E402" s="142" t="s">
        <v>1</v>
      </c>
      <c r="F402" s="143" t="s">
        <v>597</v>
      </c>
      <c r="G402" s="140"/>
      <c r="H402" s="144">
        <v>26.3</v>
      </c>
      <c r="I402" s="61"/>
      <c r="J402" s="140"/>
      <c r="K402" s="140"/>
      <c r="L402" s="194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231"/>
      <c r="AT402" s="60" t="s">
        <v>225</v>
      </c>
      <c r="AU402" s="60" t="s">
        <v>93</v>
      </c>
      <c r="AV402" s="13" t="s">
        <v>93</v>
      </c>
      <c r="AW402" s="13" t="s">
        <v>38</v>
      </c>
      <c r="AX402" s="13" t="s">
        <v>83</v>
      </c>
      <c r="AY402" s="60" t="s">
        <v>216</v>
      </c>
    </row>
    <row r="403" spans="1:51" s="13" customFormat="1" ht="12">
      <c r="A403" s="140"/>
      <c r="B403" s="141"/>
      <c r="C403" s="140"/>
      <c r="D403" s="137" t="s">
        <v>225</v>
      </c>
      <c r="E403" s="142" t="s">
        <v>1</v>
      </c>
      <c r="F403" s="143" t="s">
        <v>598</v>
      </c>
      <c r="G403" s="140"/>
      <c r="H403" s="144">
        <v>14.3</v>
      </c>
      <c r="I403" s="61"/>
      <c r="J403" s="140"/>
      <c r="K403" s="140"/>
      <c r="L403" s="194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231"/>
      <c r="AT403" s="60" t="s">
        <v>225</v>
      </c>
      <c r="AU403" s="60" t="s">
        <v>93</v>
      </c>
      <c r="AV403" s="13" t="s">
        <v>93</v>
      </c>
      <c r="AW403" s="13" t="s">
        <v>38</v>
      </c>
      <c r="AX403" s="13" t="s">
        <v>83</v>
      </c>
      <c r="AY403" s="60" t="s">
        <v>216</v>
      </c>
    </row>
    <row r="404" spans="1:51" s="13" customFormat="1" ht="12">
      <c r="A404" s="140"/>
      <c r="B404" s="141"/>
      <c r="C404" s="140"/>
      <c r="D404" s="137" t="s">
        <v>225</v>
      </c>
      <c r="E404" s="142" t="s">
        <v>1</v>
      </c>
      <c r="F404" s="143" t="s">
        <v>599</v>
      </c>
      <c r="G404" s="140"/>
      <c r="H404" s="144">
        <v>28.25</v>
      </c>
      <c r="I404" s="61"/>
      <c r="J404" s="140"/>
      <c r="K404" s="140"/>
      <c r="L404" s="194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231"/>
      <c r="AT404" s="60" t="s">
        <v>225</v>
      </c>
      <c r="AU404" s="60" t="s">
        <v>93</v>
      </c>
      <c r="AV404" s="13" t="s">
        <v>93</v>
      </c>
      <c r="AW404" s="13" t="s">
        <v>38</v>
      </c>
      <c r="AX404" s="13" t="s">
        <v>83</v>
      </c>
      <c r="AY404" s="60" t="s">
        <v>216</v>
      </c>
    </row>
    <row r="405" spans="1:51" s="13" customFormat="1" ht="12">
      <c r="A405" s="140"/>
      <c r="B405" s="141"/>
      <c r="C405" s="140"/>
      <c r="D405" s="137" t="s">
        <v>225</v>
      </c>
      <c r="E405" s="142" t="s">
        <v>1</v>
      </c>
      <c r="F405" s="143" t="s">
        <v>600</v>
      </c>
      <c r="G405" s="140"/>
      <c r="H405" s="144">
        <v>28.65</v>
      </c>
      <c r="I405" s="61"/>
      <c r="J405" s="140"/>
      <c r="K405" s="140"/>
      <c r="L405" s="194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231"/>
      <c r="AT405" s="60" t="s">
        <v>225</v>
      </c>
      <c r="AU405" s="60" t="s">
        <v>93</v>
      </c>
      <c r="AV405" s="13" t="s">
        <v>93</v>
      </c>
      <c r="AW405" s="13" t="s">
        <v>38</v>
      </c>
      <c r="AX405" s="13" t="s">
        <v>83</v>
      </c>
      <c r="AY405" s="60" t="s">
        <v>216</v>
      </c>
    </row>
    <row r="406" spans="1:51" s="13" customFormat="1" ht="12">
      <c r="A406" s="140"/>
      <c r="B406" s="141"/>
      <c r="C406" s="140"/>
      <c r="D406" s="137" t="s">
        <v>225</v>
      </c>
      <c r="E406" s="142" t="s">
        <v>1</v>
      </c>
      <c r="F406" s="143" t="s">
        <v>601</v>
      </c>
      <c r="G406" s="140"/>
      <c r="H406" s="144">
        <v>29.2</v>
      </c>
      <c r="I406" s="61"/>
      <c r="J406" s="140"/>
      <c r="K406" s="140"/>
      <c r="L406" s="194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231"/>
      <c r="AT406" s="60" t="s">
        <v>225</v>
      </c>
      <c r="AU406" s="60" t="s">
        <v>93</v>
      </c>
      <c r="AV406" s="13" t="s">
        <v>93</v>
      </c>
      <c r="AW406" s="13" t="s">
        <v>38</v>
      </c>
      <c r="AX406" s="13" t="s">
        <v>83</v>
      </c>
      <c r="AY406" s="60" t="s">
        <v>216</v>
      </c>
    </row>
    <row r="407" spans="1:51" s="13" customFormat="1" ht="12">
      <c r="A407" s="140"/>
      <c r="B407" s="141"/>
      <c r="C407" s="140"/>
      <c r="D407" s="137" t="s">
        <v>225</v>
      </c>
      <c r="E407" s="142" t="s">
        <v>1</v>
      </c>
      <c r="F407" s="143" t="s">
        <v>602</v>
      </c>
      <c r="G407" s="140"/>
      <c r="H407" s="144">
        <v>19.25</v>
      </c>
      <c r="I407" s="61"/>
      <c r="J407" s="140"/>
      <c r="K407" s="140"/>
      <c r="L407" s="194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231"/>
      <c r="AT407" s="60" t="s">
        <v>225</v>
      </c>
      <c r="AU407" s="60" t="s">
        <v>93</v>
      </c>
      <c r="AV407" s="13" t="s">
        <v>93</v>
      </c>
      <c r="AW407" s="13" t="s">
        <v>38</v>
      </c>
      <c r="AX407" s="13" t="s">
        <v>83</v>
      </c>
      <c r="AY407" s="60" t="s">
        <v>216</v>
      </c>
    </row>
    <row r="408" spans="1:51" s="13" customFormat="1" ht="12">
      <c r="A408" s="140"/>
      <c r="B408" s="141"/>
      <c r="C408" s="140"/>
      <c r="D408" s="137" t="s">
        <v>225</v>
      </c>
      <c r="E408" s="142" t="s">
        <v>1</v>
      </c>
      <c r="F408" s="143" t="s">
        <v>603</v>
      </c>
      <c r="G408" s="140"/>
      <c r="H408" s="144">
        <v>17.25</v>
      </c>
      <c r="I408" s="61"/>
      <c r="J408" s="140"/>
      <c r="K408" s="140"/>
      <c r="L408" s="194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231"/>
      <c r="AT408" s="60" t="s">
        <v>225</v>
      </c>
      <c r="AU408" s="60" t="s">
        <v>93</v>
      </c>
      <c r="AV408" s="13" t="s">
        <v>93</v>
      </c>
      <c r="AW408" s="13" t="s">
        <v>38</v>
      </c>
      <c r="AX408" s="13" t="s">
        <v>83</v>
      </c>
      <c r="AY408" s="60" t="s">
        <v>216</v>
      </c>
    </row>
    <row r="409" spans="1:51" s="13" customFormat="1" ht="12">
      <c r="A409" s="140"/>
      <c r="B409" s="141"/>
      <c r="C409" s="140"/>
      <c r="D409" s="137" t="s">
        <v>225</v>
      </c>
      <c r="E409" s="142" t="s">
        <v>1</v>
      </c>
      <c r="F409" s="143" t="s">
        <v>604</v>
      </c>
      <c r="G409" s="140"/>
      <c r="H409" s="144">
        <v>14.5</v>
      </c>
      <c r="I409" s="61"/>
      <c r="J409" s="140"/>
      <c r="K409" s="140"/>
      <c r="L409" s="194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231"/>
      <c r="AT409" s="60" t="s">
        <v>225</v>
      </c>
      <c r="AU409" s="60" t="s">
        <v>93</v>
      </c>
      <c r="AV409" s="13" t="s">
        <v>93</v>
      </c>
      <c r="AW409" s="13" t="s">
        <v>38</v>
      </c>
      <c r="AX409" s="13" t="s">
        <v>83</v>
      </c>
      <c r="AY409" s="60" t="s">
        <v>216</v>
      </c>
    </row>
    <row r="410" spans="1:51" s="13" customFormat="1" ht="12">
      <c r="A410" s="140"/>
      <c r="B410" s="141"/>
      <c r="C410" s="140"/>
      <c r="D410" s="137" t="s">
        <v>225</v>
      </c>
      <c r="E410" s="142" t="s">
        <v>1</v>
      </c>
      <c r="F410" s="143" t="s">
        <v>605</v>
      </c>
      <c r="G410" s="140"/>
      <c r="H410" s="144">
        <v>18.25</v>
      </c>
      <c r="I410" s="61"/>
      <c r="J410" s="140"/>
      <c r="K410" s="140"/>
      <c r="L410" s="194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231"/>
      <c r="AT410" s="60" t="s">
        <v>225</v>
      </c>
      <c r="AU410" s="60" t="s">
        <v>93</v>
      </c>
      <c r="AV410" s="13" t="s">
        <v>93</v>
      </c>
      <c r="AW410" s="13" t="s">
        <v>38</v>
      </c>
      <c r="AX410" s="13" t="s">
        <v>83</v>
      </c>
      <c r="AY410" s="60" t="s">
        <v>216</v>
      </c>
    </row>
    <row r="411" spans="1:51" s="13" customFormat="1" ht="12">
      <c r="A411" s="140"/>
      <c r="B411" s="141"/>
      <c r="C411" s="140"/>
      <c r="D411" s="137" t="s">
        <v>225</v>
      </c>
      <c r="E411" s="142" t="s">
        <v>1</v>
      </c>
      <c r="F411" s="143" t="s">
        <v>606</v>
      </c>
      <c r="G411" s="140"/>
      <c r="H411" s="144">
        <v>15</v>
      </c>
      <c r="I411" s="61"/>
      <c r="J411" s="140"/>
      <c r="K411" s="140"/>
      <c r="L411" s="194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231"/>
      <c r="AT411" s="60" t="s">
        <v>225</v>
      </c>
      <c r="AU411" s="60" t="s">
        <v>93</v>
      </c>
      <c r="AV411" s="13" t="s">
        <v>93</v>
      </c>
      <c r="AW411" s="13" t="s">
        <v>38</v>
      </c>
      <c r="AX411" s="13" t="s">
        <v>83</v>
      </c>
      <c r="AY411" s="60" t="s">
        <v>216</v>
      </c>
    </row>
    <row r="412" spans="1:51" s="14" customFormat="1" ht="12">
      <c r="A412" s="145"/>
      <c r="B412" s="146"/>
      <c r="C412" s="145"/>
      <c r="D412" s="137" t="s">
        <v>225</v>
      </c>
      <c r="E412" s="147" t="s">
        <v>1</v>
      </c>
      <c r="F412" s="148" t="s">
        <v>229</v>
      </c>
      <c r="G412" s="145"/>
      <c r="H412" s="149">
        <v>425.175</v>
      </c>
      <c r="I412" s="63"/>
      <c r="J412" s="145"/>
      <c r="K412" s="145"/>
      <c r="L412" s="200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235"/>
      <c r="AT412" s="62" t="s">
        <v>225</v>
      </c>
      <c r="AU412" s="62" t="s">
        <v>93</v>
      </c>
      <c r="AV412" s="14" t="s">
        <v>223</v>
      </c>
      <c r="AW412" s="14" t="s">
        <v>38</v>
      </c>
      <c r="AX412" s="14" t="s">
        <v>91</v>
      </c>
      <c r="AY412" s="62" t="s">
        <v>216</v>
      </c>
    </row>
    <row r="413" spans="1:65" s="2" customFormat="1" ht="24.2" customHeight="1">
      <c r="A413" s="83"/>
      <c r="B413" s="84"/>
      <c r="C413" s="130" t="s">
        <v>607</v>
      </c>
      <c r="D413" s="130" t="s">
        <v>218</v>
      </c>
      <c r="E413" s="131" t="s">
        <v>608</v>
      </c>
      <c r="F413" s="132" t="s">
        <v>609</v>
      </c>
      <c r="G413" s="133" t="s">
        <v>221</v>
      </c>
      <c r="H413" s="134">
        <v>2688.707</v>
      </c>
      <c r="I413" s="57"/>
      <c r="J413" s="187">
        <f>ROUND(I413*H413,2)</f>
        <v>0</v>
      </c>
      <c r="K413" s="132" t="s">
        <v>222</v>
      </c>
      <c r="L413" s="188">
        <f>J413</f>
        <v>0</v>
      </c>
      <c r="M413" s="217"/>
      <c r="N413" s="217"/>
      <c r="O413" s="217"/>
      <c r="P413" s="217"/>
      <c r="Q413" s="217"/>
      <c r="R413" s="217"/>
      <c r="S413" s="217"/>
      <c r="T413" s="217"/>
      <c r="U413" s="217"/>
      <c r="V413" s="217"/>
      <c r="W413" s="249"/>
      <c r="X413" s="26"/>
      <c r="Y413" s="26"/>
      <c r="Z413" s="26"/>
      <c r="AA413" s="26"/>
      <c r="AB413" s="26"/>
      <c r="AC413" s="26"/>
      <c r="AD413" s="26"/>
      <c r="AE413" s="26"/>
      <c r="AR413" s="58" t="s">
        <v>223</v>
      </c>
      <c r="AT413" s="58" t="s">
        <v>218</v>
      </c>
      <c r="AU413" s="58" t="s">
        <v>93</v>
      </c>
      <c r="AY413" s="18" t="s">
        <v>216</v>
      </c>
      <c r="BE413" s="59">
        <f>IF(N413="základní",J413,0)</f>
        <v>0</v>
      </c>
      <c r="BF413" s="59">
        <f>IF(N413="snížená",J413,0)</f>
        <v>0</v>
      </c>
      <c r="BG413" s="59">
        <f>IF(N413="zákl. přenesená",J413,0)</f>
        <v>0</v>
      </c>
      <c r="BH413" s="59">
        <f>IF(N413="sníž. přenesená",J413,0)</f>
        <v>0</v>
      </c>
      <c r="BI413" s="59">
        <f>IF(N413="nulová",J413,0)</f>
        <v>0</v>
      </c>
      <c r="BJ413" s="18" t="s">
        <v>91</v>
      </c>
      <c r="BK413" s="59">
        <f>ROUND(I413*H413,2)</f>
        <v>0</v>
      </c>
      <c r="BL413" s="18" t="s">
        <v>223</v>
      </c>
      <c r="BM413" s="58" t="s">
        <v>610</v>
      </c>
    </row>
    <row r="414" spans="1:51" s="13" customFormat="1" ht="12">
      <c r="A414" s="140"/>
      <c r="B414" s="141"/>
      <c r="C414" s="140"/>
      <c r="D414" s="137" t="s">
        <v>225</v>
      </c>
      <c r="E414" s="142" t="s">
        <v>1</v>
      </c>
      <c r="F414" s="143" t="s">
        <v>569</v>
      </c>
      <c r="G414" s="140"/>
      <c r="H414" s="144">
        <v>2688.707</v>
      </c>
      <c r="I414" s="61"/>
      <c r="J414" s="140"/>
      <c r="K414" s="140"/>
      <c r="L414" s="194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231"/>
      <c r="AT414" s="60" t="s">
        <v>225</v>
      </c>
      <c r="AU414" s="60" t="s">
        <v>93</v>
      </c>
      <c r="AV414" s="13" t="s">
        <v>93</v>
      </c>
      <c r="AW414" s="13" t="s">
        <v>38</v>
      </c>
      <c r="AX414" s="13" t="s">
        <v>91</v>
      </c>
      <c r="AY414" s="60" t="s">
        <v>216</v>
      </c>
    </row>
    <row r="415" spans="1:65" s="2" customFormat="1" ht="24.2" customHeight="1">
      <c r="A415" s="83"/>
      <c r="B415" s="84"/>
      <c r="C415" s="130" t="s">
        <v>611</v>
      </c>
      <c r="D415" s="130" t="s">
        <v>218</v>
      </c>
      <c r="E415" s="131" t="s">
        <v>612</v>
      </c>
      <c r="F415" s="132" t="s">
        <v>613</v>
      </c>
      <c r="G415" s="133" t="s">
        <v>221</v>
      </c>
      <c r="H415" s="134">
        <v>1830.621</v>
      </c>
      <c r="I415" s="57"/>
      <c r="J415" s="187">
        <f>ROUND(I415*H415,2)</f>
        <v>0</v>
      </c>
      <c r="K415" s="132" t="s">
        <v>222</v>
      </c>
      <c r="L415" s="188">
        <f>J415</f>
        <v>0</v>
      </c>
      <c r="M415" s="217"/>
      <c r="N415" s="217"/>
      <c r="O415" s="217"/>
      <c r="P415" s="217"/>
      <c r="Q415" s="217"/>
      <c r="R415" s="217"/>
      <c r="S415" s="217"/>
      <c r="T415" s="217"/>
      <c r="U415" s="217"/>
      <c r="V415" s="217"/>
      <c r="W415" s="249"/>
      <c r="X415" s="26"/>
      <c r="Y415" s="26"/>
      <c r="Z415" s="26"/>
      <c r="AA415" s="26"/>
      <c r="AB415" s="26"/>
      <c r="AC415" s="26"/>
      <c r="AD415" s="26"/>
      <c r="AE415" s="26"/>
      <c r="AR415" s="58" t="s">
        <v>223</v>
      </c>
      <c r="AT415" s="58" t="s">
        <v>218</v>
      </c>
      <c r="AU415" s="58" t="s">
        <v>93</v>
      </c>
      <c r="AY415" s="18" t="s">
        <v>216</v>
      </c>
      <c r="BE415" s="59">
        <f>IF(N415="základní",J415,0)</f>
        <v>0</v>
      </c>
      <c r="BF415" s="59">
        <f>IF(N415="snížená",J415,0)</f>
        <v>0</v>
      </c>
      <c r="BG415" s="59">
        <f>IF(N415="zákl. přenesená",J415,0)</f>
        <v>0</v>
      </c>
      <c r="BH415" s="59">
        <f>IF(N415="sníž. přenesená",J415,0)</f>
        <v>0</v>
      </c>
      <c r="BI415" s="59">
        <f>IF(N415="nulová",J415,0)</f>
        <v>0</v>
      </c>
      <c r="BJ415" s="18" t="s">
        <v>91</v>
      </c>
      <c r="BK415" s="59">
        <f>ROUND(I415*H415,2)</f>
        <v>0</v>
      </c>
      <c r="BL415" s="18" t="s">
        <v>223</v>
      </c>
      <c r="BM415" s="58" t="s">
        <v>614</v>
      </c>
    </row>
    <row r="416" spans="1:51" s="13" customFormat="1" ht="22.5">
      <c r="A416" s="140"/>
      <c r="B416" s="141"/>
      <c r="C416" s="140"/>
      <c r="D416" s="137" t="s">
        <v>225</v>
      </c>
      <c r="E416" s="142" t="s">
        <v>1</v>
      </c>
      <c r="F416" s="143" t="s">
        <v>615</v>
      </c>
      <c r="G416" s="140"/>
      <c r="H416" s="144">
        <v>11.74</v>
      </c>
      <c r="I416" s="61"/>
      <c r="J416" s="140"/>
      <c r="K416" s="140"/>
      <c r="L416" s="194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231"/>
      <c r="AT416" s="60" t="s">
        <v>225</v>
      </c>
      <c r="AU416" s="60" t="s">
        <v>93</v>
      </c>
      <c r="AV416" s="13" t="s">
        <v>93</v>
      </c>
      <c r="AW416" s="13" t="s">
        <v>38</v>
      </c>
      <c r="AX416" s="13" t="s">
        <v>83</v>
      </c>
      <c r="AY416" s="60" t="s">
        <v>216</v>
      </c>
    </row>
    <row r="417" spans="1:51" s="13" customFormat="1" ht="22.5">
      <c r="A417" s="140"/>
      <c r="B417" s="141"/>
      <c r="C417" s="140"/>
      <c r="D417" s="137" t="s">
        <v>225</v>
      </c>
      <c r="E417" s="142" t="s">
        <v>1</v>
      </c>
      <c r="F417" s="143" t="s">
        <v>616</v>
      </c>
      <c r="G417" s="140"/>
      <c r="H417" s="144">
        <v>18.73</v>
      </c>
      <c r="I417" s="61"/>
      <c r="J417" s="140"/>
      <c r="K417" s="140"/>
      <c r="L417" s="194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231"/>
      <c r="AT417" s="60" t="s">
        <v>225</v>
      </c>
      <c r="AU417" s="60" t="s">
        <v>93</v>
      </c>
      <c r="AV417" s="13" t="s">
        <v>93</v>
      </c>
      <c r="AW417" s="13" t="s">
        <v>38</v>
      </c>
      <c r="AX417" s="13" t="s">
        <v>83</v>
      </c>
      <c r="AY417" s="60" t="s">
        <v>216</v>
      </c>
    </row>
    <row r="418" spans="1:51" s="13" customFormat="1" ht="22.5">
      <c r="A418" s="140"/>
      <c r="B418" s="141"/>
      <c r="C418" s="140"/>
      <c r="D418" s="137" t="s">
        <v>225</v>
      </c>
      <c r="E418" s="142" t="s">
        <v>1</v>
      </c>
      <c r="F418" s="143" t="s">
        <v>617</v>
      </c>
      <c r="G418" s="140"/>
      <c r="H418" s="144">
        <v>17.585</v>
      </c>
      <c r="I418" s="61"/>
      <c r="J418" s="140"/>
      <c r="K418" s="140"/>
      <c r="L418" s="194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231"/>
      <c r="AT418" s="60" t="s">
        <v>225</v>
      </c>
      <c r="AU418" s="60" t="s">
        <v>93</v>
      </c>
      <c r="AV418" s="13" t="s">
        <v>93</v>
      </c>
      <c r="AW418" s="13" t="s">
        <v>38</v>
      </c>
      <c r="AX418" s="13" t="s">
        <v>83</v>
      </c>
      <c r="AY418" s="60" t="s">
        <v>216</v>
      </c>
    </row>
    <row r="419" spans="1:51" s="13" customFormat="1" ht="22.5">
      <c r="A419" s="140"/>
      <c r="B419" s="141"/>
      <c r="C419" s="140"/>
      <c r="D419" s="137" t="s">
        <v>225</v>
      </c>
      <c r="E419" s="142" t="s">
        <v>1</v>
      </c>
      <c r="F419" s="143" t="s">
        <v>618</v>
      </c>
      <c r="G419" s="140"/>
      <c r="H419" s="144">
        <v>12.72</v>
      </c>
      <c r="I419" s="61"/>
      <c r="J419" s="140"/>
      <c r="K419" s="140"/>
      <c r="L419" s="194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231"/>
      <c r="AT419" s="60" t="s">
        <v>225</v>
      </c>
      <c r="AU419" s="60" t="s">
        <v>93</v>
      </c>
      <c r="AV419" s="13" t="s">
        <v>93</v>
      </c>
      <c r="AW419" s="13" t="s">
        <v>38</v>
      </c>
      <c r="AX419" s="13" t="s">
        <v>83</v>
      </c>
      <c r="AY419" s="60" t="s">
        <v>216</v>
      </c>
    </row>
    <row r="420" spans="1:51" s="13" customFormat="1" ht="22.5">
      <c r="A420" s="140"/>
      <c r="B420" s="141"/>
      <c r="C420" s="140"/>
      <c r="D420" s="137" t="s">
        <v>225</v>
      </c>
      <c r="E420" s="142" t="s">
        <v>1</v>
      </c>
      <c r="F420" s="143" t="s">
        <v>619</v>
      </c>
      <c r="G420" s="140"/>
      <c r="H420" s="144">
        <v>12.333</v>
      </c>
      <c r="I420" s="61"/>
      <c r="J420" s="140"/>
      <c r="K420" s="140"/>
      <c r="L420" s="194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231"/>
      <c r="AT420" s="60" t="s">
        <v>225</v>
      </c>
      <c r="AU420" s="60" t="s">
        <v>93</v>
      </c>
      <c r="AV420" s="13" t="s">
        <v>93</v>
      </c>
      <c r="AW420" s="13" t="s">
        <v>38</v>
      </c>
      <c r="AX420" s="13" t="s">
        <v>83</v>
      </c>
      <c r="AY420" s="60" t="s">
        <v>216</v>
      </c>
    </row>
    <row r="421" spans="1:51" s="13" customFormat="1" ht="22.5">
      <c r="A421" s="140"/>
      <c r="B421" s="141"/>
      <c r="C421" s="140"/>
      <c r="D421" s="137" t="s">
        <v>225</v>
      </c>
      <c r="E421" s="142" t="s">
        <v>1</v>
      </c>
      <c r="F421" s="143" t="s">
        <v>620</v>
      </c>
      <c r="G421" s="140"/>
      <c r="H421" s="144">
        <v>18.73</v>
      </c>
      <c r="I421" s="61"/>
      <c r="J421" s="140"/>
      <c r="K421" s="140"/>
      <c r="L421" s="194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231"/>
      <c r="AT421" s="60" t="s">
        <v>225</v>
      </c>
      <c r="AU421" s="60" t="s">
        <v>93</v>
      </c>
      <c r="AV421" s="13" t="s">
        <v>93</v>
      </c>
      <c r="AW421" s="13" t="s">
        <v>38</v>
      </c>
      <c r="AX421" s="13" t="s">
        <v>83</v>
      </c>
      <c r="AY421" s="60" t="s">
        <v>216</v>
      </c>
    </row>
    <row r="422" spans="1:51" s="13" customFormat="1" ht="22.5">
      <c r="A422" s="140"/>
      <c r="B422" s="141"/>
      <c r="C422" s="140"/>
      <c r="D422" s="137" t="s">
        <v>225</v>
      </c>
      <c r="E422" s="142" t="s">
        <v>1</v>
      </c>
      <c r="F422" s="143" t="s">
        <v>621</v>
      </c>
      <c r="G422" s="140"/>
      <c r="H422" s="144">
        <v>17.718</v>
      </c>
      <c r="I422" s="61"/>
      <c r="J422" s="140"/>
      <c r="K422" s="140"/>
      <c r="L422" s="194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231"/>
      <c r="AT422" s="60" t="s">
        <v>225</v>
      </c>
      <c r="AU422" s="60" t="s">
        <v>93</v>
      </c>
      <c r="AV422" s="13" t="s">
        <v>93</v>
      </c>
      <c r="AW422" s="13" t="s">
        <v>38</v>
      </c>
      <c r="AX422" s="13" t="s">
        <v>83</v>
      </c>
      <c r="AY422" s="60" t="s">
        <v>216</v>
      </c>
    </row>
    <row r="423" spans="1:51" s="13" customFormat="1" ht="22.5">
      <c r="A423" s="140"/>
      <c r="B423" s="141"/>
      <c r="C423" s="140"/>
      <c r="D423" s="137" t="s">
        <v>225</v>
      </c>
      <c r="E423" s="142" t="s">
        <v>1</v>
      </c>
      <c r="F423" s="143" t="s">
        <v>622</v>
      </c>
      <c r="G423" s="140"/>
      <c r="H423" s="144">
        <v>12.72</v>
      </c>
      <c r="I423" s="61"/>
      <c r="J423" s="140"/>
      <c r="K423" s="140"/>
      <c r="L423" s="194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231"/>
      <c r="AT423" s="60" t="s">
        <v>225</v>
      </c>
      <c r="AU423" s="60" t="s">
        <v>93</v>
      </c>
      <c r="AV423" s="13" t="s">
        <v>93</v>
      </c>
      <c r="AW423" s="13" t="s">
        <v>38</v>
      </c>
      <c r="AX423" s="13" t="s">
        <v>83</v>
      </c>
      <c r="AY423" s="60" t="s">
        <v>216</v>
      </c>
    </row>
    <row r="424" spans="1:51" s="13" customFormat="1" ht="22.5">
      <c r="A424" s="140"/>
      <c r="B424" s="141"/>
      <c r="C424" s="140"/>
      <c r="D424" s="137" t="s">
        <v>225</v>
      </c>
      <c r="E424" s="142" t="s">
        <v>1</v>
      </c>
      <c r="F424" s="143" t="s">
        <v>623</v>
      </c>
      <c r="G424" s="140"/>
      <c r="H424" s="144">
        <v>11.335</v>
      </c>
      <c r="I424" s="61"/>
      <c r="J424" s="140"/>
      <c r="K424" s="140"/>
      <c r="L424" s="194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231"/>
      <c r="AT424" s="60" t="s">
        <v>225</v>
      </c>
      <c r="AU424" s="60" t="s">
        <v>93</v>
      </c>
      <c r="AV424" s="13" t="s">
        <v>93</v>
      </c>
      <c r="AW424" s="13" t="s">
        <v>38</v>
      </c>
      <c r="AX424" s="13" t="s">
        <v>83</v>
      </c>
      <c r="AY424" s="60" t="s">
        <v>216</v>
      </c>
    </row>
    <row r="425" spans="1:51" s="13" customFormat="1" ht="22.5">
      <c r="A425" s="140"/>
      <c r="B425" s="141"/>
      <c r="C425" s="140"/>
      <c r="D425" s="137" t="s">
        <v>225</v>
      </c>
      <c r="E425" s="142" t="s">
        <v>1</v>
      </c>
      <c r="F425" s="143" t="s">
        <v>624</v>
      </c>
      <c r="G425" s="140"/>
      <c r="H425" s="144">
        <v>12.72</v>
      </c>
      <c r="I425" s="61"/>
      <c r="J425" s="140"/>
      <c r="K425" s="140"/>
      <c r="L425" s="194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231"/>
      <c r="AT425" s="60" t="s">
        <v>225</v>
      </c>
      <c r="AU425" s="60" t="s">
        <v>93</v>
      </c>
      <c r="AV425" s="13" t="s">
        <v>93</v>
      </c>
      <c r="AW425" s="13" t="s">
        <v>38</v>
      </c>
      <c r="AX425" s="13" t="s">
        <v>83</v>
      </c>
      <c r="AY425" s="60" t="s">
        <v>216</v>
      </c>
    </row>
    <row r="426" spans="1:51" s="13" customFormat="1" ht="22.5">
      <c r="A426" s="140"/>
      <c r="B426" s="141"/>
      <c r="C426" s="140"/>
      <c r="D426" s="137" t="s">
        <v>225</v>
      </c>
      <c r="E426" s="142" t="s">
        <v>1</v>
      </c>
      <c r="F426" s="143" t="s">
        <v>625</v>
      </c>
      <c r="G426" s="140"/>
      <c r="H426" s="144">
        <v>11.74</v>
      </c>
      <c r="I426" s="61"/>
      <c r="J426" s="140"/>
      <c r="K426" s="140"/>
      <c r="L426" s="194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231"/>
      <c r="AT426" s="60" t="s">
        <v>225</v>
      </c>
      <c r="AU426" s="60" t="s">
        <v>93</v>
      </c>
      <c r="AV426" s="13" t="s">
        <v>93</v>
      </c>
      <c r="AW426" s="13" t="s">
        <v>38</v>
      </c>
      <c r="AX426" s="13" t="s">
        <v>83</v>
      </c>
      <c r="AY426" s="60" t="s">
        <v>216</v>
      </c>
    </row>
    <row r="427" spans="1:51" s="13" customFormat="1" ht="22.5">
      <c r="A427" s="140"/>
      <c r="B427" s="141"/>
      <c r="C427" s="140"/>
      <c r="D427" s="137" t="s">
        <v>225</v>
      </c>
      <c r="E427" s="142" t="s">
        <v>1</v>
      </c>
      <c r="F427" s="143" t="s">
        <v>626</v>
      </c>
      <c r="G427" s="140"/>
      <c r="H427" s="144">
        <v>19.11</v>
      </c>
      <c r="I427" s="61"/>
      <c r="J427" s="140"/>
      <c r="K427" s="140"/>
      <c r="L427" s="194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231"/>
      <c r="AT427" s="60" t="s">
        <v>225</v>
      </c>
      <c r="AU427" s="60" t="s">
        <v>93</v>
      </c>
      <c r="AV427" s="13" t="s">
        <v>93</v>
      </c>
      <c r="AW427" s="13" t="s">
        <v>38</v>
      </c>
      <c r="AX427" s="13" t="s">
        <v>83</v>
      </c>
      <c r="AY427" s="60" t="s">
        <v>216</v>
      </c>
    </row>
    <row r="428" spans="1:51" s="13" customFormat="1" ht="22.5">
      <c r="A428" s="140"/>
      <c r="B428" s="141"/>
      <c r="C428" s="140"/>
      <c r="D428" s="137" t="s">
        <v>225</v>
      </c>
      <c r="E428" s="142" t="s">
        <v>1</v>
      </c>
      <c r="F428" s="143" t="s">
        <v>627</v>
      </c>
      <c r="G428" s="140"/>
      <c r="H428" s="144">
        <v>12.733</v>
      </c>
      <c r="I428" s="61"/>
      <c r="J428" s="140"/>
      <c r="K428" s="140"/>
      <c r="L428" s="194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231"/>
      <c r="AT428" s="60" t="s">
        <v>225</v>
      </c>
      <c r="AU428" s="60" t="s">
        <v>93</v>
      </c>
      <c r="AV428" s="13" t="s">
        <v>93</v>
      </c>
      <c r="AW428" s="13" t="s">
        <v>38</v>
      </c>
      <c r="AX428" s="13" t="s">
        <v>83</v>
      </c>
      <c r="AY428" s="60" t="s">
        <v>216</v>
      </c>
    </row>
    <row r="429" spans="1:51" s="13" customFormat="1" ht="22.5">
      <c r="A429" s="140"/>
      <c r="B429" s="141"/>
      <c r="C429" s="140"/>
      <c r="D429" s="137" t="s">
        <v>225</v>
      </c>
      <c r="E429" s="142" t="s">
        <v>1</v>
      </c>
      <c r="F429" s="143" t="s">
        <v>628</v>
      </c>
      <c r="G429" s="140"/>
      <c r="H429" s="144">
        <v>12.89</v>
      </c>
      <c r="I429" s="61"/>
      <c r="J429" s="140"/>
      <c r="K429" s="140"/>
      <c r="L429" s="194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231"/>
      <c r="AT429" s="60" t="s">
        <v>225</v>
      </c>
      <c r="AU429" s="60" t="s">
        <v>93</v>
      </c>
      <c r="AV429" s="13" t="s">
        <v>93</v>
      </c>
      <c r="AW429" s="13" t="s">
        <v>38</v>
      </c>
      <c r="AX429" s="13" t="s">
        <v>83</v>
      </c>
      <c r="AY429" s="60" t="s">
        <v>216</v>
      </c>
    </row>
    <row r="430" spans="1:51" s="13" customFormat="1" ht="22.5">
      <c r="A430" s="140"/>
      <c r="B430" s="141"/>
      <c r="C430" s="140"/>
      <c r="D430" s="137" t="s">
        <v>225</v>
      </c>
      <c r="E430" s="142" t="s">
        <v>1</v>
      </c>
      <c r="F430" s="143" t="s">
        <v>629</v>
      </c>
      <c r="G430" s="140"/>
      <c r="H430" s="144">
        <v>25.224</v>
      </c>
      <c r="I430" s="61"/>
      <c r="J430" s="140"/>
      <c r="K430" s="140"/>
      <c r="L430" s="194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231"/>
      <c r="AT430" s="60" t="s">
        <v>225</v>
      </c>
      <c r="AU430" s="60" t="s">
        <v>93</v>
      </c>
      <c r="AV430" s="13" t="s">
        <v>93</v>
      </c>
      <c r="AW430" s="13" t="s">
        <v>38</v>
      </c>
      <c r="AX430" s="13" t="s">
        <v>83</v>
      </c>
      <c r="AY430" s="60" t="s">
        <v>216</v>
      </c>
    </row>
    <row r="431" spans="1:51" s="13" customFormat="1" ht="45">
      <c r="A431" s="140"/>
      <c r="B431" s="141"/>
      <c r="C431" s="140"/>
      <c r="D431" s="137" t="s">
        <v>225</v>
      </c>
      <c r="E431" s="142" t="s">
        <v>1</v>
      </c>
      <c r="F431" s="143" t="s">
        <v>630</v>
      </c>
      <c r="G431" s="140"/>
      <c r="H431" s="144">
        <v>73.128</v>
      </c>
      <c r="I431" s="61"/>
      <c r="J431" s="140"/>
      <c r="K431" s="140"/>
      <c r="L431" s="194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231"/>
      <c r="AT431" s="60" t="s">
        <v>225</v>
      </c>
      <c r="AU431" s="60" t="s">
        <v>93</v>
      </c>
      <c r="AV431" s="13" t="s">
        <v>93</v>
      </c>
      <c r="AW431" s="13" t="s">
        <v>38</v>
      </c>
      <c r="AX431" s="13" t="s">
        <v>83</v>
      </c>
      <c r="AY431" s="60" t="s">
        <v>216</v>
      </c>
    </row>
    <row r="432" spans="1:51" s="13" customFormat="1" ht="12">
      <c r="A432" s="140"/>
      <c r="B432" s="141"/>
      <c r="C432" s="140"/>
      <c r="D432" s="137" t="s">
        <v>225</v>
      </c>
      <c r="E432" s="142" t="s">
        <v>1</v>
      </c>
      <c r="F432" s="143" t="s">
        <v>631</v>
      </c>
      <c r="G432" s="140"/>
      <c r="H432" s="144">
        <v>26.07</v>
      </c>
      <c r="I432" s="61"/>
      <c r="J432" s="140"/>
      <c r="K432" s="140"/>
      <c r="L432" s="194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231"/>
      <c r="AT432" s="60" t="s">
        <v>225</v>
      </c>
      <c r="AU432" s="60" t="s">
        <v>93</v>
      </c>
      <c r="AV432" s="13" t="s">
        <v>93</v>
      </c>
      <c r="AW432" s="13" t="s">
        <v>38</v>
      </c>
      <c r="AX432" s="13" t="s">
        <v>83</v>
      </c>
      <c r="AY432" s="60" t="s">
        <v>216</v>
      </c>
    </row>
    <row r="433" spans="1:51" s="13" customFormat="1" ht="22.5">
      <c r="A433" s="140"/>
      <c r="B433" s="141"/>
      <c r="C433" s="140"/>
      <c r="D433" s="137" t="s">
        <v>225</v>
      </c>
      <c r="E433" s="142" t="s">
        <v>1</v>
      </c>
      <c r="F433" s="143" t="s">
        <v>632</v>
      </c>
      <c r="G433" s="140"/>
      <c r="H433" s="144">
        <v>13.555</v>
      </c>
      <c r="I433" s="61"/>
      <c r="J433" s="140"/>
      <c r="K433" s="140"/>
      <c r="L433" s="194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231"/>
      <c r="AT433" s="60" t="s">
        <v>225</v>
      </c>
      <c r="AU433" s="60" t="s">
        <v>93</v>
      </c>
      <c r="AV433" s="13" t="s">
        <v>93</v>
      </c>
      <c r="AW433" s="13" t="s">
        <v>38</v>
      </c>
      <c r="AX433" s="13" t="s">
        <v>83</v>
      </c>
      <c r="AY433" s="60" t="s">
        <v>216</v>
      </c>
    </row>
    <row r="434" spans="1:51" s="13" customFormat="1" ht="33.75">
      <c r="A434" s="140"/>
      <c r="B434" s="141"/>
      <c r="C434" s="140"/>
      <c r="D434" s="137" t="s">
        <v>225</v>
      </c>
      <c r="E434" s="142" t="s">
        <v>1</v>
      </c>
      <c r="F434" s="143" t="s">
        <v>633</v>
      </c>
      <c r="G434" s="140"/>
      <c r="H434" s="144">
        <v>136.233</v>
      </c>
      <c r="I434" s="61"/>
      <c r="J434" s="140"/>
      <c r="K434" s="140"/>
      <c r="L434" s="194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231"/>
      <c r="AT434" s="60" t="s">
        <v>225</v>
      </c>
      <c r="AU434" s="60" t="s">
        <v>93</v>
      </c>
      <c r="AV434" s="13" t="s">
        <v>93</v>
      </c>
      <c r="AW434" s="13" t="s">
        <v>38</v>
      </c>
      <c r="AX434" s="13" t="s">
        <v>83</v>
      </c>
      <c r="AY434" s="60" t="s">
        <v>216</v>
      </c>
    </row>
    <row r="435" spans="1:51" s="13" customFormat="1" ht="33.75">
      <c r="A435" s="140"/>
      <c r="B435" s="141"/>
      <c r="C435" s="140"/>
      <c r="D435" s="137" t="s">
        <v>225</v>
      </c>
      <c r="E435" s="142" t="s">
        <v>1</v>
      </c>
      <c r="F435" s="143" t="s">
        <v>634</v>
      </c>
      <c r="G435" s="140"/>
      <c r="H435" s="144">
        <v>168.569</v>
      </c>
      <c r="I435" s="61"/>
      <c r="J435" s="140"/>
      <c r="K435" s="140"/>
      <c r="L435" s="194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231"/>
      <c r="AT435" s="60" t="s">
        <v>225</v>
      </c>
      <c r="AU435" s="60" t="s">
        <v>93</v>
      </c>
      <c r="AV435" s="13" t="s">
        <v>93</v>
      </c>
      <c r="AW435" s="13" t="s">
        <v>38</v>
      </c>
      <c r="AX435" s="13" t="s">
        <v>83</v>
      </c>
      <c r="AY435" s="60" t="s">
        <v>216</v>
      </c>
    </row>
    <row r="436" spans="1:51" s="13" customFormat="1" ht="33.75">
      <c r="A436" s="140"/>
      <c r="B436" s="141"/>
      <c r="C436" s="140"/>
      <c r="D436" s="137" t="s">
        <v>225</v>
      </c>
      <c r="E436" s="142" t="s">
        <v>1</v>
      </c>
      <c r="F436" s="143" t="s">
        <v>635</v>
      </c>
      <c r="G436" s="140"/>
      <c r="H436" s="144">
        <v>265.025</v>
      </c>
      <c r="I436" s="61"/>
      <c r="J436" s="140"/>
      <c r="K436" s="140"/>
      <c r="L436" s="194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231"/>
      <c r="AT436" s="60" t="s">
        <v>225</v>
      </c>
      <c r="AU436" s="60" t="s">
        <v>93</v>
      </c>
      <c r="AV436" s="13" t="s">
        <v>93</v>
      </c>
      <c r="AW436" s="13" t="s">
        <v>38</v>
      </c>
      <c r="AX436" s="13" t="s">
        <v>83</v>
      </c>
      <c r="AY436" s="60" t="s">
        <v>216</v>
      </c>
    </row>
    <row r="437" spans="1:51" s="13" customFormat="1" ht="33.75">
      <c r="A437" s="140"/>
      <c r="B437" s="141"/>
      <c r="C437" s="140"/>
      <c r="D437" s="137" t="s">
        <v>225</v>
      </c>
      <c r="E437" s="142" t="s">
        <v>1</v>
      </c>
      <c r="F437" s="143" t="s">
        <v>636</v>
      </c>
      <c r="G437" s="140"/>
      <c r="H437" s="144">
        <v>166.797</v>
      </c>
      <c r="I437" s="61"/>
      <c r="J437" s="140"/>
      <c r="K437" s="140"/>
      <c r="L437" s="194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231"/>
      <c r="AT437" s="60" t="s">
        <v>225</v>
      </c>
      <c r="AU437" s="60" t="s">
        <v>93</v>
      </c>
      <c r="AV437" s="13" t="s">
        <v>93</v>
      </c>
      <c r="AW437" s="13" t="s">
        <v>38</v>
      </c>
      <c r="AX437" s="13" t="s">
        <v>83</v>
      </c>
      <c r="AY437" s="60" t="s">
        <v>216</v>
      </c>
    </row>
    <row r="438" spans="1:51" s="13" customFormat="1" ht="22.5">
      <c r="A438" s="140"/>
      <c r="B438" s="141"/>
      <c r="C438" s="140"/>
      <c r="D438" s="137" t="s">
        <v>225</v>
      </c>
      <c r="E438" s="142" t="s">
        <v>1</v>
      </c>
      <c r="F438" s="143" t="s">
        <v>637</v>
      </c>
      <c r="G438" s="140"/>
      <c r="H438" s="144">
        <v>175.251</v>
      </c>
      <c r="I438" s="61"/>
      <c r="J438" s="140"/>
      <c r="K438" s="140"/>
      <c r="L438" s="194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231"/>
      <c r="AT438" s="60" t="s">
        <v>225</v>
      </c>
      <c r="AU438" s="60" t="s">
        <v>93</v>
      </c>
      <c r="AV438" s="13" t="s">
        <v>93</v>
      </c>
      <c r="AW438" s="13" t="s">
        <v>38</v>
      </c>
      <c r="AX438" s="13" t="s">
        <v>83</v>
      </c>
      <c r="AY438" s="60" t="s">
        <v>216</v>
      </c>
    </row>
    <row r="439" spans="1:51" s="13" customFormat="1" ht="33.75">
      <c r="A439" s="140"/>
      <c r="B439" s="141"/>
      <c r="C439" s="140"/>
      <c r="D439" s="137" t="s">
        <v>225</v>
      </c>
      <c r="E439" s="142" t="s">
        <v>1</v>
      </c>
      <c r="F439" s="143" t="s">
        <v>638</v>
      </c>
      <c r="G439" s="140"/>
      <c r="H439" s="144">
        <v>232.21</v>
      </c>
      <c r="I439" s="61"/>
      <c r="J439" s="140"/>
      <c r="K439" s="140"/>
      <c r="L439" s="194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231"/>
      <c r="AT439" s="60" t="s">
        <v>225</v>
      </c>
      <c r="AU439" s="60" t="s">
        <v>93</v>
      </c>
      <c r="AV439" s="13" t="s">
        <v>93</v>
      </c>
      <c r="AW439" s="13" t="s">
        <v>38</v>
      </c>
      <c r="AX439" s="13" t="s">
        <v>83</v>
      </c>
      <c r="AY439" s="60" t="s">
        <v>216</v>
      </c>
    </row>
    <row r="440" spans="1:51" s="13" customFormat="1" ht="12">
      <c r="A440" s="140"/>
      <c r="B440" s="141"/>
      <c r="C440" s="140"/>
      <c r="D440" s="137" t="s">
        <v>225</v>
      </c>
      <c r="E440" s="142" t="s">
        <v>1</v>
      </c>
      <c r="F440" s="143" t="s">
        <v>639</v>
      </c>
      <c r="G440" s="140"/>
      <c r="H440" s="144">
        <v>7.589</v>
      </c>
      <c r="I440" s="61"/>
      <c r="J440" s="140"/>
      <c r="K440" s="140"/>
      <c r="L440" s="194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231"/>
      <c r="AT440" s="60" t="s">
        <v>225</v>
      </c>
      <c r="AU440" s="60" t="s">
        <v>93</v>
      </c>
      <c r="AV440" s="13" t="s">
        <v>93</v>
      </c>
      <c r="AW440" s="13" t="s">
        <v>38</v>
      </c>
      <c r="AX440" s="13" t="s">
        <v>83</v>
      </c>
      <c r="AY440" s="60" t="s">
        <v>216</v>
      </c>
    </row>
    <row r="441" spans="1:51" s="13" customFormat="1" ht="33.75">
      <c r="A441" s="140"/>
      <c r="B441" s="141"/>
      <c r="C441" s="140"/>
      <c r="D441" s="137" t="s">
        <v>225</v>
      </c>
      <c r="E441" s="142" t="s">
        <v>1</v>
      </c>
      <c r="F441" s="143" t="s">
        <v>640</v>
      </c>
      <c r="G441" s="140"/>
      <c r="H441" s="144">
        <v>322.439</v>
      </c>
      <c r="I441" s="61"/>
      <c r="J441" s="140"/>
      <c r="K441" s="140"/>
      <c r="L441" s="194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231"/>
      <c r="AT441" s="60" t="s">
        <v>225</v>
      </c>
      <c r="AU441" s="60" t="s">
        <v>93</v>
      </c>
      <c r="AV441" s="13" t="s">
        <v>93</v>
      </c>
      <c r="AW441" s="13" t="s">
        <v>38</v>
      </c>
      <c r="AX441" s="13" t="s">
        <v>83</v>
      </c>
      <c r="AY441" s="60" t="s">
        <v>216</v>
      </c>
    </row>
    <row r="442" spans="1:51" s="13" customFormat="1" ht="12">
      <c r="A442" s="140"/>
      <c r="B442" s="141"/>
      <c r="C442" s="140"/>
      <c r="D442" s="137" t="s">
        <v>225</v>
      </c>
      <c r="E442" s="142" t="s">
        <v>1</v>
      </c>
      <c r="F442" s="143" t="s">
        <v>641</v>
      </c>
      <c r="G442" s="140"/>
      <c r="H442" s="144">
        <v>-58.43</v>
      </c>
      <c r="I442" s="61"/>
      <c r="J442" s="140"/>
      <c r="K442" s="140"/>
      <c r="L442" s="194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231"/>
      <c r="AT442" s="60" t="s">
        <v>225</v>
      </c>
      <c r="AU442" s="60" t="s">
        <v>93</v>
      </c>
      <c r="AV442" s="13" t="s">
        <v>93</v>
      </c>
      <c r="AW442" s="13" t="s">
        <v>38</v>
      </c>
      <c r="AX442" s="13" t="s">
        <v>83</v>
      </c>
      <c r="AY442" s="60" t="s">
        <v>216</v>
      </c>
    </row>
    <row r="443" spans="1:51" s="13" customFormat="1" ht="12">
      <c r="A443" s="140"/>
      <c r="B443" s="141"/>
      <c r="C443" s="140"/>
      <c r="D443" s="137" t="s">
        <v>225</v>
      </c>
      <c r="E443" s="142" t="s">
        <v>1</v>
      </c>
      <c r="F443" s="143" t="s">
        <v>642</v>
      </c>
      <c r="G443" s="140"/>
      <c r="H443" s="144">
        <v>17.89</v>
      </c>
      <c r="I443" s="61"/>
      <c r="J443" s="140"/>
      <c r="K443" s="140"/>
      <c r="L443" s="194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231"/>
      <c r="AT443" s="60" t="s">
        <v>225</v>
      </c>
      <c r="AU443" s="60" t="s">
        <v>93</v>
      </c>
      <c r="AV443" s="13" t="s">
        <v>93</v>
      </c>
      <c r="AW443" s="13" t="s">
        <v>38</v>
      </c>
      <c r="AX443" s="13" t="s">
        <v>83</v>
      </c>
      <c r="AY443" s="60" t="s">
        <v>216</v>
      </c>
    </row>
    <row r="444" spans="1:51" s="13" customFormat="1" ht="33.75">
      <c r="A444" s="140"/>
      <c r="B444" s="141"/>
      <c r="C444" s="140"/>
      <c r="D444" s="137" t="s">
        <v>225</v>
      </c>
      <c r="E444" s="142" t="s">
        <v>1</v>
      </c>
      <c r="F444" s="143" t="s">
        <v>643</v>
      </c>
      <c r="G444" s="140"/>
      <c r="H444" s="144">
        <v>56.267</v>
      </c>
      <c r="I444" s="61"/>
      <c r="J444" s="140"/>
      <c r="K444" s="140"/>
      <c r="L444" s="194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231"/>
      <c r="AT444" s="60" t="s">
        <v>225</v>
      </c>
      <c r="AU444" s="60" t="s">
        <v>93</v>
      </c>
      <c r="AV444" s="13" t="s">
        <v>93</v>
      </c>
      <c r="AW444" s="13" t="s">
        <v>38</v>
      </c>
      <c r="AX444" s="13" t="s">
        <v>83</v>
      </c>
      <c r="AY444" s="60" t="s">
        <v>216</v>
      </c>
    </row>
    <row r="445" spans="1:51" s="14" customFormat="1" ht="12">
      <c r="A445" s="145"/>
      <c r="B445" s="146"/>
      <c r="C445" s="145"/>
      <c r="D445" s="137" t="s">
        <v>225</v>
      </c>
      <c r="E445" s="147" t="s">
        <v>139</v>
      </c>
      <c r="F445" s="148" t="s">
        <v>229</v>
      </c>
      <c r="G445" s="145"/>
      <c r="H445" s="149">
        <v>1830.621</v>
      </c>
      <c r="I445" s="63"/>
      <c r="J445" s="145"/>
      <c r="K445" s="145"/>
      <c r="L445" s="200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235"/>
      <c r="AT445" s="62" t="s">
        <v>225</v>
      </c>
      <c r="AU445" s="62" t="s">
        <v>93</v>
      </c>
      <c r="AV445" s="14" t="s">
        <v>223</v>
      </c>
      <c r="AW445" s="14" t="s">
        <v>38</v>
      </c>
      <c r="AX445" s="14" t="s">
        <v>91</v>
      </c>
      <c r="AY445" s="62" t="s">
        <v>216</v>
      </c>
    </row>
    <row r="446" spans="1:65" s="2" customFormat="1" ht="24.2" customHeight="1">
      <c r="A446" s="83"/>
      <c r="B446" s="84"/>
      <c r="C446" s="130" t="s">
        <v>644</v>
      </c>
      <c r="D446" s="130" t="s">
        <v>218</v>
      </c>
      <c r="E446" s="131" t="s">
        <v>645</v>
      </c>
      <c r="F446" s="132" t="s">
        <v>646</v>
      </c>
      <c r="G446" s="133" t="s">
        <v>221</v>
      </c>
      <c r="H446" s="134">
        <v>2144.348</v>
      </c>
      <c r="I446" s="57"/>
      <c r="J446" s="187">
        <f>ROUND(I446*H446,2)</f>
        <v>0</v>
      </c>
      <c r="K446" s="132" t="s">
        <v>222</v>
      </c>
      <c r="L446" s="188">
        <f>J446</f>
        <v>0</v>
      </c>
      <c r="M446" s="217"/>
      <c r="N446" s="217"/>
      <c r="O446" s="217"/>
      <c r="P446" s="217"/>
      <c r="Q446" s="217"/>
      <c r="R446" s="217"/>
      <c r="S446" s="217"/>
      <c r="T446" s="217"/>
      <c r="U446" s="217"/>
      <c r="V446" s="217"/>
      <c r="W446" s="249"/>
      <c r="X446" s="26"/>
      <c r="Y446" s="26"/>
      <c r="Z446" s="26"/>
      <c r="AA446" s="26"/>
      <c r="AB446" s="26"/>
      <c r="AC446" s="26"/>
      <c r="AD446" s="26"/>
      <c r="AE446" s="26"/>
      <c r="AR446" s="58" t="s">
        <v>223</v>
      </c>
      <c r="AT446" s="58" t="s">
        <v>218</v>
      </c>
      <c r="AU446" s="58" t="s">
        <v>93</v>
      </c>
      <c r="AY446" s="18" t="s">
        <v>216</v>
      </c>
      <c r="BE446" s="59">
        <f>IF(N446="základní",J446,0)</f>
        <v>0</v>
      </c>
      <c r="BF446" s="59">
        <f>IF(N446="snížená",J446,0)</f>
        <v>0</v>
      </c>
      <c r="BG446" s="59">
        <f>IF(N446="zákl. přenesená",J446,0)</f>
        <v>0</v>
      </c>
      <c r="BH446" s="59">
        <f>IF(N446="sníž. přenesená",J446,0)</f>
        <v>0</v>
      </c>
      <c r="BI446" s="59">
        <f>IF(N446="nulová",J446,0)</f>
        <v>0</v>
      </c>
      <c r="BJ446" s="18" t="s">
        <v>91</v>
      </c>
      <c r="BK446" s="59">
        <f>ROUND(I446*H446,2)</f>
        <v>0</v>
      </c>
      <c r="BL446" s="18" t="s">
        <v>223</v>
      </c>
      <c r="BM446" s="58" t="s">
        <v>647</v>
      </c>
    </row>
    <row r="447" spans="1:51" s="13" customFormat="1" ht="12">
      <c r="A447" s="140"/>
      <c r="B447" s="141"/>
      <c r="C447" s="140"/>
      <c r="D447" s="137" t="s">
        <v>225</v>
      </c>
      <c r="E447" s="142" t="s">
        <v>1</v>
      </c>
      <c r="F447" s="143" t="s">
        <v>648</v>
      </c>
      <c r="G447" s="140"/>
      <c r="H447" s="144">
        <v>2144.348</v>
      </c>
      <c r="I447" s="61"/>
      <c r="J447" s="140"/>
      <c r="K447" s="140"/>
      <c r="L447" s="194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231"/>
      <c r="AT447" s="60" t="s">
        <v>225</v>
      </c>
      <c r="AU447" s="60" t="s">
        <v>93</v>
      </c>
      <c r="AV447" s="13" t="s">
        <v>93</v>
      </c>
      <c r="AW447" s="13" t="s">
        <v>38</v>
      </c>
      <c r="AX447" s="13" t="s">
        <v>91</v>
      </c>
      <c r="AY447" s="60" t="s">
        <v>216</v>
      </c>
    </row>
    <row r="448" spans="1:65" s="2" customFormat="1" ht="24.2" customHeight="1">
      <c r="A448" s="83"/>
      <c r="B448" s="84"/>
      <c r="C448" s="130" t="s">
        <v>649</v>
      </c>
      <c r="D448" s="130" t="s">
        <v>218</v>
      </c>
      <c r="E448" s="131" t="s">
        <v>650</v>
      </c>
      <c r="F448" s="132" t="s">
        <v>651</v>
      </c>
      <c r="G448" s="133" t="s">
        <v>221</v>
      </c>
      <c r="H448" s="134">
        <v>313.727</v>
      </c>
      <c r="I448" s="57"/>
      <c r="J448" s="187">
        <f>ROUND(I448*H448,2)</f>
        <v>0</v>
      </c>
      <c r="K448" s="132" t="s">
        <v>222</v>
      </c>
      <c r="L448" s="188">
        <f>J448</f>
        <v>0</v>
      </c>
      <c r="M448" s="217"/>
      <c r="N448" s="217"/>
      <c r="O448" s="217"/>
      <c r="P448" s="217"/>
      <c r="Q448" s="217"/>
      <c r="R448" s="217"/>
      <c r="S448" s="217"/>
      <c r="T448" s="217"/>
      <c r="U448" s="217"/>
      <c r="V448" s="217"/>
      <c r="W448" s="249"/>
      <c r="X448" s="26"/>
      <c r="Y448" s="26"/>
      <c r="Z448" s="26"/>
      <c r="AA448" s="26"/>
      <c r="AB448" s="26"/>
      <c r="AC448" s="26"/>
      <c r="AD448" s="26"/>
      <c r="AE448" s="26"/>
      <c r="AR448" s="58" t="s">
        <v>223</v>
      </c>
      <c r="AT448" s="58" t="s">
        <v>218</v>
      </c>
      <c r="AU448" s="58" t="s">
        <v>93</v>
      </c>
      <c r="AY448" s="18" t="s">
        <v>216</v>
      </c>
      <c r="BE448" s="59">
        <f>IF(N448="základní",J448,0)</f>
        <v>0</v>
      </c>
      <c r="BF448" s="59">
        <f>IF(N448="snížená",J448,0)</f>
        <v>0</v>
      </c>
      <c r="BG448" s="59">
        <f>IF(N448="zákl. přenesená",J448,0)</f>
        <v>0</v>
      </c>
      <c r="BH448" s="59">
        <f>IF(N448="sníž. přenesená",J448,0)</f>
        <v>0</v>
      </c>
      <c r="BI448" s="59">
        <f>IF(N448="nulová",J448,0)</f>
        <v>0</v>
      </c>
      <c r="BJ448" s="18" t="s">
        <v>91</v>
      </c>
      <c r="BK448" s="59">
        <f>ROUND(I448*H448,2)</f>
        <v>0</v>
      </c>
      <c r="BL448" s="18" t="s">
        <v>223</v>
      </c>
      <c r="BM448" s="58" t="s">
        <v>652</v>
      </c>
    </row>
    <row r="449" spans="1:51" s="13" customFormat="1" ht="12">
      <c r="A449" s="140"/>
      <c r="B449" s="141"/>
      <c r="C449" s="140"/>
      <c r="D449" s="137" t="s">
        <v>225</v>
      </c>
      <c r="E449" s="142" t="s">
        <v>1</v>
      </c>
      <c r="F449" s="143" t="s">
        <v>653</v>
      </c>
      <c r="G449" s="140"/>
      <c r="H449" s="144">
        <v>2.96</v>
      </c>
      <c r="I449" s="61"/>
      <c r="J449" s="140"/>
      <c r="K449" s="140"/>
      <c r="L449" s="194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231"/>
      <c r="AT449" s="60" t="s">
        <v>225</v>
      </c>
      <c r="AU449" s="60" t="s">
        <v>93</v>
      </c>
      <c r="AV449" s="13" t="s">
        <v>93</v>
      </c>
      <c r="AW449" s="13" t="s">
        <v>38</v>
      </c>
      <c r="AX449" s="13" t="s">
        <v>83</v>
      </c>
      <c r="AY449" s="60" t="s">
        <v>216</v>
      </c>
    </row>
    <row r="450" spans="1:51" s="13" customFormat="1" ht="12">
      <c r="A450" s="140"/>
      <c r="B450" s="141"/>
      <c r="C450" s="140"/>
      <c r="D450" s="137" t="s">
        <v>225</v>
      </c>
      <c r="E450" s="142" t="s">
        <v>1</v>
      </c>
      <c r="F450" s="143" t="s">
        <v>654</v>
      </c>
      <c r="G450" s="140"/>
      <c r="H450" s="144">
        <v>2.32</v>
      </c>
      <c r="I450" s="61"/>
      <c r="J450" s="140"/>
      <c r="K450" s="140"/>
      <c r="L450" s="194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231"/>
      <c r="AT450" s="60" t="s">
        <v>225</v>
      </c>
      <c r="AU450" s="60" t="s">
        <v>93</v>
      </c>
      <c r="AV450" s="13" t="s">
        <v>93</v>
      </c>
      <c r="AW450" s="13" t="s">
        <v>38</v>
      </c>
      <c r="AX450" s="13" t="s">
        <v>83</v>
      </c>
      <c r="AY450" s="60" t="s">
        <v>216</v>
      </c>
    </row>
    <row r="451" spans="1:51" s="13" customFormat="1" ht="12">
      <c r="A451" s="140"/>
      <c r="B451" s="141"/>
      <c r="C451" s="140"/>
      <c r="D451" s="137" t="s">
        <v>225</v>
      </c>
      <c r="E451" s="142" t="s">
        <v>1</v>
      </c>
      <c r="F451" s="143" t="s">
        <v>655</v>
      </c>
      <c r="G451" s="140"/>
      <c r="H451" s="144">
        <v>3.82</v>
      </c>
      <c r="I451" s="61"/>
      <c r="J451" s="140"/>
      <c r="K451" s="140"/>
      <c r="L451" s="194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231"/>
      <c r="AT451" s="60" t="s">
        <v>225</v>
      </c>
      <c r="AU451" s="60" t="s">
        <v>93</v>
      </c>
      <c r="AV451" s="13" t="s">
        <v>93</v>
      </c>
      <c r="AW451" s="13" t="s">
        <v>38</v>
      </c>
      <c r="AX451" s="13" t="s">
        <v>83</v>
      </c>
      <c r="AY451" s="60" t="s">
        <v>216</v>
      </c>
    </row>
    <row r="452" spans="1:51" s="13" customFormat="1" ht="12">
      <c r="A452" s="140"/>
      <c r="B452" s="141"/>
      <c r="C452" s="140"/>
      <c r="D452" s="137" t="s">
        <v>225</v>
      </c>
      <c r="E452" s="142" t="s">
        <v>1</v>
      </c>
      <c r="F452" s="143" t="s">
        <v>656</v>
      </c>
      <c r="G452" s="140"/>
      <c r="H452" s="144">
        <v>2.16</v>
      </c>
      <c r="I452" s="61"/>
      <c r="J452" s="140"/>
      <c r="K452" s="140"/>
      <c r="L452" s="194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231"/>
      <c r="AT452" s="60" t="s">
        <v>225</v>
      </c>
      <c r="AU452" s="60" t="s">
        <v>93</v>
      </c>
      <c r="AV452" s="13" t="s">
        <v>93</v>
      </c>
      <c r="AW452" s="13" t="s">
        <v>38</v>
      </c>
      <c r="AX452" s="13" t="s">
        <v>83</v>
      </c>
      <c r="AY452" s="60" t="s">
        <v>216</v>
      </c>
    </row>
    <row r="453" spans="1:51" s="13" customFormat="1" ht="12">
      <c r="A453" s="140"/>
      <c r="B453" s="141"/>
      <c r="C453" s="140"/>
      <c r="D453" s="137" t="s">
        <v>225</v>
      </c>
      <c r="E453" s="142" t="s">
        <v>1</v>
      </c>
      <c r="F453" s="143" t="s">
        <v>657</v>
      </c>
      <c r="G453" s="140"/>
      <c r="H453" s="144">
        <v>2.96</v>
      </c>
      <c r="I453" s="61"/>
      <c r="J453" s="140"/>
      <c r="K453" s="140"/>
      <c r="L453" s="194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231"/>
      <c r="AT453" s="60" t="s">
        <v>225</v>
      </c>
      <c r="AU453" s="60" t="s">
        <v>93</v>
      </c>
      <c r="AV453" s="13" t="s">
        <v>93</v>
      </c>
      <c r="AW453" s="13" t="s">
        <v>38</v>
      </c>
      <c r="AX453" s="13" t="s">
        <v>83</v>
      </c>
      <c r="AY453" s="60" t="s">
        <v>216</v>
      </c>
    </row>
    <row r="454" spans="1:51" s="13" customFormat="1" ht="12">
      <c r="A454" s="140"/>
      <c r="B454" s="141"/>
      <c r="C454" s="140"/>
      <c r="D454" s="137" t="s">
        <v>225</v>
      </c>
      <c r="E454" s="142" t="s">
        <v>1</v>
      </c>
      <c r="F454" s="143" t="s">
        <v>658</v>
      </c>
      <c r="G454" s="140"/>
      <c r="H454" s="144">
        <v>2.32</v>
      </c>
      <c r="I454" s="61"/>
      <c r="J454" s="140"/>
      <c r="K454" s="140"/>
      <c r="L454" s="194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231"/>
      <c r="AT454" s="60" t="s">
        <v>225</v>
      </c>
      <c r="AU454" s="60" t="s">
        <v>93</v>
      </c>
      <c r="AV454" s="13" t="s">
        <v>93</v>
      </c>
      <c r="AW454" s="13" t="s">
        <v>38</v>
      </c>
      <c r="AX454" s="13" t="s">
        <v>83</v>
      </c>
      <c r="AY454" s="60" t="s">
        <v>216</v>
      </c>
    </row>
    <row r="455" spans="1:51" s="13" customFormat="1" ht="12">
      <c r="A455" s="140"/>
      <c r="B455" s="141"/>
      <c r="C455" s="140"/>
      <c r="D455" s="137" t="s">
        <v>225</v>
      </c>
      <c r="E455" s="142" t="s">
        <v>1</v>
      </c>
      <c r="F455" s="143" t="s">
        <v>659</v>
      </c>
      <c r="G455" s="140"/>
      <c r="H455" s="144">
        <v>3.7</v>
      </c>
      <c r="I455" s="61"/>
      <c r="J455" s="140"/>
      <c r="K455" s="140"/>
      <c r="L455" s="194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231"/>
      <c r="AT455" s="60" t="s">
        <v>225</v>
      </c>
      <c r="AU455" s="60" t="s">
        <v>93</v>
      </c>
      <c r="AV455" s="13" t="s">
        <v>93</v>
      </c>
      <c r="AW455" s="13" t="s">
        <v>38</v>
      </c>
      <c r="AX455" s="13" t="s">
        <v>83</v>
      </c>
      <c r="AY455" s="60" t="s">
        <v>216</v>
      </c>
    </row>
    <row r="456" spans="1:51" s="13" customFormat="1" ht="12">
      <c r="A456" s="140"/>
      <c r="B456" s="141"/>
      <c r="C456" s="140"/>
      <c r="D456" s="137" t="s">
        <v>225</v>
      </c>
      <c r="E456" s="142" t="s">
        <v>1</v>
      </c>
      <c r="F456" s="143" t="s">
        <v>660</v>
      </c>
      <c r="G456" s="140"/>
      <c r="H456" s="144">
        <v>2.16</v>
      </c>
      <c r="I456" s="61"/>
      <c r="J456" s="140"/>
      <c r="K456" s="140"/>
      <c r="L456" s="194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231"/>
      <c r="AT456" s="60" t="s">
        <v>225</v>
      </c>
      <c r="AU456" s="60" t="s">
        <v>93</v>
      </c>
      <c r="AV456" s="13" t="s">
        <v>93</v>
      </c>
      <c r="AW456" s="13" t="s">
        <v>38</v>
      </c>
      <c r="AX456" s="13" t="s">
        <v>83</v>
      </c>
      <c r="AY456" s="60" t="s">
        <v>216</v>
      </c>
    </row>
    <row r="457" spans="1:51" s="13" customFormat="1" ht="12">
      <c r="A457" s="140"/>
      <c r="B457" s="141"/>
      <c r="C457" s="140"/>
      <c r="D457" s="137" t="s">
        <v>225</v>
      </c>
      <c r="E457" s="142" t="s">
        <v>1</v>
      </c>
      <c r="F457" s="143" t="s">
        <v>661</v>
      </c>
      <c r="G457" s="140"/>
      <c r="H457" s="144">
        <v>3</v>
      </c>
      <c r="I457" s="61"/>
      <c r="J457" s="140"/>
      <c r="K457" s="140"/>
      <c r="L457" s="194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231"/>
      <c r="AT457" s="60" t="s">
        <v>225</v>
      </c>
      <c r="AU457" s="60" t="s">
        <v>93</v>
      </c>
      <c r="AV457" s="13" t="s">
        <v>93</v>
      </c>
      <c r="AW457" s="13" t="s">
        <v>38</v>
      </c>
      <c r="AX457" s="13" t="s">
        <v>83</v>
      </c>
      <c r="AY457" s="60" t="s">
        <v>216</v>
      </c>
    </row>
    <row r="458" spans="1:51" s="13" customFormat="1" ht="12">
      <c r="A458" s="140"/>
      <c r="B458" s="141"/>
      <c r="C458" s="140"/>
      <c r="D458" s="137" t="s">
        <v>225</v>
      </c>
      <c r="E458" s="142" t="s">
        <v>1</v>
      </c>
      <c r="F458" s="143" t="s">
        <v>662</v>
      </c>
      <c r="G458" s="140"/>
      <c r="H458" s="144">
        <v>2.16</v>
      </c>
      <c r="I458" s="61"/>
      <c r="J458" s="140"/>
      <c r="K458" s="140"/>
      <c r="L458" s="194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231"/>
      <c r="AT458" s="60" t="s">
        <v>225</v>
      </c>
      <c r="AU458" s="60" t="s">
        <v>93</v>
      </c>
      <c r="AV458" s="13" t="s">
        <v>93</v>
      </c>
      <c r="AW458" s="13" t="s">
        <v>38</v>
      </c>
      <c r="AX458" s="13" t="s">
        <v>83</v>
      </c>
      <c r="AY458" s="60" t="s">
        <v>216</v>
      </c>
    </row>
    <row r="459" spans="1:51" s="13" customFormat="1" ht="12">
      <c r="A459" s="140"/>
      <c r="B459" s="141"/>
      <c r="C459" s="140"/>
      <c r="D459" s="137" t="s">
        <v>225</v>
      </c>
      <c r="E459" s="142" t="s">
        <v>1</v>
      </c>
      <c r="F459" s="143" t="s">
        <v>663</v>
      </c>
      <c r="G459" s="140"/>
      <c r="H459" s="144">
        <v>2.56</v>
      </c>
      <c r="I459" s="61"/>
      <c r="J459" s="140"/>
      <c r="K459" s="140"/>
      <c r="L459" s="194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231"/>
      <c r="AT459" s="60" t="s">
        <v>225</v>
      </c>
      <c r="AU459" s="60" t="s">
        <v>93</v>
      </c>
      <c r="AV459" s="13" t="s">
        <v>93</v>
      </c>
      <c r="AW459" s="13" t="s">
        <v>38</v>
      </c>
      <c r="AX459" s="13" t="s">
        <v>83</v>
      </c>
      <c r="AY459" s="60" t="s">
        <v>216</v>
      </c>
    </row>
    <row r="460" spans="1:51" s="13" customFormat="1" ht="12">
      <c r="A460" s="140"/>
      <c r="B460" s="141"/>
      <c r="C460" s="140"/>
      <c r="D460" s="137" t="s">
        <v>225</v>
      </c>
      <c r="E460" s="142" t="s">
        <v>1</v>
      </c>
      <c r="F460" s="143" t="s">
        <v>664</v>
      </c>
      <c r="G460" s="140"/>
      <c r="H460" s="144">
        <v>2.08</v>
      </c>
      <c r="I460" s="61"/>
      <c r="J460" s="140"/>
      <c r="K460" s="140"/>
      <c r="L460" s="194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231"/>
      <c r="AT460" s="60" t="s">
        <v>225</v>
      </c>
      <c r="AU460" s="60" t="s">
        <v>93</v>
      </c>
      <c r="AV460" s="13" t="s">
        <v>93</v>
      </c>
      <c r="AW460" s="13" t="s">
        <v>38</v>
      </c>
      <c r="AX460" s="13" t="s">
        <v>83</v>
      </c>
      <c r="AY460" s="60" t="s">
        <v>216</v>
      </c>
    </row>
    <row r="461" spans="1:51" s="13" customFormat="1" ht="12">
      <c r="A461" s="140"/>
      <c r="B461" s="141"/>
      <c r="C461" s="140"/>
      <c r="D461" s="137" t="s">
        <v>225</v>
      </c>
      <c r="E461" s="142" t="s">
        <v>1</v>
      </c>
      <c r="F461" s="143" t="s">
        <v>665</v>
      </c>
      <c r="G461" s="140"/>
      <c r="H461" s="144">
        <v>2.08</v>
      </c>
      <c r="I461" s="61"/>
      <c r="J461" s="140"/>
      <c r="K461" s="140"/>
      <c r="L461" s="194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231"/>
      <c r="AT461" s="60" t="s">
        <v>225</v>
      </c>
      <c r="AU461" s="60" t="s">
        <v>93</v>
      </c>
      <c r="AV461" s="13" t="s">
        <v>93</v>
      </c>
      <c r="AW461" s="13" t="s">
        <v>38</v>
      </c>
      <c r="AX461" s="13" t="s">
        <v>83</v>
      </c>
      <c r="AY461" s="60" t="s">
        <v>216</v>
      </c>
    </row>
    <row r="462" spans="1:51" s="13" customFormat="1" ht="12">
      <c r="A462" s="140"/>
      <c r="B462" s="141"/>
      <c r="C462" s="140"/>
      <c r="D462" s="137" t="s">
        <v>225</v>
      </c>
      <c r="E462" s="142" t="s">
        <v>1</v>
      </c>
      <c r="F462" s="143" t="s">
        <v>666</v>
      </c>
      <c r="G462" s="140"/>
      <c r="H462" s="144">
        <v>2.32</v>
      </c>
      <c r="I462" s="61"/>
      <c r="J462" s="140"/>
      <c r="K462" s="140"/>
      <c r="L462" s="194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231"/>
      <c r="AT462" s="60" t="s">
        <v>225</v>
      </c>
      <c r="AU462" s="60" t="s">
        <v>93</v>
      </c>
      <c r="AV462" s="13" t="s">
        <v>93</v>
      </c>
      <c r="AW462" s="13" t="s">
        <v>38</v>
      </c>
      <c r="AX462" s="13" t="s">
        <v>83</v>
      </c>
      <c r="AY462" s="60" t="s">
        <v>216</v>
      </c>
    </row>
    <row r="463" spans="1:51" s="13" customFormat="1" ht="12">
      <c r="A463" s="140"/>
      <c r="B463" s="141"/>
      <c r="C463" s="140"/>
      <c r="D463" s="137" t="s">
        <v>225</v>
      </c>
      <c r="E463" s="142" t="s">
        <v>1</v>
      </c>
      <c r="F463" s="143" t="s">
        <v>667</v>
      </c>
      <c r="G463" s="140"/>
      <c r="H463" s="144">
        <v>2.02</v>
      </c>
      <c r="I463" s="61"/>
      <c r="J463" s="140"/>
      <c r="K463" s="140"/>
      <c r="L463" s="194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231"/>
      <c r="AT463" s="60" t="s">
        <v>225</v>
      </c>
      <c r="AU463" s="60" t="s">
        <v>93</v>
      </c>
      <c r="AV463" s="13" t="s">
        <v>93</v>
      </c>
      <c r="AW463" s="13" t="s">
        <v>38</v>
      </c>
      <c r="AX463" s="13" t="s">
        <v>83</v>
      </c>
      <c r="AY463" s="60" t="s">
        <v>216</v>
      </c>
    </row>
    <row r="464" spans="1:51" s="13" customFormat="1" ht="12">
      <c r="A464" s="140"/>
      <c r="B464" s="141"/>
      <c r="C464" s="140"/>
      <c r="D464" s="137" t="s">
        <v>225</v>
      </c>
      <c r="E464" s="142" t="s">
        <v>1</v>
      </c>
      <c r="F464" s="143" t="s">
        <v>668</v>
      </c>
      <c r="G464" s="140"/>
      <c r="H464" s="144">
        <v>2.12</v>
      </c>
      <c r="I464" s="61"/>
      <c r="J464" s="140"/>
      <c r="K464" s="140"/>
      <c r="L464" s="194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231"/>
      <c r="AT464" s="60" t="s">
        <v>225</v>
      </c>
      <c r="AU464" s="60" t="s">
        <v>93</v>
      </c>
      <c r="AV464" s="13" t="s">
        <v>93</v>
      </c>
      <c r="AW464" s="13" t="s">
        <v>38</v>
      </c>
      <c r="AX464" s="13" t="s">
        <v>83</v>
      </c>
      <c r="AY464" s="60" t="s">
        <v>216</v>
      </c>
    </row>
    <row r="465" spans="1:51" s="13" customFormat="1" ht="12">
      <c r="A465" s="140"/>
      <c r="B465" s="141"/>
      <c r="C465" s="140"/>
      <c r="D465" s="137" t="s">
        <v>225</v>
      </c>
      <c r="E465" s="142" t="s">
        <v>1</v>
      </c>
      <c r="F465" s="143" t="s">
        <v>669</v>
      </c>
      <c r="G465" s="140"/>
      <c r="H465" s="144">
        <v>1.184</v>
      </c>
      <c r="I465" s="61"/>
      <c r="J465" s="140"/>
      <c r="K465" s="140"/>
      <c r="L465" s="194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231"/>
      <c r="AT465" s="60" t="s">
        <v>225</v>
      </c>
      <c r="AU465" s="60" t="s">
        <v>93</v>
      </c>
      <c r="AV465" s="13" t="s">
        <v>93</v>
      </c>
      <c r="AW465" s="13" t="s">
        <v>38</v>
      </c>
      <c r="AX465" s="13" t="s">
        <v>83</v>
      </c>
      <c r="AY465" s="60" t="s">
        <v>216</v>
      </c>
    </row>
    <row r="466" spans="1:51" s="13" customFormat="1" ht="33.75">
      <c r="A466" s="140"/>
      <c r="B466" s="141"/>
      <c r="C466" s="140"/>
      <c r="D466" s="137" t="s">
        <v>225</v>
      </c>
      <c r="E466" s="142" t="s">
        <v>1</v>
      </c>
      <c r="F466" s="143" t="s">
        <v>670</v>
      </c>
      <c r="G466" s="140"/>
      <c r="H466" s="144">
        <v>34.34</v>
      </c>
      <c r="I466" s="61"/>
      <c r="J466" s="140"/>
      <c r="K466" s="140"/>
      <c r="L466" s="194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231"/>
      <c r="AT466" s="60" t="s">
        <v>225</v>
      </c>
      <c r="AU466" s="60" t="s">
        <v>93</v>
      </c>
      <c r="AV466" s="13" t="s">
        <v>93</v>
      </c>
      <c r="AW466" s="13" t="s">
        <v>38</v>
      </c>
      <c r="AX466" s="13" t="s">
        <v>83</v>
      </c>
      <c r="AY466" s="60" t="s">
        <v>216</v>
      </c>
    </row>
    <row r="467" spans="1:51" s="13" customFormat="1" ht="33.75">
      <c r="A467" s="140"/>
      <c r="B467" s="141"/>
      <c r="C467" s="140"/>
      <c r="D467" s="137" t="s">
        <v>225</v>
      </c>
      <c r="E467" s="142" t="s">
        <v>1</v>
      </c>
      <c r="F467" s="143" t="s">
        <v>671</v>
      </c>
      <c r="G467" s="140"/>
      <c r="H467" s="144">
        <v>54.96</v>
      </c>
      <c r="I467" s="61"/>
      <c r="J467" s="140"/>
      <c r="K467" s="140"/>
      <c r="L467" s="194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231"/>
      <c r="AT467" s="60" t="s">
        <v>225</v>
      </c>
      <c r="AU467" s="60" t="s">
        <v>93</v>
      </c>
      <c r="AV467" s="13" t="s">
        <v>93</v>
      </c>
      <c r="AW467" s="13" t="s">
        <v>38</v>
      </c>
      <c r="AX467" s="13" t="s">
        <v>83</v>
      </c>
      <c r="AY467" s="60" t="s">
        <v>216</v>
      </c>
    </row>
    <row r="468" spans="1:51" s="13" customFormat="1" ht="33.75">
      <c r="A468" s="140"/>
      <c r="B468" s="141"/>
      <c r="C468" s="140"/>
      <c r="D468" s="137" t="s">
        <v>225</v>
      </c>
      <c r="E468" s="142" t="s">
        <v>1</v>
      </c>
      <c r="F468" s="143" t="s">
        <v>672</v>
      </c>
      <c r="G468" s="140"/>
      <c r="H468" s="144">
        <v>47.9</v>
      </c>
      <c r="I468" s="61"/>
      <c r="J468" s="140"/>
      <c r="K468" s="140"/>
      <c r="L468" s="194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231"/>
      <c r="AT468" s="60" t="s">
        <v>225</v>
      </c>
      <c r="AU468" s="60" t="s">
        <v>93</v>
      </c>
      <c r="AV468" s="13" t="s">
        <v>93</v>
      </c>
      <c r="AW468" s="13" t="s">
        <v>38</v>
      </c>
      <c r="AX468" s="13" t="s">
        <v>83</v>
      </c>
      <c r="AY468" s="60" t="s">
        <v>216</v>
      </c>
    </row>
    <row r="469" spans="1:51" s="13" customFormat="1" ht="33.75">
      <c r="A469" s="140"/>
      <c r="B469" s="141"/>
      <c r="C469" s="140"/>
      <c r="D469" s="137" t="s">
        <v>225</v>
      </c>
      <c r="E469" s="142" t="s">
        <v>1</v>
      </c>
      <c r="F469" s="143" t="s">
        <v>673</v>
      </c>
      <c r="G469" s="140"/>
      <c r="H469" s="144">
        <v>37.225</v>
      </c>
      <c r="I469" s="61"/>
      <c r="J469" s="140"/>
      <c r="K469" s="140"/>
      <c r="L469" s="194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231"/>
      <c r="AT469" s="60" t="s">
        <v>225</v>
      </c>
      <c r="AU469" s="60" t="s">
        <v>93</v>
      </c>
      <c r="AV469" s="13" t="s">
        <v>93</v>
      </c>
      <c r="AW469" s="13" t="s">
        <v>38</v>
      </c>
      <c r="AX469" s="13" t="s">
        <v>83</v>
      </c>
      <c r="AY469" s="60" t="s">
        <v>216</v>
      </c>
    </row>
    <row r="470" spans="1:51" s="13" customFormat="1" ht="33.75">
      <c r="A470" s="140"/>
      <c r="B470" s="141"/>
      <c r="C470" s="140"/>
      <c r="D470" s="137" t="s">
        <v>225</v>
      </c>
      <c r="E470" s="142" t="s">
        <v>1</v>
      </c>
      <c r="F470" s="143" t="s">
        <v>674</v>
      </c>
      <c r="G470" s="140"/>
      <c r="H470" s="144">
        <v>46.109</v>
      </c>
      <c r="I470" s="61"/>
      <c r="J470" s="140"/>
      <c r="K470" s="140"/>
      <c r="L470" s="194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231"/>
      <c r="AT470" s="60" t="s">
        <v>225</v>
      </c>
      <c r="AU470" s="60" t="s">
        <v>93</v>
      </c>
      <c r="AV470" s="13" t="s">
        <v>93</v>
      </c>
      <c r="AW470" s="13" t="s">
        <v>38</v>
      </c>
      <c r="AX470" s="13" t="s">
        <v>83</v>
      </c>
      <c r="AY470" s="60" t="s">
        <v>216</v>
      </c>
    </row>
    <row r="471" spans="1:51" s="13" customFormat="1" ht="33.75">
      <c r="A471" s="140"/>
      <c r="B471" s="141"/>
      <c r="C471" s="140"/>
      <c r="D471" s="137" t="s">
        <v>225</v>
      </c>
      <c r="E471" s="142" t="s">
        <v>1</v>
      </c>
      <c r="F471" s="143" t="s">
        <v>675</v>
      </c>
      <c r="G471" s="140"/>
      <c r="H471" s="144">
        <v>46.479</v>
      </c>
      <c r="I471" s="61"/>
      <c r="J471" s="140"/>
      <c r="K471" s="140"/>
      <c r="L471" s="194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231"/>
      <c r="AT471" s="60" t="s">
        <v>225</v>
      </c>
      <c r="AU471" s="60" t="s">
        <v>93</v>
      </c>
      <c r="AV471" s="13" t="s">
        <v>93</v>
      </c>
      <c r="AW471" s="13" t="s">
        <v>38</v>
      </c>
      <c r="AX471" s="13" t="s">
        <v>83</v>
      </c>
      <c r="AY471" s="60" t="s">
        <v>216</v>
      </c>
    </row>
    <row r="472" spans="1:51" s="13" customFormat="1" ht="12">
      <c r="A472" s="140"/>
      <c r="B472" s="141"/>
      <c r="C472" s="140"/>
      <c r="D472" s="137" t="s">
        <v>225</v>
      </c>
      <c r="E472" s="142" t="s">
        <v>1</v>
      </c>
      <c r="F472" s="143" t="s">
        <v>676</v>
      </c>
      <c r="G472" s="140"/>
      <c r="H472" s="144">
        <v>3.71</v>
      </c>
      <c r="I472" s="61"/>
      <c r="J472" s="140"/>
      <c r="K472" s="140"/>
      <c r="L472" s="194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231"/>
      <c r="AT472" s="60" t="s">
        <v>225</v>
      </c>
      <c r="AU472" s="60" t="s">
        <v>93</v>
      </c>
      <c r="AV472" s="13" t="s">
        <v>93</v>
      </c>
      <c r="AW472" s="13" t="s">
        <v>38</v>
      </c>
      <c r="AX472" s="13" t="s">
        <v>83</v>
      </c>
      <c r="AY472" s="60" t="s">
        <v>216</v>
      </c>
    </row>
    <row r="473" spans="1:51" s="13" customFormat="1" ht="12">
      <c r="A473" s="140"/>
      <c r="B473" s="141"/>
      <c r="C473" s="140"/>
      <c r="D473" s="137" t="s">
        <v>225</v>
      </c>
      <c r="E473" s="142" t="s">
        <v>1</v>
      </c>
      <c r="F473" s="143" t="s">
        <v>677</v>
      </c>
      <c r="G473" s="140"/>
      <c r="H473" s="144">
        <v>1.08</v>
      </c>
      <c r="I473" s="61"/>
      <c r="J473" s="140"/>
      <c r="K473" s="140"/>
      <c r="L473" s="194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231"/>
      <c r="AT473" s="60" t="s">
        <v>225</v>
      </c>
      <c r="AU473" s="60" t="s">
        <v>93</v>
      </c>
      <c r="AV473" s="13" t="s">
        <v>93</v>
      </c>
      <c r="AW473" s="13" t="s">
        <v>38</v>
      </c>
      <c r="AX473" s="13" t="s">
        <v>83</v>
      </c>
      <c r="AY473" s="60" t="s">
        <v>216</v>
      </c>
    </row>
    <row r="474" spans="1:51" s="14" customFormat="1" ht="12">
      <c r="A474" s="145"/>
      <c r="B474" s="146"/>
      <c r="C474" s="145"/>
      <c r="D474" s="137" t="s">
        <v>225</v>
      </c>
      <c r="E474" s="147" t="s">
        <v>128</v>
      </c>
      <c r="F474" s="148" t="s">
        <v>229</v>
      </c>
      <c r="G474" s="145"/>
      <c r="H474" s="149">
        <v>313.727</v>
      </c>
      <c r="I474" s="63"/>
      <c r="J474" s="145"/>
      <c r="K474" s="145"/>
      <c r="L474" s="200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235"/>
      <c r="AT474" s="62" t="s">
        <v>225</v>
      </c>
      <c r="AU474" s="62" t="s">
        <v>93</v>
      </c>
      <c r="AV474" s="14" t="s">
        <v>223</v>
      </c>
      <c r="AW474" s="14" t="s">
        <v>38</v>
      </c>
      <c r="AX474" s="14" t="s">
        <v>91</v>
      </c>
      <c r="AY474" s="62" t="s">
        <v>216</v>
      </c>
    </row>
    <row r="475" spans="1:65" s="2" customFormat="1" ht="24.2" customHeight="1">
      <c r="A475" s="83"/>
      <c r="B475" s="84"/>
      <c r="C475" s="130" t="s">
        <v>678</v>
      </c>
      <c r="D475" s="130" t="s">
        <v>218</v>
      </c>
      <c r="E475" s="131" t="s">
        <v>679</v>
      </c>
      <c r="F475" s="132" t="s">
        <v>680</v>
      </c>
      <c r="G475" s="133" t="s">
        <v>221</v>
      </c>
      <c r="H475" s="134">
        <v>483.832</v>
      </c>
      <c r="I475" s="57"/>
      <c r="J475" s="187">
        <f>ROUND(I475*H475,2)</f>
        <v>0</v>
      </c>
      <c r="K475" s="132" t="s">
        <v>222</v>
      </c>
      <c r="L475" s="188">
        <f>J475</f>
        <v>0</v>
      </c>
      <c r="M475" s="217"/>
      <c r="N475" s="217"/>
      <c r="O475" s="217"/>
      <c r="P475" s="217"/>
      <c r="Q475" s="217"/>
      <c r="R475" s="217"/>
      <c r="S475" s="217"/>
      <c r="T475" s="217"/>
      <c r="U475" s="217"/>
      <c r="V475" s="217"/>
      <c r="W475" s="249"/>
      <c r="X475" s="26"/>
      <c r="Y475" s="26"/>
      <c r="Z475" s="26"/>
      <c r="AA475" s="26"/>
      <c r="AB475" s="26"/>
      <c r="AC475" s="26"/>
      <c r="AD475" s="26"/>
      <c r="AE475" s="26"/>
      <c r="AR475" s="58" t="s">
        <v>223</v>
      </c>
      <c r="AT475" s="58" t="s">
        <v>218</v>
      </c>
      <c r="AU475" s="58" t="s">
        <v>93</v>
      </c>
      <c r="AY475" s="18" t="s">
        <v>216</v>
      </c>
      <c r="BE475" s="59">
        <f>IF(N475="základní",J475,0)</f>
        <v>0</v>
      </c>
      <c r="BF475" s="59">
        <f>IF(N475="snížená",J475,0)</f>
        <v>0</v>
      </c>
      <c r="BG475" s="59">
        <f>IF(N475="zákl. přenesená",J475,0)</f>
        <v>0</v>
      </c>
      <c r="BH475" s="59">
        <f>IF(N475="sníž. přenesená",J475,0)</f>
        <v>0</v>
      </c>
      <c r="BI475" s="59">
        <f>IF(N475="nulová",J475,0)</f>
        <v>0</v>
      </c>
      <c r="BJ475" s="18" t="s">
        <v>91</v>
      </c>
      <c r="BK475" s="59">
        <f>ROUND(I475*H475,2)</f>
        <v>0</v>
      </c>
      <c r="BL475" s="18" t="s">
        <v>223</v>
      </c>
      <c r="BM475" s="58" t="s">
        <v>681</v>
      </c>
    </row>
    <row r="476" spans="1:51" s="13" customFormat="1" ht="12">
      <c r="A476" s="140"/>
      <c r="B476" s="141"/>
      <c r="C476" s="140"/>
      <c r="D476" s="137" t="s">
        <v>225</v>
      </c>
      <c r="E476" s="142" t="s">
        <v>1</v>
      </c>
      <c r="F476" s="143" t="s">
        <v>682</v>
      </c>
      <c r="G476" s="140"/>
      <c r="H476" s="144">
        <v>483.832</v>
      </c>
      <c r="I476" s="61"/>
      <c r="J476" s="140"/>
      <c r="K476" s="140"/>
      <c r="L476" s="194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231"/>
      <c r="AT476" s="60" t="s">
        <v>225</v>
      </c>
      <c r="AU476" s="60" t="s">
        <v>93</v>
      </c>
      <c r="AV476" s="13" t="s">
        <v>93</v>
      </c>
      <c r="AW476" s="13" t="s">
        <v>38</v>
      </c>
      <c r="AX476" s="13" t="s">
        <v>91</v>
      </c>
      <c r="AY476" s="60" t="s">
        <v>216</v>
      </c>
    </row>
    <row r="477" spans="1:65" s="2" customFormat="1" ht="24.2" customHeight="1">
      <c r="A477" s="83"/>
      <c r="B477" s="84"/>
      <c r="C477" s="130" t="s">
        <v>683</v>
      </c>
      <c r="D477" s="130" t="s">
        <v>218</v>
      </c>
      <c r="E477" s="131" t="s">
        <v>684</v>
      </c>
      <c r="F477" s="132" t="s">
        <v>685</v>
      </c>
      <c r="G477" s="133" t="s">
        <v>221</v>
      </c>
      <c r="H477" s="134">
        <v>483.832</v>
      </c>
      <c r="I477" s="57"/>
      <c r="J477" s="187">
        <f>ROUND(I477*H477,2)</f>
        <v>0</v>
      </c>
      <c r="K477" s="132" t="s">
        <v>222</v>
      </c>
      <c r="L477" s="188">
        <f>J477</f>
        <v>0</v>
      </c>
      <c r="M477" s="217"/>
      <c r="N477" s="217"/>
      <c r="O477" s="217"/>
      <c r="P477" s="217"/>
      <c r="Q477" s="217"/>
      <c r="R477" s="217"/>
      <c r="S477" s="217"/>
      <c r="T477" s="217"/>
      <c r="U477" s="217"/>
      <c r="V477" s="217"/>
      <c r="W477" s="249"/>
      <c r="X477" s="26"/>
      <c r="Y477" s="26"/>
      <c r="Z477" s="26"/>
      <c r="AA477" s="26"/>
      <c r="AB477" s="26"/>
      <c r="AC477" s="26"/>
      <c r="AD477" s="26"/>
      <c r="AE477" s="26"/>
      <c r="AR477" s="58" t="s">
        <v>223</v>
      </c>
      <c r="AT477" s="58" t="s">
        <v>218</v>
      </c>
      <c r="AU477" s="58" t="s">
        <v>93</v>
      </c>
      <c r="AY477" s="18" t="s">
        <v>216</v>
      </c>
      <c r="BE477" s="59">
        <f>IF(N477="základní",J477,0)</f>
        <v>0</v>
      </c>
      <c r="BF477" s="59">
        <f>IF(N477="snížená",J477,0)</f>
        <v>0</v>
      </c>
      <c r="BG477" s="59">
        <f>IF(N477="zákl. přenesená",J477,0)</f>
        <v>0</v>
      </c>
      <c r="BH477" s="59">
        <f>IF(N477="sníž. přenesená",J477,0)</f>
        <v>0</v>
      </c>
      <c r="BI477" s="59">
        <f>IF(N477="nulová",J477,0)</f>
        <v>0</v>
      </c>
      <c r="BJ477" s="18" t="s">
        <v>91</v>
      </c>
      <c r="BK477" s="59">
        <f>ROUND(I477*H477,2)</f>
        <v>0</v>
      </c>
      <c r="BL477" s="18" t="s">
        <v>223</v>
      </c>
      <c r="BM477" s="58" t="s">
        <v>686</v>
      </c>
    </row>
    <row r="478" spans="1:51" s="13" customFormat="1" ht="12">
      <c r="A478" s="140"/>
      <c r="B478" s="141"/>
      <c r="C478" s="140"/>
      <c r="D478" s="137" t="s">
        <v>225</v>
      </c>
      <c r="E478" s="142" t="s">
        <v>1</v>
      </c>
      <c r="F478" s="143" t="s">
        <v>682</v>
      </c>
      <c r="G478" s="140"/>
      <c r="H478" s="144">
        <v>483.832</v>
      </c>
      <c r="I478" s="61"/>
      <c r="J478" s="140"/>
      <c r="K478" s="140"/>
      <c r="L478" s="194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231"/>
      <c r="AT478" s="60" t="s">
        <v>225</v>
      </c>
      <c r="AU478" s="60" t="s">
        <v>93</v>
      </c>
      <c r="AV478" s="13" t="s">
        <v>93</v>
      </c>
      <c r="AW478" s="13" t="s">
        <v>38</v>
      </c>
      <c r="AX478" s="13" t="s">
        <v>91</v>
      </c>
      <c r="AY478" s="60" t="s">
        <v>216</v>
      </c>
    </row>
    <row r="479" spans="1:65" s="2" customFormat="1" ht="24.2" customHeight="1">
      <c r="A479" s="83"/>
      <c r="B479" s="84"/>
      <c r="C479" s="130" t="s">
        <v>687</v>
      </c>
      <c r="D479" s="130" t="s">
        <v>218</v>
      </c>
      <c r="E479" s="131" t="s">
        <v>688</v>
      </c>
      <c r="F479" s="132" t="s">
        <v>689</v>
      </c>
      <c r="G479" s="133" t="s">
        <v>221</v>
      </c>
      <c r="H479" s="134">
        <v>483.832</v>
      </c>
      <c r="I479" s="57"/>
      <c r="J479" s="187">
        <f>ROUND(I479*H479,2)</f>
        <v>0</v>
      </c>
      <c r="K479" s="132" t="s">
        <v>222</v>
      </c>
      <c r="L479" s="188">
        <f>J479</f>
        <v>0</v>
      </c>
      <c r="M479" s="217"/>
      <c r="N479" s="217"/>
      <c r="O479" s="217"/>
      <c r="P479" s="217"/>
      <c r="Q479" s="217"/>
      <c r="R479" s="217"/>
      <c r="S479" s="217"/>
      <c r="T479" s="217"/>
      <c r="U479" s="217"/>
      <c r="V479" s="217"/>
      <c r="W479" s="249"/>
      <c r="X479" s="26"/>
      <c r="Y479" s="26"/>
      <c r="Z479" s="26"/>
      <c r="AA479" s="26"/>
      <c r="AB479" s="26"/>
      <c r="AC479" s="26"/>
      <c r="AD479" s="26"/>
      <c r="AE479" s="26"/>
      <c r="AR479" s="58" t="s">
        <v>223</v>
      </c>
      <c r="AT479" s="58" t="s">
        <v>218</v>
      </c>
      <c r="AU479" s="58" t="s">
        <v>93</v>
      </c>
      <c r="AY479" s="18" t="s">
        <v>216</v>
      </c>
      <c r="BE479" s="59">
        <f>IF(N479="základní",J479,0)</f>
        <v>0</v>
      </c>
      <c r="BF479" s="59">
        <f>IF(N479="snížená",J479,0)</f>
        <v>0</v>
      </c>
      <c r="BG479" s="59">
        <f>IF(N479="zákl. přenesená",J479,0)</f>
        <v>0</v>
      </c>
      <c r="BH479" s="59">
        <f>IF(N479="sníž. přenesená",J479,0)</f>
        <v>0</v>
      </c>
      <c r="BI479" s="59">
        <f>IF(N479="nulová",J479,0)</f>
        <v>0</v>
      </c>
      <c r="BJ479" s="18" t="s">
        <v>91</v>
      </c>
      <c r="BK479" s="59">
        <f>ROUND(I479*H479,2)</f>
        <v>0</v>
      </c>
      <c r="BL479" s="18" t="s">
        <v>223</v>
      </c>
      <c r="BM479" s="58" t="s">
        <v>690</v>
      </c>
    </row>
    <row r="480" spans="1:51" s="13" customFormat="1" ht="12">
      <c r="A480" s="140"/>
      <c r="B480" s="141"/>
      <c r="C480" s="140"/>
      <c r="D480" s="137" t="s">
        <v>225</v>
      </c>
      <c r="E480" s="142" t="s">
        <v>1</v>
      </c>
      <c r="F480" s="143" t="s">
        <v>682</v>
      </c>
      <c r="G480" s="140"/>
      <c r="H480" s="144">
        <v>483.832</v>
      </c>
      <c r="I480" s="61"/>
      <c r="J480" s="140"/>
      <c r="K480" s="140"/>
      <c r="L480" s="194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231"/>
      <c r="AT480" s="60" t="s">
        <v>225</v>
      </c>
      <c r="AU480" s="60" t="s">
        <v>93</v>
      </c>
      <c r="AV480" s="13" t="s">
        <v>93</v>
      </c>
      <c r="AW480" s="13" t="s">
        <v>38</v>
      </c>
      <c r="AX480" s="13" t="s">
        <v>91</v>
      </c>
      <c r="AY480" s="60" t="s">
        <v>216</v>
      </c>
    </row>
    <row r="481" spans="1:65" s="2" customFormat="1" ht="24.2" customHeight="1">
      <c r="A481" s="83"/>
      <c r="B481" s="84"/>
      <c r="C481" s="130" t="s">
        <v>691</v>
      </c>
      <c r="D481" s="130" t="s">
        <v>218</v>
      </c>
      <c r="E481" s="131" t="s">
        <v>692</v>
      </c>
      <c r="F481" s="132" t="s">
        <v>693</v>
      </c>
      <c r="G481" s="133" t="s">
        <v>221</v>
      </c>
      <c r="H481" s="134">
        <v>185.588</v>
      </c>
      <c r="I481" s="57"/>
      <c r="J481" s="187">
        <f>ROUND(I481*H481,2)</f>
        <v>0</v>
      </c>
      <c r="K481" s="132" t="s">
        <v>222</v>
      </c>
      <c r="L481" s="188">
        <f>J481</f>
        <v>0</v>
      </c>
      <c r="M481" s="217"/>
      <c r="N481" s="217"/>
      <c r="O481" s="217"/>
      <c r="P481" s="217"/>
      <c r="Q481" s="217"/>
      <c r="R481" s="217"/>
      <c r="S481" s="217"/>
      <c r="T481" s="217"/>
      <c r="U481" s="217"/>
      <c r="V481" s="217"/>
      <c r="W481" s="249"/>
      <c r="X481" s="26"/>
      <c r="Y481" s="26"/>
      <c r="Z481" s="26"/>
      <c r="AA481" s="26"/>
      <c r="AB481" s="26"/>
      <c r="AC481" s="26"/>
      <c r="AD481" s="26"/>
      <c r="AE481" s="26"/>
      <c r="AR481" s="58" t="s">
        <v>223</v>
      </c>
      <c r="AT481" s="58" t="s">
        <v>218</v>
      </c>
      <c r="AU481" s="58" t="s">
        <v>93</v>
      </c>
      <c r="AY481" s="18" t="s">
        <v>216</v>
      </c>
      <c r="BE481" s="59">
        <f>IF(N481="základní",J481,0)</f>
        <v>0</v>
      </c>
      <c r="BF481" s="59">
        <f>IF(N481="snížená",J481,0)</f>
        <v>0</v>
      </c>
      <c r="BG481" s="59">
        <f>IF(N481="zákl. přenesená",J481,0)</f>
        <v>0</v>
      </c>
      <c r="BH481" s="59">
        <f>IF(N481="sníž. přenesená",J481,0)</f>
        <v>0</v>
      </c>
      <c r="BI481" s="59">
        <f>IF(N481="nulová",J481,0)</f>
        <v>0</v>
      </c>
      <c r="BJ481" s="18" t="s">
        <v>91</v>
      </c>
      <c r="BK481" s="59">
        <f>ROUND(I481*H481,2)</f>
        <v>0</v>
      </c>
      <c r="BL481" s="18" t="s">
        <v>223</v>
      </c>
      <c r="BM481" s="58" t="s">
        <v>694</v>
      </c>
    </row>
    <row r="482" spans="1:51" s="15" customFormat="1" ht="12">
      <c r="A482" s="135"/>
      <c r="B482" s="136"/>
      <c r="C482" s="135"/>
      <c r="D482" s="137" t="s">
        <v>225</v>
      </c>
      <c r="E482" s="138" t="s">
        <v>1</v>
      </c>
      <c r="F482" s="139" t="s">
        <v>695</v>
      </c>
      <c r="G482" s="135"/>
      <c r="H482" s="138" t="s">
        <v>1</v>
      </c>
      <c r="I482" s="65"/>
      <c r="J482" s="135"/>
      <c r="K482" s="135"/>
      <c r="L482" s="194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231"/>
      <c r="AT482" s="64" t="s">
        <v>225</v>
      </c>
      <c r="AU482" s="64" t="s">
        <v>93</v>
      </c>
      <c r="AV482" s="15" t="s">
        <v>91</v>
      </c>
      <c r="AW482" s="15" t="s">
        <v>38</v>
      </c>
      <c r="AX482" s="15" t="s">
        <v>83</v>
      </c>
      <c r="AY482" s="64" t="s">
        <v>216</v>
      </c>
    </row>
    <row r="483" spans="1:51" s="13" customFormat="1" ht="12">
      <c r="A483" s="140"/>
      <c r="B483" s="141"/>
      <c r="C483" s="140"/>
      <c r="D483" s="137" t="s">
        <v>225</v>
      </c>
      <c r="E483" s="142" t="s">
        <v>1</v>
      </c>
      <c r="F483" s="143" t="s">
        <v>148</v>
      </c>
      <c r="G483" s="140"/>
      <c r="H483" s="144">
        <v>185.588</v>
      </c>
      <c r="I483" s="61"/>
      <c r="J483" s="140"/>
      <c r="K483" s="140"/>
      <c r="L483" s="194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231"/>
      <c r="AT483" s="60" t="s">
        <v>225</v>
      </c>
      <c r="AU483" s="60" t="s">
        <v>93</v>
      </c>
      <c r="AV483" s="13" t="s">
        <v>93</v>
      </c>
      <c r="AW483" s="13" t="s">
        <v>38</v>
      </c>
      <c r="AX483" s="13" t="s">
        <v>91</v>
      </c>
      <c r="AY483" s="60" t="s">
        <v>216</v>
      </c>
    </row>
    <row r="484" spans="1:65" s="2" customFormat="1" ht="21.75" customHeight="1">
      <c r="A484" s="83"/>
      <c r="B484" s="84"/>
      <c r="C484" s="130" t="s">
        <v>696</v>
      </c>
      <c r="D484" s="130" t="s">
        <v>218</v>
      </c>
      <c r="E484" s="131" t="s">
        <v>697</v>
      </c>
      <c r="F484" s="132" t="s">
        <v>698</v>
      </c>
      <c r="G484" s="133" t="s">
        <v>221</v>
      </c>
      <c r="H484" s="134">
        <v>185.588</v>
      </c>
      <c r="I484" s="57"/>
      <c r="J484" s="187">
        <f>ROUND(I484*H484,2)</f>
        <v>0</v>
      </c>
      <c r="K484" s="132" t="s">
        <v>222</v>
      </c>
      <c r="L484" s="188">
        <f>J484</f>
        <v>0</v>
      </c>
      <c r="M484" s="217"/>
      <c r="N484" s="217"/>
      <c r="O484" s="217"/>
      <c r="P484" s="217"/>
      <c r="Q484" s="217"/>
      <c r="R484" s="217"/>
      <c r="S484" s="217"/>
      <c r="T484" s="217"/>
      <c r="U484" s="217"/>
      <c r="V484" s="217"/>
      <c r="W484" s="249"/>
      <c r="X484" s="26"/>
      <c r="Y484" s="26"/>
      <c r="Z484" s="26"/>
      <c r="AA484" s="26"/>
      <c r="AB484" s="26"/>
      <c r="AC484" s="26"/>
      <c r="AD484" s="26"/>
      <c r="AE484" s="26"/>
      <c r="AR484" s="58" t="s">
        <v>223</v>
      </c>
      <c r="AT484" s="58" t="s">
        <v>218</v>
      </c>
      <c r="AU484" s="58" t="s">
        <v>93</v>
      </c>
      <c r="AY484" s="18" t="s">
        <v>216</v>
      </c>
      <c r="BE484" s="59">
        <f>IF(N484="základní",J484,0)</f>
        <v>0</v>
      </c>
      <c r="BF484" s="59">
        <f>IF(N484="snížená",J484,0)</f>
        <v>0</v>
      </c>
      <c r="BG484" s="59">
        <f>IF(N484="zákl. přenesená",J484,0)</f>
        <v>0</v>
      </c>
      <c r="BH484" s="59">
        <f>IF(N484="sníž. přenesená",J484,0)</f>
        <v>0</v>
      </c>
      <c r="BI484" s="59">
        <f>IF(N484="nulová",J484,0)</f>
        <v>0</v>
      </c>
      <c r="BJ484" s="18" t="s">
        <v>91</v>
      </c>
      <c r="BK484" s="59">
        <f>ROUND(I484*H484,2)</f>
        <v>0</v>
      </c>
      <c r="BL484" s="18" t="s">
        <v>223</v>
      </c>
      <c r="BM484" s="58" t="s">
        <v>699</v>
      </c>
    </row>
    <row r="485" spans="1:51" s="15" customFormat="1" ht="22.5">
      <c r="A485" s="135"/>
      <c r="B485" s="136"/>
      <c r="C485" s="135"/>
      <c r="D485" s="137" t="s">
        <v>225</v>
      </c>
      <c r="E485" s="138" t="s">
        <v>1</v>
      </c>
      <c r="F485" s="139" t="s">
        <v>700</v>
      </c>
      <c r="G485" s="135"/>
      <c r="H485" s="138" t="s">
        <v>1</v>
      </c>
      <c r="I485" s="65"/>
      <c r="J485" s="135"/>
      <c r="K485" s="135"/>
      <c r="L485" s="191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227"/>
      <c r="AT485" s="64" t="s">
        <v>225</v>
      </c>
      <c r="AU485" s="64" t="s">
        <v>93</v>
      </c>
      <c r="AV485" s="15" t="s">
        <v>91</v>
      </c>
      <c r="AW485" s="15" t="s">
        <v>38</v>
      </c>
      <c r="AX485" s="15" t="s">
        <v>83</v>
      </c>
      <c r="AY485" s="64" t="s">
        <v>216</v>
      </c>
    </row>
    <row r="486" spans="1:51" s="13" customFormat="1" ht="45">
      <c r="A486" s="140"/>
      <c r="B486" s="141"/>
      <c r="C486" s="140"/>
      <c r="D486" s="137" t="s">
        <v>225</v>
      </c>
      <c r="E486" s="142" t="s">
        <v>1</v>
      </c>
      <c r="F486" s="143" t="s">
        <v>701</v>
      </c>
      <c r="G486" s="140"/>
      <c r="H486" s="144">
        <v>168.88</v>
      </c>
      <c r="I486" s="61"/>
      <c r="J486" s="140"/>
      <c r="K486" s="140"/>
      <c r="L486" s="194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231"/>
      <c r="AT486" s="60" t="s">
        <v>225</v>
      </c>
      <c r="AU486" s="60" t="s">
        <v>93</v>
      </c>
      <c r="AV486" s="13" t="s">
        <v>93</v>
      </c>
      <c r="AW486" s="13" t="s">
        <v>38</v>
      </c>
      <c r="AX486" s="13" t="s">
        <v>83</v>
      </c>
      <c r="AY486" s="60" t="s">
        <v>216</v>
      </c>
    </row>
    <row r="487" spans="1:51" s="13" customFormat="1" ht="12">
      <c r="A487" s="140"/>
      <c r="B487" s="141"/>
      <c r="C487" s="140"/>
      <c r="D487" s="137" t="s">
        <v>225</v>
      </c>
      <c r="E487" s="142" t="s">
        <v>1</v>
      </c>
      <c r="F487" s="143" t="s">
        <v>702</v>
      </c>
      <c r="G487" s="140"/>
      <c r="H487" s="144">
        <v>-2.172</v>
      </c>
      <c r="I487" s="61"/>
      <c r="J487" s="140"/>
      <c r="K487" s="140"/>
      <c r="L487" s="194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231"/>
      <c r="AT487" s="60" t="s">
        <v>225</v>
      </c>
      <c r="AU487" s="60" t="s">
        <v>93</v>
      </c>
      <c r="AV487" s="13" t="s">
        <v>93</v>
      </c>
      <c r="AW487" s="13" t="s">
        <v>38</v>
      </c>
      <c r="AX487" s="13" t="s">
        <v>83</v>
      </c>
      <c r="AY487" s="60" t="s">
        <v>216</v>
      </c>
    </row>
    <row r="488" spans="1:51" s="13" customFormat="1" ht="12">
      <c r="A488" s="140"/>
      <c r="B488" s="141"/>
      <c r="C488" s="140"/>
      <c r="D488" s="137" t="s">
        <v>225</v>
      </c>
      <c r="E488" s="142" t="s">
        <v>1</v>
      </c>
      <c r="F488" s="143" t="s">
        <v>703</v>
      </c>
      <c r="G488" s="140"/>
      <c r="H488" s="144">
        <v>6.08</v>
      </c>
      <c r="I488" s="61"/>
      <c r="J488" s="140"/>
      <c r="K488" s="140"/>
      <c r="L488" s="194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231"/>
      <c r="AT488" s="60" t="s">
        <v>225</v>
      </c>
      <c r="AU488" s="60" t="s">
        <v>93</v>
      </c>
      <c r="AV488" s="13" t="s">
        <v>93</v>
      </c>
      <c r="AW488" s="13" t="s">
        <v>38</v>
      </c>
      <c r="AX488" s="13" t="s">
        <v>83</v>
      </c>
      <c r="AY488" s="60" t="s">
        <v>216</v>
      </c>
    </row>
    <row r="489" spans="1:51" s="13" customFormat="1" ht="12">
      <c r="A489" s="140"/>
      <c r="B489" s="141"/>
      <c r="C489" s="140"/>
      <c r="D489" s="137" t="s">
        <v>225</v>
      </c>
      <c r="E489" s="142" t="s">
        <v>1</v>
      </c>
      <c r="F489" s="143" t="s">
        <v>704</v>
      </c>
      <c r="G489" s="140"/>
      <c r="H489" s="144">
        <v>12.8</v>
      </c>
      <c r="I489" s="61"/>
      <c r="J489" s="140"/>
      <c r="K489" s="140"/>
      <c r="L489" s="194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231"/>
      <c r="AT489" s="60" t="s">
        <v>225</v>
      </c>
      <c r="AU489" s="60" t="s">
        <v>93</v>
      </c>
      <c r="AV489" s="13" t="s">
        <v>93</v>
      </c>
      <c r="AW489" s="13" t="s">
        <v>38</v>
      </c>
      <c r="AX489" s="13" t="s">
        <v>83</v>
      </c>
      <c r="AY489" s="60" t="s">
        <v>216</v>
      </c>
    </row>
    <row r="490" spans="1:51" s="14" customFormat="1" ht="12">
      <c r="A490" s="145"/>
      <c r="B490" s="146"/>
      <c r="C490" s="145"/>
      <c r="D490" s="137" t="s">
        <v>225</v>
      </c>
      <c r="E490" s="147" t="s">
        <v>148</v>
      </c>
      <c r="F490" s="148" t="s">
        <v>229</v>
      </c>
      <c r="G490" s="145"/>
      <c r="H490" s="149">
        <v>185.588</v>
      </c>
      <c r="I490" s="63"/>
      <c r="J490" s="145"/>
      <c r="K490" s="145"/>
      <c r="L490" s="200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235"/>
      <c r="AT490" s="62" t="s">
        <v>225</v>
      </c>
      <c r="AU490" s="62" t="s">
        <v>93</v>
      </c>
      <c r="AV490" s="14" t="s">
        <v>223</v>
      </c>
      <c r="AW490" s="14" t="s">
        <v>38</v>
      </c>
      <c r="AX490" s="14" t="s">
        <v>91</v>
      </c>
      <c r="AY490" s="62" t="s">
        <v>216</v>
      </c>
    </row>
    <row r="491" spans="1:65" s="2" customFormat="1" ht="33" customHeight="1">
      <c r="A491" s="83"/>
      <c r="B491" s="84"/>
      <c r="C491" s="130" t="s">
        <v>705</v>
      </c>
      <c r="D491" s="130" t="s">
        <v>218</v>
      </c>
      <c r="E491" s="131" t="s">
        <v>706</v>
      </c>
      <c r="F491" s="132" t="s">
        <v>707</v>
      </c>
      <c r="G491" s="133" t="s">
        <v>221</v>
      </c>
      <c r="H491" s="134">
        <v>185.588</v>
      </c>
      <c r="I491" s="57"/>
      <c r="J491" s="187">
        <f>ROUND(I491*H491,2)</f>
        <v>0</v>
      </c>
      <c r="K491" s="132" t="s">
        <v>222</v>
      </c>
      <c r="L491" s="188">
        <f>J491</f>
        <v>0</v>
      </c>
      <c r="M491" s="217"/>
      <c r="N491" s="217"/>
      <c r="O491" s="217"/>
      <c r="P491" s="217"/>
      <c r="Q491" s="217"/>
      <c r="R491" s="217"/>
      <c r="S491" s="217"/>
      <c r="T491" s="217"/>
      <c r="U491" s="217"/>
      <c r="V491" s="217"/>
      <c r="W491" s="249"/>
      <c r="X491" s="26"/>
      <c r="Y491" s="26"/>
      <c r="Z491" s="26"/>
      <c r="AA491" s="26"/>
      <c r="AB491" s="26"/>
      <c r="AC491" s="26"/>
      <c r="AD491" s="26"/>
      <c r="AE491" s="26"/>
      <c r="AR491" s="58" t="s">
        <v>223</v>
      </c>
      <c r="AT491" s="58" t="s">
        <v>218</v>
      </c>
      <c r="AU491" s="58" t="s">
        <v>93</v>
      </c>
      <c r="AY491" s="18" t="s">
        <v>216</v>
      </c>
      <c r="BE491" s="59">
        <f>IF(N491="základní",J491,0)</f>
        <v>0</v>
      </c>
      <c r="BF491" s="59">
        <f>IF(N491="snížená",J491,0)</f>
        <v>0</v>
      </c>
      <c r="BG491" s="59">
        <f>IF(N491="zákl. přenesená",J491,0)</f>
        <v>0</v>
      </c>
      <c r="BH491" s="59">
        <f>IF(N491="sníž. přenesená",J491,0)</f>
        <v>0</v>
      </c>
      <c r="BI491" s="59">
        <f>IF(N491="nulová",J491,0)</f>
        <v>0</v>
      </c>
      <c r="BJ491" s="18" t="s">
        <v>91</v>
      </c>
      <c r="BK491" s="59">
        <f>ROUND(I491*H491,2)</f>
        <v>0</v>
      </c>
      <c r="BL491" s="18" t="s">
        <v>223</v>
      </c>
      <c r="BM491" s="58" t="s">
        <v>708</v>
      </c>
    </row>
    <row r="492" spans="1:51" s="13" customFormat="1" ht="12">
      <c r="A492" s="140"/>
      <c r="B492" s="141"/>
      <c r="C492" s="140"/>
      <c r="D492" s="137" t="s">
        <v>225</v>
      </c>
      <c r="E492" s="142" t="s">
        <v>1</v>
      </c>
      <c r="F492" s="143" t="s">
        <v>148</v>
      </c>
      <c r="G492" s="140"/>
      <c r="H492" s="144">
        <v>185.588</v>
      </c>
      <c r="I492" s="61"/>
      <c r="J492" s="140"/>
      <c r="K492" s="140"/>
      <c r="L492" s="194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231"/>
      <c r="AT492" s="60" t="s">
        <v>225</v>
      </c>
      <c r="AU492" s="60" t="s">
        <v>93</v>
      </c>
      <c r="AV492" s="13" t="s">
        <v>93</v>
      </c>
      <c r="AW492" s="13" t="s">
        <v>38</v>
      </c>
      <c r="AX492" s="13" t="s">
        <v>91</v>
      </c>
      <c r="AY492" s="60" t="s">
        <v>216</v>
      </c>
    </row>
    <row r="493" spans="1:65" s="2" customFormat="1" ht="33" customHeight="1">
      <c r="A493" s="83"/>
      <c r="B493" s="84"/>
      <c r="C493" s="130" t="s">
        <v>709</v>
      </c>
      <c r="D493" s="130" t="s">
        <v>218</v>
      </c>
      <c r="E493" s="131" t="s">
        <v>710</v>
      </c>
      <c r="F493" s="132" t="s">
        <v>711</v>
      </c>
      <c r="G493" s="133" t="s">
        <v>221</v>
      </c>
      <c r="H493" s="134">
        <v>185.588</v>
      </c>
      <c r="I493" s="57"/>
      <c r="J493" s="187">
        <f>ROUND(I493*H493,2)</f>
        <v>0</v>
      </c>
      <c r="K493" s="132" t="s">
        <v>222</v>
      </c>
      <c r="L493" s="188">
        <f>J493</f>
        <v>0</v>
      </c>
      <c r="M493" s="217"/>
      <c r="N493" s="217"/>
      <c r="O493" s="217"/>
      <c r="P493" s="217"/>
      <c r="Q493" s="217"/>
      <c r="R493" s="217"/>
      <c r="S493" s="217"/>
      <c r="T493" s="217"/>
      <c r="U493" s="217"/>
      <c r="V493" s="217"/>
      <c r="W493" s="249"/>
      <c r="X493" s="26"/>
      <c r="Y493" s="26"/>
      <c r="Z493" s="26"/>
      <c r="AA493" s="26"/>
      <c r="AB493" s="26"/>
      <c r="AC493" s="26"/>
      <c r="AD493" s="26"/>
      <c r="AE493" s="26"/>
      <c r="AR493" s="58" t="s">
        <v>223</v>
      </c>
      <c r="AT493" s="58" t="s">
        <v>218</v>
      </c>
      <c r="AU493" s="58" t="s">
        <v>93</v>
      </c>
      <c r="AY493" s="18" t="s">
        <v>216</v>
      </c>
      <c r="BE493" s="59">
        <f>IF(N493="základní",J493,0)</f>
        <v>0</v>
      </c>
      <c r="BF493" s="59">
        <f>IF(N493="snížená",J493,0)</f>
        <v>0</v>
      </c>
      <c r="BG493" s="59">
        <f>IF(N493="zákl. přenesená",J493,0)</f>
        <v>0</v>
      </c>
      <c r="BH493" s="59">
        <f>IF(N493="sníž. přenesená",J493,0)</f>
        <v>0</v>
      </c>
      <c r="BI493" s="59">
        <f>IF(N493="nulová",J493,0)</f>
        <v>0</v>
      </c>
      <c r="BJ493" s="18" t="s">
        <v>91</v>
      </c>
      <c r="BK493" s="59">
        <f>ROUND(I493*H493,2)</f>
        <v>0</v>
      </c>
      <c r="BL493" s="18" t="s">
        <v>223</v>
      </c>
      <c r="BM493" s="58" t="s">
        <v>712</v>
      </c>
    </row>
    <row r="494" spans="1:51" s="13" customFormat="1" ht="12">
      <c r="A494" s="140"/>
      <c r="B494" s="141"/>
      <c r="C494" s="140"/>
      <c r="D494" s="137" t="s">
        <v>225</v>
      </c>
      <c r="E494" s="142" t="s">
        <v>1</v>
      </c>
      <c r="F494" s="143" t="s">
        <v>148</v>
      </c>
      <c r="G494" s="140"/>
      <c r="H494" s="144">
        <v>185.588</v>
      </c>
      <c r="I494" s="61"/>
      <c r="J494" s="140"/>
      <c r="K494" s="140"/>
      <c r="L494" s="194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231"/>
      <c r="AT494" s="60" t="s">
        <v>225</v>
      </c>
      <c r="AU494" s="60" t="s">
        <v>93</v>
      </c>
      <c r="AV494" s="13" t="s">
        <v>93</v>
      </c>
      <c r="AW494" s="13" t="s">
        <v>38</v>
      </c>
      <c r="AX494" s="13" t="s">
        <v>91</v>
      </c>
      <c r="AY494" s="60" t="s">
        <v>216</v>
      </c>
    </row>
    <row r="495" spans="1:65" s="2" customFormat="1" ht="24.2" customHeight="1">
      <c r="A495" s="83"/>
      <c r="B495" s="84"/>
      <c r="C495" s="130" t="s">
        <v>713</v>
      </c>
      <c r="D495" s="130" t="s">
        <v>218</v>
      </c>
      <c r="E495" s="131" t="s">
        <v>714</v>
      </c>
      <c r="F495" s="132" t="s">
        <v>715</v>
      </c>
      <c r="G495" s="133" t="s">
        <v>221</v>
      </c>
      <c r="H495" s="134">
        <v>66.01</v>
      </c>
      <c r="I495" s="57"/>
      <c r="J495" s="187">
        <f>ROUND(I495*H495,2)</f>
        <v>0</v>
      </c>
      <c r="K495" s="132" t="s">
        <v>1</v>
      </c>
      <c r="L495" s="188">
        <f>J495</f>
        <v>0</v>
      </c>
      <c r="M495" s="217"/>
      <c r="N495" s="217"/>
      <c r="O495" s="217"/>
      <c r="P495" s="217"/>
      <c r="Q495" s="217"/>
      <c r="R495" s="217"/>
      <c r="S495" s="217"/>
      <c r="T495" s="217"/>
      <c r="U495" s="217"/>
      <c r="V495" s="217"/>
      <c r="W495" s="249"/>
      <c r="X495" s="26"/>
      <c r="Y495" s="26"/>
      <c r="Z495" s="26"/>
      <c r="AA495" s="26"/>
      <c r="AB495" s="26"/>
      <c r="AC495" s="26"/>
      <c r="AD495" s="26"/>
      <c r="AE495" s="26"/>
      <c r="AR495" s="58" t="s">
        <v>223</v>
      </c>
      <c r="AT495" s="58" t="s">
        <v>218</v>
      </c>
      <c r="AU495" s="58" t="s">
        <v>93</v>
      </c>
      <c r="AY495" s="18" t="s">
        <v>216</v>
      </c>
      <c r="BE495" s="59">
        <f>IF(N495="základní",J495,0)</f>
        <v>0</v>
      </c>
      <c r="BF495" s="59">
        <f>IF(N495="snížená",J495,0)</f>
        <v>0</v>
      </c>
      <c r="BG495" s="59">
        <f>IF(N495="zákl. přenesená",J495,0)</f>
        <v>0</v>
      </c>
      <c r="BH495" s="59">
        <f>IF(N495="sníž. přenesená",J495,0)</f>
        <v>0</v>
      </c>
      <c r="BI495" s="59">
        <f>IF(N495="nulová",J495,0)</f>
        <v>0</v>
      </c>
      <c r="BJ495" s="18" t="s">
        <v>91</v>
      </c>
      <c r="BK495" s="59">
        <f>ROUND(I495*H495,2)</f>
        <v>0</v>
      </c>
      <c r="BL495" s="18" t="s">
        <v>223</v>
      </c>
      <c r="BM495" s="58" t="s">
        <v>716</v>
      </c>
    </row>
    <row r="496" spans="1:51" s="13" customFormat="1" ht="45">
      <c r="A496" s="140"/>
      <c r="B496" s="141"/>
      <c r="C496" s="140"/>
      <c r="D496" s="137" t="s">
        <v>225</v>
      </c>
      <c r="E496" s="142" t="s">
        <v>1</v>
      </c>
      <c r="F496" s="143" t="s">
        <v>717</v>
      </c>
      <c r="G496" s="140"/>
      <c r="H496" s="144">
        <v>52.775</v>
      </c>
      <c r="I496" s="61"/>
      <c r="J496" s="140"/>
      <c r="K496" s="140"/>
      <c r="L496" s="191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227"/>
      <c r="AT496" s="60" t="s">
        <v>225</v>
      </c>
      <c r="AU496" s="60" t="s">
        <v>93</v>
      </c>
      <c r="AV496" s="13" t="s">
        <v>93</v>
      </c>
      <c r="AW496" s="13" t="s">
        <v>38</v>
      </c>
      <c r="AX496" s="13" t="s">
        <v>83</v>
      </c>
      <c r="AY496" s="60" t="s">
        <v>216</v>
      </c>
    </row>
    <row r="497" spans="1:51" s="13" customFormat="1" ht="12">
      <c r="A497" s="140"/>
      <c r="B497" s="141"/>
      <c r="C497" s="140"/>
      <c r="D497" s="137" t="s">
        <v>225</v>
      </c>
      <c r="E497" s="142" t="s">
        <v>1</v>
      </c>
      <c r="F497" s="143" t="s">
        <v>718</v>
      </c>
      <c r="G497" s="140"/>
      <c r="H497" s="144">
        <v>1.9</v>
      </c>
      <c r="I497" s="61"/>
      <c r="J497" s="140"/>
      <c r="K497" s="140"/>
      <c r="L497" s="194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231"/>
      <c r="AT497" s="60" t="s">
        <v>225</v>
      </c>
      <c r="AU497" s="60" t="s">
        <v>93</v>
      </c>
      <c r="AV497" s="13" t="s">
        <v>93</v>
      </c>
      <c r="AW497" s="13" t="s">
        <v>38</v>
      </c>
      <c r="AX497" s="13" t="s">
        <v>83</v>
      </c>
      <c r="AY497" s="60" t="s">
        <v>216</v>
      </c>
    </row>
    <row r="498" spans="1:51" s="13" customFormat="1" ht="12">
      <c r="A498" s="140"/>
      <c r="B498" s="141"/>
      <c r="C498" s="140"/>
      <c r="D498" s="137" t="s">
        <v>225</v>
      </c>
      <c r="E498" s="142" t="s">
        <v>1</v>
      </c>
      <c r="F498" s="143" t="s">
        <v>719</v>
      </c>
      <c r="G498" s="140"/>
      <c r="H498" s="144">
        <v>4</v>
      </c>
      <c r="I498" s="61"/>
      <c r="J498" s="140"/>
      <c r="K498" s="140"/>
      <c r="L498" s="194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231"/>
      <c r="AT498" s="60" t="s">
        <v>225</v>
      </c>
      <c r="AU498" s="60" t="s">
        <v>93</v>
      </c>
      <c r="AV498" s="13" t="s">
        <v>93</v>
      </c>
      <c r="AW498" s="13" t="s">
        <v>38</v>
      </c>
      <c r="AX498" s="13" t="s">
        <v>83</v>
      </c>
      <c r="AY498" s="60" t="s">
        <v>216</v>
      </c>
    </row>
    <row r="499" spans="1:51" s="13" customFormat="1" ht="22.5">
      <c r="A499" s="140"/>
      <c r="B499" s="141"/>
      <c r="C499" s="140"/>
      <c r="D499" s="137" t="s">
        <v>225</v>
      </c>
      <c r="E499" s="142" t="s">
        <v>1</v>
      </c>
      <c r="F499" s="143" t="s">
        <v>720</v>
      </c>
      <c r="G499" s="140"/>
      <c r="H499" s="144">
        <v>7.335</v>
      </c>
      <c r="I499" s="61"/>
      <c r="J499" s="140"/>
      <c r="K499" s="140"/>
      <c r="L499" s="194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231"/>
      <c r="AT499" s="60" t="s">
        <v>225</v>
      </c>
      <c r="AU499" s="60" t="s">
        <v>93</v>
      </c>
      <c r="AV499" s="13" t="s">
        <v>93</v>
      </c>
      <c r="AW499" s="13" t="s">
        <v>38</v>
      </c>
      <c r="AX499" s="13" t="s">
        <v>83</v>
      </c>
      <c r="AY499" s="60" t="s">
        <v>216</v>
      </c>
    </row>
    <row r="500" spans="1:51" s="14" customFormat="1" ht="12">
      <c r="A500" s="145"/>
      <c r="B500" s="146"/>
      <c r="C500" s="145"/>
      <c r="D500" s="137" t="s">
        <v>225</v>
      </c>
      <c r="E500" s="147" t="s">
        <v>1</v>
      </c>
      <c r="F500" s="148" t="s">
        <v>229</v>
      </c>
      <c r="G500" s="145"/>
      <c r="H500" s="149">
        <v>66.01</v>
      </c>
      <c r="I500" s="63"/>
      <c r="J500" s="145"/>
      <c r="K500" s="145"/>
      <c r="L500" s="200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235"/>
      <c r="AT500" s="62" t="s">
        <v>225</v>
      </c>
      <c r="AU500" s="62" t="s">
        <v>93</v>
      </c>
      <c r="AV500" s="14" t="s">
        <v>223</v>
      </c>
      <c r="AW500" s="14" t="s">
        <v>38</v>
      </c>
      <c r="AX500" s="14" t="s">
        <v>91</v>
      </c>
      <c r="AY500" s="62" t="s">
        <v>216</v>
      </c>
    </row>
    <row r="501" spans="1:65" s="2" customFormat="1" ht="24.2" customHeight="1">
      <c r="A501" s="83"/>
      <c r="B501" s="84"/>
      <c r="C501" s="130" t="s">
        <v>721</v>
      </c>
      <c r="D501" s="130" t="s">
        <v>218</v>
      </c>
      <c r="E501" s="131" t="s">
        <v>722</v>
      </c>
      <c r="F501" s="132" t="s">
        <v>723</v>
      </c>
      <c r="G501" s="133" t="s">
        <v>237</v>
      </c>
      <c r="H501" s="134">
        <v>45.9</v>
      </c>
      <c r="I501" s="57"/>
      <c r="J501" s="187">
        <f>ROUND(I501*H501,2)</f>
        <v>0</v>
      </c>
      <c r="K501" s="132" t="s">
        <v>1</v>
      </c>
      <c r="L501" s="188">
        <f>J501</f>
        <v>0</v>
      </c>
      <c r="M501" s="217"/>
      <c r="N501" s="217"/>
      <c r="O501" s="217"/>
      <c r="P501" s="217"/>
      <c r="Q501" s="217"/>
      <c r="R501" s="217"/>
      <c r="S501" s="217"/>
      <c r="T501" s="217"/>
      <c r="U501" s="217"/>
      <c r="V501" s="217"/>
      <c r="W501" s="249"/>
      <c r="X501" s="26"/>
      <c r="Y501" s="26"/>
      <c r="Z501" s="26"/>
      <c r="AA501" s="26"/>
      <c r="AB501" s="26"/>
      <c r="AC501" s="26"/>
      <c r="AD501" s="26"/>
      <c r="AE501" s="26"/>
      <c r="AR501" s="58" t="s">
        <v>223</v>
      </c>
      <c r="AT501" s="58" t="s">
        <v>218</v>
      </c>
      <c r="AU501" s="58" t="s">
        <v>93</v>
      </c>
      <c r="AY501" s="18" t="s">
        <v>216</v>
      </c>
      <c r="BE501" s="59">
        <f>IF(N501="základní",J501,0)</f>
        <v>0</v>
      </c>
      <c r="BF501" s="59">
        <f>IF(N501="snížená",J501,0)</f>
        <v>0</v>
      </c>
      <c r="BG501" s="59">
        <f>IF(N501="zákl. přenesená",J501,0)</f>
        <v>0</v>
      </c>
      <c r="BH501" s="59">
        <f>IF(N501="sníž. přenesená",J501,0)</f>
        <v>0</v>
      </c>
      <c r="BI501" s="59">
        <f>IF(N501="nulová",J501,0)</f>
        <v>0</v>
      </c>
      <c r="BJ501" s="18" t="s">
        <v>91</v>
      </c>
      <c r="BK501" s="59">
        <f>ROUND(I501*H501,2)</f>
        <v>0</v>
      </c>
      <c r="BL501" s="18" t="s">
        <v>223</v>
      </c>
      <c r="BM501" s="58" t="s">
        <v>724</v>
      </c>
    </row>
    <row r="502" spans="1:51" s="13" customFormat="1" ht="12">
      <c r="A502" s="140"/>
      <c r="B502" s="141"/>
      <c r="C502" s="140"/>
      <c r="D502" s="137" t="s">
        <v>225</v>
      </c>
      <c r="E502" s="142" t="s">
        <v>1</v>
      </c>
      <c r="F502" s="143" t="s">
        <v>725</v>
      </c>
      <c r="G502" s="140"/>
      <c r="H502" s="144">
        <v>34.1</v>
      </c>
      <c r="I502" s="61"/>
      <c r="J502" s="140"/>
      <c r="K502" s="140"/>
      <c r="L502" s="194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231"/>
      <c r="AT502" s="60" t="s">
        <v>225</v>
      </c>
      <c r="AU502" s="60" t="s">
        <v>93</v>
      </c>
      <c r="AV502" s="13" t="s">
        <v>93</v>
      </c>
      <c r="AW502" s="13" t="s">
        <v>38</v>
      </c>
      <c r="AX502" s="13" t="s">
        <v>83</v>
      </c>
      <c r="AY502" s="60" t="s">
        <v>216</v>
      </c>
    </row>
    <row r="503" spans="1:51" s="13" customFormat="1" ht="12">
      <c r="A503" s="140"/>
      <c r="B503" s="141"/>
      <c r="C503" s="140"/>
      <c r="D503" s="137" t="s">
        <v>225</v>
      </c>
      <c r="E503" s="142" t="s">
        <v>1</v>
      </c>
      <c r="F503" s="143" t="s">
        <v>726</v>
      </c>
      <c r="G503" s="140"/>
      <c r="H503" s="144">
        <v>3.8</v>
      </c>
      <c r="I503" s="61"/>
      <c r="J503" s="140"/>
      <c r="K503" s="140"/>
      <c r="L503" s="194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231"/>
      <c r="AT503" s="60" t="s">
        <v>225</v>
      </c>
      <c r="AU503" s="60" t="s">
        <v>93</v>
      </c>
      <c r="AV503" s="13" t="s">
        <v>93</v>
      </c>
      <c r="AW503" s="13" t="s">
        <v>38</v>
      </c>
      <c r="AX503" s="13" t="s">
        <v>83</v>
      </c>
      <c r="AY503" s="60" t="s">
        <v>216</v>
      </c>
    </row>
    <row r="504" spans="1:51" s="13" customFormat="1" ht="12">
      <c r="A504" s="140"/>
      <c r="B504" s="141"/>
      <c r="C504" s="140"/>
      <c r="D504" s="137" t="s">
        <v>225</v>
      </c>
      <c r="E504" s="142" t="s">
        <v>1</v>
      </c>
      <c r="F504" s="143" t="s">
        <v>241</v>
      </c>
      <c r="G504" s="140"/>
      <c r="H504" s="144">
        <v>8</v>
      </c>
      <c r="I504" s="61"/>
      <c r="J504" s="140"/>
      <c r="K504" s="140"/>
      <c r="L504" s="194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231"/>
      <c r="AT504" s="60" t="s">
        <v>225</v>
      </c>
      <c r="AU504" s="60" t="s">
        <v>93</v>
      </c>
      <c r="AV504" s="13" t="s">
        <v>93</v>
      </c>
      <c r="AW504" s="13" t="s">
        <v>38</v>
      </c>
      <c r="AX504" s="13" t="s">
        <v>83</v>
      </c>
      <c r="AY504" s="60" t="s">
        <v>216</v>
      </c>
    </row>
    <row r="505" spans="1:51" s="14" customFormat="1" ht="12">
      <c r="A505" s="145"/>
      <c r="B505" s="146"/>
      <c r="C505" s="145"/>
      <c r="D505" s="137" t="s">
        <v>225</v>
      </c>
      <c r="E505" s="147" t="s">
        <v>1</v>
      </c>
      <c r="F505" s="148" t="s">
        <v>229</v>
      </c>
      <c r="G505" s="145"/>
      <c r="H505" s="149">
        <v>45.9</v>
      </c>
      <c r="I505" s="63"/>
      <c r="J505" s="145"/>
      <c r="K505" s="145"/>
      <c r="L505" s="200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235"/>
      <c r="AT505" s="62" t="s">
        <v>225</v>
      </c>
      <c r="AU505" s="62" t="s">
        <v>93</v>
      </c>
      <c r="AV505" s="14" t="s">
        <v>223</v>
      </c>
      <c r="AW505" s="14" t="s">
        <v>38</v>
      </c>
      <c r="AX505" s="14" t="s">
        <v>91</v>
      </c>
      <c r="AY505" s="62" t="s">
        <v>216</v>
      </c>
    </row>
    <row r="506" spans="1:65" s="2" customFormat="1" ht="24.2" customHeight="1">
      <c r="A506" s="83"/>
      <c r="B506" s="84"/>
      <c r="C506" s="130" t="s">
        <v>727</v>
      </c>
      <c r="D506" s="130" t="s">
        <v>218</v>
      </c>
      <c r="E506" s="131" t="s">
        <v>728</v>
      </c>
      <c r="F506" s="132" t="s">
        <v>729</v>
      </c>
      <c r="G506" s="133" t="s">
        <v>237</v>
      </c>
      <c r="H506" s="134">
        <v>881.181</v>
      </c>
      <c r="I506" s="57"/>
      <c r="J506" s="187">
        <f>ROUND(I506*H506,2)</f>
        <v>0</v>
      </c>
      <c r="K506" s="132" t="s">
        <v>222</v>
      </c>
      <c r="L506" s="188">
        <f>J506</f>
        <v>0</v>
      </c>
      <c r="M506" s="217"/>
      <c r="N506" s="217"/>
      <c r="O506" s="217"/>
      <c r="P506" s="217"/>
      <c r="Q506" s="217"/>
      <c r="R506" s="217"/>
      <c r="S506" s="217"/>
      <c r="T506" s="217"/>
      <c r="U506" s="217"/>
      <c r="V506" s="217"/>
      <c r="W506" s="249"/>
      <c r="X506" s="26"/>
      <c r="Y506" s="26"/>
      <c r="Z506" s="26"/>
      <c r="AA506" s="26"/>
      <c r="AB506" s="26"/>
      <c r="AC506" s="26"/>
      <c r="AD506" s="26"/>
      <c r="AE506" s="26"/>
      <c r="AR506" s="58" t="s">
        <v>223</v>
      </c>
      <c r="AT506" s="58" t="s">
        <v>218</v>
      </c>
      <c r="AU506" s="58" t="s">
        <v>93</v>
      </c>
      <c r="AY506" s="18" t="s">
        <v>216</v>
      </c>
      <c r="BE506" s="59">
        <f>IF(N506="základní",J506,0)</f>
        <v>0</v>
      </c>
      <c r="BF506" s="59">
        <f>IF(N506="snížená",J506,0)</f>
        <v>0</v>
      </c>
      <c r="BG506" s="59">
        <f>IF(N506="zákl. přenesená",J506,0)</f>
        <v>0</v>
      </c>
      <c r="BH506" s="59">
        <f>IF(N506="sníž. přenesená",J506,0)</f>
        <v>0</v>
      </c>
      <c r="BI506" s="59">
        <f>IF(N506="nulová",J506,0)</f>
        <v>0</v>
      </c>
      <c r="BJ506" s="18" t="s">
        <v>91</v>
      </c>
      <c r="BK506" s="59">
        <f>ROUND(I506*H506,2)</f>
        <v>0</v>
      </c>
      <c r="BL506" s="18" t="s">
        <v>223</v>
      </c>
      <c r="BM506" s="58" t="s">
        <v>730</v>
      </c>
    </row>
    <row r="507" spans="1:51" s="13" customFormat="1" ht="12">
      <c r="A507" s="140"/>
      <c r="B507" s="141"/>
      <c r="C507" s="140"/>
      <c r="D507" s="137" t="s">
        <v>225</v>
      </c>
      <c r="E507" s="142" t="s">
        <v>1</v>
      </c>
      <c r="F507" s="143" t="s">
        <v>731</v>
      </c>
      <c r="G507" s="140"/>
      <c r="H507" s="144">
        <v>16.94</v>
      </c>
      <c r="I507" s="61"/>
      <c r="J507" s="140"/>
      <c r="K507" s="140"/>
      <c r="L507" s="194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231"/>
      <c r="AT507" s="60" t="s">
        <v>225</v>
      </c>
      <c r="AU507" s="60" t="s">
        <v>93</v>
      </c>
      <c r="AV507" s="13" t="s">
        <v>93</v>
      </c>
      <c r="AW507" s="13" t="s">
        <v>38</v>
      </c>
      <c r="AX507" s="13" t="s">
        <v>83</v>
      </c>
      <c r="AY507" s="60" t="s">
        <v>216</v>
      </c>
    </row>
    <row r="508" spans="1:51" s="13" customFormat="1" ht="12">
      <c r="A508" s="140"/>
      <c r="B508" s="141"/>
      <c r="C508" s="140"/>
      <c r="D508" s="137" t="s">
        <v>225</v>
      </c>
      <c r="E508" s="142" t="s">
        <v>1</v>
      </c>
      <c r="F508" s="143" t="s">
        <v>732</v>
      </c>
      <c r="G508" s="140"/>
      <c r="H508" s="144">
        <v>16.54</v>
      </c>
      <c r="I508" s="61"/>
      <c r="J508" s="140"/>
      <c r="K508" s="140"/>
      <c r="L508" s="194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231"/>
      <c r="AT508" s="60" t="s">
        <v>225</v>
      </c>
      <c r="AU508" s="60" t="s">
        <v>93</v>
      </c>
      <c r="AV508" s="13" t="s">
        <v>93</v>
      </c>
      <c r="AW508" s="13" t="s">
        <v>38</v>
      </c>
      <c r="AX508" s="13" t="s">
        <v>83</v>
      </c>
      <c r="AY508" s="60" t="s">
        <v>216</v>
      </c>
    </row>
    <row r="509" spans="1:51" s="13" customFormat="1" ht="12">
      <c r="A509" s="140"/>
      <c r="B509" s="141"/>
      <c r="C509" s="140"/>
      <c r="D509" s="137" t="s">
        <v>225</v>
      </c>
      <c r="E509" s="142" t="s">
        <v>1</v>
      </c>
      <c r="F509" s="143" t="s">
        <v>733</v>
      </c>
      <c r="G509" s="140"/>
      <c r="H509" s="144">
        <v>17.475</v>
      </c>
      <c r="I509" s="61"/>
      <c r="J509" s="140"/>
      <c r="K509" s="140"/>
      <c r="L509" s="194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231"/>
      <c r="AT509" s="60" t="s">
        <v>225</v>
      </c>
      <c r="AU509" s="60" t="s">
        <v>93</v>
      </c>
      <c r="AV509" s="13" t="s">
        <v>93</v>
      </c>
      <c r="AW509" s="13" t="s">
        <v>38</v>
      </c>
      <c r="AX509" s="13" t="s">
        <v>83</v>
      </c>
      <c r="AY509" s="60" t="s">
        <v>216</v>
      </c>
    </row>
    <row r="510" spans="1:51" s="13" customFormat="1" ht="12">
      <c r="A510" s="140"/>
      <c r="B510" s="141"/>
      <c r="C510" s="140"/>
      <c r="D510" s="137" t="s">
        <v>225</v>
      </c>
      <c r="E510" s="142" t="s">
        <v>1</v>
      </c>
      <c r="F510" s="143" t="s">
        <v>734</v>
      </c>
      <c r="G510" s="140"/>
      <c r="H510" s="144">
        <v>14.94</v>
      </c>
      <c r="I510" s="61"/>
      <c r="J510" s="140"/>
      <c r="K510" s="140"/>
      <c r="L510" s="194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231"/>
      <c r="AT510" s="60" t="s">
        <v>225</v>
      </c>
      <c r="AU510" s="60" t="s">
        <v>93</v>
      </c>
      <c r="AV510" s="13" t="s">
        <v>93</v>
      </c>
      <c r="AW510" s="13" t="s">
        <v>38</v>
      </c>
      <c r="AX510" s="13" t="s">
        <v>83</v>
      </c>
      <c r="AY510" s="60" t="s">
        <v>216</v>
      </c>
    </row>
    <row r="511" spans="1:51" s="13" customFormat="1" ht="12">
      <c r="A511" s="140"/>
      <c r="B511" s="141"/>
      <c r="C511" s="140"/>
      <c r="D511" s="137" t="s">
        <v>225</v>
      </c>
      <c r="E511" s="142" t="s">
        <v>1</v>
      </c>
      <c r="F511" s="143" t="s">
        <v>735</v>
      </c>
      <c r="G511" s="140"/>
      <c r="H511" s="144">
        <v>16.94</v>
      </c>
      <c r="I511" s="61"/>
      <c r="J511" s="140"/>
      <c r="K511" s="140"/>
      <c r="L511" s="194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231"/>
      <c r="AT511" s="60" t="s">
        <v>225</v>
      </c>
      <c r="AU511" s="60" t="s">
        <v>93</v>
      </c>
      <c r="AV511" s="13" t="s">
        <v>93</v>
      </c>
      <c r="AW511" s="13" t="s">
        <v>38</v>
      </c>
      <c r="AX511" s="13" t="s">
        <v>83</v>
      </c>
      <c r="AY511" s="60" t="s">
        <v>216</v>
      </c>
    </row>
    <row r="512" spans="1:51" s="13" customFormat="1" ht="12">
      <c r="A512" s="140"/>
      <c r="B512" s="141"/>
      <c r="C512" s="140"/>
      <c r="D512" s="137" t="s">
        <v>225</v>
      </c>
      <c r="E512" s="142" t="s">
        <v>1</v>
      </c>
      <c r="F512" s="143" t="s">
        <v>736</v>
      </c>
      <c r="G512" s="140"/>
      <c r="H512" s="144">
        <v>16.54</v>
      </c>
      <c r="I512" s="61"/>
      <c r="J512" s="140"/>
      <c r="K512" s="140"/>
      <c r="L512" s="194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231"/>
      <c r="AT512" s="60" t="s">
        <v>225</v>
      </c>
      <c r="AU512" s="60" t="s">
        <v>93</v>
      </c>
      <c r="AV512" s="13" t="s">
        <v>93</v>
      </c>
      <c r="AW512" s="13" t="s">
        <v>38</v>
      </c>
      <c r="AX512" s="13" t="s">
        <v>83</v>
      </c>
      <c r="AY512" s="60" t="s">
        <v>216</v>
      </c>
    </row>
    <row r="513" spans="1:51" s="13" customFormat="1" ht="12">
      <c r="A513" s="140"/>
      <c r="B513" s="141"/>
      <c r="C513" s="140"/>
      <c r="D513" s="137" t="s">
        <v>225</v>
      </c>
      <c r="E513" s="142" t="s">
        <v>1</v>
      </c>
      <c r="F513" s="143" t="s">
        <v>737</v>
      </c>
      <c r="G513" s="140"/>
      <c r="H513" s="144">
        <v>19.526</v>
      </c>
      <c r="I513" s="61"/>
      <c r="J513" s="140"/>
      <c r="K513" s="140"/>
      <c r="L513" s="194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231"/>
      <c r="AT513" s="60" t="s">
        <v>225</v>
      </c>
      <c r="AU513" s="60" t="s">
        <v>93</v>
      </c>
      <c r="AV513" s="13" t="s">
        <v>93</v>
      </c>
      <c r="AW513" s="13" t="s">
        <v>38</v>
      </c>
      <c r="AX513" s="13" t="s">
        <v>83</v>
      </c>
      <c r="AY513" s="60" t="s">
        <v>216</v>
      </c>
    </row>
    <row r="514" spans="1:51" s="13" customFormat="1" ht="12">
      <c r="A514" s="140"/>
      <c r="B514" s="141"/>
      <c r="C514" s="140"/>
      <c r="D514" s="137" t="s">
        <v>225</v>
      </c>
      <c r="E514" s="142" t="s">
        <v>1</v>
      </c>
      <c r="F514" s="143" t="s">
        <v>738</v>
      </c>
      <c r="G514" s="140"/>
      <c r="H514" s="144">
        <v>14.94</v>
      </c>
      <c r="I514" s="61"/>
      <c r="J514" s="140"/>
      <c r="K514" s="140"/>
      <c r="L514" s="194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231"/>
      <c r="AT514" s="60" t="s">
        <v>225</v>
      </c>
      <c r="AU514" s="60" t="s">
        <v>93</v>
      </c>
      <c r="AV514" s="13" t="s">
        <v>93</v>
      </c>
      <c r="AW514" s="13" t="s">
        <v>38</v>
      </c>
      <c r="AX514" s="13" t="s">
        <v>83</v>
      </c>
      <c r="AY514" s="60" t="s">
        <v>216</v>
      </c>
    </row>
    <row r="515" spans="1:51" s="13" customFormat="1" ht="12">
      <c r="A515" s="140"/>
      <c r="B515" s="141"/>
      <c r="C515" s="140"/>
      <c r="D515" s="137" t="s">
        <v>225</v>
      </c>
      <c r="E515" s="142" t="s">
        <v>1</v>
      </c>
      <c r="F515" s="143" t="s">
        <v>739</v>
      </c>
      <c r="G515" s="140"/>
      <c r="H515" s="144">
        <v>13.776</v>
      </c>
      <c r="I515" s="61"/>
      <c r="J515" s="140"/>
      <c r="K515" s="140"/>
      <c r="L515" s="194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231"/>
      <c r="AT515" s="60" t="s">
        <v>225</v>
      </c>
      <c r="AU515" s="60" t="s">
        <v>93</v>
      </c>
      <c r="AV515" s="13" t="s">
        <v>93</v>
      </c>
      <c r="AW515" s="13" t="s">
        <v>38</v>
      </c>
      <c r="AX515" s="13" t="s">
        <v>83</v>
      </c>
      <c r="AY515" s="60" t="s">
        <v>216</v>
      </c>
    </row>
    <row r="516" spans="1:51" s="13" customFormat="1" ht="12">
      <c r="A516" s="140"/>
      <c r="B516" s="141"/>
      <c r="C516" s="140"/>
      <c r="D516" s="137" t="s">
        <v>225</v>
      </c>
      <c r="E516" s="142" t="s">
        <v>1</v>
      </c>
      <c r="F516" s="143" t="s">
        <v>740</v>
      </c>
      <c r="G516" s="140"/>
      <c r="H516" s="144">
        <v>14.94</v>
      </c>
      <c r="I516" s="61"/>
      <c r="J516" s="140"/>
      <c r="K516" s="140"/>
      <c r="L516" s="194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231"/>
      <c r="AT516" s="60" t="s">
        <v>225</v>
      </c>
      <c r="AU516" s="60" t="s">
        <v>93</v>
      </c>
      <c r="AV516" s="13" t="s">
        <v>93</v>
      </c>
      <c r="AW516" s="13" t="s">
        <v>38</v>
      </c>
      <c r="AX516" s="13" t="s">
        <v>83</v>
      </c>
      <c r="AY516" s="60" t="s">
        <v>216</v>
      </c>
    </row>
    <row r="517" spans="1:51" s="13" customFormat="1" ht="12">
      <c r="A517" s="140"/>
      <c r="B517" s="141"/>
      <c r="C517" s="140"/>
      <c r="D517" s="137" t="s">
        <v>225</v>
      </c>
      <c r="E517" s="142" t="s">
        <v>1</v>
      </c>
      <c r="F517" s="143" t="s">
        <v>741</v>
      </c>
      <c r="G517" s="140"/>
      <c r="H517" s="144">
        <v>15.94</v>
      </c>
      <c r="I517" s="61"/>
      <c r="J517" s="140"/>
      <c r="K517" s="140"/>
      <c r="L517" s="194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231"/>
      <c r="AT517" s="60" t="s">
        <v>225</v>
      </c>
      <c r="AU517" s="60" t="s">
        <v>93</v>
      </c>
      <c r="AV517" s="13" t="s">
        <v>93</v>
      </c>
      <c r="AW517" s="13" t="s">
        <v>38</v>
      </c>
      <c r="AX517" s="13" t="s">
        <v>83</v>
      </c>
      <c r="AY517" s="60" t="s">
        <v>216</v>
      </c>
    </row>
    <row r="518" spans="1:51" s="13" customFormat="1" ht="12">
      <c r="A518" s="140"/>
      <c r="B518" s="141"/>
      <c r="C518" s="140"/>
      <c r="D518" s="137" t="s">
        <v>225</v>
      </c>
      <c r="E518" s="142" t="s">
        <v>1</v>
      </c>
      <c r="F518" s="143" t="s">
        <v>742</v>
      </c>
      <c r="G518" s="140"/>
      <c r="H518" s="144">
        <v>15.54</v>
      </c>
      <c r="I518" s="61"/>
      <c r="J518" s="140"/>
      <c r="K518" s="140"/>
      <c r="L518" s="194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231"/>
      <c r="AT518" s="60" t="s">
        <v>225</v>
      </c>
      <c r="AU518" s="60" t="s">
        <v>93</v>
      </c>
      <c r="AV518" s="13" t="s">
        <v>93</v>
      </c>
      <c r="AW518" s="13" t="s">
        <v>38</v>
      </c>
      <c r="AX518" s="13" t="s">
        <v>83</v>
      </c>
      <c r="AY518" s="60" t="s">
        <v>216</v>
      </c>
    </row>
    <row r="519" spans="1:51" s="13" customFormat="1" ht="12">
      <c r="A519" s="140"/>
      <c r="B519" s="141"/>
      <c r="C519" s="140"/>
      <c r="D519" s="137" t="s">
        <v>225</v>
      </c>
      <c r="E519" s="142" t="s">
        <v>1</v>
      </c>
      <c r="F519" s="143" t="s">
        <v>743</v>
      </c>
      <c r="G519" s="140"/>
      <c r="H519" s="144">
        <v>13.164</v>
      </c>
      <c r="I519" s="61"/>
      <c r="J519" s="140"/>
      <c r="K519" s="140"/>
      <c r="L519" s="194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231"/>
      <c r="AT519" s="60" t="s">
        <v>225</v>
      </c>
      <c r="AU519" s="60" t="s">
        <v>93</v>
      </c>
      <c r="AV519" s="13" t="s">
        <v>93</v>
      </c>
      <c r="AW519" s="13" t="s">
        <v>38</v>
      </c>
      <c r="AX519" s="13" t="s">
        <v>83</v>
      </c>
      <c r="AY519" s="60" t="s">
        <v>216</v>
      </c>
    </row>
    <row r="520" spans="1:51" s="13" customFormat="1" ht="12">
      <c r="A520" s="140"/>
      <c r="B520" s="141"/>
      <c r="C520" s="140"/>
      <c r="D520" s="137" t="s">
        <v>225</v>
      </c>
      <c r="E520" s="142" t="s">
        <v>1</v>
      </c>
      <c r="F520" s="143" t="s">
        <v>744</v>
      </c>
      <c r="G520" s="140"/>
      <c r="H520" s="144">
        <v>15.34</v>
      </c>
      <c r="I520" s="61"/>
      <c r="J520" s="140"/>
      <c r="K520" s="140"/>
      <c r="L520" s="194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231"/>
      <c r="AT520" s="60" t="s">
        <v>225</v>
      </c>
      <c r="AU520" s="60" t="s">
        <v>93</v>
      </c>
      <c r="AV520" s="13" t="s">
        <v>93</v>
      </c>
      <c r="AW520" s="13" t="s">
        <v>38</v>
      </c>
      <c r="AX520" s="13" t="s">
        <v>83</v>
      </c>
      <c r="AY520" s="60" t="s">
        <v>216</v>
      </c>
    </row>
    <row r="521" spans="1:51" s="13" customFormat="1" ht="12">
      <c r="A521" s="140"/>
      <c r="B521" s="141"/>
      <c r="C521" s="140"/>
      <c r="D521" s="137" t="s">
        <v>225</v>
      </c>
      <c r="E521" s="142" t="s">
        <v>1</v>
      </c>
      <c r="F521" s="143" t="s">
        <v>745</v>
      </c>
      <c r="G521" s="140"/>
      <c r="H521" s="144">
        <v>9.14</v>
      </c>
      <c r="I521" s="61"/>
      <c r="J521" s="140"/>
      <c r="K521" s="140"/>
      <c r="L521" s="194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231"/>
      <c r="AT521" s="60" t="s">
        <v>225</v>
      </c>
      <c r="AU521" s="60" t="s">
        <v>93</v>
      </c>
      <c r="AV521" s="13" t="s">
        <v>93</v>
      </c>
      <c r="AW521" s="13" t="s">
        <v>38</v>
      </c>
      <c r="AX521" s="13" t="s">
        <v>83</v>
      </c>
      <c r="AY521" s="60" t="s">
        <v>216</v>
      </c>
    </row>
    <row r="522" spans="1:51" s="13" customFormat="1" ht="33.75">
      <c r="A522" s="140"/>
      <c r="B522" s="141"/>
      <c r="C522" s="140"/>
      <c r="D522" s="137" t="s">
        <v>225</v>
      </c>
      <c r="E522" s="142" t="s">
        <v>1</v>
      </c>
      <c r="F522" s="143" t="s">
        <v>746</v>
      </c>
      <c r="G522" s="140"/>
      <c r="H522" s="144">
        <v>29.28</v>
      </c>
      <c r="I522" s="61"/>
      <c r="J522" s="140"/>
      <c r="K522" s="140"/>
      <c r="L522" s="194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231"/>
      <c r="AT522" s="60" t="s">
        <v>225</v>
      </c>
      <c r="AU522" s="60" t="s">
        <v>93</v>
      </c>
      <c r="AV522" s="13" t="s">
        <v>93</v>
      </c>
      <c r="AW522" s="13" t="s">
        <v>38</v>
      </c>
      <c r="AX522" s="13" t="s">
        <v>83</v>
      </c>
      <c r="AY522" s="60" t="s">
        <v>216</v>
      </c>
    </row>
    <row r="523" spans="1:51" s="13" customFormat="1" ht="12">
      <c r="A523" s="140"/>
      <c r="B523" s="141"/>
      <c r="C523" s="140"/>
      <c r="D523" s="137" t="s">
        <v>225</v>
      </c>
      <c r="E523" s="142" t="s">
        <v>1</v>
      </c>
      <c r="F523" s="143" t="s">
        <v>747</v>
      </c>
      <c r="G523" s="140"/>
      <c r="H523" s="144">
        <v>4.34</v>
      </c>
      <c r="I523" s="61"/>
      <c r="J523" s="140"/>
      <c r="K523" s="140"/>
      <c r="L523" s="194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231"/>
      <c r="AT523" s="60" t="s">
        <v>225</v>
      </c>
      <c r="AU523" s="60" t="s">
        <v>93</v>
      </c>
      <c r="AV523" s="13" t="s">
        <v>93</v>
      </c>
      <c r="AW523" s="13" t="s">
        <v>38</v>
      </c>
      <c r="AX523" s="13" t="s">
        <v>83</v>
      </c>
      <c r="AY523" s="60" t="s">
        <v>216</v>
      </c>
    </row>
    <row r="524" spans="1:51" s="13" customFormat="1" ht="33.75">
      <c r="A524" s="140"/>
      <c r="B524" s="141"/>
      <c r="C524" s="140"/>
      <c r="D524" s="137" t="s">
        <v>225</v>
      </c>
      <c r="E524" s="142" t="s">
        <v>1</v>
      </c>
      <c r="F524" s="143" t="s">
        <v>748</v>
      </c>
      <c r="G524" s="140"/>
      <c r="H524" s="144">
        <v>70.015</v>
      </c>
      <c r="I524" s="61"/>
      <c r="J524" s="140"/>
      <c r="K524" s="140"/>
      <c r="L524" s="194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231"/>
      <c r="AT524" s="60" t="s">
        <v>225</v>
      </c>
      <c r="AU524" s="60" t="s">
        <v>93</v>
      </c>
      <c r="AV524" s="13" t="s">
        <v>93</v>
      </c>
      <c r="AW524" s="13" t="s">
        <v>38</v>
      </c>
      <c r="AX524" s="13" t="s">
        <v>83</v>
      </c>
      <c r="AY524" s="60" t="s">
        <v>216</v>
      </c>
    </row>
    <row r="525" spans="1:51" s="13" customFormat="1" ht="33.75">
      <c r="A525" s="140"/>
      <c r="B525" s="141"/>
      <c r="C525" s="140"/>
      <c r="D525" s="137" t="s">
        <v>225</v>
      </c>
      <c r="E525" s="142" t="s">
        <v>1</v>
      </c>
      <c r="F525" s="143" t="s">
        <v>749</v>
      </c>
      <c r="G525" s="140"/>
      <c r="H525" s="144">
        <v>93.85</v>
      </c>
      <c r="I525" s="61"/>
      <c r="J525" s="140"/>
      <c r="K525" s="140"/>
      <c r="L525" s="194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231"/>
      <c r="AT525" s="60" t="s">
        <v>225</v>
      </c>
      <c r="AU525" s="60" t="s">
        <v>93</v>
      </c>
      <c r="AV525" s="13" t="s">
        <v>93</v>
      </c>
      <c r="AW525" s="13" t="s">
        <v>38</v>
      </c>
      <c r="AX525" s="13" t="s">
        <v>83</v>
      </c>
      <c r="AY525" s="60" t="s">
        <v>216</v>
      </c>
    </row>
    <row r="526" spans="1:51" s="13" customFormat="1" ht="33.75">
      <c r="A526" s="140"/>
      <c r="B526" s="141"/>
      <c r="C526" s="140"/>
      <c r="D526" s="137" t="s">
        <v>225</v>
      </c>
      <c r="E526" s="142" t="s">
        <v>1</v>
      </c>
      <c r="F526" s="143" t="s">
        <v>750</v>
      </c>
      <c r="G526" s="140"/>
      <c r="H526" s="144">
        <v>108.9</v>
      </c>
      <c r="I526" s="61"/>
      <c r="J526" s="140"/>
      <c r="K526" s="140"/>
      <c r="L526" s="194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231"/>
      <c r="AT526" s="60" t="s">
        <v>225</v>
      </c>
      <c r="AU526" s="60" t="s">
        <v>93</v>
      </c>
      <c r="AV526" s="13" t="s">
        <v>93</v>
      </c>
      <c r="AW526" s="13" t="s">
        <v>38</v>
      </c>
      <c r="AX526" s="13" t="s">
        <v>83</v>
      </c>
      <c r="AY526" s="60" t="s">
        <v>216</v>
      </c>
    </row>
    <row r="527" spans="1:51" s="13" customFormat="1" ht="22.5">
      <c r="A527" s="140"/>
      <c r="B527" s="141"/>
      <c r="C527" s="140"/>
      <c r="D527" s="137" t="s">
        <v>225</v>
      </c>
      <c r="E527" s="142" t="s">
        <v>1</v>
      </c>
      <c r="F527" s="143" t="s">
        <v>751</v>
      </c>
      <c r="G527" s="140"/>
      <c r="H527" s="144">
        <v>99.05</v>
      </c>
      <c r="I527" s="61"/>
      <c r="J527" s="140"/>
      <c r="K527" s="140"/>
      <c r="L527" s="194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231"/>
      <c r="AT527" s="60" t="s">
        <v>225</v>
      </c>
      <c r="AU527" s="60" t="s">
        <v>93</v>
      </c>
      <c r="AV527" s="13" t="s">
        <v>93</v>
      </c>
      <c r="AW527" s="13" t="s">
        <v>38</v>
      </c>
      <c r="AX527" s="13" t="s">
        <v>83</v>
      </c>
      <c r="AY527" s="60" t="s">
        <v>216</v>
      </c>
    </row>
    <row r="528" spans="1:51" s="13" customFormat="1" ht="12">
      <c r="A528" s="140"/>
      <c r="B528" s="141"/>
      <c r="C528" s="140"/>
      <c r="D528" s="137" t="s">
        <v>225</v>
      </c>
      <c r="E528" s="142" t="s">
        <v>1</v>
      </c>
      <c r="F528" s="143" t="s">
        <v>752</v>
      </c>
      <c r="G528" s="140"/>
      <c r="H528" s="144">
        <v>111</v>
      </c>
      <c r="I528" s="61"/>
      <c r="J528" s="140"/>
      <c r="K528" s="140"/>
      <c r="L528" s="194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231"/>
      <c r="AT528" s="60" t="s">
        <v>225</v>
      </c>
      <c r="AU528" s="60" t="s">
        <v>93</v>
      </c>
      <c r="AV528" s="13" t="s">
        <v>93</v>
      </c>
      <c r="AW528" s="13" t="s">
        <v>38</v>
      </c>
      <c r="AX528" s="13" t="s">
        <v>83</v>
      </c>
      <c r="AY528" s="60" t="s">
        <v>216</v>
      </c>
    </row>
    <row r="529" spans="1:51" s="13" customFormat="1" ht="33.75">
      <c r="A529" s="140"/>
      <c r="B529" s="141"/>
      <c r="C529" s="140"/>
      <c r="D529" s="137" t="s">
        <v>225</v>
      </c>
      <c r="E529" s="142" t="s">
        <v>1</v>
      </c>
      <c r="F529" s="143" t="s">
        <v>753</v>
      </c>
      <c r="G529" s="140"/>
      <c r="H529" s="144">
        <v>111.35</v>
      </c>
      <c r="I529" s="61"/>
      <c r="J529" s="140"/>
      <c r="K529" s="140"/>
      <c r="L529" s="194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231"/>
      <c r="AT529" s="60" t="s">
        <v>225</v>
      </c>
      <c r="AU529" s="60" t="s">
        <v>93</v>
      </c>
      <c r="AV529" s="13" t="s">
        <v>93</v>
      </c>
      <c r="AW529" s="13" t="s">
        <v>38</v>
      </c>
      <c r="AX529" s="13" t="s">
        <v>83</v>
      </c>
      <c r="AY529" s="60" t="s">
        <v>216</v>
      </c>
    </row>
    <row r="530" spans="1:51" s="13" customFormat="1" ht="12">
      <c r="A530" s="140"/>
      <c r="B530" s="141"/>
      <c r="C530" s="140"/>
      <c r="D530" s="137" t="s">
        <v>225</v>
      </c>
      <c r="E530" s="142" t="s">
        <v>1</v>
      </c>
      <c r="F530" s="143" t="s">
        <v>754</v>
      </c>
      <c r="G530" s="140"/>
      <c r="H530" s="144">
        <v>6.935</v>
      </c>
      <c r="I530" s="61"/>
      <c r="J530" s="140"/>
      <c r="K530" s="140"/>
      <c r="L530" s="194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231"/>
      <c r="AT530" s="60" t="s">
        <v>225</v>
      </c>
      <c r="AU530" s="60" t="s">
        <v>93</v>
      </c>
      <c r="AV530" s="13" t="s">
        <v>93</v>
      </c>
      <c r="AW530" s="13" t="s">
        <v>38</v>
      </c>
      <c r="AX530" s="13" t="s">
        <v>83</v>
      </c>
      <c r="AY530" s="60" t="s">
        <v>216</v>
      </c>
    </row>
    <row r="531" spans="1:51" s="13" customFormat="1" ht="12">
      <c r="A531" s="140"/>
      <c r="B531" s="141"/>
      <c r="C531" s="140"/>
      <c r="D531" s="137" t="s">
        <v>225</v>
      </c>
      <c r="E531" s="142" t="s">
        <v>1</v>
      </c>
      <c r="F531" s="143" t="s">
        <v>755</v>
      </c>
      <c r="G531" s="140"/>
      <c r="H531" s="144">
        <v>14.78</v>
      </c>
      <c r="I531" s="61"/>
      <c r="J531" s="140"/>
      <c r="K531" s="140"/>
      <c r="L531" s="194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231"/>
      <c r="AT531" s="60" t="s">
        <v>225</v>
      </c>
      <c r="AU531" s="60" t="s">
        <v>93</v>
      </c>
      <c r="AV531" s="13" t="s">
        <v>93</v>
      </c>
      <c r="AW531" s="13" t="s">
        <v>38</v>
      </c>
      <c r="AX531" s="13" t="s">
        <v>83</v>
      </c>
      <c r="AY531" s="60" t="s">
        <v>216</v>
      </c>
    </row>
    <row r="532" spans="1:51" s="14" customFormat="1" ht="12">
      <c r="A532" s="145"/>
      <c r="B532" s="146"/>
      <c r="C532" s="145"/>
      <c r="D532" s="137" t="s">
        <v>225</v>
      </c>
      <c r="E532" s="147" t="s">
        <v>1</v>
      </c>
      <c r="F532" s="148" t="s">
        <v>229</v>
      </c>
      <c r="G532" s="145"/>
      <c r="H532" s="149">
        <v>881.181</v>
      </c>
      <c r="I532" s="63"/>
      <c r="J532" s="145"/>
      <c r="K532" s="145"/>
      <c r="L532" s="200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235"/>
      <c r="AT532" s="62" t="s">
        <v>225</v>
      </c>
      <c r="AU532" s="62" t="s">
        <v>93</v>
      </c>
      <c r="AV532" s="14" t="s">
        <v>223</v>
      </c>
      <c r="AW532" s="14" t="s">
        <v>38</v>
      </c>
      <c r="AX532" s="14" t="s">
        <v>91</v>
      </c>
      <c r="AY532" s="62" t="s">
        <v>216</v>
      </c>
    </row>
    <row r="533" spans="1:65" s="2" customFormat="1" ht="24.2" customHeight="1">
      <c r="A533" s="83"/>
      <c r="B533" s="84"/>
      <c r="C533" s="130" t="s">
        <v>756</v>
      </c>
      <c r="D533" s="130" t="s">
        <v>218</v>
      </c>
      <c r="E533" s="131" t="s">
        <v>757</v>
      </c>
      <c r="F533" s="132" t="s">
        <v>758</v>
      </c>
      <c r="G533" s="133" t="s">
        <v>237</v>
      </c>
      <c r="H533" s="134">
        <v>919.63</v>
      </c>
      <c r="I533" s="57"/>
      <c r="J533" s="187">
        <f>ROUND(I533*H533,2)</f>
        <v>0</v>
      </c>
      <c r="K533" s="132" t="s">
        <v>222</v>
      </c>
      <c r="L533" s="188">
        <f>J533</f>
        <v>0</v>
      </c>
      <c r="M533" s="217"/>
      <c r="N533" s="217"/>
      <c r="O533" s="217"/>
      <c r="P533" s="217"/>
      <c r="Q533" s="217"/>
      <c r="R533" s="217"/>
      <c r="S533" s="217"/>
      <c r="T533" s="217"/>
      <c r="U533" s="217"/>
      <c r="V533" s="217"/>
      <c r="W533" s="249"/>
      <c r="X533" s="26"/>
      <c r="Y533" s="26"/>
      <c r="Z533" s="26"/>
      <c r="AA533" s="26"/>
      <c r="AB533" s="26"/>
      <c r="AC533" s="26"/>
      <c r="AD533" s="26"/>
      <c r="AE533" s="26"/>
      <c r="AR533" s="58" t="s">
        <v>223</v>
      </c>
      <c r="AT533" s="58" t="s">
        <v>218</v>
      </c>
      <c r="AU533" s="58" t="s">
        <v>93</v>
      </c>
      <c r="AY533" s="18" t="s">
        <v>216</v>
      </c>
      <c r="BE533" s="59">
        <f>IF(N533="základní",J533,0)</f>
        <v>0</v>
      </c>
      <c r="BF533" s="59">
        <f>IF(N533="snížená",J533,0)</f>
        <v>0</v>
      </c>
      <c r="BG533" s="59">
        <f>IF(N533="zákl. přenesená",J533,0)</f>
        <v>0</v>
      </c>
      <c r="BH533" s="59">
        <f>IF(N533="sníž. přenesená",J533,0)</f>
        <v>0</v>
      </c>
      <c r="BI533" s="59">
        <f>IF(N533="nulová",J533,0)</f>
        <v>0</v>
      </c>
      <c r="BJ533" s="18" t="s">
        <v>91</v>
      </c>
      <c r="BK533" s="59">
        <f>ROUND(I533*H533,2)</f>
        <v>0</v>
      </c>
      <c r="BL533" s="18" t="s">
        <v>223</v>
      </c>
      <c r="BM533" s="58" t="s">
        <v>759</v>
      </c>
    </row>
    <row r="534" spans="1:51" s="13" customFormat="1" ht="12">
      <c r="A534" s="140"/>
      <c r="B534" s="141"/>
      <c r="C534" s="140"/>
      <c r="D534" s="137" t="s">
        <v>225</v>
      </c>
      <c r="E534" s="142" t="s">
        <v>1</v>
      </c>
      <c r="F534" s="143" t="s">
        <v>760</v>
      </c>
      <c r="G534" s="140"/>
      <c r="H534" s="144">
        <v>16.94</v>
      </c>
      <c r="I534" s="61"/>
      <c r="J534" s="140"/>
      <c r="K534" s="140"/>
      <c r="L534" s="194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231"/>
      <c r="AT534" s="60" t="s">
        <v>225</v>
      </c>
      <c r="AU534" s="60" t="s">
        <v>93</v>
      </c>
      <c r="AV534" s="13" t="s">
        <v>93</v>
      </c>
      <c r="AW534" s="13" t="s">
        <v>38</v>
      </c>
      <c r="AX534" s="13" t="s">
        <v>83</v>
      </c>
      <c r="AY534" s="60" t="s">
        <v>216</v>
      </c>
    </row>
    <row r="535" spans="1:51" s="13" customFormat="1" ht="12">
      <c r="A535" s="140"/>
      <c r="B535" s="141"/>
      <c r="C535" s="140"/>
      <c r="D535" s="137" t="s">
        <v>225</v>
      </c>
      <c r="E535" s="142" t="s">
        <v>1</v>
      </c>
      <c r="F535" s="143" t="s">
        <v>761</v>
      </c>
      <c r="G535" s="140"/>
      <c r="H535" s="144">
        <v>16.54</v>
      </c>
      <c r="I535" s="61"/>
      <c r="J535" s="140"/>
      <c r="K535" s="140"/>
      <c r="L535" s="194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231"/>
      <c r="AT535" s="60" t="s">
        <v>225</v>
      </c>
      <c r="AU535" s="60" t="s">
        <v>93</v>
      </c>
      <c r="AV535" s="13" t="s">
        <v>93</v>
      </c>
      <c r="AW535" s="13" t="s">
        <v>38</v>
      </c>
      <c r="AX535" s="13" t="s">
        <v>83</v>
      </c>
      <c r="AY535" s="60" t="s">
        <v>216</v>
      </c>
    </row>
    <row r="536" spans="1:51" s="13" customFormat="1" ht="12">
      <c r="A536" s="140"/>
      <c r="B536" s="141"/>
      <c r="C536" s="140"/>
      <c r="D536" s="137" t="s">
        <v>225</v>
      </c>
      <c r="E536" s="142" t="s">
        <v>1</v>
      </c>
      <c r="F536" s="143" t="s">
        <v>762</v>
      </c>
      <c r="G536" s="140"/>
      <c r="H536" s="144">
        <v>21.84</v>
      </c>
      <c r="I536" s="61"/>
      <c r="J536" s="140"/>
      <c r="K536" s="140"/>
      <c r="L536" s="194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231"/>
      <c r="AT536" s="60" t="s">
        <v>225</v>
      </c>
      <c r="AU536" s="60" t="s">
        <v>93</v>
      </c>
      <c r="AV536" s="13" t="s">
        <v>93</v>
      </c>
      <c r="AW536" s="13" t="s">
        <v>38</v>
      </c>
      <c r="AX536" s="13" t="s">
        <v>83</v>
      </c>
      <c r="AY536" s="60" t="s">
        <v>216</v>
      </c>
    </row>
    <row r="537" spans="1:51" s="13" customFormat="1" ht="12">
      <c r="A537" s="140"/>
      <c r="B537" s="141"/>
      <c r="C537" s="140"/>
      <c r="D537" s="137" t="s">
        <v>225</v>
      </c>
      <c r="E537" s="142" t="s">
        <v>1</v>
      </c>
      <c r="F537" s="143" t="s">
        <v>763</v>
      </c>
      <c r="G537" s="140"/>
      <c r="H537" s="144">
        <v>14.94</v>
      </c>
      <c r="I537" s="61"/>
      <c r="J537" s="140"/>
      <c r="K537" s="140"/>
      <c r="L537" s="194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231"/>
      <c r="AT537" s="60" t="s">
        <v>225</v>
      </c>
      <c r="AU537" s="60" t="s">
        <v>93</v>
      </c>
      <c r="AV537" s="13" t="s">
        <v>93</v>
      </c>
      <c r="AW537" s="13" t="s">
        <v>38</v>
      </c>
      <c r="AX537" s="13" t="s">
        <v>83</v>
      </c>
      <c r="AY537" s="60" t="s">
        <v>216</v>
      </c>
    </row>
    <row r="538" spans="1:51" s="13" customFormat="1" ht="12">
      <c r="A538" s="140"/>
      <c r="B538" s="141"/>
      <c r="C538" s="140"/>
      <c r="D538" s="137" t="s">
        <v>225</v>
      </c>
      <c r="E538" s="142" t="s">
        <v>1</v>
      </c>
      <c r="F538" s="143" t="s">
        <v>764</v>
      </c>
      <c r="G538" s="140"/>
      <c r="H538" s="144">
        <v>16.94</v>
      </c>
      <c r="I538" s="61"/>
      <c r="J538" s="140"/>
      <c r="K538" s="140"/>
      <c r="L538" s="194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231"/>
      <c r="AT538" s="60" t="s">
        <v>225</v>
      </c>
      <c r="AU538" s="60" t="s">
        <v>93</v>
      </c>
      <c r="AV538" s="13" t="s">
        <v>93</v>
      </c>
      <c r="AW538" s="13" t="s">
        <v>38</v>
      </c>
      <c r="AX538" s="13" t="s">
        <v>83</v>
      </c>
      <c r="AY538" s="60" t="s">
        <v>216</v>
      </c>
    </row>
    <row r="539" spans="1:51" s="13" customFormat="1" ht="12">
      <c r="A539" s="140"/>
      <c r="B539" s="141"/>
      <c r="C539" s="140"/>
      <c r="D539" s="137" t="s">
        <v>225</v>
      </c>
      <c r="E539" s="142" t="s">
        <v>1</v>
      </c>
      <c r="F539" s="143" t="s">
        <v>765</v>
      </c>
      <c r="G539" s="140"/>
      <c r="H539" s="144">
        <v>16.54</v>
      </c>
      <c r="I539" s="61"/>
      <c r="J539" s="140"/>
      <c r="K539" s="140"/>
      <c r="L539" s="194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231"/>
      <c r="AT539" s="60" t="s">
        <v>225</v>
      </c>
      <c r="AU539" s="60" t="s">
        <v>93</v>
      </c>
      <c r="AV539" s="13" t="s">
        <v>93</v>
      </c>
      <c r="AW539" s="13" t="s">
        <v>38</v>
      </c>
      <c r="AX539" s="13" t="s">
        <v>83</v>
      </c>
      <c r="AY539" s="60" t="s">
        <v>216</v>
      </c>
    </row>
    <row r="540" spans="1:51" s="13" customFormat="1" ht="12">
      <c r="A540" s="140"/>
      <c r="B540" s="141"/>
      <c r="C540" s="140"/>
      <c r="D540" s="137" t="s">
        <v>225</v>
      </c>
      <c r="E540" s="142" t="s">
        <v>1</v>
      </c>
      <c r="F540" s="143" t="s">
        <v>766</v>
      </c>
      <c r="G540" s="140"/>
      <c r="H540" s="144">
        <v>21.84</v>
      </c>
      <c r="I540" s="61"/>
      <c r="J540" s="140"/>
      <c r="K540" s="140"/>
      <c r="L540" s="194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231"/>
      <c r="AT540" s="60" t="s">
        <v>225</v>
      </c>
      <c r="AU540" s="60" t="s">
        <v>93</v>
      </c>
      <c r="AV540" s="13" t="s">
        <v>93</v>
      </c>
      <c r="AW540" s="13" t="s">
        <v>38</v>
      </c>
      <c r="AX540" s="13" t="s">
        <v>83</v>
      </c>
      <c r="AY540" s="60" t="s">
        <v>216</v>
      </c>
    </row>
    <row r="541" spans="1:51" s="13" customFormat="1" ht="12">
      <c r="A541" s="140"/>
      <c r="B541" s="141"/>
      <c r="C541" s="140"/>
      <c r="D541" s="137" t="s">
        <v>225</v>
      </c>
      <c r="E541" s="142" t="s">
        <v>1</v>
      </c>
      <c r="F541" s="143" t="s">
        <v>767</v>
      </c>
      <c r="G541" s="140"/>
      <c r="H541" s="144">
        <v>15.12</v>
      </c>
      <c r="I541" s="61"/>
      <c r="J541" s="140"/>
      <c r="K541" s="140"/>
      <c r="L541" s="194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231"/>
      <c r="AT541" s="60" t="s">
        <v>225</v>
      </c>
      <c r="AU541" s="60" t="s">
        <v>93</v>
      </c>
      <c r="AV541" s="13" t="s">
        <v>93</v>
      </c>
      <c r="AW541" s="13" t="s">
        <v>38</v>
      </c>
      <c r="AX541" s="13" t="s">
        <v>83</v>
      </c>
      <c r="AY541" s="60" t="s">
        <v>216</v>
      </c>
    </row>
    <row r="542" spans="1:51" s="13" customFormat="1" ht="12">
      <c r="A542" s="140"/>
      <c r="B542" s="141"/>
      <c r="C542" s="140"/>
      <c r="D542" s="137" t="s">
        <v>225</v>
      </c>
      <c r="E542" s="142" t="s">
        <v>1</v>
      </c>
      <c r="F542" s="143" t="s">
        <v>768</v>
      </c>
      <c r="G542" s="140"/>
      <c r="H542" s="144">
        <v>14.94</v>
      </c>
      <c r="I542" s="61"/>
      <c r="J542" s="140"/>
      <c r="K542" s="140"/>
      <c r="L542" s="194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231"/>
      <c r="AT542" s="60" t="s">
        <v>225</v>
      </c>
      <c r="AU542" s="60" t="s">
        <v>93</v>
      </c>
      <c r="AV542" s="13" t="s">
        <v>93</v>
      </c>
      <c r="AW542" s="13" t="s">
        <v>38</v>
      </c>
      <c r="AX542" s="13" t="s">
        <v>83</v>
      </c>
      <c r="AY542" s="60" t="s">
        <v>216</v>
      </c>
    </row>
    <row r="543" spans="1:51" s="13" customFormat="1" ht="12">
      <c r="A543" s="140"/>
      <c r="B543" s="141"/>
      <c r="C543" s="140"/>
      <c r="D543" s="137" t="s">
        <v>225</v>
      </c>
      <c r="E543" s="142" t="s">
        <v>1</v>
      </c>
      <c r="F543" s="143" t="s">
        <v>769</v>
      </c>
      <c r="G543" s="140"/>
      <c r="H543" s="144">
        <v>16.54</v>
      </c>
      <c r="I543" s="61"/>
      <c r="J543" s="140"/>
      <c r="K543" s="140"/>
      <c r="L543" s="194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231"/>
      <c r="AT543" s="60" t="s">
        <v>225</v>
      </c>
      <c r="AU543" s="60" t="s">
        <v>93</v>
      </c>
      <c r="AV543" s="13" t="s">
        <v>93</v>
      </c>
      <c r="AW543" s="13" t="s">
        <v>38</v>
      </c>
      <c r="AX543" s="13" t="s">
        <v>83</v>
      </c>
      <c r="AY543" s="60" t="s">
        <v>216</v>
      </c>
    </row>
    <row r="544" spans="1:51" s="13" customFormat="1" ht="12">
      <c r="A544" s="140"/>
      <c r="B544" s="141"/>
      <c r="C544" s="140"/>
      <c r="D544" s="137" t="s">
        <v>225</v>
      </c>
      <c r="E544" s="142" t="s">
        <v>1</v>
      </c>
      <c r="F544" s="143" t="s">
        <v>770</v>
      </c>
      <c r="G544" s="140"/>
      <c r="H544" s="144">
        <v>15.54</v>
      </c>
      <c r="I544" s="61"/>
      <c r="J544" s="140"/>
      <c r="K544" s="140"/>
      <c r="L544" s="194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231"/>
      <c r="AT544" s="60" t="s">
        <v>225</v>
      </c>
      <c r="AU544" s="60" t="s">
        <v>93</v>
      </c>
      <c r="AV544" s="13" t="s">
        <v>93</v>
      </c>
      <c r="AW544" s="13" t="s">
        <v>38</v>
      </c>
      <c r="AX544" s="13" t="s">
        <v>83</v>
      </c>
      <c r="AY544" s="60" t="s">
        <v>216</v>
      </c>
    </row>
    <row r="545" spans="1:51" s="13" customFormat="1" ht="12">
      <c r="A545" s="140"/>
      <c r="B545" s="141"/>
      <c r="C545" s="140"/>
      <c r="D545" s="137" t="s">
        <v>225</v>
      </c>
      <c r="E545" s="142" t="s">
        <v>1</v>
      </c>
      <c r="F545" s="143" t="s">
        <v>771</v>
      </c>
      <c r="G545" s="140"/>
      <c r="H545" s="144">
        <v>15.34</v>
      </c>
      <c r="I545" s="61"/>
      <c r="J545" s="140"/>
      <c r="K545" s="140"/>
      <c r="L545" s="194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231"/>
      <c r="AT545" s="60" t="s">
        <v>225</v>
      </c>
      <c r="AU545" s="60" t="s">
        <v>93</v>
      </c>
      <c r="AV545" s="13" t="s">
        <v>93</v>
      </c>
      <c r="AW545" s="13" t="s">
        <v>38</v>
      </c>
      <c r="AX545" s="13" t="s">
        <v>83</v>
      </c>
      <c r="AY545" s="60" t="s">
        <v>216</v>
      </c>
    </row>
    <row r="546" spans="1:51" s="13" customFormat="1" ht="12">
      <c r="A546" s="140"/>
      <c r="B546" s="141"/>
      <c r="C546" s="140"/>
      <c r="D546" s="137" t="s">
        <v>225</v>
      </c>
      <c r="E546" s="142" t="s">
        <v>1</v>
      </c>
      <c r="F546" s="143" t="s">
        <v>772</v>
      </c>
      <c r="G546" s="140"/>
      <c r="H546" s="144">
        <v>15.34</v>
      </c>
      <c r="I546" s="61"/>
      <c r="J546" s="140"/>
      <c r="K546" s="140"/>
      <c r="L546" s="194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231"/>
      <c r="AT546" s="60" t="s">
        <v>225</v>
      </c>
      <c r="AU546" s="60" t="s">
        <v>93</v>
      </c>
      <c r="AV546" s="13" t="s">
        <v>93</v>
      </c>
      <c r="AW546" s="13" t="s">
        <v>38</v>
      </c>
      <c r="AX546" s="13" t="s">
        <v>83</v>
      </c>
      <c r="AY546" s="60" t="s">
        <v>216</v>
      </c>
    </row>
    <row r="547" spans="1:51" s="13" customFormat="1" ht="12">
      <c r="A547" s="140"/>
      <c r="B547" s="141"/>
      <c r="C547" s="140"/>
      <c r="D547" s="137" t="s">
        <v>225</v>
      </c>
      <c r="E547" s="142" t="s">
        <v>1</v>
      </c>
      <c r="F547" s="143" t="s">
        <v>773</v>
      </c>
      <c r="G547" s="140"/>
      <c r="H547" s="144">
        <v>9.14</v>
      </c>
      <c r="I547" s="61"/>
      <c r="J547" s="140"/>
      <c r="K547" s="140"/>
      <c r="L547" s="194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231"/>
      <c r="AT547" s="60" t="s">
        <v>225</v>
      </c>
      <c r="AU547" s="60" t="s">
        <v>93</v>
      </c>
      <c r="AV547" s="13" t="s">
        <v>93</v>
      </c>
      <c r="AW547" s="13" t="s">
        <v>38</v>
      </c>
      <c r="AX547" s="13" t="s">
        <v>83</v>
      </c>
      <c r="AY547" s="60" t="s">
        <v>216</v>
      </c>
    </row>
    <row r="548" spans="1:51" s="13" customFormat="1" ht="22.5">
      <c r="A548" s="140"/>
      <c r="B548" s="141"/>
      <c r="C548" s="140"/>
      <c r="D548" s="137" t="s">
        <v>225</v>
      </c>
      <c r="E548" s="142" t="s">
        <v>1</v>
      </c>
      <c r="F548" s="143" t="s">
        <v>774</v>
      </c>
      <c r="G548" s="140"/>
      <c r="H548" s="144">
        <v>27.95</v>
      </c>
      <c r="I548" s="61"/>
      <c r="J548" s="140"/>
      <c r="K548" s="140"/>
      <c r="L548" s="194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231"/>
      <c r="AT548" s="60" t="s">
        <v>225</v>
      </c>
      <c r="AU548" s="60" t="s">
        <v>93</v>
      </c>
      <c r="AV548" s="13" t="s">
        <v>93</v>
      </c>
      <c r="AW548" s="13" t="s">
        <v>38</v>
      </c>
      <c r="AX548" s="13" t="s">
        <v>83</v>
      </c>
      <c r="AY548" s="60" t="s">
        <v>216</v>
      </c>
    </row>
    <row r="549" spans="1:51" s="13" customFormat="1" ht="12">
      <c r="A549" s="140"/>
      <c r="B549" s="141"/>
      <c r="C549" s="140"/>
      <c r="D549" s="137" t="s">
        <v>225</v>
      </c>
      <c r="E549" s="142" t="s">
        <v>1</v>
      </c>
      <c r="F549" s="143" t="s">
        <v>775</v>
      </c>
      <c r="G549" s="140"/>
      <c r="H549" s="144">
        <v>9.08</v>
      </c>
      <c r="I549" s="61"/>
      <c r="J549" s="140"/>
      <c r="K549" s="140"/>
      <c r="L549" s="194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231"/>
      <c r="AT549" s="60" t="s">
        <v>225</v>
      </c>
      <c r="AU549" s="60" t="s">
        <v>93</v>
      </c>
      <c r="AV549" s="13" t="s">
        <v>93</v>
      </c>
      <c r="AW549" s="13" t="s">
        <v>38</v>
      </c>
      <c r="AX549" s="13" t="s">
        <v>83</v>
      </c>
      <c r="AY549" s="60" t="s">
        <v>216</v>
      </c>
    </row>
    <row r="550" spans="1:51" s="13" customFormat="1" ht="33.75">
      <c r="A550" s="140"/>
      <c r="B550" s="141"/>
      <c r="C550" s="140"/>
      <c r="D550" s="137" t="s">
        <v>225</v>
      </c>
      <c r="E550" s="142" t="s">
        <v>1</v>
      </c>
      <c r="F550" s="143" t="s">
        <v>776</v>
      </c>
      <c r="G550" s="140"/>
      <c r="H550" s="144">
        <v>76.35</v>
      </c>
      <c r="I550" s="61"/>
      <c r="J550" s="140"/>
      <c r="K550" s="140"/>
      <c r="L550" s="194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231"/>
      <c r="AT550" s="60" t="s">
        <v>225</v>
      </c>
      <c r="AU550" s="60" t="s">
        <v>93</v>
      </c>
      <c r="AV550" s="13" t="s">
        <v>93</v>
      </c>
      <c r="AW550" s="13" t="s">
        <v>38</v>
      </c>
      <c r="AX550" s="13" t="s">
        <v>83</v>
      </c>
      <c r="AY550" s="60" t="s">
        <v>216</v>
      </c>
    </row>
    <row r="551" spans="1:51" s="13" customFormat="1" ht="33.75">
      <c r="A551" s="140"/>
      <c r="B551" s="141"/>
      <c r="C551" s="140"/>
      <c r="D551" s="137" t="s">
        <v>225</v>
      </c>
      <c r="E551" s="142" t="s">
        <v>1</v>
      </c>
      <c r="F551" s="143" t="s">
        <v>777</v>
      </c>
      <c r="G551" s="140"/>
      <c r="H551" s="144">
        <v>113.8</v>
      </c>
      <c r="I551" s="61"/>
      <c r="J551" s="140"/>
      <c r="K551" s="140"/>
      <c r="L551" s="194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231"/>
      <c r="AT551" s="60" t="s">
        <v>225</v>
      </c>
      <c r="AU551" s="60" t="s">
        <v>93</v>
      </c>
      <c r="AV551" s="13" t="s">
        <v>93</v>
      </c>
      <c r="AW551" s="13" t="s">
        <v>38</v>
      </c>
      <c r="AX551" s="13" t="s">
        <v>83</v>
      </c>
      <c r="AY551" s="60" t="s">
        <v>216</v>
      </c>
    </row>
    <row r="552" spans="1:51" s="13" customFormat="1" ht="33.75">
      <c r="A552" s="140"/>
      <c r="B552" s="141"/>
      <c r="C552" s="140"/>
      <c r="D552" s="137" t="s">
        <v>225</v>
      </c>
      <c r="E552" s="142" t="s">
        <v>1</v>
      </c>
      <c r="F552" s="143" t="s">
        <v>778</v>
      </c>
      <c r="G552" s="140"/>
      <c r="H552" s="144">
        <v>105.49</v>
      </c>
      <c r="I552" s="61"/>
      <c r="J552" s="140"/>
      <c r="K552" s="140"/>
      <c r="L552" s="194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231"/>
      <c r="AT552" s="60" t="s">
        <v>225</v>
      </c>
      <c r="AU552" s="60" t="s">
        <v>93</v>
      </c>
      <c r="AV552" s="13" t="s">
        <v>93</v>
      </c>
      <c r="AW552" s="13" t="s">
        <v>38</v>
      </c>
      <c r="AX552" s="13" t="s">
        <v>83</v>
      </c>
      <c r="AY552" s="60" t="s">
        <v>216</v>
      </c>
    </row>
    <row r="553" spans="1:51" s="13" customFormat="1" ht="22.5">
      <c r="A553" s="140"/>
      <c r="B553" s="141"/>
      <c r="C553" s="140"/>
      <c r="D553" s="137" t="s">
        <v>225</v>
      </c>
      <c r="E553" s="142" t="s">
        <v>1</v>
      </c>
      <c r="F553" s="143" t="s">
        <v>779</v>
      </c>
      <c r="G553" s="140"/>
      <c r="H553" s="144">
        <v>146.05</v>
      </c>
      <c r="I553" s="61"/>
      <c r="J553" s="140"/>
      <c r="K553" s="140"/>
      <c r="L553" s="194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231"/>
      <c r="AT553" s="60" t="s">
        <v>225</v>
      </c>
      <c r="AU553" s="60" t="s">
        <v>93</v>
      </c>
      <c r="AV553" s="13" t="s">
        <v>93</v>
      </c>
      <c r="AW553" s="13" t="s">
        <v>38</v>
      </c>
      <c r="AX553" s="13" t="s">
        <v>83</v>
      </c>
      <c r="AY553" s="60" t="s">
        <v>216</v>
      </c>
    </row>
    <row r="554" spans="1:51" s="13" customFormat="1" ht="22.5">
      <c r="A554" s="140"/>
      <c r="B554" s="141"/>
      <c r="C554" s="140"/>
      <c r="D554" s="137" t="s">
        <v>225</v>
      </c>
      <c r="E554" s="142" t="s">
        <v>1</v>
      </c>
      <c r="F554" s="143" t="s">
        <v>780</v>
      </c>
      <c r="G554" s="140"/>
      <c r="H554" s="144">
        <v>100.4</v>
      </c>
      <c r="I554" s="61"/>
      <c r="J554" s="140"/>
      <c r="K554" s="140"/>
      <c r="L554" s="194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231"/>
      <c r="AT554" s="60" t="s">
        <v>225</v>
      </c>
      <c r="AU554" s="60" t="s">
        <v>93</v>
      </c>
      <c r="AV554" s="13" t="s">
        <v>93</v>
      </c>
      <c r="AW554" s="13" t="s">
        <v>38</v>
      </c>
      <c r="AX554" s="13" t="s">
        <v>83</v>
      </c>
      <c r="AY554" s="60" t="s">
        <v>216</v>
      </c>
    </row>
    <row r="555" spans="1:51" s="13" customFormat="1" ht="12">
      <c r="A555" s="140"/>
      <c r="B555" s="141"/>
      <c r="C555" s="140"/>
      <c r="D555" s="137" t="s">
        <v>225</v>
      </c>
      <c r="E555" s="142" t="s">
        <v>1</v>
      </c>
      <c r="F555" s="143" t="s">
        <v>781</v>
      </c>
      <c r="G555" s="140"/>
      <c r="H555" s="144">
        <v>90.85</v>
      </c>
      <c r="I555" s="61"/>
      <c r="J555" s="140"/>
      <c r="K555" s="140"/>
      <c r="L555" s="194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231"/>
      <c r="AT555" s="60" t="s">
        <v>225</v>
      </c>
      <c r="AU555" s="60" t="s">
        <v>93</v>
      </c>
      <c r="AV555" s="13" t="s">
        <v>93</v>
      </c>
      <c r="AW555" s="13" t="s">
        <v>38</v>
      </c>
      <c r="AX555" s="13" t="s">
        <v>83</v>
      </c>
      <c r="AY555" s="60" t="s">
        <v>216</v>
      </c>
    </row>
    <row r="556" spans="1:51" s="13" customFormat="1" ht="12">
      <c r="A556" s="140"/>
      <c r="B556" s="141"/>
      <c r="C556" s="140"/>
      <c r="D556" s="137" t="s">
        <v>225</v>
      </c>
      <c r="E556" s="142" t="s">
        <v>1</v>
      </c>
      <c r="F556" s="143" t="s">
        <v>782</v>
      </c>
      <c r="G556" s="140"/>
      <c r="H556" s="144">
        <v>8.19</v>
      </c>
      <c r="I556" s="61"/>
      <c r="J556" s="140"/>
      <c r="K556" s="140"/>
      <c r="L556" s="194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231"/>
      <c r="AT556" s="60" t="s">
        <v>225</v>
      </c>
      <c r="AU556" s="60" t="s">
        <v>93</v>
      </c>
      <c r="AV556" s="13" t="s">
        <v>93</v>
      </c>
      <c r="AW556" s="13" t="s">
        <v>38</v>
      </c>
      <c r="AX556" s="13" t="s">
        <v>83</v>
      </c>
      <c r="AY556" s="60" t="s">
        <v>216</v>
      </c>
    </row>
    <row r="557" spans="1:51" s="13" customFormat="1" ht="12">
      <c r="A557" s="140"/>
      <c r="B557" s="141"/>
      <c r="C557" s="140"/>
      <c r="D557" s="137" t="s">
        <v>225</v>
      </c>
      <c r="E557" s="142" t="s">
        <v>1</v>
      </c>
      <c r="F557" s="143" t="s">
        <v>783</v>
      </c>
      <c r="G557" s="140"/>
      <c r="H557" s="144">
        <v>13.93</v>
      </c>
      <c r="I557" s="61"/>
      <c r="J557" s="140"/>
      <c r="K557" s="140"/>
      <c r="L557" s="194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231"/>
      <c r="AT557" s="60" t="s">
        <v>225</v>
      </c>
      <c r="AU557" s="60" t="s">
        <v>93</v>
      </c>
      <c r="AV557" s="13" t="s">
        <v>93</v>
      </c>
      <c r="AW557" s="13" t="s">
        <v>38</v>
      </c>
      <c r="AX557" s="13" t="s">
        <v>83</v>
      </c>
      <c r="AY557" s="60" t="s">
        <v>216</v>
      </c>
    </row>
    <row r="558" spans="1:51" s="14" customFormat="1" ht="12">
      <c r="A558" s="145"/>
      <c r="B558" s="146"/>
      <c r="C558" s="145"/>
      <c r="D558" s="137" t="s">
        <v>225</v>
      </c>
      <c r="E558" s="147" t="s">
        <v>1</v>
      </c>
      <c r="F558" s="148" t="s">
        <v>229</v>
      </c>
      <c r="G558" s="145"/>
      <c r="H558" s="149">
        <v>919.63</v>
      </c>
      <c r="I558" s="63"/>
      <c r="J558" s="145"/>
      <c r="K558" s="145"/>
      <c r="L558" s="200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235"/>
      <c r="AT558" s="62" t="s">
        <v>225</v>
      </c>
      <c r="AU558" s="62" t="s">
        <v>93</v>
      </c>
      <c r="AV558" s="14" t="s">
        <v>223</v>
      </c>
      <c r="AW558" s="14" t="s">
        <v>38</v>
      </c>
      <c r="AX558" s="14" t="s">
        <v>91</v>
      </c>
      <c r="AY558" s="62" t="s">
        <v>216</v>
      </c>
    </row>
    <row r="559" spans="1:65" s="2" customFormat="1" ht="24.2" customHeight="1">
      <c r="A559" s="83"/>
      <c r="B559" s="84"/>
      <c r="C559" s="252" t="s">
        <v>784</v>
      </c>
      <c r="D559" s="252" t="s">
        <v>295</v>
      </c>
      <c r="E559" s="253" t="s">
        <v>785</v>
      </c>
      <c r="F559" s="254" t="s">
        <v>786</v>
      </c>
      <c r="G559" s="255" t="s">
        <v>237</v>
      </c>
      <c r="H559" s="256">
        <v>965.633</v>
      </c>
      <c r="I559" s="66"/>
      <c r="J559" s="280">
        <f>ROUND(I559*H559,2)</f>
        <v>0</v>
      </c>
      <c r="K559" s="254" t="s">
        <v>222</v>
      </c>
      <c r="L559" s="281">
        <f>J559</f>
        <v>0</v>
      </c>
      <c r="M559" s="290"/>
      <c r="N559" s="290"/>
      <c r="O559" s="290"/>
      <c r="P559" s="290"/>
      <c r="Q559" s="290"/>
      <c r="R559" s="290"/>
      <c r="S559" s="290"/>
      <c r="T559" s="290"/>
      <c r="U559" s="290"/>
      <c r="V559" s="290"/>
      <c r="W559" s="291"/>
      <c r="X559" s="26"/>
      <c r="Y559" s="26"/>
      <c r="Z559" s="26"/>
      <c r="AA559" s="26"/>
      <c r="AB559" s="26"/>
      <c r="AC559" s="26"/>
      <c r="AD559" s="26"/>
      <c r="AE559" s="26"/>
      <c r="AR559" s="58" t="s">
        <v>263</v>
      </c>
      <c r="AT559" s="58" t="s">
        <v>295</v>
      </c>
      <c r="AU559" s="58" t="s">
        <v>93</v>
      </c>
      <c r="AY559" s="18" t="s">
        <v>216</v>
      </c>
      <c r="BE559" s="59">
        <f>IF(N559="základní",J559,0)</f>
        <v>0</v>
      </c>
      <c r="BF559" s="59">
        <f>IF(N559="snížená",J559,0)</f>
        <v>0</v>
      </c>
      <c r="BG559" s="59">
        <f>IF(N559="zákl. přenesená",J559,0)</f>
        <v>0</v>
      </c>
      <c r="BH559" s="59">
        <f>IF(N559="sníž. přenesená",J559,0)</f>
        <v>0</v>
      </c>
      <c r="BI559" s="59">
        <f>IF(N559="nulová",J559,0)</f>
        <v>0</v>
      </c>
      <c r="BJ559" s="18" t="s">
        <v>91</v>
      </c>
      <c r="BK559" s="59">
        <f>ROUND(I559*H559,2)</f>
        <v>0</v>
      </c>
      <c r="BL559" s="18" t="s">
        <v>223</v>
      </c>
      <c r="BM559" s="58" t="s">
        <v>787</v>
      </c>
    </row>
    <row r="560" spans="1:51" s="13" customFormat="1" ht="12">
      <c r="A560" s="140"/>
      <c r="B560" s="141"/>
      <c r="C560" s="140"/>
      <c r="D560" s="137" t="s">
        <v>225</v>
      </c>
      <c r="E560" s="140"/>
      <c r="F560" s="143" t="s">
        <v>788</v>
      </c>
      <c r="G560" s="140"/>
      <c r="H560" s="144">
        <v>965.633</v>
      </c>
      <c r="I560" s="61"/>
      <c r="J560" s="140"/>
      <c r="K560" s="140"/>
      <c r="L560" s="194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231"/>
      <c r="AT560" s="60" t="s">
        <v>225</v>
      </c>
      <c r="AU560" s="60" t="s">
        <v>93</v>
      </c>
      <c r="AV560" s="13" t="s">
        <v>93</v>
      </c>
      <c r="AW560" s="13" t="s">
        <v>3</v>
      </c>
      <c r="AX560" s="13" t="s">
        <v>91</v>
      </c>
      <c r="AY560" s="60" t="s">
        <v>216</v>
      </c>
    </row>
    <row r="561" spans="1:65" s="2" customFormat="1" ht="37.9" customHeight="1">
      <c r="A561" s="83"/>
      <c r="B561" s="84"/>
      <c r="C561" s="130" t="s">
        <v>789</v>
      </c>
      <c r="D561" s="130" t="s">
        <v>218</v>
      </c>
      <c r="E561" s="131" t="s">
        <v>790</v>
      </c>
      <c r="F561" s="132" t="s">
        <v>791</v>
      </c>
      <c r="G561" s="133" t="s">
        <v>221</v>
      </c>
      <c r="H561" s="134">
        <v>78.24</v>
      </c>
      <c r="I561" s="57"/>
      <c r="J561" s="187">
        <f>ROUND(I561*H561,2)</f>
        <v>0</v>
      </c>
      <c r="K561" s="132" t="s">
        <v>1</v>
      </c>
      <c r="L561" s="188">
        <f>J561</f>
        <v>0</v>
      </c>
      <c r="M561" s="217"/>
      <c r="N561" s="217"/>
      <c r="O561" s="217"/>
      <c r="P561" s="217"/>
      <c r="Q561" s="217"/>
      <c r="R561" s="217"/>
      <c r="S561" s="217"/>
      <c r="T561" s="217"/>
      <c r="U561" s="217"/>
      <c r="V561" s="217"/>
      <c r="W561" s="249"/>
      <c r="X561" s="26"/>
      <c r="Y561" s="26"/>
      <c r="Z561" s="26"/>
      <c r="AA561" s="26"/>
      <c r="AB561" s="26"/>
      <c r="AC561" s="26"/>
      <c r="AD561" s="26"/>
      <c r="AE561" s="26"/>
      <c r="AR561" s="58" t="s">
        <v>223</v>
      </c>
      <c r="AT561" s="58" t="s">
        <v>218</v>
      </c>
      <c r="AU561" s="58" t="s">
        <v>93</v>
      </c>
      <c r="AY561" s="18" t="s">
        <v>216</v>
      </c>
      <c r="BE561" s="59">
        <f>IF(N561="základní",J561,0)</f>
        <v>0</v>
      </c>
      <c r="BF561" s="59">
        <f>IF(N561="snížená",J561,0)</f>
        <v>0</v>
      </c>
      <c r="BG561" s="59">
        <f>IF(N561="zákl. přenesená",J561,0)</f>
        <v>0</v>
      </c>
      <c r="BH561" s="59">
        <f>IF(N561="sníž. přenesená",J561,0)</f>
        <v>0</v>
      </c>
      <c r="BI561" s="59">
        <f>IF(N561="nulová",J561,0)</f>
        <v>0</v>
      </c>
      <c r="BJ561" s="18" t="s">
        <v>91</v>
      </c>
      <c r="BK561" s="59">
        <f>ROUND(I561*H561,2)</f>
        <v>0</v>
      </c>
      <c r="BL561" s="18" t="s">
        <v>223</v>
      </c>
      <c r="BM561" s="58" t="s">
        <v>792</v>
      </c>
    </row>
    <row r="562" spans="1:51" s="13" customFormat="1" ht="12">
      <c r="A562" s="140"/>
      <c r="B562" s="141"/>
      <c r="C562" s="140"/>
      <c r="D562" s="137" t="s">
        <v>225</v>
      </c>
      <c r="E562" s="142" t="s">
        <v>1</v>
      </c>
      <c r="F562" s="143" t="s">
        <v>145</v>
      </c>
      <c r="G562" s="140"/>
      <c r="H562" s="144">
        <v>78.24</v>
      </c>
      <c r="I562" s="61"/>
      <c r="J562" s="140"/>
      <c r="K562" s="140"/>
      <c r="L562" s="194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231"/>
      <c r="AT562" s="60" t="s">
        <v>225</v>
      </c>
      <c r="AU562" s="60" t="s">
        <v>93</v>
      </c>
      <c r="AV562" s="13" t="s">
        <v>93</v>
      </c>
      <c r="AW562" s="13" t="s">
        <v>38</v>
      </c>
      <c r="AX562" s="13" t="s">
        <v>91</v>
      </c>
      <c r="AY562" s="60" t="s">
        <v>216</v>
      </c>
    </row>
    <row r="563" spans="1:65" s="2" customFormat="1" ht="16.5" customHeight="1">
      <c r="A563" s="83"/>
      <c r="B563" s="84"/>
      <c r="C563" s="130" t="s">
        <v>793</v>
      </c>
      <c r="D563" s="130" t="s">
        <v>218</v>
      </c>
      <c r="E563" s="131" t="s">
        <v>794</v>
      </c>
      <c r="F563" s="132" t="s">
        <v>795</v>
      </c>
      <c r="G563" s="133" t="s">
        <v>221</v>
      </c>
      <c r="H563" s="134">
        <v>63.57</v>
      </c>
      <c r="I563" s="57"/>
      <c r="J563" s="187">
        <f>ROUND(I563*H563,2)</f>
        <v>0</v>
      </c>
      <c r="K563" s="132" t="s">
        <v>1</v>
      </c>
      <c r="L563" s="188">
        <f>J563</f>
        <v>0</v>
      </c>
      <c r="M563" s="217"/>
      <c r="N563" s="217"/>
      <c r="O563" s="217"/>
      <c r="P563" s="217"/>
      <c r="Q563" s="217"/>
      <c r="R563" s="217"/>
      <c r="S563" s="217"/>
      <c r="T563" s="217"/>
      <c r="U563" s="217"/>
      <c r="V563" s="217"/>
      <c r="W563" s="249"/>
      <c r="X563" s="26"/>
      <c r="Y563" s="26"/>
      <c r="Z563" s="26"/>
      <c r="AA563" s="26"/>
      <c r="AB563" s="26"/>
      <c r="AC563" s="26"/>
      <c r="AD563" s="26"/>
      <c r="AE563" s="26"/>
      <c r="AR563" s="58" t="s">
        <v>223</v>
      </c>
      <c r="AT563" s="58" t="s">
        <v>218</v>
      </c>
      <c r="AU563" s="58" t="s">
        <v>93</v>
      </c>
      <c r="AY563" s="18" t="s">
        <v>216</v>
      </c>
      <c r="BE563" s="59">
        <f>IF(N563="základní",J563,0)</f>
        <v>0</v>
      </c>
      <c r="BF563" s="59">
        <f>IF(N563="snížená",J563,0)</f>
        <v>0</v>
      </c>
      <c r="BG563" s="59">
        <f>IF(N563="zákl. přenesená",J563,0)</f>
        <v>0</v>
      </c>
      <c r="BH563" s="59">
        <f>IF(N563="sníž. přenesená",J563,0)</f>
        <v>0</v>
      </c>
      <c r="BI563" s="59">
        <f>IF(N563="nulová",J563,0)</f>
        <v>0</v>
      </c>
      <c r="BJ563" s="18" t="s">
        <v>91</v>
      </c>
      <c r="BK563" s="59">
        <f>ROUND(I563*H563,2)</f>
        <v>0</v>
      </c>
      <c r="BL563" s="18" t="s">
        <v>223</v>
      </c>
      <c r="BM563" s="58" t="s">
        <v>796</v>
      </c>
    </row>
    <row r="564" spans="1:51" s="13" customFormat="1" ht="12">
      <c r="A564" s="140"/>
      <c r="B564" s="141"/>
      <c r="C564" s="140"/>
      <c r="D564" s="137" t="s">
        <v>225</v>
      </c>
      <c r="E564" s="142" t="s">
        <v>1</v>
      </c>
      <c r="F564" s="143" t="s">
        <v>797</v>
      </c>
      <c r="G564" s="140"/>
      <c r="H564" s="144">
        <v>44.33</v>
      </c>
      <c r="I564" s="61"/>
      <c r="J564" s="140"/>
      <c r="K564" s="140"/>
      <c r="L564" s="191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227"/>
      <c r="AT564" s="60" t="s">
        <v>225</v>
      </c>
      <c r="AU564" s="60" t="s">
        <v>93</v>
      </c>
      <c r="AV564" s="13" t="s">
        <v>93</v>
      </c>
      <c r="AW564" s="13" t="s">
        <v>38</v>
      </c>
      <c r="AX564" s="13" t="s">
        <v>83</v>
      </c>
      <c r="AY564" s="60" t="s">
        <v>216</v>
      </c>
    </row>
    <row r="565" spans="1:51" s="13" customFormat="1" ht="12">
      <c r="A565" s="140"/>
      <c r="B565" s="141"/>
      <c r="C565" s="140"/>
      <c r="D565" s="137" t="s">
        <v>225</v>
      </c>
      <c r="E565" s="142" t="s">
        <v>1</v>
      </c>
      <c r="F565" s="143" t="s">
        <v>798</v>
      </c>
      <c r="G565" s="140"/>
      <c r="H565" s="144">
        <v>8.84</v>
      </c>
      <c r="I565" s="61"/>
      <c r="J565" s="140"/>
      <c r="K565" s="140"/>
      <c r="L565" s="191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227"/>
      <c r="AT565" s="60" t="s">
        <v>225</v>
      </c>
      <c r="AU565" s="60" t="s">
        <v>93</v>
      </c>
      <c r="AV565" s="13" t="s">
        <v>93</v>
      </c>
      <c r="AW565" s="13" t="s">
        <v>38</v>
      </c>
      <c r="AX565" s="13" t="s">
        <v>83</v>
      </c>
      <c r="AY565" s="60" t="s">
        <v>216</v>
      </c>
    </row>
    <row r="566" spans="1:51" s="13" customFormat="1" ht="12">
      <c r="A566" s="140"/>
      <c r="B566" s="141"/>
      <c r="C566" s="140"/>
      <c r="D566" s="137" t="s">
        <v>225</v>
      </c>
      <c r="E566" s="142" t="s">
        <v>1</v>
      </c>
      <c r="F566" s="143" t="s">
        <v>799</v>
      </c>
      <c r="G566" s="140"/>
      <c r="H566" s="144">
        <v>10.4</v>
      </c>
      <c r="I566" s="61"/>
      <c r="J566" s="140"/>
      <c r="K566" s="140"/>
      <c r="L566" s="191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227"/>
      <c r="AT566" s="60" t="s">
        <v>225</v>
      </c>
      <c r="AU566" s="60" t="s">
        <v>93</v>
      </c>
      <c r="AV566" s="13" t="s">
        <v>93</v>
      </c>
      <c r="AW566" s="13" t="s">
        <v>38</v>
      </c>
      <c r="AX566" s="13" t="s">
        <v>83</v>
      </c>
      <c r="AY566" s="60" t="s">
        <v>216</v>
      </c>
    </row>
    <row r="567" spans="1:51" s="14" customFormat="1" ht="12">
      <c r="A567" s="145"/>
      <c r="B567" s="146"/>
      <c r="C567" s="145"/>
      <c r="D567" s="137" t="s">
        <v>225</v>
      </c>
      <c r="E567" s="147" t="s">
        <v>1</v>
      </c>
      <c r="F567" s="148" t="s">
        <v>229</v>
      </c>
      <c r="G567" s="145"/>
      <c r="H567" s="149">
        <v>63.57</v>
      </c>
      <c r="I567" s="63"/>
      <c r="J567" s="145"/>
      <c r="K567" s="145"/>
      <c r="L567" s="191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227"/>
      <c r="AT567" s="62" t="s">
        <v>225</v>
      </c>
      <c r="AU567" s="62" t="s">
        <v>93</v>
      </c>
      <c r="AV567" s="14" t="s">
        <v>223</v>
      </c>
      <c r="AW567" s="14" t="s">
        <v>38</v>
      </c>
      <c r="AX567" s="14" t="s">
        <v>91</v>
      </c>
      <c r="AY567" s="62" t="s">
        <v>216</v>
      </c>
    </row>
    <row r="568" spans="1:65" s="2" customFormat="1" ht="21.75" customHeight="1">
      <c r="A568" s="83"/>
      <c r="B568" s="84"/>
      <c r="C568" s="130" t="s">
        <v>800</v>
      </c>
      <c r="D568" s="130" t="s">
        <v>218</v>
      </c>
      <c r="E568" s="131" t="s">
        <v>801</v>
      </c>
      <c r="F568" s="132" t="s">
        <v>802</v>
      </c>
      <c r="G568" s="133" t="s">
        <v>221</v>
      </c>
      <c r="H568" s="134">
        <v>78.24</v>
      </c>
      <c r="I568" s="57"/>
      <c r="J568" s="187">
        <f>ROUND(I568*H568,2)</f>
        <v>0</v>
      </c>
      <c r="K568" s="132" t="s">
        <v>222</v>
      </c>
      <c r="L568" s="188">
        <f>J568</f>
        <v>0</v>
      </c>
      <c r="M568" s="217"/>
      <c r="N568" s="217"/>
      <c r="O568" s="217"/>
      <c r="P568" s="217"/>
      <c r="Q568" s="217"/>
      <c r="R568" s="217"/>
      <c r="S568" s="217"/>
      <c r="T568" s="217"/>
      <c r="U568" s="217"/>
      <c r="V568" s="217"/>
      <c r="W568" s="249"/>
      <c r="X568" s="26"/>
      <c r="Y568" s="26"/>
      <c r="Z568" s="26"/>
      <c r="AA568" s="26"/>
      <c r="AB568" s="26"/>
      <c r="AC568" s="26"/>
      <c r="AD568" s="26"/>
      <c r="AE568" s="26"/>
      <c r="AR568" s="58" t="s">
        <v>223</v>
      </c>
      <c r="AT568" s="58" t="s">
        <v>218</v>
      </c>
      <c r="AU568" s="58" t="s">
        <v>93</v>
      </c>
      <c r="AY568" s="18" t="s">
        <v>216</v>
      </c>
      <c r="BE568" s="59">
        <f>IF(N568="základní",J568,0)</f>
        <v>0</v>
      </c>
      <c r="BF568" s="59">
        <f>IF(N568="snížená",J568,0)</f>
        <v>0</v>
      </c>
      <c r="BG568" s="59">
        <f>IF(N568="zákl. přenesená",J568,0)</f>
        <v>0</v>
      </c>
      <c r="BH568" s="59">
        <f>IF(N568="sníž. přenesená",J568,0)</f>
        <v>0</v>
      </c>
      <c r="BI568" s="59">
        <f>IF(N568="nulová",J568,0)</f>
        <v>0</v>
      </c>
      <c r="BJ568" s="18" t="s">
        <v>91</v>
      </c>
      <c r="BK568" s="59">
        <f>ROUND(I568*H568,2)</f>
        <v>0</v>
      </c>
      <c r="BL568" s="18" t="s">
        <v>223</v>
      </c>
      <c r="BM568" s="58" t="s">
        <v>803</v>
      </c>
    </row>
    <row r="569" spans="1:51" s="15" customFormat="1" ht="22.5">
      <c r="A569" s="135"/>
      <c r="B569" s="136"/>
      <c r="C569" s="135"/>
      <c r="D569" s="137" t="s">
        <v>225</v>
      </c>
      <c r="E569" s="138" t="s">
        <v>1</v>
      </c>
      <c r="F569" s="139" t="s">
        <v>804</v>
      </c>
      <c r="G569" s="135"/>
      <c r="H569" s="138" t="s">
        <v>1</v>
      </c>
      <c r="I569" s="65"/>
      <c r="J569" s="135"/>
      <c r="K569" s="135"/>
      <c r="L569" s="191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227"/>
      <c r="AT569" s="64" t="s">
        <v>225</v>
      </c>
      <c r="AU569" s="64" t="s">
        <v>93</v>
      </c>
      <c r="AV569" s="15" t="s">
        <v>91</v>
      </c>
      <c r="AW569" s="15" t="s">
        <v>38</v>
      </c>
      <c r="AX569" s="15" t="s">
        <v>83</v>
      </c>
      <c r="AY569" s="64" t="s">
        <v>216</v>
      </c>
    </row>
    <row r="570" spans="1:51" s="13" customFormat="1" ht="12">
      <c r="A570" s="140"/>
      <c r="B570" s="141"/>
      <c r="C570" s="140"/>
      <c r="D570" s="137" t="s">
        <v>225</v>
      </c>
      <c r="E570" s="142" t="s">
        <v>1</v>
      </c>
      <c r="F570" s="143" t="s">
        <v>145</v>
      </c>
      <c r="G570" s="140"/>
      <c r="H570" s="144">
        <v>78.24</v>
      </c>
      <c r="I570" s="61"/>
      <c r="J570" s="140"/>
      <c r="K570" s="140"/>
      <c r="L570" s="194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231"/>
      <c r="AT570" s="60" t="s">
        <v>225</v>
      </c>
      <c r="AU570" s="60" t="s">
        <v>93</v>
      </c>
      <c r="AV570" s="13" t="s">
        <v>93</v>
      </c>
      <c r="AW570" s="13" t="s">
        <v>38</v>
      </c>
      <c r="AX570" s="13" t="s">
        <v>91</v>
      </c>
      <c r="AY570" s="60" t="s">
        <v>216</v>
      </c>
    </row>
    <row r="571" spans="1:65" s="2" customFormat="1" ht="33" customHeight="1">
      <c r="A571" s="83"/>
      <c r="B571" s="84"/>
      <c r="C571" s="130" t="s">
        <v>805</v>
      </c>
      <c r="D571" s="130" t="s">
        <v>218</v>
      </c>
      <c r="E571" s="131" t="s">
        <v>806</v>
      </c>
      <c r="F571" s="132" t="s">
        <v>807</v>
      </c>
      <c r="G571" s="133" t="s">
        <v>221</v>
      </c>
      <c r="H571" s="134">
        <v>78.24</v>
      </c>
      <c r="I571" s="57"/>
      <c r="J571" s="187">
        <f>ROUND(I571*H571,2)</f>
        <v>0</v>
      </c>
      <c r="K571" s="132" t="s">
        <v>222</v>
      </c>
      <c r="L571" s="188">
        <f>J571</f>
        <v>0</v>
      </c>
      <c r="M571" s="217"/>
      <c r="N571" s="217"/>
      <c r="O571" s="217"/>
      <c r="P571" s="217"/>
      <c r="Q571" s="217"/>
      <c r="R571" s="217"/>
      <c r="S571" s="217"/>
      <c r="T571" s="217"/>
      <c r="U571" s="217"/>
      <c r="V571" s="217"/>
      <c r="W571" s="249"/>
      <c r="X571" s="26"/>
      <c r="Y571" s="26"/>
      <c r="Z571" s="26"/>
      <c r="AA571" s="26"/>
      <c r="AB571" s="26"/>
      <c r="AC571" s="26"/>
      <c r="AD571" s="26"/>
      <c r="AE571" s="26"/>
      <c r="AR571" s="58" t="s">
        <v>223</v>
      </c>
      <c r="AT571" s="58" t="s">
        <v>218</v>
      </c>
      <c r="AU571" s="58" t="s">
        <v>93</v>
      </c>
      <c r="AY571" s="18" t="s">
        <v>216</v>
      </c>
      <c r="BE571" s="59">
        <f>IF(N571="základní",J571,0)</f>
        <v>0</v>
      </c>
      <c r="BF571" s="59">
        <f>IF(N571="snížená",J571,0)</f>
        <v>0</v>
      </c>
      <c r="BG571" s="59">
        <f>IF(N571="zákl. přenesená",J571,0)</f>
        <v>0</v>
      </c>
      <c r="BH571" s="59">
        <f>IF(N571="sníž. přenesená",J571,0)</f>
        <v>0</v>
      </c>
      <c r="BI571" s="59">
        <f>IF(N571="nulová",J571,0)</f>
        <v>0</v>
      </c>
      <c r="BJ571" s="18" t="s">
        <v>91</v>
      </c>
      <c r="BK571" s="59">
        <f>ROUND(I571*H571,2)</f>
        <v>0</v>
      </c>
      <c r="BL571" s="18" t="s">
        <v>223</v>
      </c>
      <c r="BM571" s="58" t="s">
        <v>808</v>
      </c>
    </row>
    <row r="572" spans="1:51" s="13" customFormat="1" ht="12">
      <c r="A572" s="140"/>
      <c r="B572" s="141"/>
      <c r="C572" s="140"/>
      <c r="D572" s="137" t="s">
        <v>225</v>
      </c>
      <c r="E572" s="142" t="s">
        <v>1</v>
      </c>
      <c r="F572" s="143" t="s">
        <v>145</v>
      </c>
      <c r="G572" s="140"/>
      <c r="H572" s="144">
        <v>78.24</v>
      </c>
      <c r="I572" s="61"/>
      <c r="J572" s="140"/>
      <c r="K572" s="140"/>
      <c r="L572" s="194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231"/>
      <c r="AT572" s="60" t="s">
        <v>225</v>
      </c>
      <c r="AU572" s="60" t="s">
        <v>93</v>
      </c>
      <c r="AV572" s="13" t="s">
        <v>93</v>
      </c>
      <c r="AW572" s="13" t="s">
        <v>38</v>
      </c>
      <c r="AX572" s="13" t="s">
        <v>91</v>
      </c>
      <c r="AY572" s="60" t="s">
        <v>216</v>
      </c>
    </row>
    <row r="573" spans="1:65" s="2" customFormat="1" ht="24.2" customHeight="1">
      <c r="A573" s="83"/>
      <c r="B573" s="84"/>
      <c r="C573" s="130" t="s">
        <v>809</v>
      </c>
      <c r="D573" s="130" t="s">
        <v>218</v>
      </c>
      <c r="E573" s="131" t="s">
        <v>810</v>
      </c>
      <c r="F573" s="132" t="s">
        <v>811</v>
      </c>
      <c r="G573" s="133" t="s">
        <v>221</v>
      </c>
      <c r="H573" s="134">
        <v>78.24</v>
      </c>
      <c r="I573" s="57"/>
      <c r="J573" s="187">
        <f>ROUND(I573*H573,2)</f>
        <v>0</v>
      </c>
      <c r="K573" s="132" t="s">
        <v>1</v>
      </c>
      <c r="L573" s="188">
        <f>J573</f>
        <v>0</v>
      </c>
      <c r="M573" s="217"/>
      <c r="N573" s="217"/>
      <c r="O573" s="217"/>
      <c r="P573" s="217"/>
      <c r="Q573" s="217"/>
      <c r="R573" s="217"/>
      <c r="S573" s="217"/>
      <c r="T573" s="217"/>
      <c r="U573" s="217"/>
      <c r="V573" s="217"/>
      <c r="W573" s="249"/>
      <c r="X573" s="26"/>
      <c r="Y573" s="26"/>
      <c r="Z573" s="26"/>
      <c r="AA573" s="26"/>
      <c r="AB573" s="26"/>
      <c r="AC573" s="26"/>
      <c r="AD573" s="26"/>
      <c r="AE573" s="26"/>
      <c r="AR573" s="58" t="s">
        <v>223</v>
      </c>
      <c r="AT573" s="58" t="s">
        <v>218</v>
      </c>
      <c r="AU573" s="58" t="s">
        <v>93</v>
      </c>
      <c r="AY573" s="18" t="s">
        <v>216</v>
      </c>
      <c r="BE573" s="59">
        <f>IF(N573="základní",J573,0)</f>
        <v>0</v>
      </c>
      <c r="BF573" s="59">
        <f>IF(N573="snížená",J573,0)</f>
        <v>0</v>
      </c>
      <c r="BG573" s="59">
        <f>IF(N573="zákl. přenesená",J573,0)</f>
        <v>0</v>
      </c>
      <c r="BH573" s="59">
        <f>IF(N573="sníž. přenesená",J573,0)</f>
        <v>0</v>
      </c>
      <c r="BI573" s="59">
        <f>IF(N573="nulová",J573,0)</f>
        <v>0</v>
      </c>
      <c r="BJ573" s="18" t="s">
        <v>91</v>
      </c>
      <c r="BK573" s="59">
        <f>ROUND(I573*H573,2)</f>
        <v>0</v>
      </c>
      <c r="BL573" s="18" t="s">
        <v>223</v>
      </c>
      <c r="BM573" s="58" t="s">
        <v>812</v>
      </c>
    </row>
    <row r="574" spans="1:51" s="15" customFormat="1" ht="22.5">
      <c r="A574" s="135"/>
      <c r="B574" s="136"/>
      <c r="C574" s="135"/>
      <c r="D574" s="137" t="s">
        <v>225</v>
      </c>
      <c r="E574" s="138" t="s">
        <v>1</v>
      </c>
      <c r="F574" s="139" t="s">
        <v>813</v>
      </c>
      <c r="G574" s="135"/>
      <c r="H574" s="138" t="s">
        <v>1</v>
      </c>
      <c r="I574" s="65"/>
      <c r="J574" s="135"/>
      <c r="K574" s="135"/>
      <c r="L574" s="194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231"/>
      <c r="AT574" s="64" t="s">
        <v>225</v>
      </c>
      <c r="AU574" s="64" t="s">
        <v>93</v>
      </c>
      <c r="AV574" s="15" t="s">
        <v>91</v>
      </c>
      <c r="AW574" s="15" t="s">
        <v>38</v>
      </c>
      <c r="AX574" s="15" t="s">
        <v>83</v>
      </c>
      <c r="AY574" s="64" t="s">
        <v>216</v>
      </c>
    </row>
    <row r="575" spans="1:51" s="13" customFormat="1" ht="12">
      <c r="A575" s="140"/>
      <c r="B575" s="141"/>
      <c r="C575" s="140"/>
      <c r="D575" s="137" t="s">
        <v>225</v>
      </c>
      <c r="E575" s="142" t="s">
        <v>1</v>
      </c>
      <c r="F575" s="143" t="s">
        <v>145</v>
      </c>
      <c r="G575" s="140"/>
      <c r="H575" s="144">
        <v>78.24</v>
      </c>
      <c r="I575" s="61"/>
      <c r="J575" s="140"/>
      <c r="K575" s="140"/>
      <c r="L575" s="194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231"/>
      <c r="AT575" s="60" t="s">
        <v>225</v>
      </c>
      <c r="AU575" s="60" t="s">
        <v>93</v>
      </c>
      <c r="AV575" s="13" t="s">
        <v>93</v>
      </c>
      <c r="AW575" s="13" t="s">
        <v>38</v>
      </c>
      <c r="AX575" s="13" t="s">
        <v>91</v>
      </c>
      <c r="AY575" s="60" t="s">
        <v>216</v>
      </c>
    </row>
    <row r="576" spans="1:65" s="2" customFormat="1" ht="33" customHeight="1">
      <c r="A576" s="83"/>
      <c r="B576" s="84"/>
      <c r="C576" s="130" t="s">
        <v>814</v>
      </c>
      <c r="D576" s="130" t="s">
        <v>218</v>
      </c>
      <c r="E576" s="131" t="s">
        <v>815</v>
      </c>
      <c r="F576" s="132" t="s">
        <v>816</v>
      </c>
      <c r="G576" s="133" t="s">
        <v>221</v>
      </c>
      <c r="H576" s="134">
        <v>185.588</v>
      </c>
      <c r="I576" s="57"/>
      <c r="J576" s="187">
        <f>ROUND(I576*H576,2)</f>
        <v>0</v>
      </c>
      <c r="K576" s="132" t="s">
        <v>1</v>
      </c>
      <c r="L576" s="188">
        <f>J576</f>
        <v>0</v>
      </c>
      <c r="M576" s="217"/>
      <c r="N576" s="217"/>
      <c r="O576" s="217"/>
      <c r="P576" s="217"/>
      <c r="Q576" s="217"/>
      <c r="R576" s="217"/>
      <c r="S576" s="217"/>
      <c r="T576" s="217"/>
      <c r="U576" s="217"/>
      <c r="V576" s="217"/>
      <c r="W576" s="249"/>
      <c r="X576" s="26"/>
      <c r="Y576" s="26"/>
      <c r="Z576" s="26"/>
      <c r="AA576" s="26"/>
      <c r="AB576" s="26"/>
      <c r="AC576" s="26"/>
      <c r="AD576" s="26"/>
      <c r="AE576" s="26"/>
      <c r="AR576" s="58" t="s">
        <v>223</v>
      </c>
      <c r="AT576" s="58" t="s">
        <v>218</v>
      </c>
      <c r="AU576" s="58" t="s">
        <v>93</v>
      </c>
      <c r="AY576" s="18" t="s">
        <v>216</v>
      </c>
      <c r="BE576" s="59">
        <f>IF(N576="základní",J576,0)</f>
        <v>0</v>
      </c>
      <c r="BF576" s="59">
        <f>IF(N576="snížená",J576,0)</f>
        <v>0</v>
      </c>
      <c r="BG576" s="59">
        <f>IF(N576="zákl. přenesená",J576,0)</f>
        <v>0</v>
      </c>
      <c r="BH576" s="59">
        <f>IF(N576="sníž. přenesená",J576,0)</f>
        <v>0</v>
      </c>
      <c r="BI576" s="59">
        <f>IF(N576="nulová",J576,0)</f>
        <v>0</v>
      </c>
      <c r="BJ576" s="18" t="s">
        <v>91</v>
      </c>
      <c r="BK576" s="59">
        <f>ROUND(I576*H576,2)</f>
        <v>0</v>
      </c>
      <c r="BL576" s="18" t="s">
        <v>223</v>
      </c>
      <c r="BM576" s="58" t="s">
        <v>817</v>
      </c>
    </row>
    <row r="577" spans="1:51" s="15" customFormat="1" ht="12">
      <c r="A577" s="135"/>
      <c r="B577" s="136"/>
      <c r="C577" s="135"/>
      <c r="D577" s="137" t="s">
        <v>225</v>
      </c>
      <c r="E577" s="138" t="s">
        <v>1</v>
      </c>
      <c r="F577" s="139" t="s">
        <v>818</v>
      </c>
      <c r="G577" s="135"/>
      <c r="H577" s="138" t="s">
        <v>1</v>
      </c>
      <c r="I577" s="65"/>
      <c r="J577" s="135"/>
      <c r="K577" s="135"/>
      <c r="L577" s="194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231"/>
      <c r="AT577" s="64" t="s">
        <v>225</v>
      </c>
      <c r="AU577" s="64" t="s">
        <v>93</v>
      </c>
      <c r="AV577" s="15" t="s">
        <v>91</v>
      </c>
      <c r="AW577" s="15" t="s">
        <v>38</v>
      </c>
      <c r="AX577" s="15" t="s">
        <v>83</v>
      </c>
      <c r="AY577" s="64" t="s">
        <v>216</v>
      </c>
    </row>
    <row r="578" spans="1:51" s="13" customFormat="1" ht="12">
      <c r="A578" s="140"/>
      <c r="B578" s="141"/>
      <c r="C578" s="140"/>
      <c r="D578" s="137" t="s">
        <v>225</v>
      </c>
      <c r="E578" s="142" t="s">
        <v>1</v>
      </c>
      <c r="F578" s="143" t="s">
        <v>148</v>
      </c>
      <c r="G578" s="140"/>
      <c r="H578" s="144">
        <v>185.588</v>
      </c>
      <c r="I578" s="61"/>
      <c r="J578" s="140"/>
      <c r="K578" s="140"/>
      <c r="L578" s="194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231"/>
      <c r="AT578" s="60" t="s">
        <v>225</v>
      </c>
      <c r="AU578" s="60" t="s">
        <v>93</v>
      </c>
      <c r="AV578" s="13" t="s">
        <v>93</v>
      </c>
      <c r="AW578" s="13" t="s">
        <v>38</v>
      </c>
      <c r="AX578" s="13" t="s">
        <v>91</v>
      </c>
      <c r="AY578" s="60" t="s">
        <v>216</v>
      </c>
    </row>
    <row r="579" spans="1:65" s="2" customFormat="1" ht="16.5" customHeight="1">
      <c r="A579" s="83"/>
      <c r="B579" s="84"/>
      <c r="C579" s="130" t="s">
        <v>819</v>
      </c>
      <c r="D579" s="130" t="s">
        <v>218</v>
      </c>
      <c r="E579" s="131" t="s">
        <v>820</v>
      </c>
      <c r="F579" s="132" t="s">
        <v>821</v>
      </c>
      <c r="G579" s="133" t="s">
        <v>221</v>
      </c>
      <c r="H579" s="134">
        <v>185.588</v>
      </c>
      <c r="I579" s="57"/>
      <c r="J579" s="187">
        <f>ROUND(I579*H579,2)</f>
        <v>0</v>
      </c>
      <c r="K579" s="132" t="s">
        <v>1</v>
      </c>
      <c r="L579" s="188">
        <f>J579</f>
        <v>0</v>
      </c>
      <c r="M579" s="217"/>
      <c r="N579" s="217"/>
      <c r="O579" s="217"/>
      <c r="P579" s="217"/>
      <c r="Q579" s="217"/>
      <c r="R579" s="217"/>
      <c r="S579" s="217"/>
      <c r="T579" s="217"/>
      <c r="U579" s="217"/>
      <c r="V579" s="217"/>
      <c r="W579" s="249"/>
      <c r="X579" s="26"/>
      <c r="Y579" s="26"/>
      <c r="Z579" s="26"/>
      <c r="AA579" s="26"/>
      <c r="AB579" s="26"/>
      <c r="AC579" s="26"/>
      <c r="AD579" s="26"/>
      <c r="AE579" s="26"/>
      <c r="AR579" s="58" t="s">
        <v>223</v>
      </c>
      <c r="AT579" s="58" t="s">
        <v>218</v>
      </c>
      <c r="AU579" s="58" t="s">
        <v>93</v>
      </c>
      <c r="AY579" s="18" t="s">
        <v>216</v>
      </c>
      <c r="BE579" s="59">
        <f>IF(N579="základní",J579,0)</f>
        <v>0</v>
      </c>
      <c r="BF579" s="59">
        <f>IF(N579="snížená",J579,0)</f>
        <v>0</v>
      </c>
      <c r="BG579" s="59">
        <f>IF(N579="zákl. přenesená",J579,0)</f>
        <v>0</v>
      </c>
      <c r="BH579" s="59">
        <f>IF(N579="sníž. přenesená",J579,0)</f>
        <v>0</v>
      </c>
      <c r="BI579" s="59">
        <f>IF(N579="nulová",J579,0)</f>
        <v>0</v>
      </c>
      <c r="BJ579" s="18" t="s">
        <v>91</v>
      </c>
      <c r="BK579" s="59">
        <f>ROUND(I579*H579,2)</f>
        <v>0</v>
      </c>
      <c r="BL579" s="18" t="s">
        <v>223</v>
      </c>
      <c r="BM579" s="58" t="s">
        <v>822</v>
      </c>
    </row>
    <row r="580" spans="1:51" s="13" customFormat="1" ht="12">
      <c r="A580" s="140"/>
      <c r="B580" s="141"/>
      <c r="C580" s="140"/>
      <c r="D580" s="137" t="s">
        <v>225</v>
      </c>
      <c r="E580" s="142" t="s">
        <v>1</v>
      </c>
      <c r="F580" s="143" t="s">
        <v>148</v>
      </c>
      <c r="G580" s="140"/>
      <c r="H580" s="144">
        <v>185.588</v>
      </c>
      <c r="I580" s="61"/>
      <c r="J580" s="140"/>
      <c r="K580" s="140"/>
      <c r="L580" s="194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231"/>
      <c r="AT580" s="60" t="s">
        <v>225</v>
      </c>
      <c r="AU580" s="60" t="s">
        <v>93</v>
      </c>
      <c r="AV580" s="13" t="s">
        <v>93</v>
      </c>
      <c r="AW580" s="13" t="s">
        <v>38</v>
      </c>
      <c r="AX580" s="13" t="s">
        <v>91</v>
      </c>
      <c r="AY580" s="60" t="s">
        <v>216</v>
      </c>
    </row>
    <row r="581" spans="1:65" s="2" customFormat="1" ht="16.5" customHeight="1">
      <c r="A581" s="83"/>
      <c r="B581" s="84"/>
      <c r="C581" s="130" t="s">
        <v>823</v>
      </c>
      <c r="D581" s="130" t="s">
        <v>218</v>
      </c>
      <c r="E581" s="131" t="s">
        <v>824</v>
      </c>
      <c r="F581" s="132" t="s">
        <v>825</v>
      </c>
      <c r="G581" s="133" t="s">
        <v>221</v>
      </c>
      <c r="H581" s="134">
        <v>78.24</v>
      </c>
      <c r="I581" s="57"/>
      <c r="J581" s="187">
        <f>ROUND(I581*H581,2)</f>
        <v>0</v>
      </c>
      <c r="K581" s="132" t="s">
        <v>1</v>
      </c>
      <c r="L581" s="188">
        <f>J581</f>
        <v>0</v>
      </c>
      <c r="M581" s="217"/>
      <c r="N581" s="217"/>
      <c r="O581" s="217"/>
      <c r="P581" s="217"/>
      <c r="Q581" s="217"/>
      <c r="R581" s="217"/>
      <c r="S581" s="217"/>
      <c r="T581" s="217"/>
      <c r="U581" s="217"/>
      <c r="V581" s="217"/>
      <c r="W581" s="249"/>
      <c r="X581" s="26"/>
      <c r="Y581" s="26"/>
      <c r="Z581" s="26"/>
      <c r="AA581" s="26"/>
      <c r="AB581" s="26"/>
      <c r="AC581" s="26"/>
      <c r="AD581" s="26"/>
      <c r="AE581" s="26"/>
      <c r="AR581" s="58" t="s">
        <v>223</v>
      </c>
      <c r="AT581" s="58" t="s">
        <v>218</v>
      </c>
      <c r="AU581" s="58" t="s">
        <v>93</v>
      </c>
      <c r="AY581" s="18" t="s">
        <v>216</v>
      </c>
      <c r="BE581" s="59">
        <f>IF(N581="základní",J581,0)</f>
        <v>0</v>
      </c>
      <c r="BF581" s="59">
        <f>IF(N581="snížená",J581,0)</f>
        <v>0</v>
      </c>
      <c r="BG581" s="59">
        <f>IF(N581="zákl. přenesená",J581,0)</f>
        <v>0</v>
      </c>
      <c r="BH581" s="59">
        <f>IF(N581="sníž. přenesená",J581,0)</f>
        <v>0</v>
      </c>
      <c r="BI581" s="59">
        <f>IF(N581="nulová",J581,0)</f>
        <v>0</v>
      </c>
      <c r="BJ581" s="18" t="s">
        <v>91</v>
      </c>
      <c r="BK581" s="59">
        <f>ROUND(I581*H581,2)</f>
        <v>0</v>
      </c>
      <c r="BL581" s="18" t="s">
        <v>223</v>
      </c>
      <c r="BM581" s="58" t="s">
        <v>826</v>
      </c>
    </row>
    <row r="582" spans="1:51" s="13" customFormat="1" ht="12">
      <c r="A582" s="140"/>
      <c r="B582" s="141"/>
      <c r="C582" s="140"/>
      <c r="D582" s="137" t="s">
        <v>225</v>
      </c>
      <c r="E582" s="142" t="s">
        <v>1</v>
      </c>
      <c r="F582" s="143" t="s">
        <v>145</v>
      </c>
      <c r="G582" s="140"/>
      <c r="H582" s="144">
        <v>78.24</v>
      </c>
      <c r="I582" s="61"/>
      <c r="J582" s="140"/>
      <c r="K582" s="140"/>
      <c r="L582" s="194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231"/>
      <c r="AT582" s="60" t="s">
        <v>225</v>
      </c>
      <c r="AU582" s="60" t="s">
        <v>93</v>
      </c>
      <c r="AV582" s="13" t="s">
        <v>93</v>
      </c>
      <c r="AW582" s="13" t="s">
        <v>38</v>
      </c>
      <c r="AX582" s="13" t="s">
        <v>91</v>
      </c>
      <c r="AY582" s="60" t="s">
        <v>216</v>
      </c>
    </row>
    <row r="583" spans="1:65" s="2" customFormat="1" ht="24.2" customHeight="1">
      <c r="A583" s="83"/>
      <c r="B583" s="84"/>
      <c r="C583" s="130" t="s">
        <v>827</v>
      </c>
      <c r="D583" s="130" t="s">
        <v>218</v>
      </c>
      <c r="E583" s="131" t="s">
        <v>828</v>
      </c>
      <c r="F583" s="132" t="s">
        <v>829</v>
      </c>
      <c r="G583" s="133" t="s">
        <v>221</v>
      </c>
      <c r="H583" s="134">
        <v>507.071</v>
      </c>
      <c r="I583" s="57"/>
      <c r="J583" s="187">
        <f>ROUND(I583*H583,2)</f>
        <v>0</v>
      </c>
      <c r="K583" s="132" t="s">
        <v>222</v>
      </c>
      <c r="L583" s="188">
        <f>J583</f>
        <v>0</v>
      </c>
      <c r="M583" s="217"/>
      <c r="N583" s="217"/>
      <c r="O583" s="217"/>
      <c r="P583" s="217"/>
      <c r="Q583" s="217"/>
      <c r="R583" s="217"/>
      <c r="S583" s="217"/>
      <c r="T583" s="217"/>
      <c r="U583" s="217"/>
      <c r="V583" s="217"/>
      <c r="W583" s="249"/>
      <c r="X583" s="26"/>
      <c r="Y583" s="26"/>
      <c r="Z583" s="26"/>
      <c r="AA583" s="26"/>
      <c r="AB583" s="26"/>
      <c r="AC583" s="26"/>
      <c r="AD583" s="26"/>
      <c r="AE583" s="26"/>
      <c r="AR583" s="58" t="s">
        <v>223</v>
      </c>
      <c r="AT583" s="58" t="s">
        <v>218</v>
      </c>
      <c r="AU583" s="58" t="s">
        <v>93</v>
      </c>
      <c r="AY583" s="18" t="s">
        <v>216</v>
      </c>
      <c r="BE583" s="59">
        <f>IF(N583="základní",J583,0)</f>
        <v>0</v>
      </c>
      <c r="BF583" s="59">
        <f>IF(N583="snížená",J583,0)</f>
        <v>0</v>
      </c>
      <c r="BG583" s="59">
        <f>IF(N583="zákl. přenesená",J583,0)</f>
        <v>0</v>
      </c>
      <c r="BH583" s="59">
        <f>IF(N583="sníž. přenesená",J583,0)</f>
        <v>0</v>
      </c>
      <c r="BI583" s="59">
        <f>IF(N583="nulová",J583,0)</f>
        <v>0</v>
      </c>
      <c r="BJ583" s="18" t="s">
        <v>91</v>
      </c>
      <c r="BK583" s="59">
        <f>ROUND(I583*H583,2)</f>
        <v>0</v>
      </c>
      <c r="BL583" s="18" t="s">
        <v>223</v>
      </c>
      <c r="BM583" s="58" t="s">
        <v>830</v>
      </c>
    </row>
    <row r="584" spans="1:51" s="13" customFormat="1" ht="12">
      <c r="A584" s="140"/>
      <c r="B584" s="141"/>
      <c r="C584" s="140"/>
      <c r="D584" s="137" t="s">
        <v>225</v>
      </c>
      <c r="E584" s="142" t="s">
        <v>1</v>
      </c>
      <c r="F584" s="143" t="s">
        <v>831</v>
      </c>
      <c r="G584" s="140"/>
      <c r="H584" s="144">
        <v>6.676</v>
      </c>
      <c r="I584" s="61"/>
      <c r="J584" s="140"/>
      <c r="K584" s="140"/>
      <c r="L584" s="194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231"/>
      <c r="AT584" s="60" t="s">
        <v>225</v>
      </c>
      <c r="AU584" s="60" t="s">
        <v>93</v>
      </c>
      <c r="AV584" s="13" t="s">
        <v>93</v>
      </c>
      <c r="AW584" s="13" t="s">
        <v>38</v>
      </c>
      <c r="AX584" s="13" t="s">
        <v>83</v>
      </c>
      <c r="AY584" s="60" t="s">
        <v>216</v>
      </c>
    </row>
    <row r="585" spans="1:51" s="13" customFormat="1" ht="12">
      <c r="A585" s="140"/>
      <c r="B585" s="141"/>
      <c r="C585" s="140"/>
      <c r="D585" s="137" t="s">
        <v>225</v>
      </c>
      <c r="E585" s="142" t="s">
        <v>1</v>
      </c>
      <c r="F585" s="143" t="s">
        <v>832</v>
      </c>
      <c r="G585" s="140"/>
      <c r="H585" s="144">
        <v>6.081</v>
      </c>
      <c r="I585" s="61"/>
      <c r="J585" s="140"/>
      <c r="K585" s="140"/>
      <c r="L585" s="194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231"/>
      <c r="AT585" s="60" t="s">
        <v>225</v>
      </c>
      <c r="AU585" s="60" t="s">
        <v>93</v>
      </c>
      <c r="AV585" s="13" t="s">
        <v>93</v>
      </c>
      <c r="AW585" s="13" t="s">
        <v>38</v>
      </c>
      <c r="AX585" s="13" t="s">
        <v>83</v>
      </c>
      <c r="AY585" s="60" t="s">
        <v>216</v>
      </c>
    </row>
    <row r="586" spans="1:51" s="13" customFormat="1" ht="12">
      <c r="A586" s="140"/>
      <c r="B586" s="141"/>
      <c r="C586" s="140"/>
      <c r="D586" s="137" t="s">
        <v>225</v>
      </c>
      <c r="E586" s="142" t="s">
        <v>1</v>
      </c>
      <c r="F586" s="143" t="s">
        <v>833</v>
      </c>
      <c r="G586" s="140"/>
      <c r="H586" s="144">
        <v>8.334</v>
      </c>
      <c r="I586" s="61"/>
      <c r="J586" s="140"/>
      <c r="K586" s="140"/>
      <c r="L586" s="194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231"/>
      <c r="AT586" s="60" t="s">
        <v>225</v>
      </c>
      <c r="AU586" s="60" t="s">
        <v>93</v>
      </c>
      <c r="AV586" s="13" t="s">
        <v>93</v>
      </c>
      <c r="AW586" s="13" t="s">
        <v>38</v>
      </c>
      <c r="AX586" s="13" t="s">
        <v>83</v>
      </c>
      <c r="AY586" s="60" t="s">
        <v>216</v>
      </c>
    </row>
    <row r="587" spans="1:51" s="13" customFormat="1" ht="12">
      <c r="A587" s="140"/>
      <c r="B587" s="141"/>
      <c r="C587" s="140"/>
      <c r="D587" s="137" t="s">
        <v>225</v>
      </c>
      <c r="E587" s="142" t="s">
        <v>1</v>
      </c>
      <c r="F587" s="143" t="s">
        <v>834</v>
      </c>
      <c r="G587" s="140"/>
      <c r="H587" s="144">
        <v>5.676</v>
      </c>
      <c r="I587" s="61"/>
      <c r="J587" s="140"/>
      <c r="K587" s="140"/>
      <c r="L587" s="194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231"/>
      <c r="AT587" s="60" t="s">
        <v>225</v>
      </c>
      <c r="AU587" s="60" t="s">
        <v>93</v>
      </c>
      <c r="AV587" s="13" t="s">
        <v>93</v>
      </c>
      <c r="AW587" s="13" t="s">
        <v>38</v>
      </c>
      <c r="AX587" s="13" t="s">
        <v>83</v>
      </c>
      <c r="AY587" s="60" t="s">
        <v>216</v>
      </c>
    </row>
    <row r="588" spans="1:51" s="13" customFormat="1" ht="12">
      <c r="A588" s="140"/>
      <c r="B588" s="141"/>
      <c r="C588" s="140"/>
      <c r="D588" s="137" t="s">
        <v>225</v>
      </c>
      <c r="E588" s="142" t="s">
        <v>1</v>
      </c>
      <c r="F588" s="143" t="s">
        <v>835</v>
      </c>
      <c r="G588" s="140"/>
      <c r="H588" s="144">
        <v>6.676</v>
      </c>
      <c r="I588" s="61"/>
      <c r="J588" s="140"/>
      <c r="K588" s="140"/>
      <c r="L588" s="194"/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231"/>
      <c r="AT588" s="60" t="s">
        <v>225</v>
      </c>
      <c r="AU588" s="60" t="s">
        <v>93</v>
      </c>
      <c r="AV588" s="13" t="s">
        <v>93</v>
      </c>
      <c r="AW588" s="13" t="s">
        <v>38</v>
      </c>
      <c r="AX588" s="13" t="s">
        <v>83</v>
      </c>
      <c r="AY588" s="60" t="s">
        <v>216</v>
      </c>
    </row>
    <row r="589" spans="1:51" s="13" customFormat="1" ht="12">
      <c r="A589" s="140"/>
      <c r="B589" s="141"/>
      <c r="C589" s="140"/>
      <c r="D589" s="137" t="s">
        <v>225</v>
      </c>
      <c r="E589" s="142" t="s">
        <v>1</v>
      </c>
      <c r="F589" s="143" t="s">
        <v>836</v>
      </c>
      <c r="G589" s="140"/>
      <c r="H589" s="144">
        <v>6.081</v>
      </c>
      <c r="I589" s="61"/>
      <c r="J589" s="140"/>
      <c r="K589" s="140"/>
      <c r="L589" s="194"/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231"/>
      <c r="AT589" s="60" t="s">
        <v>225</v>
      </c>
      <c r="AU589" s="60" t="s">
        <v>93</v>
      </c>
      <c r="AV589" s="13" t="s">
        <v>93</v>
      </c>
      <c r="AW589" s="13" t="s">
        <v>38</v>
      </c>
      <c r="AX589" s="13" t="s">
        <v>83</v>
      </c>
      <c r="AY589" s="60" t="s">
        <v>216</v>
      </c>
    </row>
    <row r="590" spans="1:51" s="13" customFormat="1" ht="12">
      <c r="A590" s="140"/>
      <c r="B590" s="141"/>
      <c r="C590" s="140"/>
      <c r="D590" s="137" t="s">
        <v>225</v>
      </c>
      <c r="E590" s="142" t="s">
        <v>1</v>
      </c>
      <c r="F590" s="143" t="s">
        <v>837</v>
      </c>
      <c r="G590" s="140"/>
      <c r="H590" s="144">
        <v>8.334</v>
      </c>
      <c r="I590" s="61"/>
      <c r="J590" s="140"/>
      <c r="K590" s="140"/>
      <c r="L590" s="194"/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231"/>
      <c r="AT590" s="60" t="s">
        <v>225</v>
      </c>
      <c r="AU590" s="60" t="s">
        <v>93</v>
      </c>
      <c r="AV590" s="13" t="s">
        <v>93</v>
      </c>
      <c r="AW590" s="13" t="s">
        <v>38</v>
      </c>
      <c r="AX590" s="13" t="s">
        <v>83</v>
      </c>
      <c r="AY590" s="60" t="s">
        <v>216</v>
      </c>
    </row>
    <row r="591" spans="1:51" s="13" customFormat="1" ht="12">
      <c r="A591" s="140"/>
      <c r="B591" s="141"/>
      <c r="C591" s="140"/>
      <c r="D591" s="137" t="s">
        <v>225</v>
      </c>
      <c r="E591" s="142" t="s">
        <v>1</v>
      </c>
      <c r="F591" s="143" t="s">
        <v>838</v>
      </c>
      <c r="G591" s="140"/>
      <c r="H591" s="144">
        <v>6.202</v>
      </c>
      <c r="I591" s="61"/>
      <c r="J591" s="140"/>
      <c r="K591" s="140"/>
      <c r="L591" s="194"/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231"/>
      <c r="AT591" s="60" t="s">
        <v>225</v>
      </c>
      <c r="AU591" s="60" t="s">
        <v>93</v>
      </c>
      <c r="AV591" s="13" t="s">
        <v>93</v>
      </c>
      <c r="AW591" s="13" t="s">
        <v>38</v>
      </c>
      <c r="AX591" s="13" t="s">
        <v>83</v>
      </c>
      <c r="AY591" s="60" t="s">
        <v>216</v>
      </c>
    </row>
    <row r="592" spans="1:51" s="13" customFormat="1" ht="12">
      <c r="A592" s="140"/>
      <c r="B592" s="141"/>
      <c r="C592" s="140"/>
      <c r="D592" s="137" t="s">
        <v>225</v>
      </c>
      <c r="E592" s="142" t="s">
        <v>1</v>
      </c>
      <c r="F592" s="143" t="s">
        <v>839</v>
      </c>
      <c r="G592" s="140"/>
      <c r="H592" s="144">
        <v>5.676</v>
      </c>
      <c r="I592" s="61"/>
      <c r="J592" s="140"/>
      <c r="K592" s="140"/>
      <c r="L592" s="194"/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231"/>
      <c r="AT592" s="60" t="s">
        <v>225</v>
      </c>
      <c r="AU592" s="60" t="s">
        <v>93</v>
      </c>
      <c r="AV592" s="13" t="s">
        <v>93</v>
      </c>
      <c r="AW592" s="13" t="s">
        <v>38</v>
      </c>
      <c r="AX592" s="13" t="s">
        <v>83</v>
      </c>
      <c r="AY592" s="60" t="s">
        <v>216</v>
      </c>
    </row>
    <row r="593" spans="1:51" s="13" customFormat="1" ht="12">
      <c r="A593" s="140"/>
      <c r="B593" s="141"/>
      <c r="C593" s="140"/>
      <c r="D593" s="137" t="s">
        <v>225</v>
      </c>
      <c r="E593" s="142" t="s">
        <v>1</v>
      </c>
      <c r="F593" s="143" t="s">
        <v>840</v>
      </c>
      <c r="G593" s="140"/>
      <c r="H593" s="144">
        <v>6.081</v>
      </c>
      <c r="I593" s="61"/>
      <c r="J593" s="140"/>
      <c r="K593" s="140"/>
      <c r="L593" s="194"/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231"/>
      <c r="AT593" s="60" t="s">
        <v>225</v>
      </c>
      <c r="AU593" s="60" t="s">
        <v>93</v>
      </c>
      <c r="AV593" s="13" t="s">
        <v>93</v>
      </c>
      <c r="AW593" s="13" t="s">
        <v>38</v>
      </c>
      <c r="AX593" s="13" t="s">
        <v>83</v>
      </c>
      <c r="AY593" s="60" t="s">
        <v>216</v>
      </c>
    </row>
    <row r="594" spans="1:51" s="13" customFormat="1" ht="12">
      <c r="A594" s="140"/>
      <c r="B594" s="141"/>
      <c r="C594" s="140"/>
      <c r="D594" s="137" t="s">
        <v>225</v>
      </c>
      <c r="E594" s="142" t="s">
        <v>1</v>
      </c>
      <c r="F594" s="143" t="s">
        <v>841</v>
      </c>
      <c r="G594" s="140"/>
      <c r="H594" s="144">
        <v>5.626</v>
      </c>
      <c r="I594" s="61"/>
      <c r="J594" s="140"/>
      <c r="K594" s="140"/>
      <c r="L594" s="194"/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231"/>
      <c r="AT594" s="60" t="s">
        <v>225</v>
      </c>
      <c r="AU594" s="60" t="s">
        <v>93</v>
      </c>
      <c r="AV594" s="13" t="s">
        <v>93</v>
      </c>
      <c r="AW594" s="13" t="s">
        <v>38</v>
      </c>
      <c r="AX594" s="13" t="s">
        <v>83</v>
      </c>
      <c r="AY594" s="60" t="s">
        <v>216</v>
      </c>
    </row>
    <row r="595" spans="1:51" s="13" customFormat="1" ht="12">
      <c r="A595" s="140"/>
      <c r="B595" s="141"/>
      <c r="C595" s="140"/>
      <c r="D595" s="137" t="s">
        <v>225</v>
      </c>
      <c r="E595" s="142" t="s">
        <v>1</v>
      </c>
      <c r="F595" s="143" t="s">
        <v>842</v>
      </c>
      <c r="G595" s="140"/>
      <c r="H595" s="144">
        <v>5.232</v>
      </c>
      <c r="I595" s="61"/>
      <c r="J595" s="140"/>
      <c r="K595" s="140"/>
      <c r="L595" s="194"/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231"/>
      <c r="AT595" s="60" t="s">
        <v>225</v>
      </c>
      <c r="AU595" s="60" t="s">
        <v>93</v>
      </c>
      <c r="AV595" s="13" t="s">
        <v>93</v>
      </c>
      <c r="AW595" s="13" t="s">
        <v>38</v>
      </c>
      <c r="AX595" s="13" t="s">
        <v>83</v>
      </c>
      <c r="AY595" s="60" t="s">
        <v>216</v>
      </c>
    </row>
    <row r="596" spans="1:51" s="13" customFormat="1" ht="12">
      <c r="A596" s="140"/>
      <c r="B596" s="141"/>
      <c r="C596" s="140"/>
      <c r="D596" s="137" t="s">
        <v>225</v>
      </c>
      <c r="E596" s="142" t="s">
        <v>1</v>
      </c>
      <c r="F596" s="143" t="s">
        <v>843</v>
      </c>
      <c r="G596" s="140"/>
      <c r="H596" s="144">
        <v>5.826</v>
      </c>
      <c r="I596" s="61"/>
      <c r="J596" s="140"/>
      <c r="K596" s="140"/>
      <c r="L596" s="194"/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231"/>
      <c r="AT596" s="60" t="s">
        <v>225</v>
      </c>
      <c r="AU596" s="60" t="s">
        <v>93</v>
      </c>
      <c r="AV596" s="13" t="s">
        <v>93</v>
      </c>
      <c r="AW596" s="13" t="s">
        <v>38</v>
      </c>
      <c r="AX596" s="13" t="s">
        <v>83</v>
      </c>
      <c r="AY596" s="60" t="s">
        <v>216</v>
      </c>
    </row>
    <row r="597" spans="1:51" s="13" customFormat="1" ht="12">
      <c r="A597" s="140"/>
      <c r="B597" s="141"/>
      <c r="C597" s="140"/>
      <c r="D597" s="137" t="s">
        <v>225</v>
      </c>
      <c r="E597" s="142" t="s">
        <v>1</v>
      </c>
      <c r="F597" s="143" t="s">
        <v>844</v>
      </c>
      <c r="G597" s="140"/>
      <c r="H597" s="144">
        <v>2.776</v>
      </c>
      <c r="I597" s="61"/>
      <c r="J597" s="140"/>
      <c r="K597" s="140"/>
      <c r="L597" s="194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231"/>
      <c r="AT597" s="60" t="s">
        <v>225</v>
      </c>
      <c r="AU597" s="60" t="s">
        <v>93</v>
      </c>
      <c r="AV597" s="13" t="s">
        <v>93</v>
      </c>
      <c r="AW597" s="13" t="s">
        <v>38</v>
      </c>
      <c r="AX597" s="13" t="s">
        <v>83</v>
      </c>
      <c r="AY597" s="60" t="s">
        <v>216</v>
      </c>
    </row>
    <row r="598" spans="1:51" s="13" customFormat="1" ht="12">
      <c r="A598" s="140"/>
      <c r="B598" s="141"/>
      <c r="C598" s="140"/>
      <c r="D598" s="137" t="s">
        <v>225</v>
      </c>
      <c r="E598" s="142" t="s">
        <v>1</v>
      </c>
      <c r="F598" s="143" t="s">
        <v>845</v>
      </c>
      <c r="G598" s="140"/>
      <c r="H598" s="144">
        <v>10.29</v>
      </c>
      <c r="I598" s="61"/>
      <c r="J598" s="140"/>
      <c r="K598" s="140"/>
      <c r="L598" s="194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231"/>
      <c r="AT598" s="60" t="s">
        <v>225</v>
      </c>
      <c r="AU598" s="60" t="s">
        <v>93</v>
      </c>
      <c r="AV598" s="13" t="s">
        <v>93</v>
      </c>
      <c r="AW598" s="13" t="s">
        <v>38</v>
      </c>
      <c r="AX598" s="13" t="s">
        <v>83</v>
      </c>
      <c r="AY598" s="60" t="s">
        <v>216</v>
      </c>
    </row>
    <row r="599" spans="1:51" s="13" customFormat="1" ht="12">
      <c r="A599" s="140"/>
      <c r="B599" s="141"/>
      <c r="C599" s="140"/>
      <c r="D599" s="137" t="s">
        <v>225</v>
      </c>
      <c r="E599" s="142" t="s">
        <v>1</v>
      </c>
      <c r="F599" s="143" t="s">
        <v>846</v>
      </c>
      <c r="G599" s="140"/>
      <c r="H599" s="144">
        <v>2.739</v>
      </c>
      <c r="I599" s="61"/>
      <c r="J599" s="140"/>
      <c r="K599" s="140"/>
      <c r="L599" s="194"/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231"/>
      <c r="AT599" s="60" t="s">
        <v>225</v>
      </c>
      <c r="AU599" s="60" t="s">
        <v>93</v>
      </c>
      <c r="AV599" s="13" t="s">
        <v>93</v>
      </c>
      <c r="AW599" s="13" t="s">
        <v>38</v>
      </c>
      <c r="AX599" s="13" t="s">
        <v>83</v>
      </c>
      <c r="AY599" s="60" t="s">
        <v>216</v>
      </c>
    </row>
    <row r="600" spans="1:51" s="13" customFormat="1" ht="22.5">
      <c r="A600" s="140"/>
      <c r="B600" s="141"/>
      <c r="C600" s="140"/>
      <c r="D600" s="137" t="s">
        <v>225</v>
      </c>
      <c r="E600" s="142" t="s">
        <v>1</v>
      </c>
      <c r="F600" s="143" t="s">
        <v>847</v>
      </c>
      <c r="G600" s="140"/>
      <c r="H600" s="144">
        <v>48.498</v>
      </c>
      <c r="I600" s="61"/>
      <c r="J600" s="140"/>
      <c r="K600" s="140"/>
      <c r="L600" s="194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231"/>
      <c r="AT600" s="60" t="s">
        <v>225</v>
      </c>
      <c r="AU600" s="60" t="s">
        <v>93</v>
      </c>
      <c r="AV600" s="13" t="s">
        <v>93</v>
      </c>
      <c r="AW600" s="13" t="s">
        <v>38</v>
      </c>
      <c r="AX600" s="13" t="s">
        <v>83</v>
      </c>
      <c r="AY600" s="60" t="s">
        <v>216</v>
      </c>
    </row>
    <row r="601" spans="1:51" s="13" customFormat="1" ht="12">
      <c r="A601" s="140"/>
      <c r="B601" s="141"/>
      <c r="C601" s="140"/>
      <c r="D601" s="137" t="s">
        <v>225</v>
      </c>
      <c r="E601" s="142" t="s">
        <v>1</v>
      </c>
      <c r="F601" s="143" t="s">
        <v>848</v>
      </c>
      <c r="G601" s="140"/>
      <c r="H601" s="144">
        <v>61.33</v>
      </c>
      <c r="I601" s="61"/>
      <c r="J601" s="140"/>
      <c r="K601" s="140"/>
      <c r="L601" s="194"/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231"/>
      <c r="AT601" s="60" t="s">
        <v>225</v>
      </c>
      <c r="AU601" s="60" t="s">
        <v>93</v>
      </c>
      <c r="AV601" s="13" t="s">
        <v>93</v>
      </c>
      <c r="AW601" s="13" t="s">
        <v>38</v>
      </c>
      <c r="AX601" s="13" t="s">
        <v>83</v>
      </c>
      <c r="AY601" s="60" t="s">
        <v>216</v>
      </c>
    </row>
    <row r="602" spans="1:51" s="13" customFormat="1" ht="12">
      <c r="A602" s="140"/>
      <c r="B602" s="141"/>
      <c r="C602" s="140"/>
      <c r="D602" s="137" t="s">
        <v>225</v>
      </c>
      <c r="E602" s="142" t="s">
        <v>1</v>
      </c>
      <c r="F602" s="143" t="s">
        <v>849</v>
      </c>
      <c r="G602" s="140"/>
      <c r="H602" s="144">
        <v>62.963</v>
      </c>
      <c r="I602" s="61"/>
      <c r="J602" s="140"/>
      <c r="K602" s="140"/>
      <c r="L602" s="194"/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231"/>
      <c r="AT602" s="60" t="s">
        <v>225</v>
      </c>
      <c r="AU602" s="60" t="s">
        <v>93</v>
      </c>
      <c r="AV602" s="13" t="s">
        <v>93</v>
      </c>
      <c r="AW602" s="13" t="s">
        <v>38</v>
      </c>
      <c r="AX602" s="13" t="s">
        <v>83</v>
      </c>
      <c r="AY602" s="60" t="s">
        <v>216</v>
      </c>
    </row>
    <row r="603" spans="1:51" s="13" customFormat="1" ht="12">
      <c r="A603" s="140"/>
      <c r="B603" s="141"/>
      <c r="C603" s="140"/>
      <c r="D603" s="137" t="s">
        <v>225</v>
      </c>
      <c r="E603" s="142" t="s">
        <v>1</v>
      </c>
      <c r="F603" s="143" t="s">
        <v>850</v>
      </c>
      <c r="G603" s="140"/>
      <c r="H603" s="144">
        <v>84.64</v>
      </c>
      <c r="I603" s="61"/>
      <c r="J603" s="140"/>
      <c r="K603" s="140"/>
      <c r="L603" s="194"/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231"/>
      <c r="AT603" s="60" t="s">
        <v>225</v>
      </c>
      <c r="AU603" s="60" t="s">
        <v>93</v>
      </c>
      <c r="AV603" s="13" t="s">
        <v>93</v>
      </c>
      <c r="AW603" s="13" t="s">
        <v>38</v>
      </c>
      <c r="AX603" s="13" t="s">
        <v>83</v>
      </c>
      <c r="AY603" s="60" t="s">
        <v>216</v>
      </c>
    </row>
    <row r="604" spans="1:51" s="13" customFormat="1" ht="12">
      <c r="A604" s="140"/>
      <c r="B604" s="141"/>
      <c r="C604" s="140"/>
      <c r="D604" s="137" t="s">
        <v>225</v>
      </c>
      <c r="E604" s="142" t="s">
        <v>1</v>
      </c>
      <c r="F604" s="143" t="s">
        <v>851</v>
      </c>
      <c r="G604" s="140"/>
      <c r="H604" s="144">
        <v>73.18</v>
      </c>
      <c r="I604" s="61"/>
      <c r="J604" s="140"/>
      <c r="K604" s="140"/>
      <c r="L604" s="194"/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231"/>
      <c r="AT604" s="60" t="s">
        <v>225</v>
      </c>
      <c r="AU604" s="60" t="s">
        <v>93</v>
      </c>
      <c r="AV604" s="13" t="s">
        <v>93</v>
      </c>
      <c r="AW604" s="13" t="s">
        <v>38</v>
      </c>
      <c r="AX604" s="13" t="s">
        <v>83</v>
      </c>
      <c r="AY604" s="60" t="s">
        <v>216</v>
      </c>
    </row>
    <row r="605" spans="1:51" s="13" customFormat="1" ht="12">
      <c r="A605" s="140"/>
      <c r="B605" s="141"/>
      <c r="C605" s="140"/>
      <c r="D605" s="137" t="s">
        <v>225</v>
      </c>
      <c r="E605" s="142" t="s">
        <v>1</v>
      </c>
      <c r="F605" s="143" t="s">
        <v>852</v>
      </c>
      <c r="G605" s="140"/>
      <c r="H605" s="144">
        <v>70.945</v>
      </c>
      <c r="I605" s="61"/>
      <c r="J605" s="140"/>
      <c r="K605" s="140"/>
      <c r="L605" s="194"/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231"/>
      <c r="AT605" s="60" t="s">
        <v>225</v>
      </c>
      <c r="AU605" s="60" t="s">
        <v>93</v>
      </c>
      <c r="AV605" s="13" t="s">
        <v>93</v>
      </c>
      <c r="AW605" s="13" t="s">
        <v>38</v>
      </c>
      <c r="AX605" s="13" t="s">
        <v>83</v>
      </c>
      <c r="AY605" s="60" t="s">
        <v>216</v>
      </c>
    </row>
    <row r="606" spans="1:51" s="13" customFormat="1" ht="12">
      <c r="A606" s="140"/>
      <c r="B606" s="141"/>
      <c r="C606" s="140"/>
      <c r="D606" s="137" t="s">
        <v>225</v>
      </c>
      <c r="E606" s="142" t="s">
        <v>1</v>
      </c>
      <c r="F606" s="143" t="s">
        <v>853</v>
      </c>
      <c r="G606" s="140"/>
      <c r="H606" s="144">
        <v>2.527</v>
      </c>
      <c r="I606" s="61"/>
      <c r="J606" s="140"/>
      <c r="K606" s="140"/>
      <c r="L606" s="194"/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231"/>
      <c r="AT606" s="60" t="s">
        <v>225</v>
      </c>
      <c r="AU606" s="60" t="s">
        <v>93</v>
      </c>
      <c r="AV606" s="13" t="s">
        <v>93</v>
      </c>
      <c r="AW606" s="13" t="s">
        <v>38</v>
      </c>
      <c r="AX606" s="13" t="s">
        <v>83</v>
      </c>
      <c r="AY606" s="60" t="s">
        <v>216</v>
      </c>
    </row>
    <row r="607" spans="1:51" s="13" customFormat="1" ht="12">
      <c r="A607" s="140"/>
      <c r="B607" s="141"/>
      <c r="C607" s="140"/>
      <c r="D607" s="137" t="s">
        <v>225</v>
      </c>
      <c r="E607" s="142" t="s">
        <v>1</v>
      </c>
      <c r="F607" s="143" t="s">
        <v>854</v>
      </c>
      <c r="G607" s="140"/>
      <c r="H607" s="144">
        <v>4.682</v>
      </c>
      <c r="I607" s="61"/>
      <c r="J607" s="140"/>
      <c r="K607" s="140"/>
      <c r="L607" s="194"/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231"/>
      <c r="AT607" s="60" t="s">
        <v>225</v>
      </c>
      <c r="AU607" s="60" t="s">
        <v>93</v>
      </c>
      <c r="AV607" s="13" t="s">
        <v>93</v>
      </c>
      <c r="AW607" s="13" t="s">
        <v>38</v>
      </c>
      <c r="AX607" s="13" t="s">
        <v>83</v>
      </c>
      <c r="AY607" s="60" t="s">
        <v>216</v>
      </c>
    </row>
    <row r="608" spans="1:51" s="14" customFormat="1" ht="12">
      <c r="A608" s="145"/>
      <c r="B608" s="146"/>
      <c r="C608" s="145"/>
      <c r="D608" s="137" t="s">
        <v>225</v>
      </c>
      <c r="E608" s="147" t="s">
        <v>1</v>
      </c>
      <c r="F608" s="148" t="s">
        <v>229</v>
      </c>
      <c r="G608" s="145"/>
      <c r="H608" s="149">
        <v>507.071</v>
      </c>
      <c r="I608" s="63"/>
      <c r="J608" s="145"/>
      <c r="K608" s="145"/>
      <c r="L608" s="200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235"/>
      <c r="AT608" s="62" t="s">
        <v>225</v>
      </c>
      <c r="AU608" s="62" t="s">
        <v>93</v>
      </c>
      <c r="AV608" s="14" t="s">
        <v>223</v>
      </c>
      <c r="AW608" s="14" t="s">
        <v>38</v>
      </c>
      <c r="AX608" s="14" t="s">
        <v>91</v>
      </c>
      <c r="AY608" s="62" t="s">
        <v>216</v>
      </c>
    </row>
    <row r="609" spans="1:65" s="2" customFormat="1" ht="24.2" customHeight="1">
      <c r="A609" s="83"/>
      <c r="B609" s="84"/>
      <c r="C609" s="130" t="s">
        <v>855</v>
      </c>
      <c r="D609" s="130" t="s">
        <v>218</v>
      </c>
      <c r="E609" s="131" t="s">
        <v>856</v>
      </c>
      <c r="F609" s="132" t="s">
        <v>857</v>
      </c>
      <c r="G609" s="133" t="s">
        <v>244</v>
      </c>
      <c r="H609" s="134">
        <v>63.249</v>
      </c>
      <c r="I609" s="57"/>
      <c r="J609" s="187">
        <f>ROUND(I609*H609,2)</f>
        <v>0</v>
      </c>
      <c r="K609" s="132" t="s">
        <v>222</v>
      </c>
      <c r="L609" s="188">
        <f>J609</f>
        <v>0</v>
      </c>
      <c r="M609" s="217"/>
      <c r="N609" s="217"/>
      <c r="O609" s="217"/>
      <c r="P609" s="217"/>
      <c r="Q609" s="217"/>
      <c r="R609" s="217"/>
      <c r="S609" s="217"/>
      <c r="T609" s="217"/>
      <c r="U609" s="217"/>
      <c r="V609" s="217"/>
      <c r="W609" s="249"/>
      <c r="X609" s="26"/>
      <c r="Y609" s="26"/>
      <c r="Z609" s="26"/>
      <c r="AA609" s="26"/>
      <c r="AB609" s="26"/>
      <c r="AC609" s="26"/>
      <c r="AD609" s="26"/>
      <c r="AE609" s="26"/>
      <c r="AR609" s="58" t="s">
        <v>223</v>
      </c>
      <c r="AT609" s="58" t="s">
        <v>218</v>
      </c>
      <c r="AU609" s="58" t="s">
        <v>93</v>
      </c>
      <c r="AY609" s="18" t="s">
        <v>216</v>
      </c>
      <c r="BE609" s="59">
        <f>IF(N609="základní",J609,0)</f>
        <v>0</v>
      </c>
      <c r="BF609" s="59">
        <f>IF(N609="snížená",J609,0)</f>
        <v>0</v>
      </c>
      <c r="BG609" s="59">
        <f>IF(N609="zákl. přenesená",J609,0)</f>
        <v>0</v>
      </c>
      <c r="BH609" s="59">
        <f>IF(N609="sníž. přenesená",J609,0)</f>
        <v>0</v>
      </c>
      <c r="BI609" s="59">
        <f>IF(N609="nulová",J609,0)</f>
        <v>0</v>
      </c>
      <c r="BJ609" s="18" t="s">
        <v>91</v>
      </c>
      <c r="BK609" s="59">
        <f>ROUND(I609*H609,2)</f>
        <v>0</v>
      </c>
      <c r="BL609" s="18" t="s">
        <v>223</v>
      </c>
      <c r="BM609" s="58" t="s">
        <v>858</v>
      </c>
    </row>
    <row r="610" spans="1:51" s="15" customFormat="1" ht="12">
      <c r="A610" s="135"/>
      <c r="B610" s="136"/>
      <c r="C610" s="135"/>
      <c r="D610" s="137" t="s">
        <v>225</v>
      </c>
      <c r="E610" s="138" t="s">
        <v>1</v>
      </c>
      <c r="F610" s="139" t="s">
        <v>859</v>
      </c>
      <c r="G610" s="135"/>
      <c r="H610" s="138" t="s">
        <v>1</v>
      </c>
      <c r="I610" s="65"/>
      <c r="J610" s="135"/>
      <c r="K610" s="135"/>
      <c r="L610" s="191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227"/>
      <c r="AT610" s="64" t="s">
        <v>225</v>
      </c>
      <c r="AU610" s="64" t="s">
        <v>93</v>
      </c>
      <c r="AV610" s="15" t="s">
        <v>91</v>
      </c>
      <c r="AW610" s="15" t="s">
        <v>38</v>
      </c>
      <c r="AX610" s="15" t="s">
        <v>83</v>
      </c>
      <c r="AY610" s="64" t="s">
        <v>216</v>
      </c>
    </row>
    <row r="611" spans="1:51" s="13" customFormat="1" ht="12">
      <c r="A611" s="140"/>
      <c r="B611" s="141"/>
      <c r="C611" s="140"/>
      <c r="D611" s="137" t="s">
        <v>225</v>
      </c>
      <c r="E611" s="142" t="s">
        <v>1</v>
      </c>
      <c r="F611" s="143" t="s">
        <v>860</v>
      </c>
      <c r="G611" s="140"/>
      <c r="H611" s="144">
        <v>63.249</v>
      </c>
      <c r="I611" s="61"/>
      <c r="J611" s="140"/>
      <c r="K611" s="140"/>
      <c r="L611" s="194"/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231"/>
      <c r="AT611" s="60" t="s">
        <v>225</v>
      </c>
      <c r="AU611" s="60" t="s">
        <v>93</v>
      </c>
      <c r="AV611" s="13" t="s">
        <v>93</v>
      </c>
      <c r="AW611" s="13" t="s">
        <v>38</v>
      </c>
      <c r="AX611" s="13" t="s">
        <v>91</v>
      </c>
      <c r="AY611" s="60" t="s">
        <v>216</v>
      </c>
    </row>
    <row r="612" spans="1:65" s="2" customFormat="1" ht="24.2" customHeight="1">
      <c r="A612" s="83"/>
      <c r="B612" s="84"/>
      <c r="C612" s="130" t="s">
        <v>861</v>
      </c>
      <c r="D612" s="130" t="s">
        <v>218</v>
      </c>
      <c r="E612" s="131" t="s">
        <v>862</v>
      </c>
      <c r="F612" s="132" t="s">
        <v>863</v>
      </c>
      <c r="G612" s="133" t="s">
        <v>244</v>
      </c>
      <c r="H612" s="134">
        <v>63.249</v>
      </c>
      <c r="I612" s="57"/>
      <c r="J612" s="187">
        <f>ROUND(I612*H612,2)</f>
        <v>0</v>
      </c>
      <c r="K612" s="132" t="s">
        <v>222</v>
      </c>
      <c r="L612" s="188">
        <f>J612</f>
        <v>0</v>
      </c>
      <c r="M612" s="217"/>
      <c r="N612" s="217"/>
      <c r="O612" s="217"/>
      <c r="P612" s="217"/>
      <c r="Q612" s="217"/>
      <c r="R612" s="217"/>
      <c r="S612" s="217"/>
      <c r="T612" s="217"/>
      <c r="U612" s="217"/>
      <c r="V612" s="217"/>
      <c r="W612" s="249"/>
      <c r="X612" s="26"/>
      <c r="Y612" s="26"/>
      <c r="Z612" s="26"/>
      <c r="AA612" s="26"/>
      <c r="AB612" s="26"/>
      <c r="AC612" s="26"/>
      <c r="AD612" s="26"/>
      <c r="AE612" s="26"/>
      <c r="AR612" s="58" t="s">
        <v>223</v>
      </c>
      <c r="AT612" s="58" t="s">
        <v>218</v>
      </c>
      <c r="AU612" s="58" t="s">
        <v>93</v>
      </c>
      <c r="AY612" s="18" t="s">
        <v>216</v>
      </c>
      <c r="BE612" s="59">
        <f>IF(N612="základní",J612,0)</f>
        <v>0</v>
      </c>
      <c r="BF612" s="59">
        <f>IF(N612="snížená",J612,0)</f>
        <v>0</v>
      </c>
      <c r="BG612" s="59">
        <f>IF(N612="zákl. přenesená",J612,0)</f>
        <v>0</v>
      </c>
      <c r="BH612" s="59">
        <f>IF(N612="sníž. přenesená",J612,0)</f>
        <v>0</v>
      </c>
      <c r="BI612" s="59">
        <f>IF(N612="nulová",J612,0)</f>
        <v>0</v>
      </c>
      <c r="BJ612" s="18" t="s">
        <v>91</v>
      </c>
      <c r="BK612" s="59">
        <f>ROUND(I612*H612,2)</f>
        <v>0</v>
      </c>
      <c r="BL612" s="18" t="s">
        <v>223</v>
      </c>
      <c r="BM612" s="58" t="s">
        <v>864</v>
      </c>
    </row>
    <row r="613" spans="1:51" s="13" customFormat="1" ht="12">
      <c r="A613" s="140"/>
      <c r="B613" s="141"/>
      <c r="C613" s="140"/>
      <c r="D613" s="137" t="s">
        <v>225</v>
      </c>
      <c r="E613" s="142" t="s">
        <v>1</v>
      </c>
      <c r="F613" s="143" t="s">
        <v>860</v>
      </c>
      <c r="G613" s="140"/>
      <c r="H613" s="144">
        <v>63.249</v>
      </c>
      <c r="I613" s="61"/>
      <c r="J613" s="140"/>
      <c r="K613" s="140"/>
      <c r="L613" s="194"/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231"/>
      <c r="AT613" s="60" t="s">
        <v>225</v>
      </c>
      <c r="AU613" s="60" t="s">
        <v>93</v>
      </c>
      <c r="AV613" s="13" t="s">
        <v>93</v>
      </c>
      <c r="AW613" s="13" t="s">
        <v>38</v>
      </c>
      <c r="AX613" s="13" t="s">
        <v>91</v>
      </c>
      <c r="AY613" s="60" t="s">
        <v>216</v>
      </c>
    </row>
    <row r="614" spans="1:65" s="2" customFormat="1" ht="16.5" customHeight="1">
      <c r="A614" s="83"/>
      <c r="B614" s="84"/>
      <c r="C614" s="130" t="s">
        <v>865</v>
      </c>
      <c r="D614" s="130" t="s">
        <v>218</v>
      </c>
      <c r="E614" s="131" t="s">
        <v>866</v>
      </c>
      <c r="F614" s="132" t="s">
        <v>867</v>
      </c>
      <c r="G614" s="133" t="s">
        <v>278</v>
      </c>
      <c r="H614" s="134">
        <v>3.5</v>
      </c>
      <c r="I614" s="57"/>
      <c r="J614" s="187">
        <f>ROUND(I614*H614,2)</f>
        <v>0</v>
      </c>
      <c r="K614" s="132" t="s">
        <v>222</v>
      </c>
      <c r="L614" s="188">
        <f>J614</f>
        <v>0</v>
      </c>
      <c r="M614" s="217"/>
      <c r="N614" s="217"/>
      <c r="O614" s="217"/>
      <c r="P614" s="217"/>
      <c r="Q614" s="217"/>
      <c r="R614" s="217"/>
      <c r="S614" s="217"/>
      <c r="T614" s="217"/>
      <c r="U614" s="217"/>
      <c r="V614" s="217"/>
      <c r="W614" s="249"/>
      <c r="X614" s="26"/>
      <c r="Y614" s="26"/>
      <c r="Z614" s="26"/>
      <c r="AA614" s="26"/>
      <c r="AB614" s="26"/>
      <c r="AC614" s="26"/>
      <c r="AD614" s="26"/>
      <c r="AE614" s="26"/>
      <c r="AR614" s="58" t="s">
        <v>223</v>
      </c>
      <c r="AT614" s="58" t="s">
        <v>218</v>
      </c>
      <c r="AU614" s="58" t="s">
        <v>93</v>
      </c>
      <c r="AY614" s="18" t="s">
        <v>216</v>
      </c>
      <c r="BE614" s="59">
        <f>IF(N614="základní",J614,0)</f>
        <v>0</v>
      </c>
      <c r="BF614" s="59">
        <f>IF(N614="snížená",J614,0)</f>
        <v>0</v>
      </c>
      <c r="BG614" s="59">
        <f>IF(N614="zákl. přenesená",J614,0)</f>
        <v>0</v>
      </c>
      <c r="BH614" s="59">
        <f>IF(N614="sníž. přenesená",J614,0)</f>
        <v>0</v>
      </c>
      <c r="BI614" s="59">
        <f>IF(N614="nulová",J614,0)</f>
        <v>0</v>
      </c>
      <c r="BJ614" s="18" t="s">
        <v>91</v>
      </c>
      <c r="BK614" s="59">
        <f>ROUND(I614*H614,2)</f>
        <v>0</v>
      </c>
      <c r="BL614" s="18" t="s">
        <v>223</v>
      </c>
      <c r="BM614" s="58" t="s">
        <v>868</v>
      </c>
    </row>
    <row r="615" spans="1:51" s="15" customFormat="1" ht="12">
      <c r="A615" s="135"/>
      <c r="B615" s="136"/>
      <c r="C615" s="135"/>
      <c r="D615" s="137" t="s">
        <v>225</v>
      </c>
      <c r="E615" s="138" t="s">
        <v>1</v>
      </c>
      <c r="F615" s="139" t="s">
        <v>869</v>
      </c>
      <c r="G615" s="135"/>
      <c r="H615" s="138" t="s">
        <v>1</v>
      </c>
      <c r="I615" s="65"/>
      <c r="J615" s="135"/>
      <c r="K615" s="135"/>
      <c r="L615" s="191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227"/>
      <c r="AT615" s="64" t="s">
        <v>225</v>
      </c>
      <c r="AU615" s="64" t="s">
        <v>93</v>
      </c>
      <c r="AV615" s="15" t="s">
        <v>91</v>
      </c>
      <c r="AW615" s="15" t="s">
        <v>38</v>
      </c>
      <c r="AX615" s="15" t="s">
        <v>83</v>
      </c>
      <c r="AY615" s="64" t="s">
        <v>216</v>
      </c>
    </row>
    <row r="616" spans="1:51" s="13" customFormat="1" ht="12">
      <c r="A616" s="140"/>
      <c r="B616" s="141"/>
      <c r="C616" s="140"/>
      <c r="D616" s="137" t="s">
        <v>225</v>
      </c>
      <c r="E616" s="142" t="s">
        <v>1</v>
      </c>
      <c r="F616" s="143" t="s">
        <v>870</v>
      </c>
      <c r="G616" s="140"/>
      <c r="H616" s="144">
        <v>3.5</v>
      </c>
      <c r="I616" s="61"/>
      <c r="J616" s="140"/>
      <c r="K616" s="140"/>
      <c r="L616" s="194"/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231"/>
      <c r="AT616" s="60" t="s">
        <v>225</v>
      </c>
      <c r="AU616" s="60" t="s">
        <v>93</v>
      </c>
      <c r="AV616" s="13" t="s">
        <v>93</v>
      </c>
      <c r="AW616" s="13" t="s">
        <v>38</v>
      </c>
      <c r="AX616" s="13" t="s">
        <v>91</v>
      </c>
      <c r="AY616" s="60" t="s">
        <v>216</v>
      </c>
    </row>
    <row r="617" spans="1:65" s="2" customFormat="1" ht="16.5" customHeight="1">
      <c r="A617" s="83"/>
      <c r="B617" s="84"/>
      <c r="C617" s="130" t="s">
        <v>871</v>
      </c>
      <c r="D617" s="130" t="s">
        <v>218</v>
      </c>
      <c r="E617" s="131" t="s">
        <v>872</v>
      </c>
      <c r="F617" s="132" t="s">
        <v>873</v>
      </c>
      <c r="G617" s="133" t="s">
        <v>221</v>
      </c>
      <c r="H617" s="134">
        <v>1087.086</v>
      </c>
      <c r="I617" s="57"/>
      <c r="J617" s="187">
        <f>ROUND(I617*H617,2)</f>
        <v>0</v>
      </c>
      <c r="K617" s="132" t="s">
        <v>222</v>
      </c>
      <c r="L617" s="188">
        <f>J617</f>
        <v>0</v>
      </c>
      <c r="M617" s="217"/>
      <c r="N617" s="217"/>
      <c r="O617" s="217"/>
      <c r="P617" s="217"/>
      <c r="Q617" s="217"/>
      <c r="R617" s="217"/>
      <c r="S617" s="217"/>
      <c r="T617" s="217"/>
      <c r="U617" s="217"/>
      <c r="V617" s="217"/>
      <c r="W617" s="249"/>
      <c r="X617" s="26"/>
      <c r="Y617" s="26"/>
      <c r="Z617" s="26"/>
      <c r="AA617" s="26"/>
      <c r="AB617" s="26"/>
      <c r="AC617" s="26"/>
      <c r="AD617" s="26"/>
      <c r="AE617" s="26"/>
      <c r="AR617" s="58" t="s">
        <v>223</v>
      </c>
      <c r="AT617" s="58" t="s">
        <v>218</v>
      </c>
      <c r="AU617" s="58" t="s">
        <v>93</v>
      </c>
      <c r="AY617" s="18" t="s">
        <v>216</v>
      </c>
      <c r="BE617" s="59">
        <f>IF(N617="základní",J617,0)</f>
        <v>0</v>
      </c>
      <c r="BF617" s="59">
        <f>IF(N617="snížená",J617,0)</f>
        <v>0</v>
      </c>
      <c r="BG617" s="59">
        <f>IF(N617="zákl. přenesená",J617,0)</f>
        <v>0</v>
      </c>
      <c r="BH617" s="59">
        <f>IF(N617="sníž. přenesená",J617,0)</f>
        <v>0</v>
      </c>
      <c r="BI617" s="59">
        <f>IF(N617="nulová",J617,0)</f>
        <v>0</v>
      </c>
      <c r="BJ617" s="18" t="s">
        <v>91</v>
      </c>
      <c r="BK617" s="59">
        <f>ROUND(I617*H617,2)</f>
        <v>0</v>
      </c>
      <c r="BL617" s="18" t="s">
        <v>223</v>
      </c>
      <c r="BM617" s="58" t="s">
        <v>874</v>
      </c>
    </row>
    <row r="618" spans="1:51" s="13" customFormat="1" ht="12">
      <c r="A618" s="140"/>
      <c r="B618" s="141"/>
      <c r="C618" s="140"/>
      <c r="D618" s="137" t="s">
        <v>225</v>
      </c>
      <c r="E618" s="142" t="s">
        <v>1</v>
      </c>
      <c r="F618" s="143" t="s">
        <v>875</v>
      </c>
      <c r="G618" s="140"/>
      <c r="H618" s="144">
        <v>1087.086</v>
      </c>
      <c r="I618" s="61"/>
      <c r="J618" s="140"/>
      <c r="K618" s="140"/>
      <c r="L618" s="194"/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231"/>
      <c r="AT618" s="60" t="s">
        <v>225</v>
      </c>
      <c r="AU618" s="60" t="s">
        <v>93</v>
      </c>
      <c r="AV618" s="13" t="s">
        <v>93</v>
      </c>
      <c r="AW618" s="13" t="s">
        <v>38</v>
      </c>
      <c r="AX618" s="13" t="s">
        <v>91</v>
      </c>
      <c r="AY618" s="60" t="s">
        <v>216</v>
      </c>
    </row>
    <row r="619" spans="1:65" s="2" customFormat="1" ht="24.2" customHeight="1">
      <c r="A619" s="83"/>
      <c r="B619" s="84"/>
      <c r="C619" s="130" t="s">
        <v>876</v>
      </c>
      <c r="D619" s="130" t="s">
        <v>218</v>
      </c>
      <c r="E619" s="131" t="s">
        <v>877</v>
      </c>
      <c r="F619" s="132" t="s">
        <v>878</v>
      </c>
      <c r="G619" s="133" t="s">
        <v>237</v>
      </c>
      <c r="H619" s="134">
        <v>333.569</v>
      </c>
      <c r="I619" s="57"/>
      <c r="J619" s="187">
        <f>ROUND(I619*H619,2)</f>
        <v>0</v>
      </c>
      <c r="K619" s="132" t="s">
        <v>222</v>
      </c>
      <c r="L619" s="188">
        <f>J619</f>
        <v>0</v>
      </c>
      <c r="M619" s="217"/>
      <c r="N619" s="217"/>
      <c r="O619" s="217"/>
      <c r="P619" s="217"/>
      <c r="Q619" s="217"/>
      <c r="R619" s="217"/>
      <c r="S619" s="217"/>
      <c r="T619" s="217"/>
      <c r="U619" s="217"/>
      <c r="V619" s="217"/>
      <c r="W619" s="249"/>
      <c r="X619" s="26"/>
      <c r="Y619" s="26"/>
      <c r="Z619" s="26"/>
      <c r="AA619" s="26"/>
      <c r="AB619" s="26"/>
      <c r="AC619" s="26"/>
      <c r="AD619" s="26"/>
      <c r="AE619" s="26"/>
      <c r="AR619" s="58" t="s">
        <v>223</v>
      </c>
      <c r="AT619" s="58" t="s">
        <v>218</v>
      </c>
      <c r="AU619" s="58" t="s">
        <v>93</v>
      </c>
      <c r="AY619" s="18" t="s">
        <v>216</v>
      </c>
      <c r="BE619" s="59">
        <f>IF(N619="základní",J619,0)</f>
        <v>0</v>
      </c>
      <c r="BF619" s="59">
        <f>IF(N619="snížená",J619,0)</f>
        <v>0</v>
      </c>
      <c r="BG619" s="59">
        <f>IF(N619="zákl. přenesená",J619,0)</f>
        <v>0</v>
      </c>
      <c r="BH619" s="59">
        <f>IF(N619="sníž. přenesená",J619,0)</f>
        <v>0</v>
      </c>
      <c r="BI619" s="59">
        <f>IF(N619="nulová",J619,0)</f>
        <v>0</v>
      </c>
      <c r="BJ619" s="18" t="s">
        <v>91</v>
      </c>
      <c r="BK619" s="59">
        <f>ROUND(I619*H619,2)</f>
        <v>0</v>
      </c>
      <c r="BL619" s="18" t="s">
        <v>223</v>
      </c>
      <c r="BM619" s="58" t="s">
        <v>879</v>
      </c>
    </row>
    <row r="620" spans="1:51" s="13" customFormat="1" ht="12">
      <c r="A620" s="140"/>
      <c r="B620" s="141"/>
      <c r="C620" s="140"/>
      <c r="D620" s="137" t="s">
        <v>225</v>
      </c>
      <c r="E620" s="142" t="s">
        <v>1</v>
      </c>
      <c r="F620" s="143" t="s">
        <v>880</v>
      </c>
      <c r="G620" s="140"/>
      <c r="H620" s="144">
        <v>51.8</v>
      </c>
      <c r="I620" s="61"/>
      <c r="J620" s="140"/>
      <c r="K620" s="140"/>
      <c r="L620" s="194"/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231"/>
      <c r="AT620" s="60" t="s">
        <v>225</v>
      </c>
      <c r="AU620" s="60" t="s">
        <v>93</v>
      </c>
      <c r="AV620" s="13" t="s">
        <v>93</v>
      </c>
      <c r="AW620" s="13" t="s">
        <v>38</v>
      </c>
      <c r="AX620" s="13" t="s">
        <v>83</v>
      </c>
      <c r="AY620" s="60" t="s">
        <v>216</v>
      </c>
    </row>
    <row r="621" spans="1:51" s="13" customFormat="1" ht="12">
      <c r="A621" s="140"/>
      <c r="B621" s="141"/>
      <c r="C621" s="140"/>
      <c r="D621" s="137" t="s">
        <v>225</v>
      </c>
      <c r="E621" s="142" t="s">
        <v>1</v>
      </c>
      <c r="F621" s="143" t="s">
        <v>881</v>
      </c>
      <c r="G621" s="140"/>
      <c r="H621" s="144">
        <v>42.35</v>
      </c>
      <c r="I621" s="61"/>
      <c r="J621" s="140"/>
      <c r="K621" s="140"/>
      <c r="L621" s="194"/>
      <c r="M621" s="140"/>
      <c r="N621" s="140"/>
      <c r="O621" s="140"/>
      <c r="P621" s="140"/>
      <c r="Q621" s="140"/>
      <c r="R621" s="140"/>
      <c r="S621" s="140"/>
      <c r="T621" s="140"/>
      <c r="U621" s="140"/>
      <c r="V621" s="140"/>
      <c r="W621" s="231"/>
      <c r="AT621" s="60" t="s">
        <v>225</v>
      </c>
      <c r="AU621" s="60" t="s">
        <v>93</v>
      </c>
      <c r="AV621" s="13" t="s">
        <v>93</v>
      </c>
      <c r="AW621" s="13" t="s">
        <v>38</v>
      </c>
      <c r="AX621" s="13" t="s">
        <v>83</v>
      </c>
      <c r="AY621" s="60" t="s">
        <v>216</v>
      </c>
    </row>
    <row r="622" spans="1:51" s="13" customFormat="1" ht="12">
      <c r="A622" s="140"/>
      <c r="B622" s="141"/>
      <c r="C622" s="140"/>
      <c r="D622" s="137" t="s">
        <v>225</v>
      </c>
      <c r="E622" s="142" t="s">
        <v>1</v>
      </c>
      <c r="F622" s="143" t="s">
        <v>882</v>
      </c>
      <c r="G622" s="140"/>
      <c r="H622" s="144">
        <v>59.2</v>
      </c>
      <c r="I622" s="61"/>
      <c r="J622" s="140"/>
      <c r="K622" s="140"/>
      <c r="L622" s="194"/>
      <c r="M622" s="140"/>
      <c r="N622" s="140"/>
      <c r="O622" s="140"/>
      <c r="P622" s="140"/>
      <c r="Q622" s="140"/>
      <c r="R622" s="140"/>
      <c r="S622" s="140"/>
      <c r="T622" s="140"/>
      <c r="U622" s="140"/>
      <c r="V622" s="140"/>
      <c r="W622" s="231"/>
      <c r="AT622" s="60" t="s">
        <v>225</v>
      </c>
      <c r="AU622" s="60" t="s">
        <v>93</v>
      </c>
      <c r="AV622" s="13" t="s">
        <v>93</v>
      </c>
      <c r="AW622" s="13" t="s">
        <v>38</v>
      </c>
      <c r="AX622" s="13" t="s">
        <v>83</v>
      </c>
      <c r="AY622" s="60" t="s">
        <v>216</v>
      </c>
    </row>
    <row r="623" spans="1:51" s="13" customFormat="1" ht="12">
      <c r="A623" s="140"/>
      <c r="B623" s="141"/>
      <c r="C623" s="140"/>
      <c r="D623" s="137" t="s">
        <v>225</v>
      </c>
      <c r="E623" s="142" t="s">
        <v>1</v>
      </c>
      <c r="F623" s="143" t="s">
        <v>883</v>
      </c>
      <c r="G623" s="140"/>
      <c r="H623" s="144">
        <v>73.619</v>
      </c>
      <c r="I623" s="61"/>
      <c r="J623" s="140"/>
      <c r="K623" s="140"/>
      <c r="L623" s="194"/>
      <c r="M623" s="140"/>
      <c r="N623" s="140"/>
      <c r="O623" s="140"/>
      <c r="P623" s="140"/>
      <c r="Q623" s="140"/>
      <c r="R623" s="140"/>
      <c r="S623" s="140"/>
      <c r="T623" s="140"/>
      <c r="U623" s="140"/>
      <c r="V623" s="140"/>
      <c r="W623" s="231"/>
      <c r="AT623" s="60" t="s">
        <v>225</v>
      </c>
      <c r="AU623" s="60" t="s">
        <v>93</v>
      </c>
      <c r="AV623" s="13" t="s">
        <v>93</v>
      </c>
      <c r="AW623" s="13" t="s">
        <v>38</v>
      </c>
      <c r="AX623" s="13" t="s">
        <v>83</v>
      </c>
      <c r="AY623" s="60" t="s">
        <v>216</v>
      </c>
    </row>
    <row r="624" spans="1:51" s="13" customFormat="1" ht="12">
      <c r="A624" s="140"/>
      <c r="B624" s="141"/>
      <c r="C624" s="140"/>
      <c r="D624" s="137" t="s">
        <v>225</v>
      </c>
      <c r="E624" s="142" t="s">
        <v>1</v>
      </c>
      <c r="F624" s="143" t="s">
        <v>884</v>
      </c>
      <c r="G624" s="140"/>
      <c r="H624" s="144">
        <v>58.2</v>
      </c>
      <c r="I624" s="61"/>
      <c r="J624" s="140"/>
      <c r="K624" s="140"/>
      <c r="L624" s="194"/>
      <c r="M624" s="140"/>
      <c r="N624" s="140"/>
      <c r="O624" s="140"/>
      <c r="P624" s="140"/>
      <c r="Q624" s="140"/>
      <c r="R624" s="140"/>
      <c r="S624" s="140"/>
      <c r="T624" s="140"/>
      <c r="U624" s="140"/>
      <c r="V624" s="140"/>
      <c r="W624" s="231"/>
      <c r="AT624" s="60" t="s">
        <v>225</v>
      </c>
      <c r="AU624" s="60" t="s">
        <v>93</v>
      </c>
      <c r="AV624" s="13" t="s">
        <v>93</v>
      </c>
      <c r="AW624" s="13" t="s">
        <v>38</v>
      </c>
      <c r="AX624" s="13" t="s">
        <v>83</v>
      </c>
      <c r="AY624" s="60" t="s">
        <v>216</v>
      </c>
    </row>
    <row r="625" spans="1:51" s="13" customFormat="1" ht="12">
      <c r="A625" s="140"/>
      <c r="B625" s="141"/>
      <c r="C625" s="140"/>
      <c r="D625" s="137" t="s">
        <v>225</v>
      </c>
      <c r="E625" s="142" t="s">
        <v>1</v>
      </c>
      <c r="F625" s="143" t="s">
        <v>885</v>
      </c>
      <c r="G625" s="140"/>
      <c r="H625" s="144">
        <v>48.4</v>
      </c>
      <c r="I625" s="61"/>
      <c r="J625" s="140"/>
      <c r="K625" s="140"/>
      <c r="L625" s="194"/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231"/>
      <c r="AT625" s="60" t="s">
        <v>225</v>
      </c>
      <c r="AU625" s="60" t="s">
        <v>93</v>
      </c>
      <c r="AV625" s="13" t="s">
        <v>93</v>
      </c>
      <c r="AW625" s="13" t="s">
        <v>38</v>
      </c>
      <c r="AX625" s="13" t="s">
        <v>83</v>
      </c>
      <c r="AY625" s="60" t="s">
        <v>216</v>
      </c>
    </row>
    <row r="626" spans="1:51" s="14" customFormat="1" ht="12">
      <c r="A626" s="145"/>
      <c r="B626" s="146"/>
      <c r="C626" s="145"/>
      <c r="D626" s="137" t="s">
        <v>225</v>
      </c>
      <c r="E626" s="147" t="s">
        <v>1</v>
      </c>
      <c r="F626" s="148" t="s">
        <v>229</v>
      </c>
      <c r="G626" s="145"/>
      <c r="H626" s="149">
        <v>333.569</v>
      </c>
      <c r="I626" s="63"/>
      <c r="J626" s="145"/>
      <c r="K626" s="145"/>
      <c r="L626" s="200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235"/>
      <c r="AT626" s="62" t="s">
        <v>225</v>
      </c>
      <c r="AU626" s="62" t="s">
        <v>93</v>
      </c>
      <c r="AV626" s="14" t="s">
        <v>223</v>
      </c>
      <c r="AW626" s="14" t="s">
        <v>38</v>
      </c>
      <c r="AX626" s="14" t="s">
        <v>91</v>
      </c>
      <c r="AY626" s="62" t="s">
        <v>216</v>
      </c>
    </row>
    <row r="627" spans="1:65" s="2" customFormat="1" ht="24.2" customHeight="1">
      <c r="A627" s="83"/>
      <c r="B627" s="84"/>
      <c r="C627" s="130" t="s">
        <v>886</v>
      </c>
      <c r="D627" s="130" t="s">
        <v>218</v>
      </c>
      <c r="E627" s="131" t="s">
        <v>887</v>
      </c>
      <c r="F627" s="132" t="s">
        <v>888</v>
      </c>
      <c r="G627" s="133" t="s">
        <v>244</v>
      </c>
      <c r="H627" s="134">
        <v>2.1</v>
      </c>
      <c r="I627" s="57"/>
      <c r="J627" s="187">
        <f>ROUND(I627*H627,2)</f>
        <v>0</v>
      </c>
      <c r="K627" s="132" t="s">
        <v>222</v>
      </c>
      <c r="L627" s="188">
        <f>J627</f>
        <v>0</v>
      </c>
      <c r="M627" s="217"/>
      <c r="N627" s="217"/>
      <c r="O627" s="217"/>
      <c r="P627" s="217"/>
      <c r="Q627" s="217"/>
      <c r="R627" s="217"/>
      <c r="S627" s="217"/>
      <c r="T627" s="217"/>
      <c r="U627" s="217"/>
      <c r="V627" s="217"/>
      <c r="W627" s="249"/>
      <c r="X627" s="26"/>
      <c r="Y627" s="26"/>
      <c r="Z627" s="26"/>
      <c r="AA627" s="26"/>
      <c r="AB627" s="26"/>
      <c r="AC627" s="26"/>
      <c r="AD627" s="26"/>
      <c r="AE627" s="26"/>
      <c r="AR627" s="58" t="s">
        <v>223</v>
      </c>
      <c r="AT627" s="58" t="s">
        <v>218</v>
      </c>
      <c r="AU627" s="58" t="s">
        <v>93</v>
      </c>
      <c r="AY627" s="18" t="s">
        <v>216</v>
      </c>
      <c r="BE627" s="59">
        <f>IF(N627="základní",J627,0)</f>
        <v>0</v>
      </c>
      <c r="BF627" s="59">
        <f>IF(N627="snížená",J627,0)</f>
        <v>0</v>
      </c>
      <c r="BG627" s="59">
        <f>IF(N627="zákl. přenesená",J627,0)</f>
        <v>0</v>
      </c>
      <c r="BH627" s="59">
        <f>IF(N627="sníž. přenesená",J627,0)</f>
        <v>0</v>
      </c>
      <c r="BI627" s="59">
        <f>IF(N627="nulová",J627,0)</f>
        <v>0</v>
      </c>
      <c r="BJ627" s="18" t="s">
        <v>91</v>
      </c>
      <c r="BK627" s="59">
        <f>ROUND(I627*H627,2)</f>
        <v>0</v>
      </c>
      <c r="BL627" s="18" t="s">
        <v>223</v>
      </c>
      <c r="BM627" s="58" t="s">
        <v>889</v>
      </c>
    </row>
    <row r="628" spans="1:51" s="13" customFormat="1" ht="12">
      <c r="A628" s="140"/>
      <c r="B628" s="141"/>
      <c r="C628" s="140"/>
      <c r="D628" s="137" t="s">
        <v>225</v>
      </c>
      <c r="E628" s="142" t="s">
        <v>1</v>
      </c>
      <c r="F628" s="143" t="s">
        <v>890</v>
      </c>
      <c r="G628" s="140"/>
      <c r="H628" s="144">
        <v>1.364</v>
      </c>
      <c r="I628" s="61"/>
      <c r="J628" s="140"/>
      <c r="K628" s="140"/>
      <c r="L628" s="194"/>
      <c r="M628" s="140"/>
      <c r="N628" s="140"/>
      <c r="O628" s="140"/>
      <c r="P628" s="140"/>
      <c r="Q628" s="140"/>
      <c r="R628" s="140"/>
      <c r="S628" s="140"/>
      <c r="T628" s="140"/>
      <c r="U628" s="140"/>
      <c r="V628" s="140"/>
      <c r="W628" s="231"/>
      <c r="AT628" s="60" t="s">
        <v>225</v>
      </c>
      <c r="AU628" s="60" t="s">
        <v>93</v>
      </c>
      <c r="AV628" s="13" t="s">
        <v>93</v>
      </c>
      <c r="AW628" s="13" t="s">
        <v>38</v>
      </c>
      <c r="AX628" s="13" t="s">
        <v>83</v>
      </c>
      <c r="AY628" s="60" t="s">
        <v>216</v>
      </c>
    </row>
    <row r="629" spans="1:51" s="13" customFormat="1" ht="12">
      <c r="A629" s="140"/>
      <c r="B629" s="141"/>
      <c r="C629" s="140"/>
      <c r="D629" s="137" t="s">
        <v>225</v>
      </c>
      <c r="E629" s="142" t="s">
        <v>1</v>
      </c>
      <c r="F629" s="143" t="s">
        <v>891</v>
      </c>
      <c r="G629" s="140"/>
      <c r="H629" s="144">
        <v>0.272</v>
      </c>
      <c r="I629" s="61"/>
      <c r="J629" s="140"/>
      <c r="K629" s="140"/>
      <c r="L629" s="194"/>
      <c r="M629" s="140"/>
      <c r="N629" s="140"/>
      <c r="O629" s="140"/>
      <c r="P629" s="140"/>
      <c r="Q629" s="140"/>
      <c r="R629" s="140"/>
      <c r="S629" s="140"/>
      <c r="T629" s="140"/>
      <c r="U629" s="140"/>
      <c r="V629" s="140"/>
      <c r="W629" s="231"/>
      <c r="AT629" s="60" t="s">
        <v>225</v>
      </c>
      <c r="AU629" s="60" t="s">
        <v>93</v>
      </c>
      <c r="AV629" s="13" t="s">
        <v>93</v>
      </c>
      <c r="AW629" s="13" t="s">
        <v>38</v>
      </c>
      <c r="AX629" s="13" t="s">
        <v>83</v>
      </c>
      <c r="AY629" s="60" t="s">
        <v>216</v>
      </c>
    </row>
    <row r="630" spans="1:51" s="13" customFormat="1" ht="12">
      <c r="A630" s="140"/>
      <c r="B630" s="141"/>
      <c r="C630" s="140"/>
      <c r="D630" s="137" t="s">
        <v>225</v>
      </c>
      <c r="E630" s="142" t="s">
        <v>1</v>
      </c>
      <c r="F630" s="143" t="s">
        <v>892</v>
      </c>
      <c r="G630" s="140"/>
      <c r="H630" s="144">
        <v>0.464</v>
      </c>
      <c r="I630" s="61"/>
      <c r="J630" s="140"/>
      <c r="K630" s="140"/>
      <c r="L630" s="194"/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231"/>
      <c r="AT630" s="60" t="s">
        <v>225</v>
      </c>
      <c r="AU630" s="60" t="s">
        <v>93</v>
      </c>
      <c r="AV630" s="13" t="s">
        <v>93</v>
      </c>
      <c r="AW630" s="13" t="s">
        <v>38</v>
      </c>
      <c r="AX630" s="13" t="s">
        <v>83</v>
      </c>
      <c r="AY630" s="60" t="s">
        <v>216</v>
      </c>
    </row>
    <row r="631" spans="1:51" s="14" customFormat="1" ht="12">
      <c r="A631" s="145"/>
      <c r="B631" s="146"/>
      <c r="C631" s="145"/>
      <c r="D631" s="137" t="s">
        <v>225</v>
      </c>
      <c r="E631" s="147" t="s">
        <v>1</v>
      </c>
      <c r="F631" s="148" t="s">
        <v>229</v>
      </c>
      <c r="G631" s="145"/>
      <c r="H631" s="149">
        <v>2.1</v>
      </c>
      <c r="I631" s="63"/>
      <c r="J631" s="145"/>
      <c r="K631" s="145"/>
      <c r="L631" s="200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235"/>
      <c r="AT631" s="62" t="s">
        <v>225</v>
      </c>
      <c r="AU631" s="62" t="s">
        <v>93</v>
      </c>
      <c r="AV631" s="14" t="s">
        <v>223</v>
      </c>
      <c r="AW631" s="14" t="s">
        <v>38</v>
      </c>
      <c r="AX631" s="14" t="s">
        <v>91</v>
      </c>
      <c r="AY631" s="62" t="s">
        <v>216</v>
      </c>
    </row>
    <row r="632" spans="1:65" s="2" customFormat="1" ht="24.2" customHeight="1">
      <c r="A632" s="83"/>
      <c r="B632" s="84"/>
      <c r="C632" s="130" t="s">
        <v>893</v>
      </c>
      <c r="D632" s="130" t="s">
        <v>218</v>
      </c>
      <c r="E632" s="131" t="s">
        <v>894</v>
      </c>
      <c r="F632" s="132" t="s">
        <v>895</v>
      </c>
      <c r="G632" s="133" t="s">
        <v>221</v>
      </c>
      <c r="H632" s="134">
        <v>76.95</v>
      </c>
      <c r="I632" s="57"/>
      <c r="J632" s="187">
        <f>ROUND(I632*H632,2)</f>
        <v>0</v>
      </c>
      <c r="K632" s="132" t="s">
        <v>222</v>
      </c>
      <c r="L632" s="188">
        <f>J632</f>
        <v>0</v>
      </c>
      <c r="M632" s="217"/>
      <c r="N632" s="217"/>
      <c r="O632" s="217"/>
      <c r="P632" s="217"/>
      <c r="Q632" s="217"/>
      <c r="R632" s="217"/>
      <c r="S632" s="217"/>
      <c r="T632" s="217"/>
      <c r="U632" s="217"/>
      <c r="V632" s="217"/>
      <c r="W632" s="249"/>
      <c r="X632" s="26"/>
      <c r="Y632" s="26"/>
      <c r="Z632" s="26"/>
      <c r="AA632" s="26"/>
      <c r="AB632" s="26"/>
      <c r="AC632" s="26"/>
      <c r="AD632" s="26"/>
      <c r="AE632" s="26"/>
      <c r="AR632" s="58" t="s">
        <v>223</v>
      </c>
      <c r="AT632" s="58" t="s">
        <v>218</v>
      </c>
      <c r="AU632" s="58" t="s">
        <v>93</v>
      </c>
      <c r="AY632" s="18" t="s">
        <v>216</v>
      </c>
      <c r="BE632" s="59">
        <f>IF(N632="základní",J632,0)</f>
        <v>0</v>
      </c>
      <c r="BF632" s="59">
        <f>IF(N632="snížená",J632,0)</f>
        <v>0</v>
      </c>
      <c r="BG632" s="59">
        <f>IF(N632="zákl. přenesená",J632,0)</f>
        <v>0</v>
      </c>
      <c r="BH632" s="59">
        <f>IF(N632="sníž. přenesená",J632,0)</f>
        <v>0</v>
      </c>
      <c r="BI632" s="59">
        <f>IF(N632="nulová",J632,0)</f>
        <v>0</v>
      </c>
      <c r="BJ632" s="18" t="s">
        <v>91</v>
      </c>
      <c r="BK632" s="59">
        <f>ROUND(I632*H632,2)</f>
        <v>0</v>
      </c>
      <c r="BL632" s="18" t="s">
        <v>223</v>
      </c>
      <c r="BM632" s="58" t="s">
        <v>896</v>
      </c>
    </row>
    <row r="633" spans="1:51" s="15" customFormat="1" ht="22.5">
      <c r="A633" s="135"/>
      <c r="B633" s="136"/>
      <c r="C633" s="135"/>
      <c r="D633" s="137" t="s">
        <v>225</v>
      </c>
      <c r="E633" s="138" t="s">
        <v>1</v>
      </c>
      <c r="F633" s="139" t="s">
        <v>897</v>
      </c>
      <c r="G633" s="135"/>
      <c r="H633" s="138" t="s">
        <v>1</v>
      </c>
      <c r="I633" s="65"/>
      <c r="J633" s="135"/>
      <c r="K633" s="135"/>
      <c r="L633" s="194"/>
      <c r="M633" s="140"/>
      <c r="N633" s="140"/>
      <c r="O633" s="140"/>
      <c r="P633" s="140"/>
      <c r="Q633" s="140"/>
      <c r="R633" s="140"/>
      <c r="S633" s="140"/>
      <c r="T633" s="140"/>
      <c r="U633" s="140"/>
      <c r="V633" s="140"/>
      <c r="W633" s="231"/>
      <c r="AT633" s="64" t="s">
        <v>225</v>
      </c>
      <c r="AU633" s="64" t="s">
        <v>93</v>
      </c>
      <c r="AV633" s="15" t="s">
        <v>91</v>
      </c>
      <c r="AW633" s="15" t="s">
        <v>38</v>
      </c>
      <c r="AX633" s="15" t="s">
        <v>83</v>
      </c>
      <c r="AY633" s="64" t="s">
        <v>216</v>
      </c>
    </row>
    <row r="634" spans="1:51" s="13" customFormat="1" ht="12">
      <c r="A634" s="140"/>
      <c r="B634" s="141"/>
      <c r="C634" s="140"/>
      <c r="D634" s="137" t="s">
        <v>225</v>
      </c>
      <c r="E634" s="142" t="s">
        <v>1</v>
      </c>
      <c r="F634" s="143" t="s">
        <v>898</v>
      </c>
      <c r="G634" s="140"/>
      <c r="H634" s="144">
        <v>51.15</v>
      </c>
      <c r="I634" s="61"/>
      <c r="J634" s="140"/>
      <c r="K634" s="140"/>
      <c r="L634" s="194"/>
      <c r="M634" s="140"/>
      <c r="N634" s="140"/>
      <c r="O634" s="140"/>
      <c r="P634" s="140"/>
      <c r="Q634" s="140"/>
      <c r="R634" s="140"/>
      <c r="S634" s="140"/>
      <c r="T634" s="140"/>
      <c r="U634" s="140"/>
      <c r="V634" s="140"/>
      <c r="W634" s="231"/>
      <c r="AT634" s="60" t="s">
        <v>225</v>
      </c>
      <c r="AU634" s="60" t="s">
        <v>93</v>
      </c>
      <c r="AV634" s="13" t="s">
        <v>93</v>
      </c>
      <c r="AW634" s="13" t="s">
        <v>38</v>
      </c>
      <c r="AX634" s="13" t="s">
        <v>83</v>
      </c>
      <c r="AY634" s="60" t="s">
        <v>216</v>
      </c>
    </row>
    <row r="635" spans="1:51" s="13" customFormat="1" ht="12">
      <c r="A635" s="140"/>
      <c r="B635" s="141"/>
      <c r="C635" s="140"/>
      <c r="D635" s="137" t="s">
        <v>225</v>
      </c>
      <c r="E635" s="142" t="s">
        <v>1</v>
      </c>
      <c r="F635" s="143" t="s">
        <v>227</v>
      </c>
      <c r="G635" s="140"/>
      <c r="H635" s="144">
        <v>10.2</v>
      </c>
      <c r="I635" s="61"/>
      <c r="J635" s="140"/>
      <c r="K635" s="140"/>
      <c r="L635" s="194"/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231"/>
      <c r="AT635" s="60" t="s">
        <v>225</v>
      </c>
      <c r="AU635" s="60" t="s">
        <v>93</v>
      </c>
      <c r="AV635" s="13" t="s">
        <v>93</v>
      </c>
      <c r="AW635" s="13" t="s">
        <v>38</v>
      </c>
      <c r="AX635" s="13" t="s">
        <v>83</v>
      </c>
      <c r="AY635" s="60" t="s">
        <v>216</v>
      </c>
    </row>
    <row r="636" spans="1:51" s="13" customFormat="1" ht="12">
      <c r="A636" s="140"/>
      <c r="B636" s="141"/>
      <c r="C636" s="140"/>
      <c r="D636" s="137" t="s">
        <v>225</v>
      </c>
      <c r="E636" s="142" t="s">
        <v>1</v>
      </c>
      <c r="F636" s="143" t="s">
        <v>899</v>
      </c>
      <c r="G636" s="140"/>
      <c r="H636" s="144">
        <v>15.6</v>
      </c>
      <c r="I636" s="61"/>
      <c r="J636" s="140"/>
      <c r="K636" s="140"/>
      <c r="L636" s="194"/>
      <c r="M636" s="140"/>
      <c r="N636" s="140"/>
      <c r="O636" s="140"/>
      <c r="P636" s="140"/>
      <c r="Q636" s="140"/>
      <c r="R636" s="140"/>
      <c r="S636" s="140"/>
      <c r="T636" s="140"/>
      <c r="U636" s="140"/>
      <c r="V636" s="140"/>
      <c r="W636" s="231"/>
      <c r="AT636" s="60" t="s">
        <v>225</v>
      </c>
      <c r="AU636" s="60" t="s">
        <v>93</v>
      </c>
      <c r="AV636" s="13" t="s">
        <v>93</v>
      </c>
      <c r="AW636" s="13" t="s">
        <v>38</v>
      </c>
      <c r="AX636" s="13" t="s">
        <v>83</v>
      </c>
      <c r="AY636" s="60" t="s">
        <v>216</v>
      </c>
    </row>
    <row r="637" spans="1:51" s="14" customFormat="1" ht="12">
      <c r="A637" s="145"/>
      <c r="B637" s="146"/>
      <c r="C637" s="145"/>
      <c r="D637" s="137" t="s">
        <v>225</v>
      </c>
      <c r="E637" s="147" t="s">
        <v>1</v>
      </c>
      <c r="F637" s="148" t="s">
        <v>229</v>
      </c>
      <c r="G637" s="145"/>
      <c r="H637" s="149">
        <v>76.95</v>
      </c>
      <c r="I637" s="63"/>
      <c r="J637" s="145"/>
      <c r="K637" s="145"/>
      <c r="L637" s="194"/>
      <c r="M637" s="140"/>
      <c r="N637" s="140"/>
      <c r="O637" s="140"/>
      <c r="P637" s="140"/>
      <c r="Q637" s="140"/>
      <c r="R637" s="140"/>
      <c r="S637" s="140"/>
      <c r="T637" s="140"/>
      <c r="U637" s="140"/>
      <c r="V637" s="140"/>
      <c r="W637" s="231"/>
      <c r="AT637" s="62" t="s">
        <v>225</v>
      </c>
      <c r="AU637" s="62" t="s">
        <v>93</v>
      </c>
      <c r="AV637" s="14" t="s">
        <v>223</v>
      </c>
      <c r="AW637" s="14" t="s">
        <v>38</v>
      </c>
      <c r="AX637" s="14" t="s">
        <v>91</v>
      </c>
      <c r="AY637" s="62" t="s">
        <v>216</v>
      </c>
    </row>
    <row r="638" spans="1:65" s="2" customFormat="1" ht="24.2" customHeight="1">
      <c r="A638" s="83"/>
      <c r="B638" s="84"/>
      <c r="C638" s="130" t="s">
        <v>900</v>
      </c>
      <c r="D638" s="130" t="s">
        <v>218</v>
      </c>
      <c r="E638" s="131" t="s">
        <v>901</v>
      </c>
      <c r="F638" s="132" t="s">
        <v>902</v>
      </c>
      <c r="G638" s="133" t="s">
        <v>237</v>
      </c>
      <c r="H638" s="134">
        <v>53.5</v>
      </c>
      <c r="I638" s="57"/>
      <c r="J638" s="187">
        <f>ROUND(I638*H638,2)</f>
        <v>0</v>
      </c>
      <c r="K638" s="132" t="s">
        <v>222</v>
      </c>
      <c r="L638" s="188">
        <f>J638</f>
        <v>0</v>
      </c>
      <c r="M638" s="217"/>
      <c r="N638" s="217"/>
      <c r="O638" s="217"/>
      <c r="P638" s="217"/>
      <c r="Q638" s="217"/>
      <c r="R638" s="217"/>
      <c r="S638" s="217"/>
      <c r="T638" s="217"/>
      <c r="U638" s="217"/>
      <c r="V638" s="217"/>
      <c r="W638" s="249"/>
      <c r="X638" s="26"/>
      <c r="Y638" s="26"/>
      <c r="Z638" s="26"/>
      <c r="AA638" s="26"/>
      <c r="AB638" s="26"/>
      <c r="AC638" s="26"/>
      <c r="AD638" s="26"/>
      <c r="AE638" s="26"/>
      <c r="AR638" s="58" t="s">
        <v>223</v>
      </c>
      <c r="AT638" s="58" t="s">
        <v>218</v>
      </c>
      <c r="AU638" s="58" t="s">
        <v>93</v>
      </c>
      <c r="AY638" s="18" t="s">
        <v>216</v>
      </c>
      <c r="BE638" s="59">
        <f>IF(N638="základní",J638,0)</f>
        <v>0</v>
      </c>
      <c r="BF638" s="59">
        <f>IF(N638="snížená",J638,0)</f>
        <v>0</v>
      </c>
      <c r="BG638" s="59">
        <f>IF(N638="zákl. přenesená",J638,0)</f>
        <v>0</v>
      </c>
      <c r="BH638" s="59">
        <f>IF(N638="sníž. přenesená",J638,0)</f>
        <v>0</v>
      </c>
      <c r="BI638" s="59">
        <f>IF(N638="nulová",J638,0)</f>
        <v>0</v>
      </c>
      <c r="BJ638" s="18" t="s">
        <v>91</v>
      </c>
      <c r="BK638" s="59">
        <f>ROUND(I638*H638,2)</f>
        <v>0</v>
      </c>
      <c r="BL638" s="18" t="s">
        <v>223</v>
      </c>
      <c r="BM638" s="58" t="s">
        <v>903</v>
      </c>
    </row>
    <row r="639" spans="1:51" s="13" customFormat="1" ht="12">
      <c r="A639" s="140"/>
      <c r="B639" s="141"/>
      <c r="C639" s="140"/>
      <c r="D639" s="137" t="s">
        <v>225</v>
      </c>
      <c r="E639" s="142" t="s">
        <v>1</v>
      </c>
      <c r="F639" s="143" t="s">
        <v>904</v>
      </c>
      <c r="G639" s="140"/>
      <c r="H639" s="144">
        <v>35.1</v>
      </c>
      <c r="I639" s="61"/>
      <c r="J639" s="140"/>
      <c r="K639" s="140"/>
      <c r="L639" s="194"/>
      <c r="M639" s="140"/>
      <c r="N639" s="140"/>
      <c r="O639" s="140"/>
      <c r="P639" s="140"/>
      <c r="Q639" s="140"/>
      <c r="R639" s="140"/>
      <c r="S639" s="140"/>
      <c r="T639" s="140"/>
      <c r="U639" s="140"/>
      <c r="V639" s="140"/>
      <c r="W639" s="231"/>
      <c r="AT639" s="60" t="s">
        <v>225</v>
      </c>
      <c r="AU639" s="60" t="s">
        <v>93</v>
      </c>
      <c r="AV639" s="13" t="s">
        <v>93</v>
      </c>
      <c r="AW639" s="13" t="s">
        <v>38</v>
      </c>
      <c r="AX639" s="13" t="s">
        <v>83</v>
      </c>
      <c r="AY639" s="60" t="s">
        <v>216</v>
      </c>
    </row>
    <row r="640" spans="1:51" s="13" customFormat="1" ht="12">
      <c r="A640" s="140"/>
      <c r="B640" s="141"/>
      <c r="C640" s="140"/>
      <c r="D640" s="137" t="s">
        <v>225</v>
      </c>
      <c r="E640" s="142" t="s">
        <v>1</v>
      </c>
      <c r="F640" s="143" t="s">
        <v>240</v>
      </c>
      <c r="G640" s="140"/>
      <c r="H640" s="144">
        <v>6.8</v>
      </c>
      <c r="I640" s="61"/>
      <c r="J640" s="140"/>
      <c r="K640" s="140"/>
      <c r="L640" s="194"/>
      <c r="M640" s="140"/>
      <c r="N640" s="140"/>
      <c r="O640" s="140"/>
      <c r="P640" s="140"/>
      <c r="Q640" s="140"/>
      <c r="R640" s="140"/>
      <c r="S640" s="140"/>
      <c r="T640" s="140"/>
      <c r="U640" s="140"/>
      <c r="V640" s="140"/>
      <c r="W640" s="231"/>
      <c r="AT640" s="60" t="s">
        <v>225</v>
      </c>
      <c r="AU640" s="60" t="s">
        <v>93</v>
      </c>
      <c r="AV640" s="13" t="s">
        <v>93</v>
      </c>
      <c r="AW640" s="13" t="s">
        <v>38</v>
      </c>
      <c r="AX640" s="13" t="s">
        <v>83</v>
      </c>
      <c r="AY640" s="60" t="s">
        <v>216</v>
      </c>
    </row>
    <row r="641" spans="1:51" s="13" customFormat="1" ht="12">
      <c r="A641" s="140"/>
      <c r="B641" s="141"/>
      <c r="C641" s="140"/>
      <c r="D641" s="137" t="s">
        <v>225</v>
      </c>
      <c r="E641" s="142" t="s">
        <v>1</v>
      </c>
      <c r="F641" s="143" t="s">
        <v>905</v>
      </c>
      <c r="G641" s="140"/>
      <c r="H641" s="144">
        <v>11.6</v>
      </c>
      <c r="I641" s="61"/>
      <c r="J641" s="140"/>
      <c r="K641" s="140"/>
      <c r="L641" s="194"/>
      <c r="M641" s="140"/>
      <c r="N641" s="140"/>
      <c r="O641" s="140"/>
      <c r="P641" s="140"/>
      <c r="Q641" s="140"/>
      <c r="R641" s="140"/>
      <c r="S641" s="140"/>
      <c r="T641" s="140"/>
      <c r="U641" s="140"/>
      <c r="V641" s="140"/>
      <c r="W641" s="231"/>
      <c r="AT641" s="60" t="s">
        <v>225</v>
      </c>
      <c r="AU641" s="60" t="s">
        <v>93</v>
      </c>
      <c r="AV641" s="13" t="s">
        <v>93</v>
      </c>
      <c r="AW641" s="13" t="s">
        <v>38</v>
      </c>
      <c r="AX641" s="13" t="s">
        <v>83</v>
      </c>
      <c r="AY641" s="60" t="s">
        <v>216</v>
      </c>
    </row>
    <row r="642" spans="1:51" s="14" customFormat="1" ht="12">
      <c r="A642" s="145"/>
      <c r="B642" s="146"/>
      <c r="C642" s="145"/>
      <c r="D642" s="137" t="s">
        <v>225</v>
      </c>
      <c r="E642" s="147" t="s">
        <v>1</v>
      </c>
      <c r="F642" s="148" t="s">
        <v>229</v>
      </c>
      <c r="G642" s="145"/>
      <c r="H642" s="149">
        <v>53.5</v>
      </c>
      <c r="I642" s="63"/>
      <c r="J642" s="145"/>
      <c r="K642" s="145"/>
      <c r="L642" s="200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235"/>
      <c r="AT642" s="62" t="s">
        <v>225</v>
      </c>
      <c r="AU642" s="62" t="s">
        <v>93</v>
      </c>
      <c r="AV642" s="14" t="s">
        <v>223</v>
      </c>
      <c r="AW642" s="14" t="s">
        <v>38</v>
      </c>
      <c r="AX642" s="14" t="s">
        <v>91</v>
      </c>
      <c r="AY642" s="62" t="s">
        <v>216</v>
      </c>
    </row>
    <row r="643" spans="1:63" s="12" customFormat="1" ht="22.9" customHeight="1">
      <c r="A643" s="125"/>
      <c r="B643" s="126"/>
      <c r="C643" s="125"/>
      <c r="D643" s="127" t="s">
        <v>82</v>
      </c>
      <c r="E643" s="129" t="s">
        <v>268</v>
      </c>
      <c r="F643" s="129" t="s">
        <v>906</v>
      </c>
      <c r="G643" s="125"/>
      <c r="H643" s="125"/>
      <c r="I643" s="54"/>
      <c r="J643" s="186">
        <f>BK643</f>
        <v>0</v>
      </c>
      <c r="K643" s="125"/>
      <c r="L643" s="183"/>
      <c r="M643" s="216"/>
      <c r="N643" s="216"/>
      <c r="O643" s="216"/>
      <c r="P643" s="216"/>
      <c r="Q643" s="216"/>
      <c r="R643" s="216"/>
      <c r="S643" s="216"/>
      <c r="T643" s="216"/>
      <c r="U643" s="216"/>
      <c r="V643" s="216"/>
      <c r="W643" s="248"/>
      <c r="AR643" s="53" t="s">
        <v>91</v>
      </c>
      <c r="AT643" s="55" t="s">
        <v>82</v>
      </c>
      <c r="AU643" s="55" t="s">
        <v>91</v>
      </c>
      <c r="AY643" s="53" t="s">
        <v>216</v>
      </c>
      <c r="BK643" s="56">
        <f>SUM(BK644:BK1155)</f>
        <v>0</v>
      </c>
    </row>
    <row r="644" spans="1:65" s="2" customFormat="1" ht="33" customHeight="1">
      <c r="A644" s="83"/>
      <c r="B644" s="84"/>
      <c r="C644" s="130" t="s">
        <v>907</v>
      </c>
      <c r="D644" s="130" t="s">
        <v>218</v>
      </c>
      <c r="E644" s="131" t="s">
        <v>908</v>
      </c>
      <c r="F644" s="132" t="s">
        <v>909</v>
      </c>
      <c r="G644" s="133" t="s">
        <v>237</v>
      </c>
      <c r="H644" s="134">
        <v>1</v>
      </c>
      <c r="I644" s="57"/>
      <c r="J644" s="187">
        <f>ROUND(I644*H644,2)</f>
        <v>0</v>
      </c>
      <c r="K644" s="132" t="s">
        <v>222</v>
      </c>
      <c r="L644" s="188">
        <f>I644</f>
        <v>0</v>
      </c>
      <c r="M644" s="217"/>
      <c r="N644" s="217"/>
      <c r="O644" s="217"/>
      <c r="P644" s="217"/>
      <c r="Q644" s="217"/>
      <c r="R644" s="217"/>
      <c r="S644" s="217"/>
      <c r="T644" s="217"/>
      <c r="U644" s="217"/>
      <c r="V644" s="217"/>
      <c r="W644" s="249"/>
      <c r="X644" s="26"/>
      <c r="Y644" s="26"/>
      <c r="Z644" s="26"/>
      <c r="AA644" s="26"/>
      <c r="AB644" s="26"/>
      <c r="AC644" s="26"/>
      <c r="AD644" s="26"/>
      <c r="AE644" s="26"/>
      <c r="AR644" s="58" t="s">
        <v>223</v>
      </c>
      <c r="AT644" s="58" t="s">
        <v>218</v>
      </c>
      <c r="AU644" s="58" t="s">
        <v>93</v>
      </c>
      <c r="AY644" s="18" t="s">
        <v>216</v>
      </c>
      <c r="BE644" s="59">
        <f>IF(N644="základní",J644,0)</f>
        <v>0</v>
      </c>
      <c r="BF644" s="59">
        <f>IF(N644="snížená",J644,0)</f>
        <v>0</v>
      </c>
      <c r="BG644" s="59">
        <f>IF(N644="zákl. přenesená",J644,0)</f>
        <v>0</v>
      </c>
      <c r="BH644" s="59">
        <f>IF(N644="sníž. přenesená",J644,0)</f>
        <v>0</v>
      </c>
      <c r="BI644" s="59">
        <f>IF(N644="nulová",J644,0)</f>
        <v>0</v>
      </c>
      <c r="BJ644" s="18" t="s">
        <v>91</v>
      </c>
      <c r="BK644" s="59">
        <f>ROUND(I644*H644,2)</f>
        <v>0</v>
      </c>
      <c r="BL644" s="18" t="s">
        <v>223</v>
      </c>
      <c r="BM644" s="58" t="s">
        <v>910</v>
      </c>
    </row>
    <row r="645" spans="1:51" s="13" customFormat="1" ht="12">
      <c r="A645" s="140"/>
      <c r="B645" s="141"/>
      <c r="C645" s="140"/>
      <c r="D645" s="137" t="s">
        <v>225</v>
      </c>
      <c r="E645" s="142" t="s">
        <v>1</v>
      </c>
      <c r="F645" s="143" t="s">
        <v>911</v>
      </c>
      <c r="G645" s="140"/>
      <c r="H645" s="144">
        <v>1</v>
      </c>
      <c r="I645" s="61"/>
      <c r="J645" s="140"/>
      <c r="K645" s="140"/>
      <c r="L645" s="194"/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231"/>
      <c r="AT645" s="60" t="s">
        <v>225</v>
      </c>
      <c r="AU645" s="60" t="s">
        <v>93</v>
      </c>
      <c r="AV645" s="13" t="s">
        <v>93</v>
      </c>
      <c r="AW645" s="13" t="s">
        <v>38</v>
      </c>
      <c r="AX645" s="13" t="s">
        <v>91</v>
      </c>
      <c r="AY645" s="60" t="s">
        <v>216</v>
      </c>
    </row>
    <row r="646" spans="1:65" s="2" customFormat="1" ht="16.5" customHeight="1">
      <c r="A646" s="83"/>
      <c r="B646" s="84"/>
      <c r="C646" s="252" t="s">
        <v>912</v>
      </c>
      <c r="D646" s="252" t="s">
        <v>295</v>
      </c>
      <c r="E646" s="253" t="s">
        <v>913</v>
      </c>
      <c r="F646" s="254" t="s">
        <v>914</v>
      </c>
      <c r="G646" s="255" t="s">
        <v>237</v>
      </c>
      <c r="H646" s="256">
        <v>1</v>
      </c>
      <c r="I646" s="66"/>
      <c r="J646" s="280">
        <f>ROUND(I646*H646,2)</f>
        <v>0</v>
      </c>
      <c r="K646" s="254" t="s">
        <v>222</v>
      </c>
      <c r="L646" s="188">
        <f>J646</f>
        <v>0</v>
      </c>
      <c r="M646" s="217"/>
      <c r="N646" s="217"/>
      <c r="O646" s="217"/>
      <c r="P646" s="217"/>
      <c r="Q646" s="217"/>
      <c r="R646" s="217"/>
      <c r="S646" s="217"/>
      <c r="T646" s="217"/>
      <c r="U646" s="217"/>
      <c r="V646" s="217"/>
      <c r="W646" s="249"/>
      <c r="X646" s="26"/>
      <c r="Y646" s="26"/>
      <c r="Z646" s="26"/>
      <c r="AA646" s="26"/>
      <c r="AB646" s="26"/>
      <c r="AC646" s="26"/>
      <c r="AD646" s="26"/>
      <c r="AE646" s="26"/>
      <c r="AR646" s="58" t="s">
        <v>263</v>
      </c>
      <c r="AT646" s="58" t="s">
        <v>295</v>
      </c>
      <c r="AU646" s="58" t="s">
        <v>93</v>
      </c>
      <c r="AY646" s="18" t="s">
        <v>216</v>
      </c>
      <c r="BE646" s="59">
        <f>IF(N646="základní",J646,0)</f>
        <v>0</v>
      </c>
      <c r="BF646" s="59">
        <f>IF(N646="snížená",J646,0)</f>
        <v>0</v>
      </c>
      <c r="BG646" s="59">
        <f>IF(N646="zákl. přenesená",J646,0)</f>
        <v>0</v>
      </c>
      <c r="BH646" s="59">
        <f>IF(N646="sníž. přenesená",J646,0)</f>
        <v>0</v>
      </c>
      <c r="BI646" s="59">
        <f>IF(N646="nulová",J646,0)</f>
        <v>0</v>
      </c>
      <c r="BJ646" s="18" t="s">
        <v>91</v>
      </c>
      <c r="BK646" s="59">
        <f>ROUND(I646*H646,2)</f>
        <v>0</v>
      </c>
      <c r="BL646" s="18" t="s">
        <v>223</v>
      </c>
      <c r="BM646" s="58" t="s">
        <v>915</v>
      </c>
    </row>
    <row r="647" spans="1:65" s="2" customFormat="1" ht="33" customHeight="1">
      <c r="A647" s="83"/>
      <c r="B647" s="84"/>
      <c r="C647" s="130" t="s">
        <v>916</v>
      </c>
      <c r="D647" s="130" t="s">
        <v>218</v>
      </c>
      <c r="E647" s="131" t="s">
        <v>917</v>
      </c>
      <c r="F647" s="132" t="s">
        <v>918</v>
      </c>
      <c r="G647" s="133" t="s">
        <v>221</v>
      </c>
      <c r="H647" s="134">
        <v>988.26</v>
      </c>
      <c r="I647" s="57"/>
      <c r="J647" s="187">
        <f>ROUND(I647*H647,2)</f>
        <v>0</v>
      </c>
      <c r="K647" s="132" t="s">
        <v>222</v>
      </c>
      <c r="L647" s="188">
        <f>J647</f>
        <v>0</v>
      </c>
      <c r="M647" s="217"/>
      <c r="N647" s="217"/>
      <c r="O647" s="217"/>
      <c r="P647" s="217"/>
      <c r="Q647" s="217"/>
      <c r="R647" s="217"/>
      <c r="S647" s="217"/>
      <c r="T647" s="217"/>
      <c r="U647" s="217"/>
      <c r="V647" s="217"/>
      <c r="W647" s="249"/>
      <c r="X647" s="26"/>
      <c r="Y647" s="26"/>
      <c r="Z647" s="26"/>
      <c r="AA647" s="26"/>
      <c r="AB647" s="26"/>
      <c r="AC647" s="26"/>
      <c r="AD647" s="26"/>
      <c r="AE647" s="26"/>
      <c r="AR647" s="58" t="s">
        <v>223</v>
      </c>
      <c r="AT647" s="58" t="s">
        <v>218</v>
      </c>
      <c r="AU647" s="58" t="s">
        <v>93</v>
      </c>
      <c r="AY647" s="18" t="s">
        <v>216</v>
      </c>
      <c r="BE647" s="59">
        <f>IF(N647="základní",J647,0)</f>
        <v>0</v>
      </c>
      <c r="BF647" s="59">
        <f>IF(N647="snížená",J647,0)</f>
        <v>0</v>
      </c>
      <c r="BG647" s="59">
        <f>IF(N647="zákl. přenesená",J647,0)</f>
        <v>0</v>
      </c>
      <c r="BH647" s="59">
        <f>IF(N647="sníž. přenesená",J647,0)</f>
        <v>0</v>
      </c>
      <c r="BI647" s="59">
        <f>IF(N647="nulová",J647,0)</f>
        <v>0</v>
      </c>
      <c r="BJ647" s="18" t="s">
        <v>91</v>
      </c>
      <c r="BK647" s="59">
        <f>ROUND(I647*H647,2)</f>
        <v>0</v>
      </c>
      <c r="BL647" s="18" t="s">
        <v>223</v>
      </c>
      <c r="BM647" s="58" t="s">
        <v>919</v>
      </c>
    </row>
    <row r="648" spans="1:51" s="13" customFormat="1" ht="12">
      <c r="A648" s="140"/>
      <c r="B648" s="141"/>
      <c r="C648" s="140"/>
      <c r="D648" s="137" t="s">
        <v>225</v>
      </c>
      <c r="E648" s="142" t="s">
        <v>1</v>
      </c>
      <c r="F648" s="143" t="s">
        <v>151</v>
      </c>
      <c r="G648" s="140"/>
      <c r="H648" s="144">
        <v>988.26</v>
      </c>
      <c r="I648" s="61"/>
      <c r="J648" s="140"/>
      <c r="K648" s="140"/>
      <c r="L648" s="200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235"/>
      <c r="AT648" s="60" t="s">
        <v>225</v>
      </c>
      <c r="AU648" s="60" t="s">
        <v>93</v>
      </c>
      <c r="AV648" s="13" t="s">
        <v>93</v>
      </c>
      <c r="AW648" s="13" t="s">
        <v>38</v>
      </c>
      <c r="AX648" s="13" t="s">
        <v>91</v>
      </c>
      <c r="AY648" s="60" t="s">
        <v>216</v>
      </c>
    </row>
    <row r="649" spans="1:65" s="2" customFormat="1" ht="24.2" customHeight="1">
      <c r="A649" s="83"/>
      <c r="B649" s="84"/>
      <c r="C649" s="130" t="s">
        <v>920</v>
      </c>
      <c r="D649" s="130" t="s">
        <v>218</v>
      </c>
      <c r="E649" s="131" t="s">
        <v>921</v>
      </c>
      <c r="F649" s="132" t="s">
        <v>922</v>
      </c>
      <c r="G649" s="133" t="s">
        <v>923</v>
      </c>
      <c r="H649" s="134">
        <v>9</v>
      </c>
      <c r="I649" s="57"/>
      <c r="J649" s="187">
        <f>ROUND(I649*H649,2)</f>
        <v>0</v>
      </c>
      <c r="K649" s="132" t="s">
        <v>222</v>
      </c>
      <c r="L649" s="188">
        <f>J649</f>
        <v>0</v>
      </c>
      <c r="M649" s="217"/>
      <c r="N649" s="217"/>
      <c r="O649" s="217"/>
      <c r="P649" s="217"/>
      <c r="Q649" s="217"/>
      <c r="R649" s="217"/>
      <c r="S649" s="217"/>
      <c r="T649" s="217"/>
      <c r="U649" s="217"/>
      <c r="V649" s="217"/>
      <c r="W649" s="249"/>
      <c r="X649" s="26"/>
      <c r="Y649" s="26"/>
      <c r="Z649" s="26"/>
      <c r="AA649" s="26"/>
      <c r="AB649" s="26"/>
      <c r="AC649" s="26"/>
      <c r="AD649" s="26"/>
      <c r="AE649" s="26"/>
      <c r="AR649" s="58" t="s">
        <v>223</v>
      </c>
      <c r="AT649" s="58" t="s">
        <v>218</v>
      </c>
      <c r="AU649" s="58" t="s">
        <v>93</v>
      </c>
      <c r="AY649" s="18" t="s">
        <v>216</v>
      </c>
      <c r="BE649" s="59">
        <f>IF(N649="základní",J649,0)</f>
        <v>0</v>
      </c>
      <c r="BF649" s="59">
        <f>IF(N649="snížená",J649,0)</f>
        <v>0</v>
      </c>
      <c r="BG649" s="59">
        <f>IF(N649="zákl. přenesená",J649,0)</f>
        <v>0</v>
      </c>
      <c r="BH649" s="59">
        <f>IF(N649="sníž. přenesená",J649,0)</f>
        <v>0</v>
      </c>
      <c r="BI649" s="59">
        <f>IF(N649="nulová",J649,0)</f>
        <v>0</v>
      </c>
      <c r="BJ649" s="18" t="s">
        <v>91</v>
      </c>
      <c r="BK649" s="59">
        <f>ROUND(I649*H649,2)</f>
        <v>0</v>
      </c>
      <c r="BL649" s="18" t="s">
        <v>223</v>
      </c>
      <c r="BM649" s="58" t="s">
        <v>924</v>
      </c>
    </row>
    <row r="650" spans="1:51" s="13" customFormat="1" ht="12">
      <c r="A650" s="140"/>
      <c r="B650" s="141"/>
      <c r="C650" s="140"/>
      <c r="D650" s="137" t="s">
        <v>225</v>
      </c>
      <c r="E650" s="142" t="s">
        <v>1</v>
      </c>
      <c r="F650" s="143" t="s">
        <v>925</v>
      </c>
      <c r="G650" s="140"/>
      <c r="H650" s="144">
        <v>3</v>
      </c>
      <c r="I650" s="61"/>
      <c r="J650" s="140"/>
      <c r="K650" s="140"/>
      <c r="L650" s="194"/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231"/>
      <c r="AT650" s="60" t="s">
        <v>225</v>
      </c>
      <c r="AU650" s="60" t="s">
        <v>93</v>
      </c>
      <c r="AV650" s="13" t="s">
        <v>93</v>
      </c>
      <c r="AW650" s="13" t="s">
        <v>38</v>
      </c>
      <c r="AX650" s="13" t="s">
        <v>83</v>
      </c>
      <c r="AY650" s="60" t="s">
        <v>216</v>
      </c>
    </row>
    <row r="651" spans="1:51" s="13" customFormat="1" ht="12">
      <c r="A651" s="140"/>
      <c r="B651" s="141"/>
      <c r="C651" s="140"/>
      <c r="D651" s="137" t="s">
        <v>225</v>
      </c>
      <c r="E651" s="142" t="s">
        <v>1</v>
      </c>
      <c r="F651" s="143" t="s">
        <v>926</v>
      </c>
      <c r="G651" s="140"/>
      <c r="H651" s="144">
        <v>3</v>
      </c>
      <c r="I651" s="61"/>
      <c r="J651" s="140"/>
      <c r="K651" s="140"/>
      <c r="L651" s="194"/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231"/>
      <c r="AT651" s="60" t="s">
        <v>225</v>
      </c>
      <c r="AU651" s="60" t="s">
        <v>93</v>
      </c>
      <c r="AV651" s="13" t="s">
        <v>93</v>
      </c>
      <c r="AW651" s="13" t="s">
        <v>38</v>
      </c>
      <c r="AX651" s="13" t="s">
        <v>83</v>
      </c>
      <c r="AY651" s="60" t="s">
        <v>216</v>
      </c>
    </row>
    <row r="652" spans="1:51" s="13" customFormat="1" ht="12">
      <c r="A652" s="140"/>
      <c r="B652" s="141"/>
      <c r="C652" s="140"/>
      <c r="D652" s="137" t="s">
        <v>225</v>
      </c>
      <c r="E652" s="142" t="s">
        <v>1</v>
      </c>
      <c r="F652" s="143" t="s">
        <v>927</v>
      </c>
      <c r="G652" s="140"/>
      <c r="H652" s="144">
        <v>3</v>
      </c>
      <c r="I652" s="61"/>
      <c r="J652" s="140"/>
      <c r="K652" s="140"/>
      <c r="L652" s="194"/>
      <c r="M652" s="140"/>
      <c r="N652" s="140"/>
      <c r="O652" s="140"/>
      <c r="P652" s="140"/>
      <c r="Q652" s="140"/>
      <c r="R652" s="140"/>
      <c r="S652" s="140"/>
      <c r="T652" s="140"/>
      <c r="U652" s="140"/>
      <c r="V652" s="140"/>
      <c r="W652" s="231"/>
      <c r="AT652" s="60" t="s">
        <v>225</v>
      </c>
      <c r="AU652" s="60" t="s">
        <v>93</v>
      </c>
      <c r="AV652" s="13" t="s">
        <v>93</v>
      </c>
      <c r="AW652" s="13" t="s">
        <v>38</v>
      </c>
      <c r="AX652" s="13" t="s">
        <v>83</v>
      </c>
      <c r="AY652" s="60" t="s">
        <v>216</v>
      </c>
    </row>
    <row r="653" spans="1:51" s="14" customFormat="1" ht="12">
      <c r="A653" s="145"/>
      <c r="B653" s="146"/>
      <c r="C653" s="145"/>
      <c r="D653" s="137" t="s">
        <v>225</v>
      </c>
      <c r="E653" s="147" t="s">
        <v>1</v>
      </c>
      <c r="F653" s="148" t="s">
        <v>229</v>
      </c>
      <c r="G653" s="145"/>
      <c r="H653" s="149">
        <v>9</v>
      </c>
      <c r="I653" s="63"/>
      <c r="J653" s="145"/>
      <c r="K653" s="145"/>
      <c r="L653" s="200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235"/>
      <c r="AT653" s="62" t="s">
        <v>225</v>
      </c>
      <c r="AU653" s="62" t="s">
        <v>93</v>
      </c>
      <c r="AV653" s="14" t="s">
        <v>223</v>
      </c>
      <c r="AW653" s="14" t="s">
        <v>38</v>
      </c>
      <c r="AX653" s="14" t="s">
        <v>91</v>
      </c>
      <c r="AY653" s="62" t="s">
        <v>216</v>
      </c>
    </row>
    <row r="654" spans="1:65" s="2" customFormat="1" ht="33" customHeight="1">
      <c r="A654" s="83"/>
      <c r="B654" s="84"/>
      <c r="C654" s="130" t="s">
        <v>928</v>
      </c>
      <c r="D654" s="130" t="s">
        <v>218</v>
      </c>
      <c r="E654" s="131" t="s">
        <v>929</v>
      </c>
      <c r="F654" s="132" t="s">
        <v>930</v>
      </c>
      <c r="G654" s="133" t="s">
        <v>923</v>
      </c>
      <c r="H654" s="134">
        <v>180</v>
      </c>
      <c r="I654" s="57"/>
      <c r="J654" s="187">
        <f>ROUND(I654*H654,2)</f>
        <v>0</v>
      </c>
      <c r="K654" s="132" t="s">
        <v>222</v>
      </c>
      <c r="L654" s="188">
        <f>J654</f>
        <v>0</v>
      </c>
      <c r="M654" s="217"/>
      <c r="N654" s="217"/>
      <c r="O654" s="217"/>
      <c r="P654" s="217"/>
      <c r="Q654" s="217"/>
      <c r="R654" s="217"/>
      <c r="S654" s="217"/>
      <c r="T654" s="217"/>
      <c r="U654" s="217"/>
      <c r="V654" s="217"/>
      <c r="W654" s="249"/>
      <c r="X654" s="26"/>
      <c r="Y654" s="26"/>
      <c r="Z654" s="26"/>
      <c r="AA654" s="26"/>
      <c r="AB654" s="26"/>
      <c r="AC654" s="26"/>
      <c r="AD654" s="26"/>
      <c r="AE654" s="26"/>
      <c r="AR654" s="58" t="s">
        <v>223</v>
      </c>
      <c r="AT654" s="58" t="s">
        <v>218</v>
      </c>
      <c r="AU654" s="58" t="s">
        <v>93</v>
      </c>
      <c r="AY654" s="18" t="s">
        <v>216</v>
      </c>
      <c r="BE654" s="59">
        <f>IF(N654="základní",J654,0)</f>
        <v>0</v>
      </c>
      <c r="BF654" s="59">
        <f>IF(N654="snížená",J654,0)</f>
        <v>0</v>
      </c>
      <c r="BG654" s="59">
        <f>IF(N654="zákl. přenesená",J654,0)</f>
        <v>0</v>
      </c>
      <c r="BH654" s="59">
        <f>IF(N654="sníž. přenesená",J654,0)</f>
        <v>0</v>
      </c>
      <c r="BI654" s="59">
        <f>IF(N654="nulová",J654,0)</f>
        <v>0</v>
      </c>
      <c r="BJ654" s="18" t="s">
        <v>91</v>
      </c>
      <c r="BK654" s="59">
        <f>ROUND(I654*H654,2)</f>
        <v>0</v>
      </c>
      <c r="BL654" s="18" t="s">
        <v>223</v>
      </c>
      <c r="BM654" s="58" t="s">
        <v>931</v>
      </c>
    </row>
    <row r="655" spans="1:51" s="13" customFormat="1" ht="12">
      <c r="A655" s="140"/>
      <c r="B655" s="141"/>
      <c r="C655" s="140"/>
      <c r="D655" s="137" t="s">
        <v>225</v>
      </c>
      <c r="E655" s="142" t="s">
        <v>1</v>
      </c>
      <c r="F655" s="143" t="s">
        <v>932</v>
      </c>
      <c r="G655" s="140"/>
      <c r="H655" s="144">
        <v>60</v>
      </c>
      <c r="I655" s="61"/>
      <c r="J655" s="140"/>
      <c r="K655" s="140"/>
      <c r="L655" s="194"/>
      <c r="M655" s="140"/>
      <c r="N655" s="140"/>
      <c r="O655" s="140"/>
      <c r="P655" s="140"/>
      <c r="Q655" s="140"/>
      <c r="R655" s="140"/>
      <c r="S655" s="140"/>
      <c r="T655" s="140"/>
      <c r="U655" s="140"/>
      <c r="V655" s="140"/>
      <c r="W655" s="231"/>
      <c r="AT655" s="60" t="s">
        <v>225</v>
      </c>
      <c r="AU655" s="60" t="s">
        <v>93</v>
      </c>
      <c r="AV655" s="13" t="s">
        <v>93</v>
      </c>
      <c r="AW655" s="13" t="s">
        <v>38</v>
      </c>
      <c r="AX655" s="13" t="s">
        <v>83</v>
      </c>
      <c r="AY655" s="60" t="s">
        <v>216</v>
      </c>
    </row>
    <row r="656" spans="1:51" s="13" customFormat="1" ht="12">
      <c r="A656" s="140"/>
      <c r="B656" s="141"/>
      <c r="C656" s="140"/>
      <c r="D656" s="137" t="s">
        <v>225</v>
      </c>
      <c r="E656" s="142" t="s">
        <v>1</v>
      </c>
      <c r="F656" s="143" t="s">
        <v>933</v>
      </c>
      <c r="G656" s="140"/>
      <c r="H656" s="144">
        <v>60</v>
      </c>
      <c r="I656" s="61"/>
      <c r="J656" s="140"/>
      <c r="K656" s="140"/>
      <c r="L656" s="194"/>
      <c r="M656" s="140"/>
      <c r="N656" s="140"/>
      <c r="O656" s="140"/>
      <c r="P656" s="140"/>
      <c r="Q656" s="140"/>
      <c r="R656" s="140"/>
      <c r="S656" s="140"/>
      <c r="T656" s="140"/>
      <c r="U656" s="140"/>
      <c r="V656" s="140"/>
      <c r="W656" s="231"/>
      <c r="AT656" s="60" t="s">
        <v>225</v>
      </c>
      <c r="AU656" s="60" t="s">
        <v>93</v>
      </c>
      <c r="AV656" s="13" t="s">
        <v>93</v>
      </c>
      <c r="AW656" s="13" t="s">
        <v>38</v>
      </c>
      <c r="AX656" s="13" t="s">
        <v>83</v>
      </c>
      <c r="AY656" s="60" t="s">
        <v>216</v>
      </c>
    </row>
    <row r="657" spans="1:51" s="13" customFormat="1" ht="12">
      <c r="A657" s="140"/>
      <c r="B657" s="141"/>
      <c r="C657" s="140"/>
      <c r="D657" s="137" t="s">
        <v>225</v>
      </c>
      <c r="E657" s="142" t="s">
        <v>1</v>
      </c>
      <c r="F657" s="143" t="s">
        <v>934</v>
      </c>
      <c r="G657" s="140"/>
      <c r="H657" s="144">
        <v>60</v>
      </c>
      <c r="I657" s="61"/>
      <c r="J657" s="140"/>
      <c r="K657" s="140"/>
      <c r="L657" s="194"/>
      <c r="M657" s="140"/>
      <c r="N657" s="140"/>
      <c r="O657" s="140"/>
      <c r="P657" s="140"/>
      <c r="Q657" s="140"/>
      <c r="R657" s="140"/>
      <c r="S657" s="140"/>
      <c r="T657" s="140"/>
      <c r="U657" s="140"/>
      <c r="V657" s="140"/>
      <c r="W657" s="231"/>
      <c r="AT657" s="60" t="s">
        <v>225</v>
      </c>
      <c r="AU657" s="60" t="s">
        <v>93</v>
      </c>
      <c r="AV657" s="13" t="s">
        <v>93</v>
      </c>
      <c r="AW657" s="13" t="s">
        <v>38</v>
      </c>
      <c r="AX657" s="13" t="s">
        <v>83</v>
      </c>
      <c r="AY657" s="60" t="s">
        <v>216</v>
      </c>
    </row>
    <row r="658" spans="1:51" s="14" customFormat="1" ht="12">
      <c r="A658" s="145"/>
      <c r="B658" s="146"/>
      <c r="C658" s="145"/>
      <c r="D658" s="137" t="s">
        <v>225</v>
      </c>
      <c r="E658" s="147" t="s">
        <v>1</v>
      </c>
      <c r="F658" s="148" t="s">
        <v>229</v>
      </c>
      <c r="G658" s="145"/>
      <c r="H658" s="149">
        <v>180</v>
      </c>
      <c r="I658" s="63"/>
      <c r="J658" s="145"/>
      <c r="K658" s="145"/>
      <c r="L658" s="200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235"/>
      <c r="AT658" s="62" t="s">
        <v>225</v>
      </c>
      <c r="AU658" s="62" t="s">
        <v>93</v>
      </c>
      <c r="AV658" s="14" t="s">
        <v>223</v>
      </c>
      <c r="AW658" s="14" t="s">
        <v>38</v>
      </c>
      <c r="AX658" s="14" t="s">
        <v>91</v>
      </c>
      <c r="AY658" s="62" t="s">
        <v>216</v>
      </c>
    </row>
    <row r="659" spans="1:65" s="2" customFormat="1" ht="24.2" customHeight="1">
      <c r="A659" s="83"/>
      <c r="B659" s="84"/>
      <c r="C659" s="130" t="s">
        <v>935</v>
      </c>
      <c r="D659" s="130" t="s">
        <v>218</v>
      </c>
      <c r="E659" s="131" t="s">
        <v>936</v>
      </c>
      <c r="F659" s="132" t="s">
        <v>937</v>
      </c>
      <c r="G659" s="133" t="s">
        <v>923</v>
      </c>
      <c r="H659" s="134">
        <v>9</v>
      </c>
      <c r="I659" s="57"/>
      <c r="J659" s="187">
        <f>ROUND(I659*H659,2)</f>
        <v>0</v>
      </c>
      <c r="K659" s="132" t="s">
        <v>222</v>
      </c>
      <c r="L659" s="188">
        <f>J659</f>
        <v>0</v>
      </c>
      <c r="M659" s="217"/>
      <c r="N659" s="217"/>
      <c r="O659" s="217"/>
      <c r="P659" s="217"/>
      <c r="Q659" s="217"/>
      <c r="R659" s="217"/>
      <c r="S659" s="217"/>
      <c r="T659" s="217"/>
      <c r="U659" s="217"/>
      <c r="V659" s="217"/>
      <c r="W659" s="249"/>
      <c r="X659" s="26"/>
      <c r="Y659" s="26"/>
      <c r="Z659" s="26"/>
      <c r="AA659" s="26"/>
      <c r="AB659" s="26"/>
      <c r="AC659" s="26"/>
      <c r="AD659" s="26"/>
      <c r="AE659" s="26"/>
      <c r="AR659" s="58" t="s">
        <v>223</v>
      </c>
      <c r="AT659" s="58" t="s">
        <v>218</v>
      </c>
      <c r="AU659" s="58" t="s">
        <v>93</v>
      </c>
      <c r="AY659" s="18" t="s">
        <v>216</v>
      </c>
      <c r="BE659" s="59">
        <f>IF(N659="základní",J659,0)</f>
        <v>0</v>
      </c>
      <c r="BF659" s="59">
        <f>IF(N659="snížená",J659,0)</f>
        <v>0</v>
      </c>
      <c r="BG659" s="59">
        <f>IF(N659="zákl. přenesená",J659,0)</f>
        <v>0</v>
      </c>
      <c r="BH659" s="59">
        <f>IF(N659="sníž. přenesená",J659,0)</f>
        <v>0</v>
      </c>
      <c r="BI659" s="59">
        <f>IF(N659="nulová",J659,0)</f>
        <v>0</v>
      </c>
      <c r="BJ659" s="18" t="s">
        <v>91</v>
      </c>
      <c r="BK659" s="59">
        <f>ROUND(I659*H659,2)</f>
        <v>0</v>
      </c>
      <c r="BL659" s="18" t="s">
        <v>223</v>
      </c>
      <c r="BM659" s="58" t="s">
        <v>938</v>
      </c>
    </row>
    <row r="660" spans="1:51" s="13" customFormat="1" ht="12">
      <c r="A660" s="140"/>
      <c r="B660" s="141"/>
      <c r="C660" s="140"/>
      <c r="D660" s="137" t="s">
        <v>225</v>
      </c>
      <c r="E660" s="142" t="s">
        <v>1</v>
      </c>
      <c r="F660" s="143" t="s">
        <v>925</v>
      </c>
      <c r="G660" s="140"/>
      <c r="H660" s="144">
        <v>3</v>
      </c>
      <c r="I660" s="61"/>
      <c r="J660" s="140"/>
      <c r="K660" s="140"/>
      <c r="L660" s="194"/>
      <c r="M660" s="140"/>
      <c r="N660" s="140"/>
      <c r="O660" s="140"/>
      <c r="P660" s="140"/>
      <c r="Q660" s="140"/>
      <c r="R660" s="140"/>
      <c r="S660" s="140"/>
      <c r="T660" s="140"/>
      <c r="U660" s="140"/>
      <c r="V660" s="140"/>
      <c r="W660" s="231"/>
      <c r="AT660" s="60" t="s">
        <v>225</v>
      </c>
      <c r="AU660" s="60" t="s">
        <v>93</v>
      </c>
      <c r="AV660" s="13" t="s">
        <v>93</v>
      </c>
      <c r="AW660" s="13" t="s">
        <v>38</v>
      </c>
      <c r="AX660" s="13" t="s">
        <v>83</v>
      </c>
      <c r="AY660" s="60" t="s">
        <v>216</v>
      </c>
    </row>
    <row r="661" spans="1:51" s="13" customFormat="1" ht="12">
      <c r="A661" s="140"/>
      <c r="B661" s="141"/>
      <c r="C661" s="140"/>
      <c r="D661" s="137" t="s">
        <v>225</v>
      </c>
      <c r="E661" s="142" t="s">
        <v>1</v>
      </c>
      <c r="F661" s="143" t="s">
        <v>926</v>
      </c>
      <c r="G661" s="140"/>
      <c r="H661" s="144">
        <v>3</v>
      </c>
      <c r="I661" s="61"/>
      <c r="J661" s="140"/>
      <c r="K661" s="140"/>
      <c r="L661" s="194"/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231"/>
      <c r="AT661" s="60" t="s">
        <v>225</v>
      </c>
      <c r="AU661" s="60" t="s">
        <v>93</v>
      </c>
      <c r="AV661" s="13" t="s">
        <v>93</v>
      </c>
      <c r="AW661" s="13" t="s">
        <v>38</v>
      </c>
      <c r="AX661" s="13" t="s">
        <v>83</v>
      </c>
      <c r="AY661" s="60" t="s">
        <v>216</v>
      </c>
    </row>
    <row r="662" spans="1:51" s="13" customFormat="1" ht="12">
      <c r="A662" s="140"/>
      <c r="B662" s="141"/>
      <c r="C662" s="140"/>
      <c r="D662" s="137" t="s">
        <v>225</v>
      </c>
      <c r="E662" s="142" t="s">
        <v>1</v>
      </c>
      <c r="F662" s="143" t="s">
        <v>927</v>
      </c>
      <c r="G662" s="140"/>
      <c r="H662" s="144">
        <v>3</v>
      </c>
      <c r="I662" s="61"/>
      <c r="J662" s="140"/>
      <c r="K662" s="140"/>
      <c r="L662" s="194"/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231"/>
      <c r="AT662" s="60" t="s">
        <v>225</v>
      </c>
      <c r="AU662" s="60" t="s">
        <v>93</v>
      </c>
      <c r="AV662" s="13" t="s">
        <v>93</v>
      </c>
      <c r="AW662" s="13" t="s">
        <v>38</v>
      </c>
      <c r="AX662" s="13" t="s">
        <v>83</v>
      </c>
      <c r="AY662" s="60" t="s">
        <v>216</v>
      </c>
    </row>
    <row r="663" spans="1:51" s="14" customFormat="1" ht="12">
      <c r="A663" s="145"/>
      <c r="B663" s="146"/>
      <c r="C663" s="145"/>
      <c r="D663" s="137" t="s">
        <v>225</v>
      </c>
      <c r="E663" s="147" t="s">
        <v>1</v>
      </c>
      <c r="F663" s="148" t="s">
        <v>229</v>
      </c>
      <c r="G663" s="145"/>
      <c r="H663" s="149">
        <v>9</v>
      </c>
      <c r="I663" s="63"/>
      <c r="J663" s="145"/>
      <c r="K663" s="145"/>
      <c r="L663" s="194"/>
      <c r="M663" s="140"/>
      <c r="N663" s="140"/>
      <c r="O663" s="140"/>
      <c r="P663" s="140"/>
      <c r="Q663" s="140"/>
      <c r="R663" s="140"/>
      <c r="S663" s="140"/>
      <c r="T663" s="140"/>
      <c r="U663" s="140"/>
      <c r="V663" s="140"/>
      <c r="W663" s="231"/>
      <c r="AT663" s="62" t="s">
        <v>225</v>
      </c>
      <c r="AU663" s="62" t="s">
        <v>93</v>
      </c>
      <c r="AV663" s="14" t="s">
        <v>223</v>
      </c>
      <c r="AW663" s="14" t="s">
        <v>38</v>
      </c>
      <c r="AX663" s="14" t="s">
        <v>91</v>
      </c>
      <c r="AY663" s="62" t="s">
        <v>216</v>
      </c>
    </row>
    <row r="664" spans="1:65" s="2" customFormat="1" ht="24.2" customHeight="1">
      <c r="A664" s="83"/>
      <c r="B664" s="84"/>
      <c r="C664" s="130" t="s">
        <v>939</v>
      </c>
      <c r="D664" s="130" t="s">
        <v>218</v>
      </c>
      <c r="E664" s="131" t="s">
        <v>940</v>
      </c>
      <c r="F664" s="132" t="s">
        <v>941</v>
      </c>
      <c r="G664" s="133" t="s">
        <v>221</v>
      </c>
      <c r="H664" s="134">
        <v>4605</v>
      </c>
      <c r="I664" s="57"/>
      <c r="J664" s="187">
        <f>ROUND(I664*H664,2)</f>
        <v>0</v>
      </c>
      <c r="K664" s="132" t="s">
        <v>222</v>
      </c>
      <c r="L664" s="188">
        <f>J664</f>
        <v>0</v>
      </c>
      <c r="M664" s="217"/>
      <c r="N664" s="217"/>
      <c r="O664" s="217"/>
      <c r="P664" s="217"/>
      <c r="Q664" s="217"/>
      <c r="R664" s="217"/>
      <c r="S664" s="217"/>
      <c r="T664" s="217"/>
      <c r="U664" s="217"/>
      <c r="V664" s="217"/>
      <c r="W664" s="249"/>
      <c r="X664" s="26"/>
      <c r="Y664" s="26"/>
      <c r="Z664" s="26"/>
      <c r="AA664" s="26"/>
      <c r="AB664" s="26"/>
      <c r="AC664" s="26"/>
      <c r="AD664" s="26"/>
      <c r="AE664" s="26"/>
      <c r="AR664" s="58" t="s">
        <v>223</v>
      </c>
      <c r="AT664" s="58" t="s">
        <v>218</v>
      </c>
      <c r="AU664" s="58" t="s">
        <v>93</v>
      </c>
      <c r="AY664" s="18" t="s">
        <v>216</v>
      </c>
      <c r="BE664" s="59">
        <f>IF(N664="základní",J664,0)</f>
        <v>0</v>
      </c>
      <c r="BF664" s="59">
        <f>IF(N664="snížená",J664,0)</f>
        <v>0</v>
      </c>
      <c r="BG664" s="59">
        <f>IF(N664="zákl. přenesená",J664,0)</f>
        <v>0</v>
      </c>
      <c r="BH664" s="59">
        <f>IF(N664="sníž. přenesená",J664,0)</f>
        <v>0</v>
      </c>
      <c r="BI664" s="59">
        <f>IF(N664="nulová",J664,0)</f>
        <v>0</v>
      </c>
      <c r="BJ664" s="18" t="s">
        <v>91</v>
      </c>
      <c r="BK664" s="59">
        <f>ROUND(I664*H664,2)</f>
        <v>0</v>
      </c>
      <c r="BL664" s="18" t="s">
        <v>223</v>
      </c>
      <c r="BM664" s="58" t="s">
        <v>942</v>
      </c>
    </row>
    <row r="665" spans="1:51" s="13" customFormat="1" ht="12">
      <c r="A665" s="140"/>
      <c r="B665" s="141"/>
      <c r="C665" s="140"/>
      <c r="D665" s="137" t="s">
        <v>225</v>
      </c>
      <c r="E665" s="142" t="s">
        <v>1</v>
      </c>
      <c r="F665" s="143" t="s">
        <v>943</v>
      </c>
      <c r="G665" s="140"/>
      <c r="H665" s="144">
        <v>125</v>
      </c>
      <c r="I665" s="61"/>
      <c r="J665" s="140"/>
      <c r="K665" s="140"/>
      <c r="L665" s="194"/>
      <c r="M665" s="140"/>
      <c r="N665" s="140"/>
      <c r="O665" s="140"/>
      <c r="P665" s="140"/>
      <c r="Q665" s="140"/>
      <c r="R665" s="140"/>
      <c r="S665" s="140"/>
      <c r="T665" s="140"/>
      <c r="U665" s="140"/>
      <c r="V665" s="140"/>
      <c r="W665" s="231"/>
      <c r="AT665" s="60" t="s">
        <v>225</v>
      </c>
      <c r="AU665" s="60" t="s">
        <v>93</v>
      </c>
      <c r="AV665" s="13" t="s">
        <v>93</v>
      </c>
      <c r="AW665" s="13" t="s">
        <v>38</v>
      </c>
      <c r="AX665" s="13" t="s">
        <v>83</v>
      </c>
      <c r="AY665" s="60" t="s">
        <v>216</v>
      </c>
    </row>
    <row r="666" spans="1:51" s="13" customFormat="1" ht="12">
      <c r="A666" s="140"/>
      <c r="B666" s="141"/>
      <c r="C666" s="140"/>
      <c r="D666" s="137" t="s">
        <v>225</v>
      </c>
      <c r="E666" s="142" t="s">
        <v>1</v>
      </c>
      <c r="F666" s="143" t="s">
        <v>944</v>
      </c>
      <c r="G666" s="140"/>
      <c r="H666" s="144">
        <v>125</v>
      </c>
      <c r="I666" s="61"/>
      <c r="J666" s="140"/>
      <c r="K666" s="140"/>
      <c r="L666" s="194"/>
      <c r="M666" s="140"/>
      <c r="N666" s="140"/>
      <c r="O666" s="140"/>
      <c r="P666" s="140"/>
      <c r="Q666" s="140"/>
      <c r="R666" s="140"/>
      <c r="S666" s="140"/>
      <c r="T666" s="140"/>
      <c r="U666" s="140"/>
      <c r="V666" s="140"/>
      <c r="W666" s="231"/>
      <c r="AT666" s="60" t="s">
        <v>225</v>
      </c>
      <c r="AU666" s="60" t="s">
        <v>93</v>
      </c>
      <c r="AV666" s="13" t="s">
        <v>93</v>
      </c>
      <c r="AW666" s="13" t="s">
        <v>38</v>
      </c>
      <c r="AX666" s="13" t="s">
        <v>83</v>
      </c>
      <c r="AY666" s="60" t="s">
        <v>216</v>
      </c>
    </row>
    <row r="667" spans="1:51" s="13" customFormat="1" ht="12">
      <c r="A667" s="140"/>
      <c r="B667" s="141"/>
      <c r="C667" s="140"/>
      <c r="D667" s="137" t="s">
        <v>225</v>
      </c>
      <c r="E667" s="142" t="s">
        <v>1</v>
      </c>
      <c r="F667" s="143" t="s">
        <v>945</v>
      </c>
      <c r="G667" s="140"/>
      <c r="H667" s="144">
        <v>125</v>
      </c>
      <c r="I667" s="61"/>
      <c r="J667" s="140"/>
      <c r="K667" s="140"/>
      <c r="L667" s="194"/>
      <c r="M667" s="140"/>
      <c r="N667" s="140"/>
      <c r="O667" s="140"/>
      <c r="P667" s="140"/>
      <c r="Q667" s="140"/>
      <c r="R667" s="140"/>
      <c r="S667" s="140"/>
      <c r="T667" s="140"/>
      <c r="U667" s="140"/>
      <c r="V667" s="140"/>
      <c r="W667" s="231"/>
      <c r="AT667" s="60" t="s">
        <v>225</v>
      </c>
      <c r="AU667" s="60" t="s">
        <v>93</v>
      </c>
      <c r="AV667" s="13" t="s">
        <v>93</v>
      </c>
      <c r="AW667" s="13" t="s">
        <v>38</v>
      </c>
      <c r="AX667" s="13" t="s">
        <v>83</v>
      </c>
      <c r="AY667" s="60" t="s">
        <v>216</v>
      </c>
    </row>
    <row r="668" spans="1:51" s="13" customFormat="1" ht="12">
      <c r="A668" s="140"/>
      <c r="B668" s="141"/>
      <c r="C668" s="140"/>
      <c r="D668" s="137" t="s">
        <v>225</v>
      </c>
      <c r="E668" s="142" t="s">
        <v>1</v>
      </c>
      <c r="F668" s="143" t="s">
        <v>946</v>
      </c>
      <c r="G668" s="140"/>
      <c r="H668" s="144">
        <v>125</v>
      </c>
      <c r="I668" s="61"/>
      <c r="J668" s="140"/>
      <c r="K668" s="140"/>
      <c r="L668" s="194"/>
      <c r="M668" s="140"/>
      <c r="N668" s="140"/>
      <c r="O668" s="140"/>
      <c r="P668" s="140"/>
      <c r="Q668" s="140"/>
      <c r="R668" s="140"/>
      <c r="S668" s="140"/>
      <c r="T668" s="140"/>
      <c r="U668" s="140"/>
      <c r="V668" s="140"/>
      <c r="W668" s="231"/>
      <c r="AT668" s="60" t="s">
        <v>225</v>
      </c>
      <c r="AU668" s="60" t="s">
        <v>93</v>
      </c>
      <c r="AV668" s="13" t="s">
        <v>93</v>
      </c>
      <c r="AW668" s="13" t="s">
        <v>38</v>
      </c>
      <c r="AX668" s="13" t="s">
        <v>83</v>
      </c>
      <c r="AY668" s="60" t="s">
        <v>216</v>
      </c>
    </row>
    <row r="669" spans="1:51" s="13" customFormat="1" ht="12">
      <c r="A669" s="140"/>
      <c r="B669" s="141"/>
      <c r="C669" s="140"/>
      <c r="D669" s="137" t="s">
        <v>225</v>
      </c>
      <c r="E669" s="142" t="s">
        <v>1</v>
      </c>
      <c r="F669" s="143" t="s">
        <v>947</v>
      </c>
      <c r="G669" s="140"/>
      <c r="H669" s="144">
        <v>125</v>
      </c>
      <c r="I669" s="61"/>
      <c r="J669" s="140"/>
      <c r="K669" s="140"/>
      <c r="L669" s="194"/>
      <c r="M669" s="140"/>
      <c r="N669" s="140"/>
      <c r="O669" s="140"/>
      <c r="P669" s="140"/>
      <c r="Q669" s="140"/>
      <c r="R669" s="140"/>
      <c r="S669" s="140"/>
      <c r="T669" s="140"/>
      <c r="U669" s="140"/>
      <c r="V669" s="140"/>
      <c r="W669" s="231"/>
      <c r="AT669" s="60" t="s">
        <v>225</v>
      </c>
      <c r="AU669" s="60" t="s">
        <v>93</v>
      </c>
      <c r="AV669" s="13" t="s">
        <v>93</v>
      </c>
      <c r="AW669" s="13" t="s">
        <v>38</v>
      </c>
      <c r="AX669" s="13" t="s">
        <v>83</v>
      </c>
      <c r="AY669" s="60" t="s">
        <v>216</v>
      </c>
    </row>
    <row r="670" spans="1:51" s="13" customFormat="1" ht="12">
      <c r="A670" s="140"/>
      <c r="B670" s="141"/>
      <c r="C670" s="140"/>
      <c r="D670" s="137" t="s">
        <v>225</v>
      </c>
      <c r="E670" s="142" t="s">
        <v>1</v>
      </c>
      <c r="F670" s="143" t="s">
        <v>948</v>
      </c>
      <c r="G670" s="140"/>
      <c r="H670" s="144">
        <v>125</v>
      </c>
      <c r="I670" s="61"/>
      <c r="J670" s="140"/>
      <c r="K670" s="140"/>
      <c r="L670" s="194"/>
      <c r="M670" s="140"/>
      <c r="N670" s="140"/>
      <c r="O670" s="140"/>
      <c r="P670" s="140"/>
      <c r="Q670" s="140"/>
      <c r="R670" s="140"/>
      <c r="S670" s="140"/>
      <c r="T670" s="140"/>
      <c r="U670" s="140"/>
      <c r="V670" s="140"/>
      <c r="W670" s="231"/>
      <c r="AT670" s="60" t="s">
        <v>225</v>
      </c>
      <c r="AU670" s="60" t="s">
        <v>93</v>
      </c>
      <c r="AV670" s="13" t="s">
        <v>93</v>
      </c>
      <c r="AW670" s="13" t="s">
        <v>38</v>
      </c>
      <c r="AX670" s="13" t="s">
        <v>83</v>
      </c>
      <c r="AY670" s="60" t="s">
        <v>216</v>
      </c>
    </row>
    <row r="671" spans="1:51" s="13" customFormat="1" ht="12">
      <c r="A671" s="140"/>
      <c r="B671" s="141"/>
      <c r="C671" s="140"/>
      <c r="D671" s="137" t="s">
        <v>225</v>
      </c>
      <c r="E671" s="142" t="s">
        <v>1</v>
      </c>
      <c r="F671" s="143" t="s">
        <v>949</v>
      </c>
      <c r="G671" s="140"/>
      <c r="H671" s="144">
        <v>125</v>
      </c>
      <c r="I671" s="61"/>
      <c r="J671" s="140"/>
      <c r="K671" s="140"/>
      <c r="L671" s="194"/>
      <c r="M671" s="140"/>
      <c r="N671" s="140"/>
      <c r="O671" s="140"/>
      <c r="P671" s="140"/>
      <c r="Q671" s="140"/>
      <c r="R671" s="140"/>
      <c r="S671" s="140"/>
      <c r="T671" s="140"/>
      <c r="U671" s="140"/>
      <c r="V671" s="140"/>
      <c r="W671" s="231"/>
      <c r="AT671" s="60" t="s">
        <v>225</v>
      </c>
      <c r="AU671" s="60" t="s">
        <v>93</v>
      </c>
      <c r="AV671" s="13" t="s">
        <v>93</v>
      </c>
      <c r="AW671" s="13" t="s">
        <v>38</v>
      </c>
      <c r="AX671" s="13" t="s">
        <v>83</v>
      </c>
      <c r="AY671" s="60" t="s">
        <v>216</v>
      </c>
    </row>
    <row r="672" spans="1:51" s="13" customFormat="1" ht="12">
      <c r="A672" s="140"/>
      <c r="B672" s="141"/>
      <c r="C672" s="140"/>
      <c r="D672" s="137" t="s">
        <v>225</v>
      </c>
      <c r="E672" s="142" t="s">
        <v>1</v>
      </c>
      <c r="F672" s="143" t="s">
        <v>950</v>
      </c>
      <c r="G672" s="140"/>
      <c r="H672" s="144">
        <v>125</v>
      </c>
      <c r="I672" s="61"/>
      <c r="J672" s="140"/>
      <c r="K672" s="140"/>
      <c r="L672" s="194"/>
      <c r="M672" s="140"/>
      <c r="N672" s="140"/>
      <c r="O672" s="140"/>
      <c r="P672" s="140"/>
      <c r="Q672" s="140"/>
      <c r="R672" s="140"/>
      <c r="S672" s="140"/>
      <c r="T672" s="140"/>
      <c r="U672" s="140"/>
      <c r="V672" s="140"/>
      <c r="W672" s="231"/>
      <c r="AT672" s="60" t="s">
        <v>225</v>
      </c>
      <c r="AU672" s="60" t="s">
        <v>93</v>
      </c>
      <c r="AV672" s="13" t="s">
        <v>93</v>
      </c>
      <c r="AW672" s="13" t="s">
        <v>38</v>
      </c>
      <c r="AX672" s="13" t="s">
        <v>83</v>
      </c>
      <c r="AY672" s="60" t="s">
        <v>216</v>
      </c>
    </row>
    <row r="673" spans="1:51" s="13" customFormat="1" ht="12">
      <c r="A673" s="140"/>
      <c r="B673" s="141"/>
      <c r="C673" s="140"/>
      <c r="D673" s="137" t="s">
        <v>225</v>
      </c>
      <c r="E673" s="142" t="s">
        <v>1</v>
      </c>
      <c r="F673" s="143" t="s">
        <v>951</v>
      </c>
      <c r="G673" s="140"/>
      <c r="H673" s="144">
        <v>125</v>
      </c>
      <c r="I673" s="61"/>
      <c r="J673" s="140"/>
      <c r="K673" s="140"/>
      <c r="L673" s="194"/>
      <c r="M673" s="140"/>
      <c r="N673" s="140"/>
      <c r="O673" s="140"/>
      <c r="P673" s="140"/>
      <c r="Q673" s="140"/>
      <c r="R673" s="140"/>
      <c r="S673" s="140"/>
      <c r="T673" s="140"/>
      <c r="U673" s="140"/>
      <c r="V673" s="140"/>
      <c r="W673" s="231"/>
      <c r="AT673" s="60" t="s">
        <v>225</v>
      </c>
      <c r="AU673" s="60" t="s">
        <v>93</v>
      </c>
      <c r="AV673" s="13" t="s">
        <v>93</v>
      </c>
      <c r="AW673" s="13" t="s">
        <v>38</v>
      </c>
      <c r="AX673" s="13" t="s">
        <v>83</v>
      </c>
      <c r="AY673" s="60" t="s">
        <v>216</v>
      </c>
    </row>
    <row r="674" spans="1:51" s="13" customFormat="1" ht="12">
      <c r="A674" s="140"/>
      <c r="B674" s="141"/>
      <c r="C674" s="140"/>
      <c r="D674" s="137" t="s">
        <v>225</v>
      </c>
      <c r="E674" s="142" t="s">
        <v>1</v>
      </c>
      <c r="F674" s="143" t="s">
        <v>952</v>
      </c>
      <c r="G674" s="140"/>
      <c r="H674" s="144">
        <v>125</v>
      </c>
      <c r="I674" s="61"/>
      <c r="J674" s="140"/>
      <c r="K674" s="140"/>
      <c r="L674" s="194"/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231"/>
      <c r="AT674" s="60" t="s">
        <v>225</v>
      </c>
      <c r="AU674" s="60" t="s">
        <v>93</v>
      </c>
      <c r="AV674" s="13" t="s">
        <v>93</v>
      </c>
      <c r="AW674" s="13" t="s">
        <v>38</v>
      </c>
      <c r="AX674" s="13" t="s">
        <v>83</v>
      </c>
      <c r="AY674" s="60" t="s">
        <v>216</v>
      </c>
    </row>
    <row r="675" spans="1:51" s="13" customFormat="1" ht="12">
      <c r="A675" s="140"/>
      <c r="B675" s="141"/>
      <c r="C675" s="140"/>
      <c r="D675" s="137" t="s">
        <v>225</v>
      </c>
      <c r="E675" s="142" t="s">
        <v>1</v>
      </c>
      <c r="F675" s="143" t="s">
        <v>953</v>
      </c>
      <c r="G675" s="140"/>
      <c r="H675" s="144">
        <v>125</v>
      </c>
      <c r="I675" s="61"/>
      <c r="J675" s="140"/>
      <c r="K675" s="140"/>
      <c r="L675" s="194"/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231"/>
      <c r="AT675" s="60" t="s">
        <v>225</v>
      </c>
      <c r="AU675" s="60" t="s">
        <v>93</v>
      </c>
      <c r="AV675" s="13" t="s">
        <v>93</v>
      </c>
      <c r="AW675" s="13" t="s">
        <v>38</v>
      </c>
      <c r="AX675" s="13" t="s">
        <v>83</v>
      </c>
      <c r="AY675" s="60" t="s">
        <v>216</v>
      </c>
    </row>
    <row r="676" spans="1:51" s="13" customFormat="1" ht="12">
      <c r="A676" s="140"/>
      <c r="B676" s="141"/>
      <c r="C676" s="140"/>
      <c r="D676" s="137" t="s">
        <v>225</v>
      </c>
      <c r="E676" s="142" t="s">
        <v>1</v>
      </c>
      <c r="F676" s="143" t="s">
        <v>954</v>
      </c>
      <c r="G676" s="140"/>
      <c r="H676" s="144">
        <v>125</v>
      </c>
      <c r="I676" s="61"/>
      <c r="J676" s="140"/>
      <c r="K676" s="140"/>
      <c r="L676" s="194"/>
      <c r="M676" s="140"/>
      <c r="N676" s="140"/>
      <c r="O676" s="140"/>
      <c r="P676" s="140"/>
      <c r="Q676" s="140"/>
      <c r="R676" s="140"/>
      <c r="S676" s="140"/>
      <c r="T676" s="140"/>
      <c r="U676" s="140"/>
      <c r="V676" s="140"/>
      <c r="W676" s="231"/>
      <c r="AT676" s="60" t="s">
        <v>225</v>
      </c>
      <c r="AU676" s="60" t="s">
        <v>93</v>
      </c>
      <c r="AV676" s="13" t="s">
        <v>93</v>
      </c>
      <c r="AW676" s="13" t="s">
        <v>38</v>
      </c>
      <c r="AX676" s="13" t="s">
        <v>83</v>
      </c>
      <c r="AY676" s="60" t="s">
        <v>216</v>
      </c>
    </row>
    <row r="677" spans="1:51" s="13" customFormat="1" ht="12">
      <c r="A677" s="140"/>
      <c r="B677" s="141"/>
      <c r="C677" s="140"/>
      <c r="D677" s="137" t="s">
        <v>225</v>
      </c>
      <c r="E677" s="142" t="s">
        <v>1</v>
      </c>
      <c r="F677" s="143" t="s">
        <v>955</v>
      </c>
      <c r="G677" s="140"/>
      <c r="H677" s="144">
        <v>125</v>
      </c>
      <c r="I677" s="61"/>
      <c r="J677" s="140"/>
      <c r="K677" s="140"/>
      <c r="L677" s="194"/>
      <c r="M677" s="140"/>
      <c r="N677" s="140"/>
      <c r="O677" s="140"/>
      <c r="P677" s="140"/>
      <c r="Q677" s="140"/>
      <c r="R677" s="140"/>
      <c r="S677" s="140"/>
      <c r="T677" s="140"/>
      <c r="U677" s="140"/>
      <c r="V677" s="140"/>
      <c r="W677" s="231"/>
      <c r="AT677" s="60" t="s">
        <v>225</v>
      </c>
      <c r="AU677" s="60" t="s">
        <v>93</v>
      </c>
      <c r="AV677" s="13" t="s">
        <v>93</v>
      </c>
      <c r="AW677" s="13" t="s">
        <v>38</v>
      </c>
      <c r="AX677" s="13" t="s">
        <v>83</v>
      </c>
      <c r="AY677" s="60" t="s">
        <v>216</v>
      </c>
    </row>
    <row r="678" spans="1:51" s="13" customFormat="1" ht="12">
      <c r="A678" s="140"/>
      <c r="B678" s="141"/>
      <c r="C678" s="140"/>
      <c r="D678" s="137" t="s">
        <v>225</v>
      </c>
      <c r="E678" s="142" t="s">
        <v>1</v>
      </c>
      <c r="F678" s="143" t="s">
        <v>956</v>
      </c>
      <c r="G678" s="140"/>
      <c r="H678" s="144">
        <v>125</v>
      </c>
      <c r="I678" s="61"/>
      <c r="J678" s="140"/>
      <c r="K678" s="140"/>
      <c r="L678" s="194"/>
      <c r="M678" s="140"/>
      <c r="N678" s="140"/>
      <c r="O678" s="140"/>
      <c r="P678" s="140"/>
      <c r="Q678" s="140"/>
      <c r="R678" s="140"/>
      <c r="S678" s="140"/>
      <c r="T678" s="140"/>
      <c r="U678" s="140"/>
      <c r="V678" s="140"/>
      <c r="W678" s="231"/>
      <c r="AT678" s="60" t="s">
        <v>225</v>
      </c>
      <c r="AU678" s="60" t="s">
        <v>93</v>
      </c>
      <c r="AV678" s="13" t="s">
        <v>93</v>
      </c>
      <c r="AW678" s="13" t="s">
        <v>38</v>
      </c>
      <c r="AX678" s="13" t="s">
        <v>83</v>
      </c>
      <c r="AY678" s="60" t="s">
        <v>216</v>
      </c>
    </row>
    <row r="679" spans="1:51" s="13" customFormat="1" ht="12">
      <c r="A679" s="140"/>
      <c r="B679" s="141"/>
      <c r="C679" s="140"/>
      <c r="D679" s="137" t="s">
        <v>225</v>
      </c>
      <c r="E679" s="142" t="s">
        <v>1</v>
      </c>
      <c r="F679" s="143" t="s">
        <v>957</v>
      </c>
      <c r="G679" s="140"/>
      <c r="H679" s="144">
        <v>125</v>
      </c>
      <c r="I679" s="61"/>
      <c r="J679" s="140"/>
      <c r="K679" s="140"/>
      <c r="L679" s="194"/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231"/>
      <c r="AT679" s="60" t="s">
        <v>225</v>
      </c>
      <c r="AU679" s="60" t="s">
        <v>93</v>
      </c>
      <c r="AV679" s="13" t="s">
        <v>93</v>
      </c>
      <c r="AW679" s="13" t="s">
        <v>38</v>
      </c>
      <c r="AX679" s="13" t="s">
        <v>83</v>
      </c>
      <c r="AY679" s="60" t="s">
        <v>216</v>
      </c>
    </row>
    <row r="680" spans="1:51" s="13" customFormat="1" ht="12">
      <c r="A680" s="140"/>
      <c r="B680" s="141"/>
      <c r="C680" s="140"/>
      <c r="D680" s="137" t="s">
        <v>225</v>
      </c>
      <c r="E680" s="142" t="s">
        <v>1</v>
      </c>
      <c r="F680" s="143" t="s">
        <v>958</v>
      </c>
      <c r="G680" s="140"/>
      <c r="H680" s="144">
        <v>200</v>
      </c>
      <c r="I680" s="61"/>
      <c r="J680" s="140"/>
      <c r="K680" s="140"/>
      <c r="L680" s="194"/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231"/>
      <c r="AT680" s="60" t="s">
        <v>225</v>
      </c>
      <c r="AU680" s="60" t="s">
        <v>93</v>
      </c>
      <c r="AV680" s="13" t="s">
        <v>93</v>
      </c>
      <c r="AW680" s="13" t="s">
        <v>38</v>
      </c>
      <c r="AX680" s="13" t="s">
        <v>83</v>
      </c>
      <c r="AY680" s="60" t="s">
        <v>216</v>
      </c>
    </row>
    <row r="681" spans="1:51" s="13" customFormat="1" ht="12">
      <c r="A681" s="140"/>
      <c r="B681" s="141"/>
      <c r="C681" s="140"/>
      <c r="D681" s="137" t="s">
        <v>225</v>
      </c>
      <c r="E681" s="142" t="s">
        <v>1</v>
      </c>
      <c r="F681" s="143" t="s">
        <v>959</v>
      </c>
      <c r="G681" s="140"/>
      <c r="H681" s="144">
        <v>125</v>
      </c>
      <c r="I681" s="61"/>
      <c r="J681" s="140"/>
      <c r="K681" s="140"/>
      <c r="L681" s="194"/>
      <c r="M681" s="140"/>
      <c r="N681" s="140"/>
      <c r="O681" s="140"/>
      <c r="P681" s="140"/>
      <c r="Q681" s="140"/>
      <c r="R681" s="140"/>
      <c r="S681" s="140"/>
      <c r="T681" s="140"/>
      <c r="U681" s="140"/>
      <c r="V681" s="140"/>
      <c r="W681" s="231"/>
      <c r="AT681" s="60" t="s">
        <v>225</v>
      </c>
      <c r="AU681" s="60" t="s">
        <v>93</v>
      </c>
      <c r="AV681" s="13" t="s">
        <v>93</v>
      </c>
      <c r="AW681" s="13" t="s">
        <v>38</v>
      </c>
      <c r="AX681" s="13" t="s">
        <v>83</v>
      </c>
      <c r="AY681" s="60" t="s">
        <v>216</v>
      </c>
    </row>
    <row r="682" spans="1:51" s="13" customFormat="1" ht="12">
      <c r="A682" s="140"/>
      <c r="B682" s="141"/>
      <c r="C682" s="140"/>
      <c r="D682" s="137" t="s">
        <v>225</v>
      </c>
      <c r="E682" s="142" t="s">
        <v>1</v>
      </c>
      <c r="F682" s="143" t="s">
        <v>960</v>
      </c>
      <c r="G682" s="140"/>
      <c r="H682" s="144">
        <v>300</v>
      </c>
      <c r="I682" s="61"/>
      <c r="J682" s="140"/>
      <c r="K682" s="140"/>
      <c r="L682" s="194"/>
      <c r="M682" s="140"/>
      <c r="N682" s="140"/>
      <c r="O682" s="140"/>
      <c r="P682" s="140"/>
      <c r="Q682" s="140"/>
      <c r="R682" s="140"/>
      <c r="S682" s="140"/>
      <c r="T682" s="140"/>
      <c r="U682" s="140"/>
      <c r="V682" s="140"/>
      <c r="W682" s="231"/>
      <c r="AT682" s="60" t="s">
        <v>225</v>
      </c>
      <c r="AU682" s="60" t="s">
        <v>93</v>
      </c>
      <c r="AV682" s="13" t="s">
        <v>93</v>
      </c>
      <c r="AW682" s="13" t="s">
        <v>38</v>
      </c>
      <c r="AX682" s="13" t="s">
        <v>83</v>
      </c>
      <c r="AY682" s="60" t="s">
        <v>216</v>
      </c>
    </row>
    <row r="683" spans="1:51" s="13" customFormat="1" ht="12">
      <c r="A683" s="140"/>
      <c r="B683" s="141"/>
      <c r="C683" s="140"/>
      <c r="D683" s="137" t="s">
        <v>225</v>
      </c>
      <c r="E683" s="142" t="s">
        <v>1</v>
      </c>
      <c r="F683" s="143" t="s">
        <v>961</v>
      </c>
      <c r="G683" s="140"/>
      <c r="H683" s="144">
        <v>300</v>
      </c>
      <c r="I683" s="61"/>
      <c r="J683" s="140"/>
      <c r="K683" s="140"/>
      <c r="L683" s="194"/>
      <c r="M683" s="140"/>
      <c r="N683" s="140"/>
      <c r="O683" s="140"/>
      <c r="P683" s="140"/>
      <c r="Q683" s="140"/>
      <c r="R683" s="140"/>
      <c r="S683" s="140"/>
      <c r="T683" s="140"/>
      <c r="U683" s="140"/>
      <c r="V683" s="140"/>
      <c r="W683" s="231"/>
      <c r="AT683" s="60" t="s">
        <v>225</v>
      </c>
      <c r="AU683" s="60" t="s">
        <v>93</v>
      </c>
      <c r="AV683" s="13" t="s">
        <v>93</v>
      </c>
      <c r="AW683" s="13" t="s">
        <v>38</v>
      </c>
      <c r="AX683" s="13" t="s">
        <v>83</v>
      </c>
      <c r="AY683" s="60" t="s">
        <v>216</v>
      </c>
    </row>
    <row r="684" spans="1:51" s="13" customFormat="1" ht="12">
      <c r="A684" s="140"/>
      <c r="B684" s="141"/>
      <c r="C684" s="140"/>
      <c r="D684" s="137" t="s">
        <v>225</v>
      </c>
      <c r="E684" s="142" t="s">
        <v>1</v>
      </c>
      <c r="F684" s="143" t="s">
        <v>962</v>
      </c>
      <c r="G684" s="140"/>
      <c r="H684" s="144">
        <v>300</v>
      </c>
      <c r="I684" s="61"/>
      <c r="J684" s="140"/>
      <c r="K684" s="140"/>
      <c r="L684" s="194"/>
      <c r="M684" s="140"/>
      <c r="N684" s="140"/>
      <c r="O684" s="140"/>
      <c r="P684" s="140"/>
      <c r="Q684" s="140"/>
      <c r="R684" s="140"/>
      <c r="S684" s="140"/>
      <c r="T684" s="140"/>
      <c r="U684" s="140"/>
      <c r="V684" s="140"/>
      <c r="W684" s="231"/>
      <c r="AT684" s="60" t="s">
        <v>225</v>
      </c>
      <c r="AU684" s="60" t="s">
        <v>93</v>
      </c>
      <c r="AV684" s="13" t="s">
        <v>93</v>
      </c>
      <c r="AW684" s="13" t="s">
        <v>38</v>
      </c>
      <c r="AX684" s="13" t="s">
        <v>83</v>
      </c>
      <c r="AY684" s="60" t="s">
        <v>216</v>
      </c>
    </row>
    <row r="685" spans="1:51" s="13" customFormat="1" ht="12">
      <c r="A685" s="140"/>
      <c r="B685" s="141"/>
      <c r="C685" s="140"/>
      <c r="D685" s="137" t="s">
        <v>225</v>
      </c>
      <c r="E685" s="142" t="s">
        <v>1</v>
      </c>
      <c r="F685" s="143" t="s">
        <v>963</v>
      </c>
      <c r="G685" s="140"/>
      <c r="H685" s="144">
        <v>300</v>
      </c>
      <c r="I685" s="61"/>
      <c r="J685" s="140"/>
      <c r="K685" s="140"/>
      <c r="L685" s="194"/>
      <c r="M685" s="140"/>
      <c r="N685" s="140"/>
      <c r="O685" s="140"/>
      <c r="P685" s="140"/>
      <c r="Q685" s="140"/>
      <c r="R685" s="140"/>
      <c r="S685" s="140"/>
      <c r="T685" s="140"/>
      <c r="U685" s="140"/>
      <c r="V685" s="140"/>
      <c r="W685" s="231"/>
      <c r="AT685" s="60" t="s">
        <v>225</v>
      </c>
      <c r="AU685" s="60" t="s">
        <v>93</v>
      </c>
      <c r="AV685" s="13" t="s">
        <v>93</v>
      </c>
      <c r="AW685" s="13" t="s">
        <v>38</v>
      </c>
      <c r="AX685" s="13" t="s">
        <v>83</v>
      </c>
      <c r="AY685" s="60" t="s">
        <v>216</v>
      </c>
    </row>
    <row r="686" spans="1:51" s="13" customFormat="1" ht="12">
      <c r="A686" s="140"/>
      <c r="B686" s="141"/>
      <c r="C686" s="140"/>
      <c r="D686" s="137" t="s">
        <v>225</v>
      </c>
      <c r="E686" s="142" t="s">
        <v>1</v>
      </c>
      <c r="F686" s="143" t="s">
        <v>964</v>
      </c>
      <c r="G686" s="140"/>
      <c r="H686" s="144">
        <v>300</v>
      </c>
      <c r="I686" s="61"/>
      <c r="J686" s="140"/>
      <c r="K686" s="140"/>
      <c r="L686" s="194"/>
      <c r="M686" s="140"/>
      <c r="N686" s="140"/>
      <c r="O686" s="140"/>
      <c r="P686" s="140"/>
      <c r="Q686" s="140"/>
      <c r="R686" s="140"/>
      <c r="S686" s="140"/>
      <c r="T686" s="140"/>
      <c r="U686" s="140"/>
      <c r="V686" s="140"/>
      <c r="W686" s="231"/>
      <c r="AT686" s="60" t="s">
        <v>225</v>
      </c>
      <c r="AU686" s="60" t="s">
        <v>93</v>
      </c>
      <c r="AV686" s="13" t="s">
        <v>93</v>
      </c>
      <c r="AW686" s="13" t="s">
        <v>38</v>
      </c>
      <c r="AX686" s="13" t="s">
        <v>83</v>
      </c>
      <c r="AY686" s="60" t="s">
        <v>216</v>
      </c>
    </row>
    <row r="687" spans="1:51" s="13" customFormat="1" ht="12">
      <c r="A687" s="140"/>
      <c r="B687" s="141"/>
      <c r="C687" s="140"/>
      <c r="D687" s="137" t="s">
        <v>225</v>
      </c>
      <c r="E687" s="142" t="s">
        <v>1</v>
      </c>
      <c r="F687" s="143" t="s">
        <v>962</v>
      </c>
      <c r="G687" s="140"/>
      <c r="H687" s="144">
        <v>300</v>
      </c>
      <c r="I687" s="61"/>
      <c r="J687" s="140"/>
      <c r="K687" s="140"/>
      <c r="L687" s="194"/>
      <c r="M687" s="140"/>
      <c r="N687" s="140"/>
      <c r="O687" s="140"/>
      <c r="P687" s="140"/>
      <c r="Q687" s="140"/>
      <c r="R687" s="140"/>
      <c r="S687" s="140"/>
      <c r="T687" s="140"/>
      <c r="U687" s="140"/>
      <c r="V687" s="140"/>
      <c r="W687" s="231"/>
      <c r="AT687" s="60" t="s">
        <v>225</v>
      </c>
      <c r="AU687" s="60" t="s">
        <v>93</v>
      </c>
      <c r="AV687" s="13" t="s">
        <v>93</v>
      </c>
      <c r="AW687" s="13" t="s">
        <v>38</v>
      </c>
      <c r="AX687" s="13" t="s">
        <v>83</v>
      </c>
      <c r="AY687" s="60" t="s">
        <v>216</v>
      </c>
    </row>
    <row r="688" spans="1:51" s="13" customFormat="1" ht="12">
      <c r="A688" s="140"/>
      <c r="B688" s="141"/>
      <c r="C688" s="140"/>
      <c r="D688" s="137" t="s">
        <v>225</v>
      </c>
      <c r="E688" s="142" t="s">
        <v>1</v>
      </c>
      <c r="F688" s="143" t="s">
        <v>965</v>
      </c>
      <c r="G688" s="140"/>
      <c r="H688" s="144">
        <v>300</v>
      </c>
      <c r="I688" s="61"/>
      <c r="J688" s="140"/>
      <c r="K688" s="140"/>
      <c r="L688" s="194"/>
      <c r="M688" s="140"/>
      <c r="N688" s="140"/>
      <c r="O688" s="140"/>
      <c r="P688" s="140"/>
      <c r="Q688" s="140"/>
      <c r="R688" s="140"/>
      <c r="S688" s="140"/>
      <c r="T688" s="140"/>
      <c r="U688" s="140"/>
      <c r="V688" s="140"/>
      <c r="W688" s="231"/>
      <c r="AT688" s="60" t="s">
        <v>225</v>
      </c>
      <c r="AU688" s="60" t="s">
        <v>93</v>
      </c>
      <c r="AV688" s="13" t="s">
        <v>93</v>
      </c>
      <c r="AW688" s="13" t="s">
        <v>38</v>
      </c>
      <c r="AX688" s="13" t="s">
        <v>83</v>
      </c>
      <c r="AY688" s="60" t="s">
        <v>216</v>
      </c>
    </row>
    <row r="689" spans="1:51" s="13" customFormat="1" ht="12">
      <c r="A689" s="140"/>
      <c r="B689" s="141"/>
      <c r="C689" s="140"/>
      <c r="D689" s="137" t="s">
        <v>225</v>
      </c>
      <c r="E689" s="142" t="s">
        <v>1</v>
      </c>
      <c r="F689" s="143" t="s">
        <v>966</v>
      </c>
      <c r="G689" s="140"/>
      <c r="H689" s="144">
        <v>125</v>
      </c>
      <c r="I689" s="61"/>
      <c r="J689" s="140"/>
      <c r="K689" s="140"/>
      <c r="L689" s="194"/>
      <c r="M689" s="140"/>
      <c r="N689" s="140"/>
      <c r="O689" s="140"/>
      <c r="P689" s="140"/>
      <c r="Q689" s="140"/>
      <c r="R689" s="140"/>
      <c r="S689" s="140"/>
      <c r="T689" s="140"/>
      <c r="U689" s="140"/>
      <c r="V689" s="140"/>
      <c r="W689" s="231"/>
      <c r="AT689" s="60" t="s">
        <v>225</v>
      </c>
      <c r="AU689" s="60" t="s">
        <v>93</v>
      </c>
      <c r="AV689" s="13" t="s">
        <v>93</v>
      </c>
      <c r="AW689" s="13" t="s">
        <v>38</v>
      </c>
      <c r="AX689" s="13" t="s">
        <v>83</v>
      </c>
      <c r="AY689" s="60" t="s">
        <v>216</v>
      </c>
    </row>
    <row r="690" spans="1:51" s="13" customFormat="1" ht="12">
      <c r="A690" s="140"/>
      <c r="B690" s="141"/>
      <c r="C690" s="140"/>
      <c r="D690" s="137" t="s">
        <v>225</v>
      </c>
      <c r="E690" s="142" t="s">
        <v>1</v>
      </c>
      <c r="F690" s="143" t="s">
        <v>967</v>
      </c>
      <c r="G690" s="140"/>
      <c r="H690" s="144">
        <v>180</v>
      </c>
      <c r="I690" s="61"/>
      <c r="J690" s="140"/>
      <c r="K690" s="140"/>
      <c r="L690" s="194"/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231"/>
      <c r="AT690" s="60" t="s">
        <v>225</v>
      </c>
      <c r="AU690" s="60" t="s">
        <v>93</v>
      </c>
      <c r="AV690" s="13" t="s">
        <v>93</v>
      </c>
      <c r="AW690" s="13" t="s">
        <v>38</v>
      </c>
      <c r="AX690" s="13" t="s">
        <v>83</v>
      </c>
      <c r="AY690" s="60" t="s">
        <v>216</v>
      </c>
    </row>
    <row r="691" spans="1:51" s="14" customFormat="1" ht="12">
      <c r="A691" s="145"/>
      <c r="B691" s="146"/>
      <c r="C691" s="145"/>
      <c r="D691" s="137" t="s">
        <v>225</v>
      </c>
      <c r="E691" s="147" t="s">
        <v>1</v>
      </c>
      <c r="F691" s="148" t="s">
        <v>229</v>
      </c>
      <c r="G691" s="145"/>
      <c r="H691" s="149">
        <v>4605</v>
      </c>
      <c r="I691" s="63"/>
      <c r="J691" s="145"/>
      <c r="K691" s="145"/>
      <c r="L691" s="200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235"/>
      <c r="AT691" s="62" t="s">
        <v>225</v>
      </c>
      <c r="AU691" s="62" t="s">
        <v>93</v>
      </c>
      <c r="AV691" s="14" t="s">
        <v>223</v>
      </c>
      <c r="AW691" s="14" t="s">
        <v>38</v>
      </c>
      <c r="AX691" s="14" t="s">
        <v>91</v>
      </c>
      <c r="AY691" s="62" t="s">
        <v>216</v>
      </c>
    </row>
    <row r="692" spans="1:65" s="2" customFormat="1" ht="33" customHeight="1">
      <c r="A692" s="83"/>
      <c r="B692" s="84"/>
      <c r="C692" s="130" t="s">
        <v>968</v>
      </c>
      <c r="D692" s="130" t="s">
        <v>218</v>
      </c>
      <c r="E692" s="131" t="s">
        <v>969</v>
      </c>
      <c r="F692" s="132" t="s">
        <v>970</v>
      </c>
      <c r="G692" s="133" t="s">
        <v>221</v>
      </c>
      <c r="H692" s="134">
        <v>4605</v>
      </c>
      <c r="I692" s="57"/>
      <c r="J692" s="187">
        <f>ROUND(I692*H692,2)</f>
        <v>0</v>
      </c>
      <c r="K692" s="132" t="s">
        <v>1</v>
      </c>
      <c r="L692" s="188">
        <f>J692</f>
        <v>0</v>
      </c>
      <c r="M692" s="217"/>
      <c r="N692" s="217"/>
      <c r="O692" s="217"/>
      <c r="P692" s="217"/>
      <c r="Q692" s="217"/>
      <c r="R692" s="217"/>
      <c r="S692" s="217"/>
      <c r="T692" s="217"/>
      <c r="U692" s="217"/>
      <c r="V692" s="217"/>
      <c r="W692" s="249"/>
      <c r="X692" s="26"/>
      <c r="Y692" s="26"/>
      <c r="Z692" s="26"/>
      <c r="AA692" s="26"/>
      <c r="AB692" s="26"/>
      <c r="AC692" s="26"/>
      <c r="AD692" s="26"/>
      <c r="AE692" s="26"/>
      <c r="AR692" s="58" t="s">
        <v>223</v>
      </c>
      <c r="AT692" s="58" t="s">
        <v>218</v>
      </c>
      <c r="AU692" s="58" t="s">
        <v>93</v>
      </c>
      <c r="AY692" s="18" t="s">
        <v>216</v>
      </c>
      <c r="BE692" s="59">
        <f>IF(N692="základní",J692,0)</f>
        <v>0</v>
      </c>
      <c r="BF692" s="59">
        <f>IF(N692="snížená",J692,0)</f>
        <v>0</v>
      </c>
      <c r="BG692" s="59">
        <f>IF(N692="zákl. přenesená",J692,0)</f>
        <v>0</v>
      </c>
      <c r="BH692" s="59">
        <f>IF(N692="sníž. přenesená",J692,0)</f>
        <v>0</v>
      </c>
      <c r="BI692" s="59">
        <f>IF(N692="nulová",J692,0)</f>
        <v>0</v>
      </c>
      <c r="BJ692" s="18" t="s">
        <v>91</v>
      </c>
      <c r="BK692" s="59">
        <f>ROUND(I692*H692,2)</f>
        <v>0</v>
      </c>
      <c r="BL692" s="18" t="s">
        <v>223</v>
      </c>
      <c r="BM692" s="58" t="s">
        <v>971</v>
      </c>
    </row>
    <row r="693" spans="1:51" s="13" customFormat="1" ht="12">
      <c r="A693" s="140"/>
      <c r="B693" s="141"/>
      <c r="C693" s="140"/>
      <c r="D693" s="137" t="s">
        <v>225</v>
      </c>
      <c r="E693" s="142" t="s">
        <v>1</v>
      </c>
      <c r="F693" s="143" t="s">
        <v>943</v>
      </c>
      <c r="G693" s="140"/>
      <c r="H693" s="144">
        <v>125</v>
      </c>
      <c r="I693" s="61"/>
      <c r="J693" s="140"/>
      <c r="K693" s="140"/>
      <c r="L693" s="194"/>
      <c r="M693" s="140"/>
      <c r="N693" s="140"/>
      <c r="O693" s="140"/>
      <c r="P693" s="140"/>
      <c r="Q693" s="140"/>
      <c r="R693" s="140"/>
      <c r="S693" s="140"/>
      <c r="T693" s="140"/>
      <c r="U693" s="140"/>
      <c r="V693" s="140"/>
      <c r="W693" s="231"/>
      <c r="AT693" s="60" t="s">
        <v>225</v>
      </c>
      <c r="AU693" s="60" t="s">
        <v>93</v>
      </c>
      <c r="AV693" s="13" t="s">
        <v>93</v>
      </c>
      <c r="AW693" s="13" t="s">
        <v>38</v>
      </c>
      <c r="AX693" s="13" t="s">
        <v>83</v>
      </c>
      <c r="AY693" s="60" t="s">
        <v>216</v>
      </c>
    </row>
    <row r="694" spans="1:51" s="13" customFormat="1" ht="12">
      <c r="A694" s="140"/>
      <c r="B694" s="141"/>
      <c r="C694" s="140"/>
      <c r="D694" s="137" t="s">
        <v>225</v>
      </c>
      <c r="E694" s="142" t="s">
        <v>1</v>
      </c>
      <c r="F694" s="143" t="s">
        <v>944</v>
      </c>
      <c r="G694" s="140"/>
      <c r="H694" s="144">
        <v>125</v>
      </c>
      <c r="I694" s="61"/>
      <c r="J694" s="140"/>
      <c r="K694" s="140"/>
      <c r="L694" s="194"/>
      <c r="M694" s="140"/>
      <c r="N694" s="140"/>
      <c r="O694" s="140"/>
      <c r="P694" s="140"/>
      <c r="Q694" s="140"/>
      <c r="R694" s="140"/>
      <c r="S694" s="140"/>
      <c r="T694" s="140"/>
      <c r="U694" s="140"/>
      <c r="V694" s="140"/>
      <c r="W694" s="231"/>
      <c r="AT694" s="60" t="s">
        <v>225</v>
      </c>
      <c r="AU694" s="60" t="s">
        <v>93</v>
      </c>
      <c r="AV694" s="13" t="s">
        <v>93</v>
      </c>
      <c r="AW694" s="13" t="s">
        <v>38</v>
      </c>
      <c r="AX694" s="13" t="s">
        <v>83</v>
      </c>
      <c r="AY694" s="60" t="s">
        <v>216</v>
      </c>
    </row>
    <row r="695" spans="1:51" s="13" customFormat="1" ht="12">
      <c r="A695" s="140"/>
      <c r="B695" s="141"/>
      <c r="C695" s="140"/>
      <c r="D695" s="137" t="s">
        <v>225</v>
      </c>
      <c r="E695" s="142" t="s">
        <v>1</v>
      </c>
      <c r="F695" s="143" t="s">
        <v>945</v>
      </c>
      <c r="G695" s="140"/>
      <c r="H695" s="144">
        <v>125</v>
      </c>
      <c r="I695" s="61"/>
      <c r="J695" s="140"/>
      <c r="K695" s="140"/>
      <c r="L695" s="194"/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231"/>
      <c r="AT695" s="60" t="s">
        <v>225</v>
      </c>
      <c r="AU695" s="60" t="s">
        <v>93</v>
      </c>
      <c r="AV695" s="13" t="s">
        <v>93</v>
      </c>
      <c r="AW695" s="13" t="s">
        <v>38</v>
      </c>
      <c r="AX695" s="13" t="s">
        <v>83</v>
      </c>
      <c r="AY695" s="60" t="s">
        <v>216</v>
      </c>
    </row>
    <row r="696" spans="1:51" s="13" customFormat="1" ht="12">
      <c r="A696" s="140"/>
      <c r="B696" s="141"/>
      <c r="C696" s="140"/>
      <c r="D696" s="137" t="s">
        <v>225</v>
      </c>
      <c r="E696" s="142" t="s">
        <v>1</v>
      </c>
      <c r="F696" s="143" t="s">
        <v>946</v>
      </c>
      <c r="G696" s="140"/>
      <c r="H696" s="144">
        <v>125</v>
      </c>
      <c r="I696" s="61"/>
      <c r="J696" s="140"/>
      <c r="K696" s="140"/>
      <c r="L696" s="194"/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231"/>
      <c r="AT696" s="60" t="s">
        <v>225</v>
      </c>
      <c r="AU696" s="60" t="s">
        <v>93</v>
      </c>
      <c r="AV696" s="13" t="s">
        <v>93</v>
      </c>
      <c r="AW696" s="13" t="s">
        <v>38</v>
      </c>
      <c r="AX696" s="13" t="s">
        <v>83</v>
      </c>
      <c r="AY696" s="60" t="s">
        <v>216</v>
      </c>
    </row>
    <row r="697" spans="1:51" s="13" customFormat="1" ht="12">
      <c r="A697" s="140"/>
      <c r="B697" s="141"/>
      <c r="C697" s="140"/>
      <c r="D697" s="137" t="s">
        <v>225</v>
      </c>
      <c r="E697" s="142" t="s">
        <v>1</v>
      </c>
      <c r="F697" s="143" t="s">
        <v>947</v>
      </c>
      <c r="G697" s="140"/>
      <c r="H697" s="144">
        <v>125</v>
      </c>
      <c r="I697" s="61"/>
      <c r="J697" s="140"/>
      <c r="K697" s="140"/>
      <c r="L697" s="194"/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231"/>
      <c r="AT697" s="60" t="s">
        <v>225</v>
      </c>
      <c r="AU697" s="60" t="s">
        <v>93</v>
      </c>
      <c r="AV697" s="13" t="s">
        <v>93</v>
      </c>
      <c r="AW697" s="13" t="s">
        <v>38</v>
      </c>
      <c r="AX697" s="13" t="s">
        <v>83</v>
      </c>
      <c r="AY697" s="60" t="s">
        <v>216</v>
      </c>
    </row>
    <row r="698" spans="1:51" s="13" customFormat="1" ht="12">
      <c r="A698" s="140"/>
      <c r="B698" s="141"/>
      <c r="C698" s="140"/>
      <c r="D698" s="137" t="s">
        <v>225</v>
      </c>
      <c r="E698" s="142" t="s">
        <v>1</v>
      </c>
      <c r="F698" s="143" t="s">
        <v>948</v>
      </c>
      <c r="G698" s="140"/>
      <c r="H698" s="144">
        <v>125</v>
      </c>
      <c r="I698" s="61"/>
      <c r="J698" s="140"/>
      <c r="K698" s="140"/>
      <c r="L698" s="194"/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231"/>
      <c r="AT698" s="60" t="s">
        <v>225</v>
      </c>
      <c r="AU698" s="60" t="s">
        <v>93</v>
      </c>
      <c r="AV698" s="13" t="s">
        <v>93</v>
      </c>
      <c r="AW698" s="13" t="s">
        <v>38</v>
      </c>
      <c r="AX698" s="13" t="s">
        <v>83</v>
      </c>
      <c r="AY698" s="60" t="s">
        <v>216</v>
      </c>
    </row>
    <row r="699" spans="1:51" s="13" customFormat="1" ht="12">
      <c r="A699" s="140"/>
      <c r="B699" s="141"/>
      <c r="C699" s="140"/>
      <c r="D699" s="137" t="s">
        <v>225</v>
      </c>
      <c r="E699" s="142" t="s">
        <v>1</v>
      </c>
      <c r="F699" s="143" t="s">
        <v>949</v>
      </c>
      <c r="G699" s="140"/>
      <c r="H699" s="144">
        <v>125</v>
      </c>
      <c r="I699" s="61"/>
      <c r="J699" s="140"/>
      <c r="K699" s="140"/>
      <c r="L699" s="194"/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231"/>
      <c r="AT699" s="60" t="s">
        <v>225</v>
      </c>
      <c r="AU699" s="60" t="s">
        <v>93</v>
      </c>
      <c r="AV699" s="13" t="s">
        <v>93</v>
      </c>
      <c r="AW699" s="13" t="s">
        <v>38</v>
      </c>
      <c r="AX699" s="13" t="s">
        <v>83</v>
      </c>
      <c r="AY699" s="60" t="s">
        <v>216</v>
      </c>
    </row>
    <row r="700" spans="1:51" s="13" customFormat="1" ht="12">
      <c r="A700" s="140"/>
      <c r="B700" s="141"/>
      <c r="C700" s="140"/>
      <c r="D700" s="137" t="s">
        <v>225</v>
      </c>
      <c r="E700" s="142" t="s">
        <v>1</v>
      </c>
      <c r="F700" s="143" t="s">
        <v>950</v>
      </c>
      <c r="G700" s="140"/>
      <c r="H700" s="144">
        <v>125</v>
      </c>
      <c r="I700" s="61"/>
      <c r="J700" s="140"/>
      <c r="K700" s="140"/>
      <c r="L700" s="194"/>
      <c r="M700" s="140"/>
      <c r="N700" s="140"/>
      <c r="O700" s="140"/>
      <c r="P700" s="140"/>
      <c r="Q700" s="140"/>
      <c r="R700" s="140"/>
      <c r="S700" s="140"/>
      <c r="T700" s="140"/>
      <c r="U700" s="140"/>
      <c r="V700" s="140"/>
      <c r="W700" s="231"/>
      <c r="AT700" s="60" t="s">
        <v>225</v>
      </c>
      <c r="AU700" s="60" t="s">
        <v>93</v>
      </c>
      <c r="AV700" s="13" t="s">
        <v>93</v>
      </c>
      <c r="AW700" s="13" t="s">
        <v>38</v>
      </c>
      <c r="AX700" s="13" t="s">
        <v>83</v>
      </c>
      <c r="AY700" s="60" t="s">
        <v>216</v>
      </c>
    </row>
    <row r="701" spans="1:51" s="13" customFormat="1" ht="12">
      <c r="A701" s="140"/>
      <c r="B701" s="141"/>
      <c r="C701" s="140"/>
      <c r="D701" s="137" t="s">
        <v>225</v>
      </c>
      <c r="E701" s="142" t="s">
        <v>1</v>
      </c>
      <c r="F701" s="143" t="s">
        <v>951</v>
      </c>
      <c r="G701" s="140"/>
      <c r="H701" s="144">
        <v>125</v>
      </c>
      <c r="I701" s="61"/>
      <c r="J701" s="140"/>
      <c r="K701" s="140"/>
      <c r="L701" s="194"/>
      <c r="M701" s="140"/>
      <c r="N701" s="140"/>
      <c r="O701" s="140"/>
      <c r="P701" s="140"/>
      <c r="Q701" s="140"/>
      <c r="R701" s="140"/>
      <c r="S701" s="140"/>
      <c r="T701" s="140"/>
      <c r="U701" s="140"/>
      <c r="V701" s="140"/>
      <c r="W701" s="231"/>
      <c r="AT701" s="60" t="s">
        <v>225</v>
      </c>
      <c r="AU701" s="60" t="s">
        <v>93</v>
      </c>
      <c r="AV701" s="13" t="s">
        <v>93</v>
      </c>
      <c r="AW701" s="13" t="s">
        <v>38</v>
      </c>
      <c r="AX701" s="13" t="s">
        <v>83</v>
      </c>
      <c r="AY701" s="60" t="s">
        <v>216</v>
      </c>
    </row>
    <row r="702" spans="1:51" s="13" customFormat="1" ht="12">
      <c r="A702" s="140"/>
      <c r="B702" s="141"/>
      <c r="C702" s="140"/>
      <c r="D702" s="137" t="s">
        <v>225</v>
      </c>
      <c r="E702" s="142" t="s">
        <v>1</v>
      </c>
      <c r="F702" s="143" t="s">
        <v>952</v>
      </c>
      <c r="G702" s="140"/>
      <c r="H702" s="144">
        <v>125</v>
      </c>
      <c r="I702" s="61"/>
      <c r="J702" s="140"/>
      <c r="K702" s="140"/>
      <c r="L702" s="194"/>
      <c r="M702" s="140"/>
      <c r="N702" s="140"/>
      <c r="O702" s="140"/>
      <c r="P702" s="140"/>
      <c r="Q702" s="140"/>
      <c r="R702" s="140"/>
      <c r="S702" s="140"/>
      <c r="T702" s="140"/>
      <c r="U702" s="140"/>
      <c r="V702" s="140"/>
      <c r="W702" s="231"/>
      <c r="AT702" s="60" t="s">
        <v>225</v>
      </c>
      <c r="AU702" s="60" t="s">
        <v>93</v>
      </c>
      <c r="AV702" s="13" t="s">
        <v>93</v>
      </c>
      <c r="AW702" s="13" t="s">
        <v>38</v>
      </c>
      <c r="AX702" s="13" t="s">
        <v>83</v>
      </c>
      <c r="AY702" s="60" t="s">
        <v>216</v>
      </c>
    </row>
    <row r="703" spans="1:51" s="13" customFormat="1" ht="12">
      <c r="A703" s="140"/>
      <c r="B703" s="141"/>
      <c r="C703" s="140"/>
      <c r="D703" s="137" t="s">
        <v>225</v>
      </c>
      <c r="E703" s="142" t="s">
        <v>1</v>
      </c>
      <c r="F703" s="143" t="s">
        <v>953</v>
      </c>
      <c r="G703" s="140"/>
      <c r="H703" s="144">
        <v>125</v>
      </c>
      <c r="I703" s="61"/>
      <c r="J703" s="140"/>
      <c r="K703" s="140"/>
      <c r="L703" s="194"/>
      <c r="M703" s="140"/>
      <c r="N703" s="140"/>
      <c r="O703" s="140"/>
      <c r="P703" s="140"/>
      <c r="Q703" s="140"/>
      <c r="R703" s="140"/>
      <c r="S703" s="140"/>
      <c r="T703" s="140"/>
      <c r="U703" s="140"/>
      <c r="V703" s="140"/>
      <c r="W703" s="231"/>
      <c r="AT703" s="60" t="s">
        <v>225</v>
      </c>
      <c r="AU703" s="60" t="s">
        <v>93</v>
      </c>
      <c r="AV703" s="13" t="s">
        <v>93</v>
      </c>
      <c r="AW703" s="13" t="s">
        <v>38</v>
      </c>
      <c r="AX703" s="13" t="s">
        <v>83</v>
      </c>
      <c r="AY703" s="60" t="s">
        <v>216</v>
      </c>
    </row>
    <row r="704" spans="1:51" s="13" customFormat="1" ht="12">
      <c r="A704" s="140"/>
      <c r="B704" s="141"/>
      <c r="C704" s="140"/>
      <c r="D704" s="137" t="s">
        <v>225</v>
      </c>
      <c r="E704" s="142" t="s">
        <v>1</v>
      </c>
      <c r="F704" s="143" t="s">
        <v>954</v>
      </c>
      <c r="G704" s="140"/>
      <c r="H704" s="144">
        <v>125</v>
      </c>
      <c r="I704" s="61"/>
      <c r="J704" s="140"/>
      <c r="K704" s="140"/>
      <c r="L704" s="194"/>
      <c r="M704" s="140"/>
      <c r="N704" s="140"/>
      <c r="O704" s="140"/>
      <c r="P704" s="140"/>
      <c r="Q704" s="140"/>
      <c r="R704" s="140"/>
      <c r="S704" s="140"/>
      <c r="T704" s="140"/>
      <c r="U704" s="140"/>
      <c r="V704" s="140"/>
      <c r="W704" s="231"/>
      <c r="AT704" s="60" t="s">
        <v>225</v>
      </c>
      <c r="AU704" s="60" t="s">
        <v>93</v>
      </c>
      <c r="AV704" s="13" t="s">
        <v>93</v>
      </c>
      <c r="AW704" s="13" t="s">
        <v>38</v>
      </c>
      <c r="AX704" s="13" t="s">
        <v>83</v>
      </c>
      <c r="AY704" s="60" t="s">
        <v>216</v>
      </c>
    </row>
    <row r="705" spans="1:51" s="13" customFormat="1" ht="12">
      <c r="A705" s="140"/>
      <c r="B705" s="141"/>
      <c r="C705" s="140"/>
      <c r="D705" s="137" t="s">
        <v>225</v>
      </c>
      <c r="E705" s="142" t="s">
        <v>1</v>
      </c>
      <c r="F705" s="143" t="s">
        <v>955</v>
      </c>
      <c r="G705" s="140"/>
      <c r="H705" s="144">
        <v>125</v>
      </c>
      <c r="I705" s="61"/>
      <c r="J705" s="140"/>
      <c r="K705" s="140"/>
      <c r="L705" s="194"/>
      <c r="M705" s="140"/>
      <c r="N705" s="140"/>
      <c r="O705" s="140"/>
      <c r="P705" s="140"/>
      <c r="Q705" s="140"/>
      <c r="R705" s="140"/>
      <c r="S705" s="140"/>
      <c r="T705" s="140"/>
      <c r="U705" s="140"/>
      <c r="V705" s="140"/>
      <c r="W705" s="231"/>
      <c r="AT705" s="60" t="s">
        <v>225</v>
      </c>
      <c r="AU705" s="60" t="s">
        <v>93</v>
      </c>
      <c r="AV705" s="13" t="s">
        <v>93</v>
      </c>
      <c r="AW705" s="13" t="s">
        <v>38</v>
      </c>
      <c r="AX705" s="13" t="s">
        <v>83</v>
      </c>
      <c r="AY705" s="60" t="s">
        <v>216</v>
      </c>
    </row>
    <row r="706" spans="1:51" s="13" customFormat="1" ht="12">
      <c r="A706" s="140"/>
      <c r="B706" s="141"/>
      <c r="C706" s="140"/>
      <c r="D706" s="137" t="s">
        <v>225</v>
      </c>
      <c r="E706" s="142" t="s">
        <v>1</v>
      </c>
      <c r="F706" s="143" t="s">
        <v>956</v>
      </c>
      <c r="G706" s="140"/>
      <c r="H706" s="144">
        <v>125</v>
      </c>
      <c r="I706" s="61"/>
      <c r="J706" s="140"/>
      <c r="K706" s="140"/>
      <c r="L706" s="194"/>
      <c r="M706" s="140"/>
      <c r="N706" s="140"/>
      <c r="O706" s="140"/>
      <c r="P706" s="140"/>
      <c r="Q706" s="140"/>
      <c r="R706" s="140"/>
      <c r="S706" s="140"/>
      <c r="T706" s="140"/>
      <c r="U706" s="140"/>
      <c r="V706" s="140"/>
      <c r="W706" s="231"/>
      <c r="AT706" s="60" t="s">
        <v>225</v>
      </c>
      <c r="AU706" s="60" t="s">
        <v>93</v>
      </c>
      <c r="AV706" s="13" t="s">
        <v>93</v>
      </c>
      <c r="AW706" s="13" t="s">
        <v>38</v>
      </c>
      <c r="AX706" s="13" t="s">
        <v>83</v>
      </c>
      <c r="AY706" s="60" t="s">
        <v>216</v>
      </c>
    </row>
    <row r="707" spans="1:51" s="13" customFormat="1" ht="12">
      <c r="A707" s="140"/>
      <c r="B707" s="141"/>
      <c r="C707" s="140"/>
      <c r="D707" s="137" t="s">
        <v>225</v>
      </c>
      <c r="E707" s="142" t="s">
        <v>1</v>
      </c>
      <c r="F707" s="143" t="s">
        <v>957</v>
      </c>
      <c r="G707" s="140"/>
      <c r="H707" s="144">
        <v>125</v>
      </c>
      <c r="I707" s="61"/>
      <c r="J707" s="140"/>
      <c r="K707" s="140"/>
      <c r="L707" s="194"/>
      <c r="M707" s="140"/>
      <c r="N707" s="140"/>
      <c r="O707" s="140"/>
      <c r="P707" s="140"/>
      <c r="Q707" s="140"/>
      <c r="R707" s="140"/>
      <c r="S707" s="140"/>
      <c r="T707" s="140"/>
      <c r="U707" s="140"/>
      <c r="V707" s="140"/>
      <c r="W707" s="231"/>
      <c r="AT707" s="60" t="s">
        <v>225</v>
      </c>
      <c r="AU707" s="60" t="s">
        <v>93</v>
      </c>
      <c r="AV707" s="13" t="s">
        <v>93</v>
      </c>
      <c r="AW707" s="13" t="s">
        <v>38</v>
      </c>
      <c r="AX707" s="13" t="s">
        <v>83</v>
      </c>
      <c r="AY707" s="60" t="s">
        <v>216</v>
      </c>
    </row>
    <row r="708" spans="1:51" s="13" customFormat="1" ht="12">
      <c r="A708" s="140"/>
      <c r="B708" s="141"/>
      <c r="C708" s="140"/>
      <c r="D708" s="137" t="s">
        <v>225</v>
      </c>
      <c r="E708" s="142" t="s">
        <v>1</v>
      </c>
      <c r="F708" s="143" t="s">
        <v>958</v>
      </c>
      <c r="G708" s="140"/>
      <c r="H708" s="144">
        <v>200</v>
      </c>
      <c r="I708" s="61"/>
      <c r="J708" s="140"/>
      <c r="K708" s="140"/>
      <c r="L708" s="194"/>
      <c r="M708" s="140"/>
      <c r="N708" s="140"/>
      <c r="O708" s="140"/>
      <c r="P708" s="140"/>
      <c r="Q708" s="140"/>
      <c r="R708" s="140"/>
      <c r="S708" s="140"/>
      <c r="T708" s="140"/>
      <c r="U708" s="140"/>
      <c r="V708" s="140"/>
      <c r="W708" s="231"/>
      <c r="AT708" s="60" t="s">
        <v>225</v>
      </c>
      <c r="AU708" s="60" t="s">
        <v>93</v>
      </c>
      <c r="AV708" s="13" t="s">
        <v>93</v>
      </c>
      <c r="AW708" s="13" t="s">
        <v>38</v>
      </c>
      <c r="AX708" s="13" t="s">
        <v>83</v>
      </c>
      <c r="AY708" s="60" t="s">
        <v>216</v>
      </c>
    </row>
    <row r="709" spans="1:51" s="13" customFormat="1" ht="12">
      <c r="A709" s="140"/>
      <c r="B709" s="141"/>
      <c r="C709" s="140"/>
      <c r="D709" s="137" t="s">
        <v>225</v>
      </c>
      <c r="E709" s="142" t="s">
        <v>1</v>
      </c>
      <c r="F709" s="143" t="s">
        <v>959</v>
      </c>
      <c r="G709" s="140"/>
      <c r="H709" s="144">
        <v>125</v>
      </c>
      <c r="I709" s="61"/>
      <c r="J709" s="140"/>
      <c r="K709" s="140"/>
      <c r="L709" s="194"/>
      <c r="M709" s="140"/>
      <c r="N709" s="140"/>
      <c r="O709" s="140"/>
      <c r="P709" s="140"/>
      <c r="Q709" s="140"/>
      <c r="R709" s="140"/>
      <c r="S709" s="140"/>
      <c r="T709" s="140"/>
      <c r="U709" s="140"/>
      <c r="V709" s="140"/>
      <c r="W709" s="231"/>
      <c r="AT709" s="60" t="s">
        <v>225</v>
      </c>
      <c r="AU709" s="60" t="s">
        <v>93</v>
      </c>
      <c r="AV709" s="13" t="s">
        <v>93</v>
      </c>
      <c r="AW709" s="13" t="s">
        <v>38</v>
      </c>
      <c r="AX709" s="13" t="s">
        <v>83</v>
      </c>
      <c r="AY709" s="60" t="s">
        <v>216</v>
      </c>
    </row>
    <row r="710" spans="1:51" s="13" customFormat="1" ht="12">
      <c r="A710" s="140"/>
      <c r="B710" s="141"/>
      <c r="C710" s="140"/>
      <c r="D710" s="137" t="s">
        <v>225</v>
      </c>
      <c r="E710" s="142" t="s">
        <v>1</v>
      </c>
      <c r="F710" s="143" t="s">
        <v>960</v>
      </c>
      <c r="G710" s="140"/>
      <c r="H710" s="144">
        <v>300</v>
      </c>
      <c r="I710" s="61"/>
      <c r="J710" s="140"/>
      <c r="K710" s="140"/>
      <c r="L710" s="194"/>
      <c r="M710" s="140"/>
      <c r="N710" s="140"/>
      <c r="O710" s="140"/>
      <c r="P710" s="140"/>
      <c r="Q710" s="140"/>
      <c r="R710" s="140"/>
      <c r="S710" s="140"/>
      <c r="T710" s="140"/>
      <c r="U710" s="140"/>
      <c r="V710" s="140"/>
      <c r="W710" s="231"/>
      <c r="AT710" s="60" t="s">
        <v>225</v>
      </c>
      <c r="AU710" s="60" t="s">
        <v>93</v>
      </c>
      <c r="AV710" s="13" t="s">
        <v>93</v>
      </c>
      <c r="AW710" s="13" t="s">
        <v>38</v>
      </c>
      <c r="AX710" s="13" t="s">
        <v>83</v>
      </c>
      <c r="AY710" s="60" t="s">
        <v>216</v>
      </c>
    </row>
    <row r="711" spans="1:51" s="13" customFormat="1" ht="12">
      <c r="A711" s="140"/>
      <c r="B711" s="141"/>
      <c r="C711" s="140"/>
      <c r="D711" s="137" t="s">
        <v>225</v>
      </c>
      <c r="E711" s="142" t="s">
        <v>1</v>
      </c>
      <c r="F711" s="143" t="s">
        <v>961</v>
      </c>
      <c r="G711" s="140"/>
      <c r="H711" s="144">
        <v>300</v>
      </c>
      <c r="I711" s="61"/>
      <c r="J711" s="140"/>
      <c r="K711" s="140"/>
      <c r="L711" s="194"/>
      <c r="M711" s="140"/>
      <c r="N711" s="140"/>
      <c r="O711" s="140"/>
      <c r="P711" s="140"/>
      <c r="Q711" s="140"/>
      <c r="R711" s="140"/>
      <c r="S711" s="140"/>
      <c r="T711" s="140"/>
      <c r="U711" s="140"/>
      <c r="V711" s="140"/>
      <c r="W711" s="231"/>
      <c r="AT711" s="60" t="s">
        <v>225</v>
      </c>
      <c r="AU711" s="60" t="s">
        <v>93</v>
      </c>
      <c r="AV711" s="13" t="s">
        <v>93</v>
      </c>
      <c r="AW711" s="13" t="s">
        <v>38</v>
      </c>
      <c r="AX711" s="13" t="s">
        <v>83</v>
      </c>
      <c r="AY711" s="60" t="s">
        <v>216</v>
      </c>
    </row>
    <row r="712" spans="1:51" s="13" customFormat="1" ht="12">
      <c r="A712" s="140"/>
      <c r="B712" s="141"/>
      <c r="C712" s="140"/>
      <c r="D712" s="137" t="s">
        <v>225</v>
      </c>
      <c r="E712" s="142" t="s">
        <v>1</v>
      </c>
      <c r="F712" s="143" t="s">
        <v>972</v>
      </c>
      <c r="G712" s="140"/>
      <c r="H712" s="144">
        <v>300</v>
      </c>
      <c r="I712" s="61"/>
      <c r="J712" s="140"/>
      <c r="K712" s="140"/>
      <c r="L712" s="194"/>
      <c r="M712" s="140"/>
      <c r="N712" s="140"/>
      <c r="O712" s="140"/>
      <c r="P712" s="140"/>
      <c r="Q712" s="140"/>
      <c r="R712" s="140"/>
      <c r="S712" s="140"/>
      <c r="T712" s="140"/>
      <c r="U712" s="140"/>
      <c r="V712" s="140"/>
      <c r="W712" s="231"/>
      <c r="AT712" s="60" t="s">
        <v>225</v>
      </c>
      <c r="AU712" s="60" t="s">
        <v>93</v>
      </c>
      <c r="AV712" s="13" t="s">
        <v>93</v>
      </c>
      <c r="AW712" s="13" t="s">
        <v>38</v>
      </c>
      <c r="AX712" s="13" t="s">
        <v>83</v>
      </c>
      <c r="AY712" s="60" t="s">
        <v>216</v>
      </c>
    </row>
    <row r="713" spans="1:51" s="13" customFormat="1" ht="12">
      <c r="A713" s="140"/>
      <c r="B713" s="141"/>
      <c r="C713" s="140"/>
      <c r="D713" s="137" t="s">
        <v>225</v>
      </c>
      <c r="E713" s="142" t="s">
        <v>1</v>
      </c>
      <c r="F713" s="143" t="s">
        <v>963</v>
      </c>
      <c r="G713" s="140"/>
      <c r="H713" s="144">
        <v>300</v>
      </c>
      <c r="I713" s="61"/>
      <c r="J713" s="140"/>
      <c r="K713" s="140"/>
      <c r="L713" s="194"/>
      <c r="M713" s="140"/>
      <c r="N713" s="140"/>
      <c r="O713" s="140"/>
      <c r="P713" s="140"/>
      <c r="Q713" s="140"/>
      <c r="R713" s="140"/>
      <c r="S713" s="140"/>
      <c r="T713" s="140"/>
      <c r="U713" s="140"/>
      <c r="V713" s="140"/>
      <c r="W713" s="231"/>
      <c r="AT713" s="60" t="s">
        <v>225</v>
      </c>
      <c r="AU713" s="60" t="s">
        <v>93</v>
      </c>
      <c r="AV713" s="13" t="s">
        <v>93</v>
      </c>
      <c r="AW713" s="13" t="s">
        <v>38</v>
      </c>
      <c r="AX713" s="13" t="s">
        <v>83</v>
      </c>
      <c r="AY713" s="60" t="s">
        <v>216</v>
      </c>
    </row>
    <row r="714" spans="1:51" s="13" customFormat="1" ht="12">
      <c r="A714" s="140"/>
      <c r="B714" s="141"/>
      <c r="C714" s="140"/>
      <c r="D714" s="137" t="s">
        <v>225</v>
      </c>
      <c r="E714" s="142" t="s">
        <v>1</v>
      </c>
      <c r="F714" s="143" t="s">
        <v>964</v>
      </c>
      <c r="G714" s="140"/>
      <c r="H714" s="144">
        <v>300</v>
      </c>
      <c r="I714" s="61"/>
      <c r="J714" s="140"/>
      <c r="K714" s="140"/>
      <c r="L714" s="194"/>
      <c r="M714" s="140"/>
      <c r="N714" s="140"/>
      <c r="O714" s="140"/>
      <c r="P714" s="140"/>
      <c r="Q714" s="140"/>
      <c r="R714" s="140"/>
      <c r="S714" s="140"/>
      <c r="T714" s="140"/>
      <c r="U714" s="140"/>
      <c r="V714" s="140"/>
      <c r="W714" s="231"/>
      <c r="AT714" s="60" t="s">
        <v>225</v>
      </c>
      <c r="AU714" s="60" t="s">
        <v>93</v>
      </c>
      <c r="AV714" s="13" t="s">
        <v>93</v>
      </c>
      <c r="AW714" s="13" t="s">
        <v>38</v>
      </c>
      <c r="AX714" s="13" t="s">
        <v>83</v>
      </c>
      <c r="AY714" s="60" t="s">
        <v>216</v>
      </c>
    </row>
    <row r="715" spans="1:51" s="13" customFormat="1" ht="12">
      <c r="A715" s="140"/>
      <c r="B715" s="141"/>
      <c r="C715" s="140"/>
      <c r="D715" s="137" t="s">
        <v>225</v>
      </c>
      <c r="E715" s="142" t="s">
        <v>1</v>
      </c>
      <c r="F715" s="143" t="s">
        <v>962</v>
      </c>
      <c r="G715" s="140"/>
      <c r="H715" s="144">
        <v>300</v>
      </c>
      <c r="I715" s="61"/>
      <c r="J715" s="140"/>
      <c r="K715" s="140"/>
      <c r="L715" s="194"/>
      <c r="M715" s="140"/>
      <c r="N715" s="140"/>
      <c r="O715" s="140"/>
      <c r="P715" s="140"/>
      <c r="Q715" s="140"/>
      <c r="R715" s="140"/>
      <c r="S715" s="140"/>
      <c r="T715" s="140"/>
      <c r="U715" s="140"/>
      <c r="V715" s="140"/>
      <c r="W715" s="231"/>
      <c r="AT715" s="60" t="s">
        <v>225</v>
      </c>
      <c r="AU715" s="60" t="s">
        <v>93</v>
      </c>
      <c r="AV715" s="13" t="s">
        <v>93</v>
      </c>
      <c r="AW715" s="13" t="s">
        <v>38</v>
      </c>
      <c r="AX715" s="13" t="s">
        <v>83</v>
      </c>
      <c r="AY715" s="60" t="s">
        <v>216</v>
      </c>
    </row>
    <row r="716" spans="1:51" s="13" customFormat="1" ht="12">
      <c r="A716" s="140"/>
      <c r="B716" s="141"/>
      <c r="C716" s="140"/>
      <c r="D716" s="137" t="s">
        <v>225</v>
      </c>
      <c r="E716" s="142" t="s">
        <v>1</v>
      </c>
      <c r="F716" s="143" t="s">
        <v>965</v>
      </c>
      <c r="G716" s="140"/>
      <c r="H716" s="144">
        <v>300</v>
      </c>
      <c r="I716" s="61"/>
      <c r="J716" s="140"/>
      <c r="K716" s="140"/>
      <c r="L716" s="194"/>
      <c r="M716" s="140"/>
      <c r="N716" s="140"/>
      <c r="O716" s="140"/>
      <c r="P716" s="140"/>
      <c r="Q716" s="140"/>
      <c r="R716" s="140"/>
      <c r="S716" s="140"/>
      <c r="T716" s="140"/>
      <c r="U716" s="140"/>
      <c r="V716" s="140"/>
      <c r="W716" s="231"/>
      <c r="AT716" s="60" t="s">
        <v>225</v>
      </c>
      <c r="AU716" s="60" t="s">
        <v>93</v>
      </c>
      <c r="AV716" s="13" t="s">
        <v>93</v>
      </c>
      <c r="AW716" s="13" t="s">
        <v>38</v>
      </c>
      <c r="AX716" s="13" t="s">
        <v>83</v>
      </c>
      <c r="AY716" s="60" t="s">
        <v>216</v>
      </c>
    </row>
    <row r="717" spans="1:51" s="13" customFormat="1" ht="12">
      <c r="A717" s="140"/>
      <c r="B717" s="141"/>
      <c r="C717" s="140"/>
      <c r="D717" s="137" t="s">
        <v>225</v>
      </c>
      <c r="E717" s="142" t="s">
        <v>1</v>
      </c>
      <c r="F717" s="143" t="s">
        <v>966</v>
      </c>
      <c r="G717" s="140"/>
      <c r="H717" s="144">
        <v>125</v>
      </c>
      <c r="I717" s="61"/>
      <c r="J717" s="140"/>
      <c r="K717" s="140"/>
      <c r="L717" s="194"/>
      <c r="M717" s="140"/>
      <c r="N717" s="140"/>
      <c r="O717" s="140"/>
      <c r="P717" s="140"/>
      <c r="Q717" s="140"/>
      <c r="R717" s="140"/>
      <c r="S717" s="140"/>
      <c r="T717" s="140"/>
      <c r="U717" s="140"/>
      <c r="V717" s="140"/>
      <c r="W717" s="231"/>
      <c r="AT717" s="60" t="s">
        <v>225</v>
      </c>
      <c r="AU717" s="60" t="s">
        <v>93</v>
      </c>
      <c r="AV717" s="13" t="s">
        <v>93</v>
      </c>
      <c r="AW717" s="13" t="s">
        <v>38</v>
      </c>
      <c r="AX717" s="13" t="s">
        <v>83</v>
      </c>
      <c r="AY717" s="60" t="s">
        <v>216</v>
      </c>
    </row>
    <row r="718" spans="1:51" s="13" customFormat="1" ht="12">
      <c r="A718" s="140"/>
      <c r="B718" s="141"/>
      <c r="C718" s="140"/>
      <c r="D718" s="137" t="s">
        <v>225</v>
      </c>
      <c r="E718" s="142" t="s">
        <v>1</v>
      </c>
      <c r="F718" s="143" t="s">
        <v>967</v>
      </c>
      <c r="G718" s="140"/>
      <c r="H718" s="144">
        <v>180</v>
      </c>
      <c r="I718" s="61"/>
      <c r="J718" s="140"/>
      <c r="K718" s="140"/>
      <c r="L718" s="194"/>
      <c r="M718" s="140"/>
      <c r="N718" s="140"/>
      <c r="O718" s="140"/>
      <c r="P718" s="140"/>
      <c r="Q718" s="140"/>
      <c r="R718" s="140"/>
      <c r="S718" s="140"/>
      <c r="T718" s="140"/>
      <c r="U718" s="140"/>
      <c r="V718" s="140"/>
      <c r="W718" s="231"/>
      <c r="AT718" s="60" t="s">
        <v>225</v>
      </c>
      <c r="AU718" s="60" t="s">
        <v>93</v>
      </c>
      <c r="AV718" s="13" t="s">
        <v>93</v>
      </c>
      <c r="AW718" s="13" t="s">
        <v>38</v>
      </c>
      <c r="AX718" s="13" t="s">
        <v>83</v>
      </c>
      <c r="AY718" s="60" t="s">
        <v>216</v>
      </c>
    </row>
    <row r="719" spans="1:51" s="14" customFormat="1" ht="12">
      <c r="A719" s="145"/>
      <c r="B719" s="146"/>
      <c r="C719" s="145"/>
      <c r="D719" s="137" t="s">
        <v>225</v>
      </c>
      <c r="E719" s="147" t="s">
        <v>1</v>
      </c>
      <c r="F719" s="148" t="s">
        <v>229</v>
      </c>
      <c r="G719" s="145"/>
      <c r="H719" s="149">
        <v>4605</v>
      </c>
      <c r="I719" s="63"/>
      <c r="J719" s="145"/>
      <c r="K719" s="145"/>
      <c r="L719" s="194"/>
      <c r="M719" s="140"/>
      <c r="N719" s="140"/>
      <c r="O719" s="140"/>
      <c r="P719" s="140"/>
      <c r="Q719" s="140"/>
      <c r="R719" s="140"/>
      <c r="S719" s="140"/>
      <c r="T719" s="140"/>
      <c r="U719" s="140"/>
      <c r="V719" s="140"/>
      <c r="W719" s="231"/>
      <c r="AT719" s="62" t="s">
        <v>225</v>
      </c>
      <c r="AU719" s="62" t="s">
        <v>93</v>
      </c>
      <c r="AV719" s="14" t="s">
        <v>223</v>
      </c>
      <c r="AW719" s="14" t="s">
        <v>38</v>
      </c>
      <c r="AX719" s="14" t="s">
        <v>91</v>
      </c>
      <c r="AY719" s="62" t="s">
        <v>216</v>
      </c>
    </row>
    <row r="720" spans="1:65" s="2" customFormat="1" ht="16.5" customHeight="1">
      <c r="A720" s="83"/>
      <c r="B720" s="84"/>
      <c r="C720" s="130" t="s">
        <v>973</v>
      </c>
      <c r="D720" s="130" t="s">
        <v>218</v>
      </c>
      <c r="E720" s="131" t="s">
        <v>974</v>
      </c>
      <c r="F720" s="132" t="s">
        <v>975</v>
      </c>
      <c r="G720" s="133" t="s">
        <v>323</v>
      </c>
      <c r="H720" s="134">
        <v>18</v>
      </c>
      <c r="I720" s="57"/>
      <c r="J720" s="187">
        <f>ROUND(I720*H720,2)</f>
        <v>0</v>
      </c>
      <c r="K720" s="132" t="s">
        <v>222</v>
      </c>
      <c r="L720" s="281">
        <f>J720</f>
        <v>0</v>
      </c>
      <c r="M720" s="290"/>
      <c r="N720" s="290"/>
      <c r="O720" s="290"/>
      <c r="P720" s="290"/>
      <c r="Q720" s="290"/>
      <c r="R720" s="290"/>
      <c r="S720" s="290"/>
      <c r="T720" s="290"/>
      <c r="U720" s="290"/>
      <c r="V720" s="290"/>
      <c r="W720" s="291"/>
      <c r="X720" s="26"/>
      <c r="Y720" s="26"/>
      <c r="Z720" s="26"/>
      <c r="AA720" s="26"/>
      <c r="AB720" s="26"/>
      <c r="AC720" s="26"/>
      <c r="AD720" s="26"/>
      <c r="AE720" s="26"/>
      <c r="AR720" s="58" t="s">
        <v>223</v>
      </c>
      <c r="AT720" s="58" t="s">
        <v>218</v>
      </c>
      <c r="AU720" s="58" t="s">
        <v>93</v>
      </c>
      <c r="AY720" s="18" t="s">
        <v>216</v>
      </c>
      <c r="BE720" s="59">
        <f>IF(N720="základní",J720,0)</f>
        <v>0</v>
      </c>
      <c r="BF720" s="59">
        <f>IF(N720="snížená",J720,0)</f>
        <v>0</v>
      </c>
      <c r="BG720" s="59">
        <f>IF(N720="zákl. přenesená",J720,0)</f>
        <v>0</v>
      </c>
      <c r="BH720" s="59">
        <f>IF(N720="sníž. přenesená",J720,0)</f>
        <v>0</v>
      </c>
      <c r="BI720" s="59">
        <f>IF(N720="nulová",J720,0)</f>
        <v>0</v>
      </c>
      <c r="BJ720" s="18" t="s">
        <v>91</v>
      </c>
      <c r="BK720" s="59">
        <f>ROUND(I720*H720,2)</f>
        <v>0</v>
      </c>
      <c r="BL720" s="18" t="s">
        <v>223</v>
      </c>
      <c r="BM720" s="58" t="s">
        <v>976</v>
      </c>
    </row>
    <row r="721" spans="1:51" s="15" customFormat="1" ht="12">
      <c r="A721" s="135"/>
      <c r="B721" s="136"/>
      <c r="C721" s="135"/>
      <c r="D721" s="137" t="s">
        <v>225</v>
      </c>
      <c r="E721" s="138" t="s">
        <v>1</v>
      </c>
      <c r="F721" s="139" t="s">
        <v>977</v>
      </c>
      <c r="G721" s="135"/>
      <c r="H721" s="138" t="s">
        <v>1</v>
      </c>
      <c r="I721" s="65"/>
      <c r="J721" s="135"/>
      <c r="K721" s="135"/>
      <c r="L721" s="194"/>
      <c r="M721" s="140"/>
      <c r="N721" s="140"/>
      <c r="O721" s="140"/>
      <c r="P721" s="140"/>
      <c r="Q721" s="140"/>
      <c r="R721" s="140"/>
      <c r="S721" s="140"/>
      <c r="T721" s="140"/>
      <c r="U721" s="140"/>
      <c r="V721" s="140"/>
      <c r="W721" s="231"/>
      <c r="AT721" s="64" t="s">
        <v>225</v>
      </c>
      <c r="AU721" s="64" t="s">
        <v>93</v>
      </c>
      <c r="AV721" s="15" t="s">
        <v>91</v>
      </c>
      <c r="AW721" s="15" t="s">
        <v>38</v>
      </c>
      <c r="AX721" s="15" t="s">
        <v>83</v>
      </c>
      <c r="AY721" s="64" t="s">
        <v>216</v>
      </c>
    </row>
    <row r="722" spans="1:51" s="13" customFormat="1" ht="12">
      <c r="A722" s="140"/>
      <c r="B722" s="141"/>
      <c r="C722" s="140"/>
      <c r="D722" s="137" t="s">
        <v>225</v>
      </c>
      <c r="E722" s="142" t="s">
        <v>1</v>
      </c>
      <c r="F722" s="143" t="s">
        <v>978</v>
      </c>
      <c r="G722" s="140"/>
      <c r="H722" s="144">
        <v>2</v>
      </c>
      <c r="I722" s="61"/>
      <c r="J722" s="140"/>
      <c r="K722" s="140"/>
      <c r="L722" s="194"/>
      <c r="M722" s="140"/>
      <c r="N722" s="140"/>
      <c r="O722" s="140"/>
      <c r="P722" s="140"/>
      <c r="Q722" s="140"/>
      <c r="R722" s="140"/>
      <c r="S722" s="140"/>
      <c r="T722" s="140"/>
      <c r="U722" s="140"/>
      <c r="V722" s="140"/>
      <c r="W722" s="231"/>
      <c r="AT722" s="60" t="s">
        <v>225</v>
      </c>
      <c r="AU722" s="60" t="s">
        <v>93</v>
      </c>
      <c r="AV722" s="13" t="s">
        <v>93</v>
      </c>
      <c r="AW722" s="13" t="s">
        <v>38</v>
      </c>
      <c r="AX722" s="13" t="s">
        <v>83</v>
      </c>
      <c r="AY722" s="60" t="s">
        <v>216</v>
      </c>
    </row>
    <row r="723" spans="1:51" s="13" customFormat="1" ht="12">
      <c r="A723" s="140"/>
      <c r="B723" s="141"/>
      <c r="C723" s="140"/>
      <c r="D723" s="137" t="s">
        <v>225</v>
      </c>
      <c r="E723" s="142" t="s">
        <v>1</v>
      </c>
      <c r="F723" s="143" t="s">
        <v>979</v>
      </c>
      <c r="G723" s="140"/>
      <c r="H723" s="144">
        <v>3</v>
      </c>
      <c r="I723" s="61"/>
      <c r="J723" s="140"/>
      <c r="K723" s="140"/>
      <c r="L723" s="194"/>
      <c r="M723" s="140"/>
      <c r="N723" s="140"/>
      <c r="O723" s="140"/>
      <c r="P723" s="140"/>
      <c r="Q723" s="140"/>
      <c r="R723" s="140"/>
      <c r="S723" s="140"/>
      <c r="T723" s="140"/>
      <c r="U723" s="140"/>
      <c r="V723" s="140"/>
      <c r="W723" s="231"/>
      <c r="AT723" s="60" t="s">
        <v>225</v>
      </c>
      <c r="AU723" s="60" t="s">
        <v>93</v>
      </c>
      <c r="AV723" s="13" t="s">
        <v>93</v>
      </c>
      <c r="AW723" s="13" t="s">
        <v>38</v>
      </c>
      <c r="AX723" s="13" t="s">
        <v>83</v>
      </c>
      <c r="AY723" s="60" t="s">
        <v>216</v>
      </c>
    </row>
    <row r="724" spans="1:51" s="13" customFormat="1" ht="12">
      <c r="A724" s="140"/>
      <c r="B724" s="141"/>
      <c r="C724" s="140"/>
      <c r="D724" s="137" t="s">
        <v>225</v>
      </c>
      <c r="E724" s="142" t="s">
        <v>1</v>
      </c>
      <c r="F724" s="143" t="s">
        <v>980</v>
      </c>
      <c r="G724" s="140"/>
      <c r="H724" s="144">
        <v>4</v>
      </c>
      <c r="I724" s="61"/>
      <c r="J724" s="140"/>
      <c r="K724" s="140"/>
      <c r="L724" s="194"/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231"/>
      <c r="AT724" s="60" t="s">
        <v>225</v>
      </c>
      <c r="AU724" s="60" t="s">
        <v>93</v>
      </c>
      <c r="AV724" s="13" t="s">
        <v>93</v>
      </c>
      <c r="AW724" s="13" t="s">
        <v>38</v>
      </c>
      <c r="AX724" s="13" t="s">
        <v>83</v>
      </c>
      <c r="AY724" s="60" t="s">
        <v>216</v>
      </c>
    </row>
    <row r="725" spans="1:51" s="13" customFormat="1" ht="12">
      <c r="A725" s="140"/>
      <c r="B725" s="141"/>
      <c r="C725" s="140"/>
      <c r="D725" s="137" t="s">
        <v>225</v>
      </c>
      <c r="E725" s="142" t="s">
        <v>1</v>
      </c>
      <c r="F725" s="143" t="s">
        <v>981</v>
      </c>
      <c r="G725" s="140"/>
      <c r="H725" s="144">
        <v>1</v>
      </c>
      <c r="I725" s="61"/>
      <c r="J725" s="140"/>
      <c r="K725" s="140"/>
      <c r="L725" s="194"/>
      <c r="M725" s="140"/>
      <c r="N725" s="140"/>
      <c r="O725" s="140"/>
      <c r="P725" s="140"/>
      <c r="Q725" s="140"/>
      <c r="R725" s="140"/>
      <c r="S725" s="140"/>
      <c r="T725" s="140"/>
      <c r="U725" s="140"/>
      <c r="V725" s="140"/>
      <c r="W725" s="231"/>
      <c r="AT725" s="60" t="s">
        <v>225</v>
      </c>
      <c r="AU725" s="60" t="s">
        <v>93</v>
      </c>
      <c r="AV725" s="13" t="s">
        <v>93</v>
      </c>
      <c r="AW725" s="13" t="s">
        <v>38</v>
      </c>
      <c r="AX725" s="13" t="s">
        <v>83</v>
      </c>
      <c r="AY725" s="60" t="s">
        <v>216</v>
      </c>
    </row>
    <row r="726" spans="1:51" s="13" customFormat="1" ht="12">
      <c r="A726" s="140"/>
      <c r="B726" s="141"/>
      <c r="C726" s="140"/>
      <c r="D726" s="137" t="s">
        <v>225</v>
      </c>
      <c r="E726" s="142" t="s">
        <v>1</v>
      </c>
      <c r="F726" s="143" t="s">
        <v>982</v>
      </c>
      <c r="G726" s="140"/>
      <c r="H726" s="144">
        <v>2</v>
      </c>
      <c r="I726" s="61"/>
      <c r="J726" s="140"/>
      <c r="K726" s="140"/>
      <c r="L726" s="194"/>
      <c r="M726" s="140"/>
      <c r="N726" s="140"/>
      <c r="O726" s="140"/>
      <c r="P726" s="140"/>
      <c r="Q726" s="140"/>
      <c r="R726" s="140"/>
      <c r="S726" s="140"/>
      <c r="T726" s="140"/>
      <c r="U726" s="140"/>
      <c r="V726" s="140"/>
      <c r="W726" s="231"/>
      <c r="AT726" s="60" t="s">
        <v>225</v>
      </c>
      <c r="AU726" s="60" t="s">
        <v>93</v>
      </c>
      <c r="AV726" s="13" t="s">
        <v>93</v>
      </c>
      <c r="AW726" s="13" t="s">
        <v>38</v>
      </c>
      <c r="AX726" s="13" t="s">
        <v>83</v>
      </c>
      <c r="AY726" s="60" t="s">
        <v>216</v>
      </c>
    </row>
    <row r="727" spans="1:51" s="13" customFormat="1" ht="12">
      <c r="A727" s="140"/>
      <c r="B727" s="141"/>
      <c r="C727" s="140"/>
      <c r="D727" s="137" t="s">
        <v>225</v>
      </c>
      <c r="E727" s="142" t="s">
        <v>1</v>
      </c>
      <c r="F727" s="143" t="s">
        <v>983</v>
      </c>
      <c r="G727" s="140"/>
      <c r="H727" s="144">
        <v>1</v>
      </c>
      <c r="I727" s="61"/>
      <c r="J727" s="140"/>
      <c r="K727" s="140"/>
      <c r="L727" s="194"/>
      <c r="M727" s="140"/>
      <c r="N727" s="140"/>
      <c r="O727" s="140"/>
      <c r="P727" s="140"/>
      <c r="Q727" s="140"/>
      <c r="R727" s="140"/>
      <c r="S727" s="140"/>
      <c r="T727" s="140"/>
      <c r="U727" s="140"/>
      <c r="V727" s="140"/>
      <c r="W727" s="231"/>
      <c r="AT727" s="60" t="s">
        <v>225</v>
      </c>
      <c r="AU727" s="60" t="s">
        <v>93</v>
      </c>
      <c r="AV727" s="13" t="s">
        <v>93</v>
      </c>
      <c r="AW727" s="13" t="s">
        <v>38</v>
      </c>
      <c r="AX727" s="13" t="s">
        <v>83</v>
      </c>
      <c r="AY727" s="60" t="s">
        <v>216</v>
      </c>
    </row>
    <row r="728" spans="1:51" s="13" customFormat="1" ht="12">
      <c r="A728" s="140"/>
      <c r="B728" s="141"/>
      <c r="C728" s="140"/>
      <c r="D728" s="137" t="s">
        <v>225</v>
      </c>
      <c r="E728" s="142" t="s">
        <v>1</v>
      </c>
      <c r="F728" s="143" t="s">
        <v>984</v>
      </c>
      <c r="G728" s="140"/>
      <c r="H728" s="144">
        <v>1</v>
      </c>
      <c r="I728" s="61"/>
      <c r="J728" s="140"/>
      <c r="K728" s="140"/>
      <c r="L728" s="194"/>
      <c r="M728" s="140"/>
      <c r="N728" s="140"/>
      <c r="O728" s="140"/>
      <c r="P728" s="140"/>
      <c r="Q728" s="140"/>
      <c r="R728" s="140"/>
      <c r="S728" s="140"/>
      <c r="T728" s="140"/>
      <c r="U728" s="140"/>
      <c r="V728" s="140"/>
      <c r="W728" s="231"/>
      <c r="AT728" s="60" t="s">
        <v>225</v>
      </c>
      <c r="AU728" s="60" t="s">
        <v>93</v>
      </c>
      <c r="AV728" s="13" t="s">
        <v>93</v>
      </c>
      <c r="AW728" s="13" t="s">
        <v>38</v>
      </c>
      <c r="AX728" s="13" t="s">
        <v>83</v>
      </c>
      <c r="AY728" s="60" t="s">
        <v>216</v>
      </c>
    </row>
    <row r="729" spans="1:51" s="13" customFormat="1" ht="12">
      <c r="A729" s="140"/>
      <c r="B729" s="141"/>
      <c r="C729" s="140"/>
      <c r="D729" s="137" t="s">
        <v>225</v>
      </c>
      <c r="E729" s="142" t="s">
        <v>1</v>
      </c>
      <c r="F729" s="143" t="s">
        <v>985</v>
      </c>
      <c r="G729" s="140"/>
      <c r="H729" s="144">
        <v>3</v>
      </c>
      <c r="I729" s="61"/>
      <c r="J729" s="140"/>
      <c r="K729" s="140"/>
      <c r="L729" s="194"/>
      <c r="M729" s="140"/>
      <c r="N729" s="140"/>
      <c r="O729" s="140"/>
      <c r="P729" s="140"/>
      <c r="Q729" s="140"/>
      <c r="R729" s="140"/>
      <c r="S729" s="140"/>
      <c r="T729" s="140"/>
      <c r="U729" s="140"/>
      <c r="V729" s="140"/>
      <c r="W729" s="231"/>
      <c r="AT729" s="60" t="s">
        <v>225</v>
      </c>
      <c r="AU729" s="60" t="s">
        <v>93</v>
      </c>
      <c r="AV729" s="13" t="s">
        <v>93</v>
      </c>
      <c r="AW729" s="13" t="s">
        <v>38</v>
      </c>
      <c r="AX729" s="13" t="s">
        <v>83</v>
      </c>
      <c r="AY729" s="60" t="s">
        <v>216</v>
      </c>
    </row>
    <row r="730" spans="1:51" s="13" customFormat="1" ht="12">
      <c r="A730" s="140"/>
      <c r="B730" s="141"/>
      <c r="C730" s="140"/>
      <c r="D730" s="137" t="s">
        <v>225</v>
      </c>
      <c r="E730" s="142" t="s">
        <v>1</v>
      </c>
      <c r="F730" s="143" t="s">
        <v>986</v>
      </c>
      <c r="G730" s="140"/>
      <c r="H730" s="144">
        <v>1</v>
      </c>
      <c r="I730" s="61"/>
      <c r="J730" s="140"/>
      <c r="K730" s="140"/>
      <c r="L730" s="194"/>
      <c r="M730" s="140"/>
      <c r="N730" s="140"/>
      <c r="O730" s="140"/>
      <c r="P730" s="140"/>
      <c r="Q730" s="140"/>
      <c r="R730" s="140"/>
      <c r="S730" s="140"/>
      <c r="T730" s="140"/>
      <c r="U730" s="140"/>
      <c r="V730" s="140"/>
      <c r="W730" s="231"/>
      <c r="AT730" s="60" t="s">
        <v>225</v>
      </c>
      <c r="AU730" s="60" t="s">
        <v>93</v>
      </c>
      <c r="AV730" s="13" t="s">
        <v>93</v>
      </c>
      <c r="AW730" s="13" t="s">
        <v>38</v>
      </c>
      <c r="AX730" s="13" t="s">
        <v>83</v>
      </c>
      <c r="AY730" s="60" t="s">
        <v>216</v>
      </c>
    </row>
    <row r="731" spans="1:51" s="14" customFormat="1" ht="12">
      <c r="A731" s="145"/>
      <c r="B731" s="146"/>
      <c r="C731" s="145"/>
      <c r="D731" s="137" t="s">
        <v>225</v>
      </c>
      <c r="E731" s="147" t="s">
        <v>1</v>
      </c>
      <c r="F731" s="148" t="s">
        <v>229</v>
      </c>
      <c r="G731" s="145"/>
      <c r="H731" s="149">
        <v>18</v>
      </c>
      <c r="I731" s="63"/>
      <c r="J731" s="145"/>
      <c r="K731" s="145"/>
      <c r="L731" s="200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235"/>
      <c r="AT731" s="62" t="s">
        <v>225</v>
      </c>
      <c r="AU731" s="62" t="s">
        <v>93</v>
      </c>
      <c r="AV731" s="14" t="s">
        <v>223</v>
      </c>
      <c r="AW731" s="14" t="s">
        <v>38</v>
      </c>
      <c r="AX731" s="14" t="s">
        <v>91</v>
      </c>
      <c r="AY731" s="62" t="s">
        <v>216</v>
      </c>
    </row>
    <row r="732" spans="1:65" s="2" customFormat="1" ht="16.5" customHeight="1">
      <c r="A732" s="83"/>
      <c r="B732" s="84"/>
      <c r="C732" s="252" t="s">
        <v>987</v>
      </c>
      <c r="D732" s="252" t="s">
        <v>295</v>
      </c>
      <c r="E732" s="253" t="s">
        <v>988</v>
      </c>
      <c r="F732" s="254" t="s">
        <v>989</v>
      </c>
      <c r="G732" s="255" t="s">
        <v>323</v>
      </c>
      <c r="H732" s="256">
        <v>13</v>
      </c>
      <c r="I732" s="66"/>
      <c r="J732" s="280">
        <f>ROUND(I732*H732,2)</f>
        <v>0</v>
      </c>
      <c r="K732" s="254" t="s">
        <v>1</v>
      </c>
      <c r="L732" s="281">
        <f>J732</f>
        <v>0</v>
      </c>
      <c r="M732" s="290"/>
      <c r="N732" s="290"/>
      <c r="O732" s="290"/>
      <c r="P732" s="290"/>
      <c r="Q732" s="290"/>
      <c r="R732" s="290"/>
      <c r="S732" s="290"/>
      <c r="T732" s="290"/>
      <c r="U732" s="290"/>
      <c r="V732" s="290"/>
      <c r="W732" s="291"/>
      <c r="X732" s="26"/>
      <c r="Y732" s="26"/>
      <c r="Z732" s="26"/>
      <c r="AA732" s="26"/>
      <c r="AB732" s="26"/>
      <c r="AC732" s="26"/>
      <c r="AD732" s="26"/>
      <c r="AE732" s="26"/>
      <c r="AR732" s="58" t="s">
        <v>263</v>
      </c>
      <c r="AT732" s="58" t="s">
        <v>295</v>
      </c>
      <c r="AU732" s="58" t="s">
        <v>93</v>
      </c>
      <c r="AY732" s="18" t="s">
        <v>216</v>
      </c>
      <c r="BE732" s="59">
        <f>IF(N732="základní",J732,0)</f>
        <v>0</v>
      </c>
      <c r="BF732" s="59">
        <f>IF(N732="snížená",J732,0)</f>
        <v>0</v>
      </c>
      <c r="BG732" s="59">
        <f>IF(N732="zákl. přenesená",J732,0)</f>
        <v>0</v>
      </c>
      <c r="BH732" s="59">
        <f>IF(N732="sníž. přenesená",J732,0)</f>
        <v>0</v>
      </c>
      <c r="BI732" s="59">
        <f>IF(N732="nulová",J732,0)</f>
        <v>0</v>
      </c>
      <c r="BJ732" s="18" t="s">
        <v>91</v>
      </c>
      <c r="BK732" s="59">
        <f>ROUND(I732*H732,2)</f>
        <v>0</v>
      </c>
      <c r="BL732" s="18" t="s">
        <v>223</v>
      </c>
      <c r="BM732" s="58" t="s">
        <v>990</v>
      </c>
    </row>
    <row r="733" spans="1:65" s="2" customFormat="1" ht="16.5" customHeight="1">
      <c r="A733" s="83"/>
      <c r="B733" s="84"/>
      <c r="C733" s="252" t="s">
        <v>991</v>
      </c>
      <c r="D733" s="252" t="s">
        <v>295</v>
      </c>
      <c r="E733" s="253" t="s">
        <v>992</v>
      </c>
      <c r="F733" s="254" t="s">
        <v>993</v>
      </c>
      <c r="G733" s="255" t="s">
        <v>323</v>
      </c>
      <c r="H733" s="256">
        <v>5</v>
      </c>
      <c r="I733" s="66"/>
      <c r="J733" s="280">
        <f>ROUND(I733*H733,2)</f>
        <v>0</v>
      </c>
      <c r="K733" s="254" t="s">
        <v>1</v>
      </c>
      <c r="L733" s="281">
        <f>J733</f>
        <v>0</v>
      </c>
      <c r="M733" s="290"/>
      <c r="N733" s="290"/>
      <c r="O733" s="290"/>
      <c r="P733" s="290"/>
      <c r="Q733" s="290"/>
      <c r="R733" s="290"/>
      <c r="S733" s="290"/>
      <c r="T733" s="290"/>
      <c r="U733" s="290"/>
      <c r="V733" s="290"/>
      <c r="W733" s="291"/>
      <c r="X733" s="26"/>
      <c r="Y733" s="26"/>
      <c r="Z733" s="26"/>
      <c r="AA733" s="26"/>
      <c r="AB733" s="26"/>
      <c r="AC733" s="26"/>
      <c r="AD733" s="26"/>
      <c r="AE733" s="26"/>
      <c r="AR733" s="58" t="s">
        <v>263</v>
      </c>
      <c r="AT733" s="58" t="s">
        <v>295</v>
      </c>
      <c r="AU733" s="58" t="s">
        <v>93</v>
      </c>
      <c r="AY733" s="18" t="s">
        <v>216</v>
      </c>
      <c r="BE733" s="59">
        <f>IF(N733="základní",J733,0)</f>
        <v>0</v>
      </c>
      <c r="BF733" s="59">
        <f>IF(N733="snížená",J733,0)</f>
        <v>0</v>
      </c>
      <c r="BG733" s="59">
        <f>IF(N733="zákl. přenesená",J733,0)</f>
        <v>0</v>
      </c>
      <c r="BH733" s="59">
        <f>IF(N733="sníž. přenesená",J733,0)</f>
        <v>0</v>
      </c>
      <c r="BI733" s="59">
        <f>IF(N733="nulová",J733,0)</f>
        <v>0</v>
      </c>
      <c r="BJ733" s="18" t="s">
        <v>91</v>
      </c>
      <c r="BK733" s="59">
        <f>ROUND(I733*H733,2)</f>
        <v>0</v>
      </c>
      <c r="BL733" s="18" t="s">
        <v>223</v>
      </c>
      <c r="BM733" s="58" t="s">
        <v>994</v>
      </c>
    </row>
    <row r="734" spans="1:65" s="2" customFormat="1" ht="21.75" customHeight="1">
      <c r="A734" s="83"/>
      <c r="B734" s="84"/>
      <c r="C734" s="130" t="s">
        <v>995</v>
      </c>
      <c r="D734" s="130" t="s">
        <v>218</v>
      </c>
      <c r="E734" s="131" t="s">
        <v>996</v>
      </c>
      <c r="F734" s="132" t="s">
        <v>997</v>
      </c>
      <c r="G734" s="133" t="s">
        <v>221</v>
      </c>
      <c r="H734" s="134">
        <v>94.243</v>
      </c>
      <c r="I734" s="57"/>
      <c r="J734" s="187">
        <f>ROUND(I734*H734,2)</f>
        <v>0</v>
      </c>
      <c r="K734" s="132" t="s">
        <v>222</v>
      </c>
      <c r="L734" s="188">
        <f>J734</f>
        <v>0</v>
      </c>
      <c r="M734" s="217"/>
      <c r="N734" s="217"/>
      <c r="O734" s="217"/>
      <c r="P734" s="217"/>
      <c r="Q734" s="217"/>
      <c r="R734" s="217"/>
      <c r="S734" s="217"/>
      <c r="T734" s="217"/>
      <c r="U734" s="217"/>
      <c r="V734" s="217"/>
      <c r="W734" s="249"/>
      <c r="X734" s="26"/>
      <c r="Y734" s="26"/>
      <c r="Z734" s="26"/>
      <c r="AA734" s="26"/>
      <c r="AB734" s="26"/>
      <c r="AC734" s="26"/>
      <c r="AD734" s="26"/>
      <c r="AE734" s="26"/>
      <c r="AR734" s="58" t="s">
        <v>223</v>
      </c>
      <c r="AT734" s="58" t="s">
        <v>218</v>
      </c>
      <c r="AU734" s="58" t="s">
        <v>93</v>
      </c>
      <c r="AY734" s="18" t="s">
        <v>216</v>
      </c>
      <c r="BE734" s="59">
        <f>IF(N734="základní",J734,0)</f>
        <v>0</v>
      </c>
      <c r="BF734" s="59">
        <f>IF(N734="snížená",J734,0)</f>
        <v>0</v>
      </c>
      <c r="BG734" s="59">
        <f>IF(N734="zákl. přenesená",J734,0)</f>
        <v>0</v>
      </c>
      <c r="BH734" s="59">
        <f>IF(N734="sníž. přenesená",J734,0)</f>
        <v>0</v>
      </c>
      <c r="BI734" s="59">
        <f>IF(N734="nulová",J734,0)</f>
        <v>0</v>
      </c>
      <c r="BJ734" s="18" t="s">
        <v>91</v>
      </c>
      <c r="BK734" s="59">
        <f>ROUND(I734*H734,2)</f>
        <v>0</v>
      </c>
      <c r="BL734" s="18" t="s">
        <v>223</v>
      </c>
      <c r="BM734" s="58" t="s">
        <v>998</v>
      </c>
    </row>
    <row r="735" spans="1:51" s="13" customFormat="1" ht="12">
      <c r="A735" s="140"/>
      <c r="B735" s="141"/>
      <c r="C735" s="140"/>
      <c r="D735" s="137" t="s">
        <v>225</v>
      </c>
      <c r="E735" s="142" t="s">
        <v>1</v>
      </c>
      <c r="F735" s="143" t="s">
        <v>999</v>
      </c>
      <c r="G735" s="140"/>
      <c r="H735" s="144">
        <v>5.686</v>
      </c>
      <c r="I735" s="61"/>
      <c r="J735" s="140"/>
      <c r="K735" s="140"/>
      <c r="L735" s="194"/>
      <c r="M735" s="140"/>
      <c r="N735" s="140"/>
      <c r="O735" s="140"/>
      <c r="P735" s="140"/>
      <c r="Q735" s="140"/>
      <c r="R735" s="140"/>
      <c r="S735" s="140"/>
      <c r="T735" s="140"/>
      <c r="U735" s="140"/>
      <c r="V735" s="140"/>
      <c r="W735" s="231"/>
      <c r="AT735" s="60" t="s">
        <v>225</v>
      </c>
      <c r="AU735" s="60" t="s">
        <v>93</v>
      </c>
      <c r="AV735" s="13" t="s">
        <v>93</v>
      </c>
      <c r="AW735" s="13" t="s">
        <v>38</v>
      </c>
      <c r="AX735" s="13" t="s">
        <v>83</v>
      </c>
      <c r="AY735" s="60" t="s">
        <v>216</v>
      </c>
    </row>
    <row r="736" spans="1:51" s="13" customFormat="1" ht="12">
      <c r="A736" s="140"/>
      <c r="B736" s="141"/>
      <c r="C736" s="140"/>
      <c r="D736" s="137" t="s">
        <v>225</v>
      </c>
      <c r="E736" s="142" t="s">
        <v>1</v>
      </c>
      <c r="F736" s="143" t="s">
        <v>1000</v>
      </c>
      <c r="G736" s="140"/>
      <c r="H736" s="144">
        <v>7.886</v>
      </c>
      <c r="I736" s="61"/>
      <c r="J736" s="140"/>
      <c r="K736" s="140"/>
      <c r="L736" s="194"/>
      <c r="M736" s="140"/>
      <c r="N736" s="140"/>
      <c r="O736" s="140"/>
      <c r="P736" s="140"/>
      <c r="Q736" s="140"/>
      <c r="R736" s="140"/>
      <c r="S736" s="140"/>
      <c r="T736" s="140"/>
      <c r="U736" s="140"/>
      <c r="V736" s="140"/>
      <c r="W736" s="231"/>
      <c r="AT736" s="60" t="s">
        <v>225</v>
      </c>
      <c r="AU736" s="60" t="s">
        <v>93</v>
      </c>
      <c r="AV736" s="13" t="s">
        <v>93</v>
      </c>
      <c r="AW736" s="13" t="s">
        <v>38</v>
      </c>
      <c r="AX736" s="13" t="s">
        <v>83</v>
      </c>
      <c r="AY736" s="60" t="s">
        <v>216</v>
      </c>
    </row>
    <row r="737" spans="1:51" s="13" customFormat="1" ht="12">
      <c r="A737" s="140"/>
      <c r="B737" s="141"/>
      <c r="C737" s="140"/>
      <c r="D737" s="137" t="s">
        <v>225</v>
      </c>
      <c r="E737" s="142" t="s">
        <v>1</v>
      </c>
      <c r="F737" s="143" t="s">
        <v>1001</v>
      </c>
      <c r="G737" s="140"/>
      <c r="H737" s="144">
        <v>12.192</v>
      </c>
      <c r="I737" s="61"/>
      <c r="J737" s="140"/>
      <c r="K737" s="140"/>
      <c r="L737" s="194"/>
      <c r="M737" s="140"/>
      <c r="N737" s="140"/>
      <c r="O737" s="140"/>
      <c r="P737" s="140"/>
      <c r="Q737" s="140"/>
      <c r="R737" s="140"/>
      <c r="S737" s="140"/>
      <c r="T737" s="140"/>
      <c r="U737" s="140"/>
      <c r="V737" s="140"/>
      <c r="W737" s="231"/>
      <c r="AT737" s="60" t="s">
        <v>225</v>
      </c>
      <c r="AU737" s="60" t="s">
        <v>93</v>
      </c>
      <c r="AV737" s="13" t="s">
        <v>93</v>
      </c>
      <c r="AW737" s="13" t="s">
        <v>38</v>
      </c>
      <c r="AX737" s="13" t="s">
        <v>83</v>
      </c>
      <c r="AY737" s="60" t="s">
        <v>216</v>
      </c>
    </row>
    <row r="738" spans="1:51" s="13" customFormat="1" ht="12">
      <c r="A738" s="140"/>
      <c r="B738" s="141"/>
      <c r="C738" s="140"/>
      <c r="D738" s="137" t="s">
        <v>225</v>
      </c>
      <c r="E738" s="142" t="s">
        <v>1</v>
      </c>
      <c r="F738" s="143" t="s">
        <v>1002</v>
      </c>
      <c r="G738" s="140"/>
      <c r="H738" s="144">
        <v>2.386</v>
      </c>
      <c r="I738" s="61"/>
      <c r="J738" s="140"/>
      <c r="K738" s="140"/>
      <c r="L738" s="194"/>
      <c r="M738" s="140"/>
      <c r="N738" s="140"/>
      <c r="O738" s="140"/>
      <c r="P738" s="140"/>
      <c r="Q738" s="140"/>
      <c r="R738" s="140"/>
      <c r="S738" s="140"/>
      <c r="T738" s="140"/>
      <c r="U738" s="140"/>
      <c r="V738" s="140"/>
      <c r="W738" s="231"/>
      <c r="AT738" s="60" t="s">
        <v>225</v>
      </c>
      <c r="AU738" s="60" t="s">
        <v>93</v>
      </c>
      <c r="AV738" s="13" t="s">
        <v>93</v>
      </c>
      <c r="AW738" s="13" t="s">
        <v>38</v>
      </c>
      <c r="AX738" s="13" t="s">
        <v>83</v>
      </c>
      <c r="AY738" s="60" t="s">
        <v>216</v>
      </c>
    </row>
    <row r="739" spans="1:51" s="13" customFormat="1" ht="12">
      <c r="A739" s="140"/>
      <c r="B739" s="141"/>
      <c r="C739" s="140"/>
      <c r="D739" s="137" t="s">
        <v>225</v>
      </c>
      <c r="E739" s="142" t="s">
        <v>1</v>
      </c>
      <c r="F739" s="143" t="s">
        <v>1003</v>
      </c>
      <c r="G739" s="140"/>
      <c r="H739" s="144">
        <v>5.686</v>
      </c>
      <c r="I739" s="61"/>
      <c r="J739" s="140"/>
      <c r="K739" s="140"/>
      <c r="L739" s="194"/>
      <c r="M739" s="140"/>
      <c r="N739" s="140"/>
      <c r="O739" s="140"/>
      <c r="P739" s="140"/>
      <c r="Q739" s="140"/>
      <c r="R739" s="140"/>
      <c r="S739" s="140"/>
      <c r="T739" s="140"/>
      <c r="U739" s="140"/>
      <c r="V739" s="140"/>
      <c r="W739" s="231"/>
      <c r="AT739" s="60" t="s">
        <v>225</v>
      </c>
      <c r="AU739" s="60" t="s">
        <v>93</v>
      </c>
      <c r="AV739" s="13" t="s">
        <v>93</v>
      </c>
      <c r="AW739" s="13" t="s">
        <v>38</v>
      </c>
      <c r="AX739" s="13" t="s">
        <v>83</v>
      </c>
      <c r="AY739" s="60" t="s">
        <v>216</v>
      </c>
    </row>
    <row r="740" spans="1:51" s="13" customFormat="1" ht="12">
      <c r="A740" s="140"/>
      <c r="B740" s="141"/>
      <c r="C740" s="140"/>
      <c r="D740" s="137" t="s">
        <v>225</v>
      </c>
      <c r="E740" s="142" t="s">
        <v>1</v>
      </c>
      <c r="F740" s="143" t="s">
        <v>1004</v>
      </c>
      <c r="G740" s="140"/>
      <c r="H740" s="144">
        <v>7.886</v>
      </c>
      <c r="I740" s="61"/>
      <c r="J740" s="140"/>
      <c r="K740" s="140"/>
      <c r="L740" s="194"/>
      <c r="M740" s="140"/>
      <c r="N740" s="140"/>
      <c r="O740" s="140"/>
      <c r="P740" s="140"/>
      <c r="Q740" s="140"/>
      <c r="R740" s="140"/>
      <c r="S740" s="140"/>
      <c r="T740" s="140"/>
      <c r="U740" s="140"/>
      <c r="V740" s="140"/>
      <c r="W740" s="231"/>
      <c r="AT740" s="60" t="s">
        <v>225</v>
      </c>
      <c r="AU740" s="60" t="s">
        <v>93</v>
      </c>
      <c r="AV740" s="13" t="s">
        <v>93</v>
      </c>
      <c r="AW740" s="13" t="s">
        <v>38</v>
      </c>
      <c r="AX740" s="13" t="s">
        <v>83</v>
      </c>
      <c r="AY740" s="60" t="s">
        <v>216</v>
      </c>
    </row>
    <row r="741" spans="1:51" s="13" customFormat="1" ht="12">
      <c r="A741" s="140"/>
      <c r="B741" s="141"/>
      <c r="C741" s="140"/>
      <c r="D741" s="137" t="s">
        <v>225</v>
      </c>
      <c r="E741" s="142" t="s">
        <v>1</v>
      </c>
      <c r="F741" s="143" t="s">
        <v>1005</v>
      </c>
      <c r="G741" s="140"/>
      <c r="H741" s="144">
        <v>12.192</v>
      </c>
      <c r="I741" s="61"/>
      <c r="J741" s="140"/>
      <c r="K741" s="140"/>
      <c r="L741" s="194"/>
      <c r="M741" s="140"/>
      <c r="N741" s="140"/>
      <c r="O741" s="140"/>
      <c r="P741" s="140"/>
      <c r="Q741" s="140"/>
      <c r="R741" s="140"/>
      <c r="S741" s="140"/>
      <c r="T741" s="140"/>
      <c r="U741" s="140"/>
      <c r="V741" s="140"/>
      <c r="W741" s="231"/>
      <c r="AT741" s="60" t="s">
        <v>225</v>
      </c>
      <c r="AU741" s="60" t="s">
        <v>93</v>
      </c>
      <c r="AV741" s="13" t="s">
        <v>93</v>
      </c>
      <c r="AW741" s="13" t="s">
        <v>38</v>
      </c>
      <c r="AX741" s="13" t="s">
        <v>83</v>
      </c>
      <c r="AY741" s="60" t="s">
        <v>216</v>
      </c>
    </row>
    <row r="742" spans="1:51" s="13" customFormat="1" ht="12">
      <c r="A742" s="140"/>
      <c r="B742" s="141"/>
      <c r="C742" s="140"/>
      <c r="D742" s="137" t="s">
        <v>225</v>
      </c>
      <c r="E742" s="142" t="s">
        <v>1</v>
      </c>
      <c r="F742" s="143" t="s">
        <v>1006</v>
      </c>
      <c r="G742" s="140"/>
      <c r="H742" s="144">
        <v>2.386</v>
      </c>
      <c r="I742" s="61"/>
      <c r="J742" s="140"/>
      <c r="K742" s="140"/>
      <c r="L742" s="194"/>
      <c r="M742" s="140"/>
      <c r="N742" s="140"/>
      <c r="O742" s="140"/>
      <c r="P742" s="140"/>
      <c r="Q742" s="140"/>
      <c r="R742" s="140"/>
      <c r="S742" s="140"/>
      <c r="T742" s="140"/>
      <c r="U742" s="140"/>
      <c r="V742" s="140"/>
      <c r="W742" s="231"/>
      <c r="AT742" s="60" t="s">
        <v>225</v>
      </c>
      <c r="AU742" s="60" t="s">
        <v>93</v>
      </c>
      <c r="AV742" s="13" t="s">
        <v>93</v>
      </c>
      <c r="AW742" s="13" t="s">
        <v>38</v>
      </c>
      <c r="AX742" s="13" t="s">
        <v>83</v>
      </c>
      <c r="AY742" s="60" t="s">
        <v>216</v>
      </c>
    </row>
    <row r="743" spans="1:51" s="13" customFormat="1" ht="12">
      <c r="A743" s="140"/>
      <c r="B743" s="141"/>
      <c r="C743" s="140"/>
      <c r="D743" s="137" t="s">
        <v>225</v>
      </c>
      <c r="E743" s="142" t="s">
        <v>1</v>
      </c>
      <c r="F743" s="143" t="s">
        <v>1007</v>
      </c>
      <c r="G743" s="140"/>
      <c r="H743" s="144">
        <v>6.474</v>
      </c>
      <c r="I743" s="61"/>
      <c r="J743" s="140"/>
      <c r="K743" s="140"/>
      <c r="L743" s="194"/>
      <c r="M743" s="140"/>
      <c r="N743" s="140"/>
      <c r="O743" s="140"/>
      <c r="P743" s="140"/>
      <c r="Q743" s="140"/>
      <c r="R743" s="140"/>
      <c r="S743" s="140"/>
      <c r="T743" s="140"/>
      <c r="U743" s="140"/>
      <c r="V743" s="140"/>
      <c r="W743" s="231"/>
      <c r="AT743" s="60" t="s">
        <v>225</v>
      </c>
      <c r="AU743" s="60" t="s">
        <v>93</v>
      </c>
      <c r="AV743" s="13" t="s">
        <v>93</v>
      </c>
      <c r="AW743" s="13" t="s">
        <v>38</v>
      </c>
      <c r="AX743" s="13" t="s">
        <v>83</v>
      </c>
      <c r="AY743" s="60" t="s">
        <v>216</v>
      </c>
    </row>
    <row r="744" spans="1:51" s="13" customFormat="1" ht="12">
      <c r="A744" s="140"/>
      <c r="B744" s="141"/>
      <c r="C744" s="140"/>
      <c r="D744" s="137" t="s">
        <v>225</v>
      </c>
      <c r="E744" s="142" t="s">
        <v>1</v>
      </c>
      <c r="F744" s="143" t="s">
        <v>1008</v>
      </c>
      <c r="G744" s="140"/>
      <c r="H744" s="144">
        <v>2.386</v>
      </c>
      <c r="I744" s="61"/>
      <c r="J744" s="140"/>
      <c r="K744" s="140"/>
      <c r="L744" s="194"/>
      <c r="M744" s="140"/>
      <c r="N744" s="140"/>
      <c r="O744" s="140"/>
      <c r="P744" s="140"/>
      <c r="Q744" s="140"/>
      <c r="R744" s="140"/>
      <c r="S744" s="140"/>
      <c r="T744" s="140"/>
      <c r="U744" s="140"/>
      <c r="V744" s="140"/>
      <c r="W744" s="231"/>
      <c r="AT744" s="60" t="s">
        <v>225</v>
      </c>
      <c r="AU744" s="60" t="s">
        <v>93</v>
      </c>
      <c r="AV744" s="13" t="s">
        <v>93</v>
      </c>
      <c r="AW744" s="13" t="s">
        <v>38</v>
      </c>
      <c r="AX744" s="13" t="s">
        <v>83</v>
      </c>
      <c r="AY744" s="60" t="s">
        <v>216</v>
      </c>
    </row>
    <row r="745" spans="1:51" s="13" customFormat="1" ht="12">
      <c r="A745" s="140"/>
      <c r="B745" s="141"/>
      <c r="C745" s="140"/>
      <c r="D745" s="137" t="s">
        <v>225</v>
      </c>
      <c r="E745" s="142" t="s">
        <v>1</v>
      </c>
      <c r="F745" s="143" t="s">
        <v>1009</v>
      </c>
      <c r="G745" s="140"/>
      <c r="H745" s="144">
        <v>5.686</v>
      </c>
      <c r="I745" s="61"/>
      <c r="J745" s="140"/>
      <c r="K745" s="140"/>
      <c r="L745" s="194"/>
      <c r="M745" s="140"/>
      <c r="N745" s="140"/>
      <c r="O745" s="140"/>
      <c r="P745" s="140"/>
      <c r="Q745" s="140"/>
      <c r="R745" s="140"/>
      <c r="S745" s="140"/>
      <c r="T745" s="140"/>
      <c r="U745" s="140"/>
      <c r="V745" s="140"/>
      <c r="W745" s="231"/>
      <c r="AT745" s="60" t="s">
        <v>225</v>
      </c>
      <c r="AU745" s="60" t="s">
        <v>93</v>
      </c>
      <c r="AV745" s="13" t="s">
        <v>93</v>
      </c>
      <c r="AW745" s="13" t="s">
        <v>38</v>
      </c>
      <c r="AX745" s="13" t="s">
        <v>83</v>
      </c>
      <c r="AY745" s="60" t="s">
        <v>216</v>
      </c>
    </row>
    <row r="746" spans="1:51" s="13" customFormat="1" ht="12">
      <c r="A746" s="140"/>
      <c r="B746" s="141"/>
      <c r="C746" s="140"/>
      <c r="D746" s="137" t="s">
        <v>225</v>
      </c>
      <c r="E746" s="142" t="s">
        <v>1</v>
      </c>
      <c r="F746" s="143" t="s">
        <v>1010</v>
      </c>
      <c r="G746" s="140"/>
      <c r="H746" s="144">
        <v>7.886</v>
      </c>
      <c r="I746" s="61"/>
      <c r="J746" s="140"/>
      <c r="K746" s="140"/>
      <c r="L746" s="194"/>
      <c r="M746" s="140"/>
      <c r="N746" s="140"/>
      <c r="O746" s="140"/>
      <c r="P746" s="140"/>
      <c r="Q746" s="140"/>
      <c r="R746" s="140"/>
      <c r="S746" s="140"/>
      <c r="T746" s="140"/>
      <c r="U746" s="140"/>
      <c r="V746" s="140"/>
      <c r="W746" s="231"/>
      <c r="AT746" s="60" t="s">
        <v>225</v>
      </c>
      <c r="AU746" s="60" t="s">
        <v>93</v>
      </c>
      <c r="AV746" s="13" t="s">
        <v>93</v>
      </c>
      <c r="AW746" s="13" t="s">
        <v>38</v>
      </c>
      <c r="AX746" s="13" t="s">
        <v>83</v>
      </c>
      <c r="AY746" s="60" t="s">
        <v>216</v>
      </c>
    </row>
    <row r="747" spans="1:51" s="13" customFormat="1" ht="12">
      <c r="A747" s="140"/>
      <c r="B747" s="141"/>
      <c r="C747" s="140"/>
      <c r="D747" s="137" t="s">
        <v>225</v>
      </c>
      <c r="E747" s="142" t="s">
        <v>1</v>
      </c>
      <c r="F747" s="143" t="s">
        <v>1011</v>
      </c>
      <c r="G747" s="140"/>
      <c r="H747" s="144">
        <v>0.461</v>
      </c>
      <c r="I747" s="61"/>
      <c r="J747" s="140"/>
      <c r="K747" s="140"/>
      <c r="L747" s="194"/>
      <c r="M747" s="140"/>
      <c r="N747" s="140"/>
      <c r="O747" s="140"/>
      <c r="P747" s="140"/>
      <c r="Q747" s="140"/>
      <c r="R747" s="140"/>
      <c r="S747" s="140"/>
      <c r="T747" s="140"/>
      <c r="U747" s="140"/>
      <c r="V747" s="140"/>
      <c r="W747" s="231"/>
      <c r="AT747" s="60" t="s">
        <v>225</v>
      </c>
      <c r="AU747" s="60" t="s">
        <v>93</v>
      </c>
      <c r="AV747" s="13" t="s">
        <v>93</v>
      </c>
      <c r="AW747" s="13" t="s">
        <v>38</v>
      </c>
      <c r="AX747" s="13" t="s">
        <v>83</v>
      </c>
      <c r="AY747" s="60" t="s">
        <v>216</v>
      </c>
    </row>
    <row r="748" spans="1:51" s="13" customFormat="1" ht="12">
      <c r="A748" s="140"/>
      <c r="B748" s="141"/>
      <c r="C748" s="140"/>
      <c r="D748" s="137" t="s">
        <v>225</v>
      </c>
      <c r="E748" s="142" t="s">
        <v>1</v>
      </c>
      <c r="F748" s="143" t="s">
        <v>1012</v>
      </c>
      <c r="G748" s="140"/>
      <c r="H748" s="144">
        <v>2.386</v>
      </c>
      <c r="I748" s="61"/>
      <c r="J748" s="140"/>
      <c r="K748" s="140"/>
      <c r="L748" s="194"/>
      <c r="M748" s="140"/>
      <c r="N748" s="140"/>
      <c r="O748" s="140"/>
      <c r="P748" s="140"/>
      <c r="Q748" s="140"/>
      <c r="R748" s="140"/>
      <c r="S748" s="140"/>
      <c r="T748" s="140"/>
      <c r="U748" s="140"/>
      <c r="V748" s="140"/>
      <c r="W748" s="231"/>
      <c r="AT748" s="60" t="s">
        <v>225</v>
      </c>
      <c r="AU748" s="60" t="s">
        <v>93</v>
      </c>
      <c r="AV748" s="13" t="s">
        <v>93</v>
      </c>
      <c r="AW748" s="13" t="s">
        <v>38</v>
      </c>
      <c r="AX748" s="13" t="s">
        <v>83</v>
      </c>
      <c r="AY748" s="60" t="s">
        <v>216</v>
      </c>
    </row>
    <row r="749" spans="1:51" s="13" customFormat="1" ht="12">
      <c r="A749" s="140"/>
      <c r="B749" s="141"/>
      <c r="C749" s="140"/>
      <c r="D749" s="137" t="s">
        <v>225</v>
      </c>
      <c r="E749" s="142" t="s">
        <v>1</v>
      </c>
      <c r="F749" s="143" t="s">
        <v>1013</v>
      </c>
      <c r="G749" s="140"/>
      <c r="H749" s="144">
        <v>10.278</v>
      </c>
      <c r="I749" s="61"/>
      <c r="J749" s="140"/>
      <c r="K749" s="140"/>
      <c r="L749" s="194"/>
      <c r="M749" s="140"/>
      <c r="N749" s="140"/>
      <c r="O749" s="140"/>
      <c r="P749" s="140"/>
      <c r="Q749" s="140"/>
      <c r="R749" s="140"/>
      <c r="S749" s="140"/>
      <c r="T749" s="140"/>
      <c r="U749" s="140"/>
      <c r="V749" s="140"/>
      <c r="W749" s="231"/>
      <c r="AT749" s="60" t="s">
        <v>225</v>
      </c>
      <c r="AU749" s="60" t="s">
        <v>93</v>
      </c>
      <c r="AV749" s="13" t="s">
        <v>93</v>
      </c>
      <c r="AW749" s="13" t="s">
        <v>38</v>
      </c>
      <c r="AX749" s="13" t="s">
        <v>83</v>
      </c>
      <c r="AY749" s="60" t="s">
        <v>216</v>
      </c>
    </row>
    <row r="750" spans="1:51" s="13" customFormat="1" ht="12">
      <c r="A750" s="140"/>
      <c r="B750" s="141"/>
      <c r="C750" s="140"/>
      <c r="D750" s="137" t="s">
        <v>225</v>
      </c>
      <c r="E750" s="142" t="s">
        <v>1</v>
      </c>
      <c r="F750" s="143" t="s">
        <v>1014</v>
      </c>
      <c r="G750" s="140"/>
      <c r="H750" s="144">
        <v>2.386</v>
      </c>
      <c r="I750" s="61"/>
      <c r="J750" s="140"/>
      <c r="K750" s="140"/>
      <c r="L750" s="194"/>
      <c r="M750" s="140"/>
      <c r="N750" s="140"/>
      <c r="O750" s="140"/>
      <c r="P750" s="140"/>
      <c r="Q750" s="140"/>
      <c r="R750" s="140"/>
      <c r="S750" s="140"/>
      <c r="T750" s="140"/>
      <c r="U750" s="140"/>
      <c r="V750" s="140"/>
      <c r="W750" s="231"/>
      <c r="AT750" s="60" t="s">
        <v>225</v>
      </c>
      <c r="AU750" s="60" t="s">
        <v>93</v>
      </c>
      <c r="AV750" s="13" t="s">
        <v>93</v>
      </c>
      <c r="AW750" s="13" t="s">
        <v>38</v>
      </c>
      <c r="AX750" s="13" t="s">
        <v>83</v>
      </c>
      <c r="AY750" s="60" t="s">
        <v>216</v>
      </c>
    </row>
    <row r="751" spans="1:51" s="14" customFormat="1" ht="12">
      <c r="A751" s="145"/>
      <c r="B751" s="146"/>
      <c r="C751" s="145"/>
      <c r="D751" s="137" t="s">
        <v>225</v>
      </c>
      <c r="E751" s="147" t="s">
        <v>1</v>
      </c>
      <c r="F751" s="148" t="s">
        <v>229</v>
      </c>
      <c r="G751" s="145"/>
      <c r="H751" s="149">
        <v>94.243</v>
      </c>
      <c r="I751" s="63"/>
      <c r="J751" s="145"/>
      <c r="K751" s="145"/>
      <c r="L751" s="200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235"/>
      <c r="AT751" s="62" t="s">
        <v>225</v>
      </c>
      <c r="AU751" s="62" t="s">
        <v>93</v>
      </c>
      <c r="AV751" s="14" t="s">
        <v>223</v>
      </c>
      <c r="AW751" s="14" t="s">
        <v>38</v>
      </c>
      <c r="AX751" s="14" t="s">
        <v>91</v>
      </c>
      <c r="AY751" s="62" t="s">
        <v>216</v>
      </c>
    </row>
    <row r="752" spans="1:65" s="2" customFormat="1" ht="21.75" customHeight="1">
      <c r="A752" s="83"/>
      <c r="B752" s="84"/>
      <c r="C752" s="130" t="s">
        <v>1015</v>
      </c>
      <c r="D752" s="130" t="s">
        <v>218</v>
      </c>
      <c r="E752" s="131" t="s">
        <v>1016</v>
      </c>
      <c r="F752" s="132" t="s">
        <v>1017</v>
      </c>
      <c r="G752" s="133" t="s">
        <v>221</v>
      </c>
      <c r="H752" s="134">
        <v>54.791</v>
      </c>
      <c r="I752" s="57"/>
      <c r="J752" s="187">
        <f>ROUND(I752*H752,2)</f>
        <v>0</v>
      </c>
      <c r="K752" s="132" t="s">
        <v>222</v>
      </c>
      <c r="L752" s="188">
        <f>J752</f>
        <v>0</v>
      </c>
      <c r="M752" s="217"/>
      <c r="N752" s="217"/>
      <c r="O752" s="217"/>
      <c r="P752" s="217"/>
      <c r="Q752" s="217"/>
      <c r="R752" s="217"/>
      <c r="S752" s="217"/>
      <c r="T752" s="217"/>
      <c r="U752" s="217"/>
      <c r="V752" s="217"/>
      <c r="W752" s="249"/>
      <c r="X752" s="26"/>
      <c r="Y752" s="26"/>
      <c r="Z752" s="26"/>
      <c r="AA752" s="26"/>
      <c r="AB752" s="26"/>
      <c r="AC752" s="26"/>
      <c r="AD752" s="26"/>
      <c r="AE752" s="26"/>
      <c r="AR752" s="58" t="s">
        <v>223</v>
      </c>
      <c r="AT752" s="58" t="s">
        <v>218</v>
      </c>
      <c r="AU752" s="58" t="s">
        <v>93</v>
      </c>
      <c r="AY752" s="18" t="s">
        <v>216</v>
      </c>
      <c r="BE752" s="59">
        <f>IF(N752="základní",J752,0)</f>
        <v>0</v>
      </c>
      <c r="BF752" s="59">
        <f>IF(N752="snížená",J752,0)</f>
        <v>0</v>
      </c>
      <c r="BG752" s="59">
        <f>IF(N752="zákl. přenesená",J752,0)</f>
        <v>0</v>
      </c>
      <c r="BH752" s="59">
        <f>IF(N752="sníž. přenesená",J752,0)</f>
        <v>0</v>
      </c>
      <c r="BI752" s="59">
        <f>IF(N752="nulová",J752,0)</f>
        <v>0</v>
      </c>
      <c r="BJ752" s="18" t="s">
        <v>91</v>
      </c>
      <c r="BK752" s="59">
        <f>ROUND(I752*H752,2)</f>
        <v>0</v>
      </c>
      <c r="BL752" s="18" t="s">
        <v>223</v>
      </c>
      <c r="BM752" s="58" t="s">
        <v>1018</v>
      </c>
    </row>
    <row r="753" spans="1:51" s="13" customFormat="1" ht="12">
      <c r="A753" s="140"/>
      <c r="B753" s="141"/>
      <c r="C753" s="140"/>
      <c r="D753" s="137" t="s">
        <v>225</v>
      </c>
      <c r="E753" s="142" t="s">
        <v>1</v>
      </c>
      <c r="F753" s="143" t="s">
        <v>1019</v>
      </c>
      <c r="G753" s="140"/>
      <c r="H753" s="144">
        <v>3</v>
      </c>
      <c r="I753" s="61"/>
      <c r="J753" s="140"/>
      <c r="K753" s="140"/>
      <c r="L753" s="194"/>
      <c r="M753" s="140"/>
      <c r="N753" s="140"/>
      <c r="O753" s="140"/>
      <c r="P753" s="140"/>
      <c r="Q753" s="140"/>
      <c r="R753" s="140"/>
      <c r="S753" s="140"/>
      <c r="T753" s="140"/>
      <c r="U753" s="140"/>
      <c r="V753" s="140"/>
      <c r="W753" s="231"/>
      <c r="AT753" s="60" t="s">
        <v>225</v>
      </c>
      <c r="AU753" s="60" t="s">
        <v>93</v>
      </c>
      <c r="AV753" s="13" t="s">
        <v>93</v>
      </c>
      <c r="AW753" s="13" t="s">
        <v>38</v>
      </c>
      <c r="AX753" s="13" t="s">
        <v>83</v>
      </c>
      <c r="AY753" s="60" t="s">
        <v>216</v>
      </c>
    </row>
    <row r="754" spans="1:51" s="13" customFormat="1" ht="12">
      <c r="A754" s="140"/>
      <c r="B754" s="141"/>
      <c r="C754" s="140"/>
      <c r="D754" s="137" t="s">
        <v>225</v>
      </c>
      <c r="E754" s="142" t="s">
        <v>1</v>
      </c>
      <c r="F754" s="143" t="s">
        <v>1020</v>
      </c>
      <c r="G754" s="140"/>
      <c r="H754" s="144">
        <v>3</v>
      </c>
      <c r="I754" s="61"/>
      <c r="J754" s="140"/>
      <c r="K754" s="140"/>
      <c r="L754" s="194"/>
      <c r="M754" s="140"/>
      <c r="N754" s="140"/>
      <c r="O754" s="140"/>
      <c r="P754" s="140"/>
      <c r="Q754" s="140"/>
      <c r="R754" s="140"/>
      <c r="S754" s="140"/>
      <c r="T754" s="140"/>
      <c r="U754" s="140"/>
      <c r="V754" s="140"/>
      <c r="W754" s="231"/>
      <c r="AT754" s="60" t="s">
        <v>225</v>
      </c>
      <c r="AU754" s="60" t="s">
        <v>93</v>
      </c>
      <c r="AV754" s="13" t="s">
        <v>93</v>
      </c>
      <c r="AW754" s="13" t="s">
        <v>38</v>
      </c>
      <c r="AX754" s="13" t="s">
        <v>83</v>
      </c>
      <c r="AY754" s="60" t="s">
        <v>216</v>
      </c>
    </row>
    <row r="755" spans="1:51" s="13" customFormat="1" ht="12">
      <c r="A755" s="140"/>
      <c r="B755" s="141"/>
      <c r="C755" s="140"/>
      <c r="D755" s="137" t="s">
        <v>225</v>
      </c>
      <c r="E755" s="142" t="s">
        <v>1</v>
      </c>
      <c r="F755" s="143" t="s">
        <v>1021</v>
      </c>
      <c r="G755" s="140"/>
      <c r="H755" s="144">
        <v>3</v>
      </c>
      <c r="I755" s="61"/>
      <c r="J755" s="140"/>
      <c r="K755" s="140"/>
      <c r="L755" s="194"/>
      <c r="M755" s="140"/>
      <c r="N755" s="140"/>
      <c r="O755" s="140"/>
      <c r="P755" s="140"/>
      <c r="Q755" s="140"/>
      <c r="R755" s="140"/>
      <c r="S755" s="140"/>
      <c r="T755" s="140"/>
      <c r="U755" s="140"/>
      <c r="V755" s="140"/>
      <c r="W755" s="231"/>
      <c r="AT755" s="60" t="s">
        <v>225</v>
      </c>
      <c r="AU755" s="60" t="s">
        <v>93</v>
      </c>
      <c r="AV755" s="13" t="s">
        <v>93</v>
      </c>
      <c r="AW755" s="13" t="s">
        <v>38</v>
      </c>
      <c r="AX755" s="13" t="s">
        <v>83</v>
      </c>
      <c r="AY755" s="60" t="s">
        <v>216</v>
      </c>
    </row>
    <row r="756" spans="1:51" s="13" customFormat="1" ht="12">
      <c r="A756" s="140"/>
      <c r="B756" s="141"/>
      <c r="C756" s="140"/>
      <c r="D756" s="137" t="s">
        <v>225</v>
      </c>
      <c r="E756" s="142" t="s">
        <v>1</v>
      </c>
      <c r="F756" s="143" t="s">
        <v>1022</v>
      </c>
      <c r="G756" s="140"/>
      <c r="H756" s="144">
        <v>3</v>
      </c>
      <c r="I756" s="61"/>
      <c r="J756" s="140"/>
      <c r="K756" s="140"/>
      <c r="L756" s="194"/>
      <c r="M756" s="140"/>
      <c r="N756" s="140"/>
      <c r="O756" s="140"/>
      <c r="P756" s="140"/>
      <c r="Q756" s="140"/>
      <c r="R756" s="140"/>
      <c r="S756" s="140"/>
      <c r="T756" s="140"/>
      <c r="U756" s="140"/>
      <c r="V756" s="140"/>
      <c r="W756" s="231"/>
      <c r="AT756" s="60" t="s">
        <v>225</v>
      </c>
      <c r="AU756" s="60" t="s">
        <v>93</v>
      </c>
      <c r="AV756" s="13" t="s">
        <v>93</v>
      </c>
      <c r="AW756" s="13" t="s">
        <v>38</v>
      </c>
      <c r="AX756" s="13" t="s">
        <v>83</v>
      </c>
      <c r="AY756" s="60" t="s">
        <v>216</v>
      </c>
    </row>
    <row r="757" spans="1:51" s="13" customFormat="1" ht="33.75">
      <c r="A757" s="140"/>
      <c r="B757" s="141"/>
      <c r="C757" s="140"/>
      <c r="D757" s="137" t="s">
        <v>225</v>
      </c>
      <c r="E757" s="142" t="s">
        <v>1</v>
      </c>
      <c r="F757" s="143" t="s">
        <v>1023</v>
      </c>
      <c r="G757" s="140"/>
      <c r="H757" s="144">
        <v>31.905</v>
      </c>
      <c r="I757" s="61"/>
      <c r="J757" s="140"/>
      <c r="K757" s="140"/>
      <c r="L757" s="194"/>
      <c r="M757" s="140"/>
      <c r="N757" s="140"/>
      <c r="O757" s="140"/>
      <c r="P757" s="140"/>
      <c r="Q757" s="140"/>
      <c r="R757" s="140"/>
      <c r="S757" s="140"/>
      <c r="T757" s="140"/>
      <c r="U757" s="140"/>
      <c r="V757" s="140"/>
      <c r="W757" s="231"/>
      <c r="AT757" s="60" t="s">
        <v>225</v>
      </c>
      <c r="AU757" s="60" t="s">
        <v>93</v>
      </c>
      <c r="AV757" s="13" t="s">
        <v>93</v>
      </c>
      <c r="AW757" s="13" t="s">
        <v>38</v>
      </c>
      <c r="AX757" s="13" t="s">
        <v>83</v>
      </c>
      <c r="AY757" s="60" t="s">
        <v>216</v>
      </c>
    </row>
    <row r="758" spans="1:51" s="13" customFormat="1" ht="12">
      <c r="A758" s="140"/>
      <c r="B758" s="141"/>
      <c r="C758" s="140"/>
      <c r="D758" s="137" t="s">
        <v>225</v>
      </c>
      <c r="E758" s="142" t="s">
        <v>1</v>
      </c>
      <c r="F758" s="143" t="s">
        <v>1024</v>
      </c>
      <c r="G758" s="140"/>
      <c r="H758" s="144">
        <v>3</v>
      </c>
      <c r="I758" s="61"/>
      <c r="J758" s="140"/>
      <c r="K758" s="140"/>
      <c r="L758" s="194"/>
      <c r="M758" s="140"/>
      <c r="N758" s="140"/>
      <c r="O758" s="140"/>
      <c r="P758" s="140"/>
      <c r="Q758" s="140"/>
      <c r="R758" s="140"/>
      <c r="S758" s="140"/>
      <c r="T758" s="140"/>
      <c r="U758" s="140"/>
      <c r="V758" s="140"/>
      <c r="W758" s="231"/>
      <c r="AT758" s="60" t="s">
        <v>225</v>
      </c>
      <c r="AU758" s="60" t="s">
        <v>93</v>
      </c>
      <c r="AV758" s="13" t="s">
        <v>93</v>
      </c>
      <c r="AW758" s="13" t="s">
        <v>38</v>
      </c>
      <c r="AX758" s="13" t="s">
        <v>83</v>
      </c>
      <c r="AY758" s="60" t="s">
        <v>216</v>
      </c>
    </row>
    <row r="759" spans="1:51" s="13" customFormat="1" ht="12">
      <c r="A759" s="140"/>
      <c r="B759" s="141"/>
      <c r="C759" s="140"/>
      <c r="D759" s="137" t="s">
        <v>225</v>
      </c>
      <c r="E759" s="142" t="s">
        <v>1</v>
      </c>
      <c r="F759" s="143" t="s">
        <v>1025</v>
      </c>
      <c r="G759" s="140"/>
      <c r="H759" s="144">
        <v>7.886</v>
      </c>
      <c r="I759" s="61"/>
      <c r="J759" s="140"/>
      <c r="K759" s="140"/>
      <c r="L759" s="194"/>
      <c r="M759" s="140"/>
      <c r="N759" s="140"/>
      <c r="O759" s="140"/>
      <c r="P759" s="140"/>
      <c r="Q759" s="140"/>
      <c r="R759" s="140"/>
      <c r="S759" s="140"/>
      <c r="T759" s="140"/>
      <c r="U759" s="140"/>
      <c r="V759" s="140"/>
      <c r="W759" s="231"/>
      <c r="AT759" s="60" t="s">
        <v>225</v>
      </c>
      <c r="AU759" s="60" t="s">
        <v>93</v>
      </c>
      <c r="AV759" s="13" t="s">
        <v>93</v>
      </c>
      <c r="AW759" s="13" t="s">
        <v>38</v>
      </c>
      <c r="AX759" s="13" t="s">
        <v>83</v>
      </c>
      <c r="AY759" s="60" t="s">
        <v>216</v>
      </c>
    </row>
    <row r="760" spans="1:51" s="14" customFormat="1" ht="12">
      <c r="A760" s="145"/>
      <c r="B760" s="146"/>
      <c r="C760" s="145"/>
      <c r="D760" s="137" t="s">
        <v>225</v>
      </c>
      <c r="E760" s="147" t="s">
        <v>1</v>
      </c>
      <c r="F760" s="148" t="s">
        <v>229</v>
      </c>
      <c r="G760" s="145"/>
      <c r="H760" s="149">
        <v>54.791</v>
      </c>
      <c r="I760" s="63"/>
      <c r="J760" s="145"/>
      <c r="K760" s="145"/>
      <c r="L760" s="200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235"/>
      <c r="AT760" s="62" t="s">
        <v>225</v>
      </c>
      <c r="AU760" s="62" t="s">
        <v>93</v>
      </c>
      <c r="AV760" s="14" t="s">
        <v>223</v>
      </c>
      <c r="AW760" s="14" t="s">
        <v>38</v>
      </c>
      <c r="AX760" s="14" t="s">
        <v>91</v>
      </c>
      <c r="AY760" s="62" t="s">
        <v>216</v>
      </c>
    </row>
    <row r="761" spans="1:65" s="2" customFormat="1" ht="24.2" customHeight="1">
      <c r="A761" s="83"/>
      <c r="B761" s="84"/>
      <c r="C761" s="130" t="s">
        <v>1026</v>
      </c>
      <c r="D761" s="130" t="s">
        <v>218</v>
      </c>
      <c r="E761" s="131" t="s">
        <v>1027</v>
      </c>
      <c r="F761" s="132" t="s">
        <v>1028</v>
      </c>
      <c r="G761" s="133" t="s">
        <v>221</v>
      </c>
      <c r="H761" s="134">
        <v>988.26</v>
      </c>
      <c r="I761" s="57"/>
      <c r="J761" s="187">
        <f>ROUND(I761*H761,2)</f>
        <v>0</v>
      </c>
      <c r="K761" s="132" t="s">
        <v>222</v>
      </c>
      <c r="L761" s="188">
        <f>J761</f>
        <v>0</v>
      </c>
      <c r="M761" s="217"/>
      <c r="N761" s="217"/>
      <c r="O761" s="217"/>
      <c r="P761" s="217"/>
      <c r="Q761" s="217"/>
      <c r="R761" s="217"/>
      <c r="S761" s="217"/>
      <c r="T761" s="217"/>
      <c r="U761" s="217"/>
      <c r="V761" s="217"/>
      <c r="W761" s="249"/>
      <c r="X761" s="26"/>
      <c r="Y761" s="26"/>
      <c r="Z761" s="26"/>
      <c r="AA761" s="26"/>
      <c r="AB761" s="26"/>
      <c r="AC761" s="26"/>
      <c r="AD761" s="26"/>
      <c r="AE761" s="26"/>
      <c r="AR761" s="58" t="s">
        <v>223</v>
      </c>
      <c r="AT761" s="58" t="s">
        <v>218</v>
      </c>
      <c r="AU761" s="58" t="s">
        <v>93</v>
      </c>
      <c r="AY761" s="18" t="s">
        <v>216</v>
      </c>
      <c r="BE761" s="59">
        <f>IF(N761="základní",J761,0)</f>
        <v>0</v>
      </c>
      <c r="BF761" s="59">
        <f>IF(N761="snížená",J761,0)</f>
        <v>0</v>
      </c>
      <c r="BG761" s="59">
        <f>IF(N761="zákl. přenesená",J761,0)</f>
        <v>0</v>
      </c>
      <c r="BH761" s="59">
        <f>IF(N761="sníž. přenesená",J761,0)</f>
        <v>0</v>
      </c>
      <c r="BI761" s="59">
        <f>IF(N761="nulová",J761,0)</f>
        <v>0</v>
      </c>
      <c r="BJ761" s="18" t="s">
        <v>91</v>
      </c>
      <c r="BK761" s="59">
        <f>ROUND(I761*H761,2)</f>
        <v>0</v>
      </c>
      <c r="BL761" s="18" t="s">
        <v>223</v>
      </c>
      <c r="BM761" s="58" t="s">
        <v>1029</v>
      </c>
    </row>
    <row r="762" spans="1:51" s="13" customFormat="1" ht="12">
      <c r="A762" s="140"/>
      <c r="B762" s="141"/>
      <c r="C762" s="140"/>
      <c r="D762" s="137" t="s">
        <v>225</v>
      </c>
      <c r="E762" s="142" t="s">
        <v>1</v>
      </c>
      <c r="F762" s="143" t="s">
        <v>151</v>
      </c>
      <c r="G762" s="140"/>
      <c r="H762" s="144">
        <v>988.26</v>
      </c>
      <c r="I762" s="61"/>
      <c r="J762" s="140"/>
      <c r="K762" s="140"/>
      <c r="L762" s="194"/>
      <c r="M762" s="140"/>
      <c r="N762" s="140"/>
      <c r="O762" s="140"/>
      <c r="P762" s="140"/>
      <c r="Q762" s="140"/>
      <c r="R762" s="140"/>
      <c r="S762" s="140"/>
      <c r="T762" s="140"/>
      <c r="U762" s="140"/>
      <c r="V762" s="140"/>
      <c r="W762" s="231"/>
      <c r="AT762" s="60" t="s">
        <v>225</v>
      </c>
      <c r="AU762" s="60" t="s">
        <v>93</v>
      </c>
      <c r="AV762" s="13" t="s">
        <v>93</v>
      </c>
      <c r="AW762" s="13" t="s">
        <v>38</v>
      </c>
      <c r="AX762" s="13" t="s">
        <v>91</v>
      </c>
      <c r="AY762" s="60" t="s">
        <v>216</v>
      </c>
    </row>
    <row r="763" spans="1:65" s="2" customFormat="1" ht="33" customHeight="1">
      <c r="A763" s="83"/>
      <c r="B763" s="84"/>
      <c r="C763" s="130" t="s">
        <v>1030</v>
      </c>
      <c r="D763" s="130" t="s">
        <v>218</v>
      </c>
      <c r="E763" s="131" t="s">
        <v>1031</v>
      </c>
      <c r="F763" s="132" t="s">
        <v>1032</v>
      </c>
      <c r="G763" s="133" t="s">
        <v>244</v>
      </c>
      <c r="H763" s="134">
        <v>19.766</v>
      </c>
      <c r="I763" s="57"/>
      <c r="J763" s="187">
        <f>ROUND(I763*H763,2)</f>
        <v>0</v>
      </c>
      <c r="K763" s="132" t="s">
        <v>222</v>
      </c>
      <c r="L763" s="188">
        <f>J763</f>
        <v>0</v>
      </c>
      <c r="M763" s="217"/>
      <c r="N763" s="217"/>
      <c r="O763" s="217"/>
      <c r="P763" s="217"/>
      <c r="Q763" s="217"/>
      <c r="R763" s="217"/>
      <c r="S763" s="217"/>
      <c r="T763" s="217"/>
      <c r="U763" s="217"/>
      <c r="V763" s="217"/>
      <c r="W763" s="249"/>
      <c r="X763" s="26"/>
      <c r="Y763" s="26"/>
      <c r="Z763" s="26"/>
      <c r="AA763" s="26"/>
      <c r="AB763" s="26"/>
      <c r="AC763" s="26"/>
      <c r="AD763" s="26"/>
      <c r="AE763" s="26"/>
      <c r="AR763" s="58" t="s">
        <v>223</v>
      </c>
      <c r="AT763" s="58" t="s">
        <v>218</v>
      </c>
      <c r="AU763" s="58" t="s">
        <v>93</v>
      </c>
      <c r="AY763" s="18" t="s">
        <v>216</v>
      </c>
      <c r="BE763" s="59">
        <f>IF(N763="základní",J763,0)</f>
        <v>0</v>
      </c>
      <c r="BF763" s="59">
        <f>IF(N763="snížená",J763,0)</f>
        <v>0</v>
      </c>
      <c r="BG763" s="59">
        <f>IF(N763="zákl. přenesená",J763,0)</f>
        <v>0</v>
      </c>
      <c r="BH763" s="59">
        <f>IF(N763="sníž. přenesená",J763,0)</f>
        <v>0</v>
      </c>
      <c r="BI763" s="59">
        <f>IF(N763="nulová",J763,0)</f>
        <v>0</v>
      </c>
      <c r="BJ763" s="18" t="s">
        <v>91</v>
      </c>
      <c r="BK763" s="59">
        <f>ROUND(I763*H763,2)</f>
        <v>0</v>
      </c>
      <c r="BL763" s="18" t="s">
        <v>223</v>
      </c>
      <c r="BM763" s="58" t="s">
        <v>1033</v>
      </c>
    </row>
    <row r="764" spans="1:51" s="13" customFormat="1" ht="12">
      <c r="A764" s="140"/>
      <c r="B764" s="141"/>
      <c r="C764" s="140"/>
      <c r="D764" s="137" t="s">
        <v>225</v>
      </c>
      <c r="E764" s="142" t="s">
        <v>1</v>
      </c>
      <c r="F764" s="143" t="s">
        <v>1034</v>
      </c>
      <c r="G764" s="140"/>
      <c r="H764" s="144">
        <v>9.883</v>
      </c>
      <c r="I764" s="61"/>
      <c r="J764" s="140"/>
      <c r="K764" s="140"/>
      <c r="L764" s="194"/>
      <c r="M764" s="140"/>
      <c r="N764" s="140"/>
      <c r="O764" s="140"/>
      <c r="P764" s="140"/>
      <c r="Q764" s="140"/>
      <c r="R764" s="140"/>
      <c r="S764" s="140"/>
      <c r="T764" s="140"/>
      <c r="U764" s="140"/>
      <c r="V764" s="140"/>
      <c r="W764" s="231"/>
      <c r="AT764" s="60" t="s">
        <v>225</v>
      </c>
      <c r="AU764" s="60" t="s">
        <v>93</v>
      </c>
      <c r="AV764" s="13" t="s">
        <v>93</v>
      </c>
      <c r="AW764" s="13" t="s">
        <v>38</v>
      </c>
      <c r="AX764" s="13" t="s">
        <v>83</v>
      </c>
      <c r="AY764" s="60" t="s">
        <v>216</v>
      </c>
    </row>
    <row r="765" spans="1:51" s="13" customFormat="1" ht="12">
      <c r="A765" s="140"/>
      <c r="B765" s="141"/>
      <c r="C765" s="140"/>
      <c r="D765" s="137" t="s">
        <v>225</v>
      </c>
      <c r="E765" s="142" t="s">
        <v>1</v>
      </c>
      <c r="F765" s="143" t="s">
        <v>1035</v>
      </c>
      <c r="G765" s="140"/>
      <c r="H765" s="144">
        <v>9.883</v>
      </c>
      <c r="I765" s="61"/>
      <c r="J765" s="140"/>
      <c r="K765" s="140"/>
      <c r="L765" s="194"/>
      <c r="M765" s="140"/>
      <c r="N765" s="140"/>
      <c r="O765" s="140"/>
      <c r="P765" s="140"/>
      <c r="Q765" s="140"/>
      <c r="R765" s="140"/>
      <c r="S765" s="140"/>
      <c r="T765" s="140"/>
      <c r="U765" s="140"/>
      <c r="V765" s="140"/>
      <c r="W765" s="231"/>
      <c r="AT765" s="60" t="s">
        <v>225</v>
      </c>
      <c r="AU765" s="60" t="s">
        <v>93</v>
      </c>
      <c r="AV765" s="13" t="s">
        <v>93</v>
      </c>
      <c r="AW765" s="13" t="s">
        <v>38</v>
      </c>
      <c r="AX765" s="13" t="s">
        <v>83</v>
      </c>
      <c r="AY765" s="60" t="s">
        <v>216</v>
      </c>
    </row>
    <row r="766" spans="1:51" s="14" customFormat="1" ht="12">
      <c r="A766" s="145"/>
      <c r="B766" s="146"/>
      <c r="C766" s="145"/>
      <c r="D766" s="137" t="s">
        <v>225</v>
      </c>
      <c r="E766" s="147" t="s">
        <v>1</v>
      </c>
      <c r="F766" s="148" t="s">
        <v>229</v>
      </c>
      <c r="G766" s="145"/>
      <c r="H766" s="149">
        <v>19.766</v>
      </c>
      <c r="I766" s="63"/>
      <c r="J766" s="145"/>
      <c r="K766" s="145"/>
      <c r="L766" s="200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235"/>
      <c r="AT766" s="62" t="s">
        <v>225</v>
      </c>
      <c r="AU766" s="62" t="s">
        <v>93</v>
      </c>
      <c r="AV766" s="14" t="s">
        <v>223</v>
      </c>
      <c r="AW766" s="14" t="s">
        <v>38</v>
      </c>
      <c r="AX766" s="14" t="s">
        <v>91</v>
      </c>
      <c r="AY766" s="62" t="s">
        <v>216</v>
      </c>
    </row>
    <row r="767" spans="1:65" s="2" customFormat="1" ht="16.5" customHeight="1">
      <c r="A767" s="83"/>
      <c r="B767" s="84"/>
      <c r="C767" s="130" t="s">
        <v>1036</v>
      </c>
      <c r="D767" s="130" t="s">
        <v>218</v>
      </c>
      <c r="E767" s="131" t="s">
        <v>1037</v>
      </c>
      <c r="F767" s="132" t="s">
        <v>1038</v>
      </c>
      <c r="G767" s="133" t="s">
        <v>237</v>
      </c>
      <c r="H767" s="134">
        <v>445.861</v>
      </c>
      <c r="I767" s="57"/>
      <c r="J767" s="187">
        <f>ROUND(I767*H767,2)</f>
        <v>0</v>
      </c>
      <c r="K767" s="132" t="s">
        <v>222</v>
      </c>
      <c r="L767" s="188">
        <f>J767</f>
        <v>0</v>
      </c>
      <c r="M767" s="217"/>
      <c r="N767" s="217"/>
      <c r="O767" s="217"/>
      <c r="P767" s="217"/>
      <c r="Q767" s="217"/>
      <c r="R767" s="217"/>
      <c r="S767" s="217"/>
      <c r="T767" s="217"/>
      <c r="U767" s="217"/>
      <c r="V767" s="217"/>
      <c r="W767" s="249"/>
      <c r="X767" s="26"/>
      <c r="Y767" s="26"/>
      <c r="Z767" s="26"/>
      <c r="AA767" s="26"/>
      <c r="AB767" s="26"/>
      <c r="AC767" s="26"/>
      <c r="AD767" s="26"/>
      <c r="AE767" s="26"/>
      <c r="AR767" s="58" t="s">
        <v>312</v>
      </c>
      <c r="AT767" s="58" t="s">
        <v>218</v>
      </c>
      <c r="AU767" s="58" t="s">
        <v>93</v>
      </c>
      <c r="AY767" s="18" t="s">
        <v>216</v>
      </c>
      <c r="BE767" s="59">
        <f>IF(N767="základní",J767,0)</f>
        <v>0</v>
      </c>
      <c r="BF767" s="59">
        <f>IF(N767="snížená",J767,0)</f>
        <v>0</v>
      </c>
      <c r="BG767" s="59">
        <f>IF(N767="zákl. přenesená",J767,0)</f>
        <v>0</v>
      </c>
      <c r="BH767" s="59">
        <f>IF(N767="sníž. přenesená",J767,0)</f>
        <v>0</v>
      </c>
      <c r="BI767" s="59">
        <f>IF(N767="nulová",J767,0)</f>
        <v>0</v>
      </c>
      <c r="BJ767" s="18" t="s">
        <v>91</v>
      </c>
      <c r="BK767" s="59">
        <f>ROUND(I767*H767,2)</f>
        <v>0</v>
      </c>
      <c r="BL767" s="18" t="s">
        <v>312</v>
      </c>
      <c r="BM767" s="58" t="s">
        <v>1039</v>
      </c>
    </row>
    <row r="768" spans="1:51" s="13" customFormat="1" ht="12">
      <c r="A768" s="140"/>
      <c r="B768" s="141"/>
      <c r="C768" s="140"/>
      <c r="D768" s="137" t="s">
        <v>225</v>
      </c>
      <c r="E768" s="142" t="s">
        <v>1</v>
      </c>
      <c r="F768" s="143" t="s">
        <v>1040</v>
      </c>
      <c r="G768" s="140"/>
      <c r="H768" s="144">
        <v>47.624</v>
      </c>
      <c r="I768" s="61"/>
      <c r="J768" s="140"/>
      <c r="K768" s="140"/>
      <c r="L768" s="194"/>
      <c r="M768" s="140"/>
      <c r="N768" s="140"/>
      <c r="O768" s="140"/>
      <c r="P768" s="140"/>
      <c r="Q768" s="140"/>
      <c r="R768" s="140"/>
      <c r="S768" s="140"/>
      <c r="T768" s="140"/>
      <c r="U768" s="140"/>
      <c r="V768" s="140"/>
      <c r="W768" s="231"/>
      <c r="AT768" s="60" t="s">
        <v>225</v>
      </c>
      <c r="AU768" s="60" t="s">
        <v>93</v>
      </c>
      <c r="AV768" s="13" t="s">
        <v>93</v>
      </c>
      <c r="AW768" s="13" t="s">
        <v>38</v>
      </c>
      <c r="AX768" s="13" t="s">
        <v>83</v>
      </c>
      <c r="AY768" s="60" t="s">
        <v>216</v>
      </c>
    </row>
    <row r="769" spans="1:51" s="13" customFormat="1" ht="12">
      <c r="A769" s="140"/>
      <c r="B769" s="141"/>
      <c r="C769" s="140"/>
      <c r="D769" s="137" t="s">
        <v>225</v>
      </c>
      <c r="E769" s="142" t="s">
        <v>1</v>
      </c>
      <c r="F769" s="143" t="s">
        <v>1041</v>
      </c>
      <c r="G769" s="140"/>
      <c r="H769" s="144">
        <v>71.5</v>
      </c>
      <c r="I769" s="61"/>
      <c r="J769" s="140"/>
      <c r="K769" s="140"/>
      <c r="L769" s="194"/>
      <c r="M769" s="140"/>
      <c r="N769" s="140"/>
      <c r="O769" s="140"/>
      <c r="P769" s="140"/>
      <c r="Q769" s="140"/>
      <c r="R769" s="140"/>
      <c r="S769" s="140"/>
      <c r="T769" s="140"/>
      <c r="U769" s="140"/>
      <c r="V769" s="140"/>
      <c r="W769" s="231"/>
      <c r="AT769" s="60" t="s">
        <v>225</v>
      </c>
      <c r="AU769" s="60" t="s">
        <v>93</v>
      </c>
      <c r="AV769" s="13" t="s">
        <v>93</v>
      </c>
      <c r="AW769" s="13" t="s">
        <v>38</v>
      </c>
      <c r="AX769" s="13" t="s">
        <v>83</v>
      </c>
      <c r="AY769" s="60" t="s">
        <v>216</v>
      </c>
    </row>
    <row r="770" spans="1:51" s="13" customFormat="1" ht="12">
      <c r="A770" s="140"/>
      <c r="B770" s="141"/>
      <c r="C770" s="140"/>
      <c r="D770" s="137" t="s">
        <v>225</v>
      </c>
      <c r="E770" s="142" t="s">
        <v>1</v>
      </c>
      <c r="F770" s="143" t="s">
        <v>1042</v>
      </c>
      <c r="G770" s="140"/>
      <c r="H770" s="144">
        <v>70.46</v>
      </c>
      <c r="I770" s="61"/>
      <c r="J770" s="140"/>
      <c r="K770" s="140"/>
      <c r="L770" s="194"/>
      <c r="M770" s="140"/>
      <c r="N770" s="140"/>
      <c r="O770" s="140"/>
      <c r="P770" s="140"/>
      <c r="Q770" s="140"/>
      <c r="R770" s="140"/>
      <c r="S770" s="140"/>
      <c r="T770" s="140"/>
      <c r="U770" s="140"/>
      <c r="V770" s="140"/>
      <c r="W770" s="231"/>
      <c r="AT770" s="60" t="s">
        <v>225</v>
      </c>
      <c r="AU770" s="60" t="s">
        <v>93</v>
      </c>
      <c r="AV770" s="13" t="s">
        <v>93</v>
      </c>
      <c r="AW770" s="13" t="s">
        <v>38</v>
      </c>
      <c r="AX770" s="13" t="s">
        <v>83</v>
      </c>
      <c r="AY770" s="60" t="s">
        <v>216</v>
      </c>
    </row>
    <row r="771" spans="1:51" s="13" customFormat="1" ht="45">
      <c r="A771" s="140"/>
      <c r="B771" s="141"/>
      <c r="C771" s="140"/>
      <c r="D771" s="137" t="s">
        <v>225</v>
      </c>
      <c r="E771" s="142" t="s">
        <v>1</v>
      </c>
      <c r="F771" s="143" t="s">
        <v>1043</v>
      </c>
      <c r="G771" s="140"/>
      <c r="H771" s="144">
        <v>93.804</v>
      </c>
      <c r="I771" s="61"/>
      <c r="J771" s="140"/>
      <c r="K771" s="140"/>
      <c r="L771" s="194"/>
      <c r="M771" s="140"/>
      <c r="N771" s="140"/>
      <c r="O771" s="140"/>
      <c r="P771" s="140"/>
      <c r="Q771" s="140"/>
      <c r="R771" s="140"/>
      <c r="S771" s="140"/>
      <c r="T771" s="140"/>
      <c r="U771" s="140"/>
      <c r="V771" s="140"/>
      <c r="W771" s="231"/>
      <c r="AT771" s="60" t="s">
        <v>225</v>
      </c>
      <c r="AU771" s="60" t="s">
        <v>93</v>
      </c>
      <c r="AV771" s="13" t="s">
        <v>93</v>
      </c>
      <c r="AW771" s="13" t="s">
        <v>38</v>
      </c>
      <c r="AX771" s="13" t="s">
        <v>83</v>
      </c>
      <c r="AY771" s="60" t="s">
        <v>216</v>
      </c>
    </row>
    <row r="772" spans="1:51" s="13" customFormat="1" ht="12">
      <c r="A772" s="140"/>
      <c r="B772" s="141"/>
      <c r="C772" s="140"/>
      <c r="D772" s="137" t="s">
        <v>225</v>
      </c>
      <c r="E772" s="142" t="s">
        <v>1</v>
      </c>
      <c r="F772" s="143" t="s">
        <v>1044</v>
      </c>
      <c r="G772" s="140"/>
      <c r="H772" s="144">
        <v>66.784</v>
      </c>
      <c r="I772" s="61"/>
      <c r="J772" s="140"/>
      <c r="K772" s="140"/>
      <c r="L772" s="194"/>
      <c r="M772" s="140"/>
      <c r="N772" s="140"/>
      <c r="O772" s="140"/>
      <c r="P772" s="140"/>
      <c r="Q772" s="140"/>
      <c r="R772" s="140"/>
      <c r="S772" s="140"/>
      <c r="T772" s="140"/>
      <c r="U772" s="140"/>
      <c r="V772" s="140"/>
      <c r="W772" s="231"/>
      <c r="AT772" s="60" t="s">
        <v>225</v>
      </c>
      <c r="AU772" s="60" t="s">
        <v>93</v>
      </c>
      <c r="AV772" s="13" t="s">
        <v>93</v>
      </c>
      <c r="AW772" s="13" t="s">
        <v>38</v>
      </c>
      <c r="AX772" s="13" t="s">
        <v>83</v>
      </c>
      <c r="AY772" s="60" t="s">
        <v>216</v>
      </c>
    </row>
    <row r="773" spans="1:51" s="13" customFormat="1" ht="12">
      <c r="A773" s="140"/>
      <c r="B773" s="141"/>
      <c r="C773" s="140"/>
      <c r="D773" s="137" t="s">
        <v>225</v>
      </c>
      <c r="E773" s="142" t="s">
        <v>1</v>
      </c>
      <c r="F773" s="143" t="s">
        <v>1045</v>
      </c>
      <c r="G773" s="140"/>
      <c r="H773" s="144">
        <v>95.689</v>
      </c>
      <c r="I773" s="61"/>
      <c r="J773" s="140"/>
      <c r="K773" s="140"/>
      <c r="L773" s="194"/>
      <c r="M773" s="140"/>
      <c r="N773" s="140"/>
      <c r="O773" s="140"/>
      <c r="P773" s="140"/>
      <c r="Q773" s="140"/>
      <c r="R773" s="140"/>
      <c r="S773" s="140"/>
      <c r="T773" s="140"/>
      <c r="U773" s="140"/>
      <c r="V773" s="140"/>
      <c r="W773" s="231"/>
      <c r="AT773" s="60" t="s">
        <v>225</v>
      </c>
      <c r="AU773" s="60" t="s">
        <v>93</v>
      </c>
      <c r="AV773" s="13" t="s">
        <v>93</v>
      </c>
      <c r="AW773" s="13" t="s">
        <v>38</v>
      </c>
      <c r="AX773" s="13" t="s">
        <v>83</v>
      </c>
      <c r="AY773" s="60" t="s">
        <v>216</v>
      </c>
    </row>
    <row r="774" spans="1:51" s="14" customFormat="1" ht="12">
      <c r="A774" s="145"/>
      <c r="B774" s="146"/>
      <c r="C774" s="145"/>
      <c r="D774" s="137" t="s">
        <v>225</v>
      </c>
      <c r="E774" s="147" t="s">
        <v>1</v>
      </c>
      <c r="F774" s="148" t="s">
        <v>229</v>
      </c>
      <c r="G774" s="145"/>
      <c r="H774" s="149">
        <v>445.861</v>
      </c>
      <c r="I774" s="63"/>
      <c r="J774" s="145"/>
      <c r="K774" s="145"/>
      <c r="L774" s="200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235"/>
      <c r="AT774" s="62" t="s">
        <v>225</v>
      </c>
      <c r="AU774" s="62" t="s">
        <v>93</v>
      </c>
      <c r="AV774" s="14" t="s">
        <v>223</v>
      </c>
      <c r="AW774" s="14" t="s">
        <v>38</v>
      </c>
      <c r="AX774" s="14" t="s">
        <v>91</v>
      </c>
      <c r="AY774" s="62" t="s">
        <v>216</v>
      </c>
    </row>
    <row r="775" spans="1:65" s="2" customFormat="1" ht="24.2" customHeight="1">
      <c r="A775" s="83"/>
      <c r="B775" s="84"/>
      <c r="C775" s="130" t="s">
        <v>1046</v>
      </c>
      <c r="D775" s="130" t="s">
        <v>218</v>
      </c>
      <c r="E775" s="131" t="s">
        <v>1047</v>
      </c>
      <c r="F775" s="132" t="s">
        <v>1048</v>
      </c>
      <c r="G775" s="133" t="s">
        <v>221</v>
      </c>
      <c r="H775" s="134">
        <v>260.297</v>
      </c>
      <c r="I775" s="57"/>
      <c r="J775" s="187">
        <f>ROUND(I775*H775,2)</f>
        <v>0</v>
      </c>
      <c r="K775" s="132" t="s">
        <v>222</v>
      </c>
      <c r="L775" s="188">
        <f>J775</f>
        <v>0</v>
      </c>
      <c r="M775" s="217"/>
      <c r="N775" s="217"/>
      <c r="O775" s="217"/>
      <c r="P775" s="217"/>
      <c r="Q775" s="217"/>
      <c r="R775" s="217"/>
      <c r="S775" s="217"/>
      <c r="T775" s="217"/>
      <c r="U775" s="217"/>
      <c r="V775" s="217"/>
      <c r="W775" s="249"/>
      <c r="X775" s="26"/>
      <c r="Y775" s="26"/>
      <c r="Z775" s="26"/>
      <c r="AA775" s="26"/>
      <c r="AB775" s="26"/>
      <c r="AC775" s="26"/>
      <c r="AD775" s="26"/>
      <c r="AE775" s="26"/>
      <c r="AR775" s="58" t="s">
        <v>223</v>
      </c>
      <c r="AT775" s="58" t="s">
        <v>218</v>
      </c>
      <c r="AU775" s="58" t="s">
        <v>93</v>
      </c>
      <c r="AY775" s="18" t="s">
        <v>216</v>
      </c>
      <c r="BE775" s="59">
        <f>IF(N775="základní",J775,0)</f>
        <v>0</v>
      </c>
      <c r="BF775" s="59">
        <f>IF(N775="snížená",J775,0)</f>
        <v>0</v>
      </c>
      <c r="BG775" s="59">
        <f>IF(N775="zákl. přenesená",J775,0)</f>
        <v>0</v>
      </c>
      <c r="BH775" s="59">
        <f>IF(N775="sníž. přenesená",J775,0)</f>
        <v>0</v>
      </c>
      <c r="BI775" s="59">
        <f>IF(N775="nulová",J775,0)</f>
        <v>0</v>
      </c>
      <c r="BJ775" s="18" t="s">
        <v>91</v>
      </c>
      <c r="BK775" s="59">
        <f>ROUND(I775*H775,2)</f>
        <v>0</v>
      </c>
      <c r="BL775" s="18" t="s">
        <v>223</v>
      </c>
      <c r="BM775" s="58" t="s">
        <v>1049</v>
      </c>
    </row>
    <row r="776" spans="1:51" s="13" customFormat="1" ht="12">
      <c r="A776" s="140"/>
      <c r="B776" s="141"/>
      <c r="C776" s="140"/>
      <c r="D776" s="137" t="s">
        <v>225</v>
      </c>
      <c r="E776" s="142" t="s">
        <v>1</v>
      </c>
      <c r="F776" s="143" t="s">
        <v>1050</v>
      </c>
      <c r="G776" s="140"/>
      <c r="H776" s="144">
        <v>5.082</v>
      </c>
      <c r="I776" s="61"/>
      <c r="J776" s="140"/>
      <c r="K776" s="140"/>
      <c r="L776" s="194"/>
      <c r="M776" s="140"/>
      <c r="N776" s="140"/>
      <c r="O776" s="140"/>
      <c r="P776" s="140"/>
      <c r="Q776" s="140"/>
      <c r="R776" s="140"/>
      <c r="S776" s="140"/>
      <c r="T776" s="140"/>
      <c r="U776" s="140"/>
      <c r="V776" s="140"/>
      <c r="W776" s="231"/>
      <c r="AT776" s="60" t="s">
        <v>225</v>
      </c>
      <c r="AU776" s="60" t="s">
        <v>93</v>
      </c>
      <c r="AV776" s="13" t="s">
        <v>93</v>
      </c>
      <c r="AW776" s="13" t="s">
        <v>38</v>
      </c>
      <c r="AX776" s="13" t="s">
        <v>83</v>
      </c>
      <c r="AY776" s="60" t="s">
        <v>216</v>
      </c>
    </row>
    <row r="777" spans="1:51" s="13" customFormat="1" ht="12">
      <c r="A777" s="140"/>
      <c r="B777" s="141"/>
      <c r="C777" s="140"/>
      <c r="D777" s="137" t="s">
        <v>225</v>
      </c>
      <c r="E777" s="142" t="s">
        <v>1</v>
      </c>
      <c r="F777" s="143" t="s">
        <v>1051</v>
      </c>
      <c r="G777" s="140"/>
      <c r="H777" s="144">
        <v>4.962</v>
      </c>
      <c r="I777" s="61"/>
      <c r="J777" s="140"/>
      <c r="K777" s="140"/>
      <c r="L777" s="194"/>
      <c r="M777" s="140"/>
      <c r="N777" s="140"/>
      <c r="O777" s="140"/>
      <c r="P777" s="140"/>
      <c r="Q777" s="140"/>
      <c r="R777" s="140"/>
      <c r="S777" s="140"/>
      <c r="T777" s="140"/>
      <c r="U777" s="140"/>
      <c r="V777" s="140"/>
      <c r="W777" s="231"/>
      <c r="AT777" s="60" t="s">
        <v>225</v>
      </c>
      <c r="AU777" s="60" t="s">
        <v>93</v>
      </c>
      <c r="AV777" s="13" t="s">
        <v>93</v>
      </c>
      <c r="AW777" s="13" t="s">
        <v>38</v>
      </c>
      <c r="AX777" s="13" t="s">
        <v>83</v>
      </c>
      <c r="AY777" s="60" t="s">
        <v>216</v>
      </c>
    </row>
    <row r="778" spans="1:51" s="13" customFormat="1" ht="22.5">
      <c r="A778" s="140"/>
      <c r="B778" s="141"/>
      <c r="C778" s="140"/>
      <c r="D778" s="137" t="s">
        <v>225</v>
      </c>
      <c r="E778" s="142" t="s">
        <v>1</v>
      </c>
      <c r="F778" s="143" t="s">
        <v>1052</v>
      </c>
      <c r="G778" s="140"/>
      <c r="H778" s="144">
        <v>5.242</v>
      </c>
      <c r="I778" s="61"/>
      <c r="J778" s="140"/>
      <c r="K778" s="140"/>
      <c r="L778" s="194"/>
      <c r="M778" s="140"/>
      <c r="N778" s="140"/>
      <c r="O778" s="140"/>
      <c r="P778" s="140"/>
      <c r="Q778" s="140"/>
      <c r="R778" s="140"/>
      <c r="S778" s="140"/>
      <c r="T778" s="140"/>
      <c r="U778" s="140"/>
      <c r="V778" s="140"/>
      <c r="W778" s="231"/>
      <c r="AT778" s="60" t="s">
        <v>225</v>
      </c>
      <c r="AU778" s="60" t="s">
        <v>93</v>
      </c>
      <c r="AV778" s="13" t="s">
        <v>93</v>
      </c>
      <c r="AW778" s="13" t="s">
        <v>38</v>
      </c>
      <c r="AX778" s="13" t="s">
        <v>83</v>
      </c>
      <c r="AY778" s="60" t="s">
        <v>216</v>
      </c>
    </row>
    <row r="779" spans="1:51" s="13" customFormat="1" ht="12">
      <c r="A779" s="140"/>
      <c r="B779" s="141"/>
      <c r="C779" s="140"/>
      <c r="D779" s="137" t="s">
        <v>225</v>
      </c>
      <c r="E779" s="142" t="s">
        <v>1</v>
      </c>
      <c r="F779" s="143" t="s">
        <v>1053</v>
      </c>
      <c r="G779" s="140"/>
      <c r="H779" s="144">
        <v>4.482</v>
      </c>
      <c r="I779" s="61"/>
      <c r="J779" s="140"/>
      <c r="K779" s="140"/>
      <c r="L779" s="194"/>
      <c r="M779" s="140"/>
      <c r="N779" s="140"/>
      <c r="O779" s="140"/>
      <c r="P779" s="140"/>
      <c r="Q779" s="140"/>
      <c r="R779" s="140"/>
      <c r="S779" s="140"/>
      <c r="T779" s="140"/>
      <c r="U779" s="140"/>
      <c r="V779" s="140"/>
      <c r="W779" s="231"/>
      <c r="AT779" s="60" t="s">
        <v>225</v>
      </c>
      <c r="AU779" s="60" t="s">
        <v>93</v>
      </c>
      <c r="AV779" s="13" t="s">
        <v>93</v>
      </c>
      <c r="AW779" s="13" t="s">
        <v>38</v>
      </c>
      <c r="AX779" s="13" t="s">
        <v>83</v>
      </c>
      <c r="AY779" s="60" t="s">
        <v>216</v>
      </c>
    </row>
    <row r="780" spans="1:51" s="13" customFormat="1" ht="12">
      <c r="A780" s="140"/>
      <c r="B780" s="141"/>
      <c r="C780" s="140"/>
      <c r="D780" s="137" t="s">
        <v>225</v>
      </c>
      <c r="E780" s="142" t="s">
        <v>1</v>
      </c>
      <c r="F780" s="143" t="s">
        <v>1054</v>
      </c>
      <c r="G780" s="140"/>
      <c r="H780" s="144">
        <v>5.082</v>
      </c>
      <c r="I780" s="61"/>
      <c r="J780" s="140"/>
      <c r="K780" s="140"/>
      <c r="L780" s="194"/>
      <c r="M780" s="140"/>
      <c r="N780" s="140"/>
      <c r="O780" s="140"/>
      <c r="P780" s="140"/>
      <c r="Q780" s="140"/>
      <c r="R780" s="140"/>
      <c r="S780" s="140"/>
      <c r="T780" s="140"/>
      <c r="U780" s="140"/>
      <c r="V780" s="140"/>
      <c r="W780" s="231"/>
      <c r="AT780" s="60" t="s">
        <v>225</v>
      </c>
      <c r="AU780" s="60" t="s">
        <v>93</v>
      </c>
      <c r="AV780" s="13" t="s">
        <v>93</v>
      </c>
      <c r="AW780" s="13" t="s">
        <v>38</v>
      </c>
      <c r="AX780" s="13" t="s">
        <v>83</v>
      </c>
      <c r="AY780" s="60" t="s">
        <v>216</v>
      </c>
    </row>
    <row r="781" spans="1:51" s="13" customFormat="1" ht="12">
      <c r="A781" s="140"/>
      <c r="B781" s="141"/>
      <c r="C781" s="140"/>
      <c r="D781" s="137" t="s">
        <v>225</v>
      </c>
      <c r="E781" s="142" t="s">
        <v>1</v>
      </c>
      <c r="F781" s="143" t="s">
        <v>1055</v>
      </c>
      <c r="G781" s="140"/>
      <c r="H781" s="144">
        <v>4.962</v>
      </c>
      <c r="I781" s="61"/>
      <c r="J781" s="140"/>
      <c r="K781" s="140"/>
      <c r="L781" s="194"/>
      <c r="M781" s="140"/>
      <c r="N781" s="140"/>
      <c r="O781" s="140"/>
      <c r="P781" s="140"/>
      <c r="Q781" s="140"/>
      <c r="R781" s="140"/>
      <c r="S781" s="140"/>
      <c r="T781" s="140"/>
      <c r="U781" s="140"/>
      <c r="V781" s="140"/>
      <c r="W781" s="231"/>
      <c r="AT781" s="60" t="s">
        <v>225</v>
      </c>
      <c r="AU781" s="60" t="s">
        <v>93</v>
      </c>
      <c r="AV781" s="13" t="s">
        <v>93</v>
      </c>
      <c r="AW781" s="13" t="s">
        <v>38</v>
      </c>
      <c r="AX781" s="13" t="s">
        <v>83</v>
      </c>
      <c r="AY781" s="60" t="s">
        <v>216</v>
      </c>
    </row>
    <row r="782" spans="1:51" s="13" customFormat="1" ht="22.5">
      <c r="A782" s="140"/>
      <c r="B782" s="141"/>
      <c r="C782" s="140"/>
      <c r="D782" s="137" t="s">
        <v>225</v>
      </c>
      <c r="E782" s="142" t="s">
        <v>1</v>
      </c>
      <c r="F782" s="143" t="s">
        <v>1056</v>
      </c>
      <c r="G782" s="140"/>
      <c r="H782" s="144">
        <v>5.858</v>
      </c>
      <c r="I782" s="61"/>
      <c r="J782" s="140"/>
      <c r="K782" s="140"/>
      <c r="L782" s="194"/>
      <c r="M782" s="140"/>
      <c r="N782" s="140"/>
      <c r="O782" s="140"/>
      <c r="P782" s="140"/>
      <c r="Q782" s="140"/>
      <c r="R782" s="140"/>
      <c r="S782" s="140"/>
      <c r="T782" s="140"/>
      <c r="U782" s="140"/>
      <c r="V782" s="140"/>
      <c r="W782" s="231"/>
      <c r="AT782" s="60" t="s">
        <v>225</v>
      </c>
      <c r="AU782" s="60" t="s">
        <v>93</v>
      </c>
      <c r="AV782" s="13" t="s">
        <v>93</v>
      </c>
      <c r="AW782" s="13" t="s">
        <v>38</v>
      </c>
      <c r="AX782" s="13" t="s">
        <v>83</v>
      </c>
      <c r="AY782" s="60" t="s">
        <v>216</v>
      </c>
    </row>
    <row r="783" spans="1:51" s="13" customFormat="1" ht="12">
      <c r="A783" s="140"/>
      <c r="B783" s="141"/>
      <c r="C783" s="140"/>
      <c r="D783" s="137" t="s">
        <v>225</v>
      </c>
      <c r="E783" s="142" t="s">
        <v>1</v>
      </c>
      <c r="F783" s="143" t="s">
        <v>1057</v>
      </c>
      <c r="G783" s="140"/>
      <c r="H783" s="144">
        <v>4.482</v>
      </c>
      <c r="I783" s="61"/>
      <c r="J783" s="140"/>
      <c r="K783" s="140"/>
      <c r="L783" s="194"/>
      <c r="M783" s="140"/>
      <c r="N783" s="140"/>
      <c r="O783" s="140"/>
      <c r="P783" s="140"/>
      <c r="Q783" s="140"/>
      <c r="R783" s="140"/>
      <c r="S783" s="140"/>
      <c r="T783" s="140"/>
      <c r="U783" s="140"/>
      <c r="V783" s="140"/>
      <c r="W783" s="231"/>
      <c r="AT783" s="60" t="s">
        <v>225</v>
      </c>
      <c r="AU783" s="60" t="s">
        <v>93</v>
      </c>
      <c r="AV783" s="13" t="s">
        <v>93</v>
      </c>
      <c r="AW783" s="13" t="s">
        <v>38</v>
      </c>
      <c r="AX783" s="13" t="s">
        <v>83</v>
      </c>
      <c r="AY783" s="60" t="s">
        <v>216</v>
      </c>
    </row>
    <row r="784" spans="1:51" s="13" customFormat="1" ht="12">
      <c r="A784" s="140"/>
      <c r="B784" s="141"/>
      <c r="C784" s="140"/>
      <c r="D784" s="137" t="s">
        <v>225</v>
      </c>
      <c r="E784" s="142" t="s">
        <v>1</v>
      </c>
      <c r="F784" s="143" t="s">
        <v>1058</v>
      </c>
      <c r="G784" s="140"/>
      <c r="H784" s="144">
        <v>4.133</v>
      </c>
      <c r="I784" s="61"/>
      <c r="J784" s="140"/>
      <c r="K784" s="140"/>
      <c r="L784" s="194"/>
      <c r="M784" s="140"/>
      <c r="N784" s="140"/>
      <c r="O784" s="140"/>
      <c r="P784" s="140"/>
      <c r="Q784" s="140"/>
      <c r="R784" s="140"/>
      <c r="S784" s="140"/>
      <c r="T784" s="140"/>
      <c r="U784" s="140"/>
      <c r="V784" s="140"/>
      <c r="W784" s="231"/>
      <c r="AT784" s="60" t="s">
        <v>225</v>
      </c>
      <c r="AU784" s="60" t="s">
        <v>93</v>
      </c>
      <c r="AV784" s="13" t="s">
        <v>93</v>
      </c>
      <c r="AW784" s="13" t="s">
        <v>38</v>
      </c>
      <c r="AX784" s="13" t="s">
        <v>83</v>
      </c>
      <c r="AY784" s="60" t="s">
        <v>216</v>
      </c>
    </row>
    <row r="785" spans="1:51" s="13" customFormat="1" ht="12">
      <c r="A785" s="140"/>
      <c r="B785" s="141"/>
      <c r="C785" s="140"/>
      <c r="D785" s="137" t="s">
        <v>225</v>
      </c>
      <c r="E785" s="142" t="s">
        <v>1</v>
      </c>
      <c r="F785" s="143" t="s">
        <v>1059</v>
      </c>
      <c r="G785" s="140"/>
      <c r="H785" s="144">
        <v>4.482</v>
      </c>
      <c r="I785" s="61"/>
      <c r="J785" s="140"/>
      <c r="K785" s="140"/>
      <c r="L785" s="194"/>
      <c r="M785" s="140"/>
      <c r="N785" s="140"/>
      <c r="O785" s="140"/>
      <c r="P785" s="140"/>
      <c r="Q785" s="140"/>
      <c r="R785" s="140"/>
      <c r="S785" s="140"/>
      <c r="T785" s="140"/>
      <c r="U785" s="140"/>
      <c r="V785" s="140"/>
      <c r="W785" s="231"/>
      <c r="AT785" s="60" t="s">
        <v>225</v>
      </c>
      <c r="AU785" s="60" t="s">
        <v>93</v>
      </c>
      <c r="AV785" s="13" t="s">
        <v>93</v>
      </c>
      <c r="AW785" s="13" t="s">
        <v>38</v>
      </c>
      <c r="AX785" s="13" t="s">
        <v>83</v>
      </c>
      <c r="AY785" s="60" t="s">
        <v>216</v>
      </c>
    </row>
    <row r="786" spans="1:51" s="13" customFormat="1" ht="12">
      <c r="A786" s="140"/>
      <c r="B786" s="141"/>
      <c r="C786" s="140"/>
      <c r="D786" s="137" t="s">
        <v>225</v>
      </c>
      <c r="E786" s="142" t="s">
        <v>1</v>
      </c>
      <c r="F786" s="143" t="s">
        <v>1060</v>
      </c>
      <c r="G786" s="140"/>
      <c r="H786" s="144">
        <v>4.782</v>
      </c>
      <c r="I786" s="61"/>
      <c r="J786" s="140"/>
      <c r="K786" s="140"/>
      <c r="L786" s="194"/>
      <c r="M786" s="140"/>
      <c r="N786" s="140"/>
      <c r="O786" s="140"/>
      <c r="P786" s="140"/>
      <c r="Q786" s="140"/>
      <c r="R786" s="140"/>
      <c r="S786" s="140"/>
      <c r="T786" s="140"/>
      <c r="U786" s="140"/>
      <c r="V786" s="140"/>
      <c r="W786" s="231"/>
      <c r="AT786" s="60" t="s">
        <v>225</v>
      </c>
      <c r="AU786" s="60" t="s">
        <v>93</v>
      </c>
      <c r="AV786" s="13" t="s">
        <v>93</v>
      </c>
      <c r="AW786" s="13" t="s">
        <v>38</v>
      </c>
      <c r="AX786" s="13" t="s">
        <v>83</v>
      </c>
      <c r="AY786" s="60" t="s">
        <v>216</v>
      </c>
    </row>
    <row r="787" spans="1:51" s="13" customFormat="1" ht="12">
      <c r="A787" s="140"/>
      <c r="B787" s="141"/>
      <c r="C787" s="140"/>
      <c r="D787" s="137" t="s">
        <v>225</v>
      </c>
      <c r="E787" s="142" t="s">
        <v>1</v>
      </c>
      <c r="F787" s="143" t="s">
        <v>1061</v>
      </c>
      <c r="G787" s="140"/>
      <c r="H787" s="144">
        <v>4.662</v>
      </c>
      <c r="I787" s="61"/>
      <c r="J787" s="140"/>
      <c r="K787" s="140"/>
      <c r="L787" s="194"/>
      <c r="M787" s="140"/>
      <c r="N787" s="140"/>
      <c r="O787" s="140"/>
      <c r="P787" s="140"/>
      <c r="Q787" s="140"/>
      <c r="R787" s="140"/>
      <c r="S787" s="140"/>
      <c r="T787" s="140"/>
      <c r="U787" s="140"/>
      <c r="V787" s="140"/>
      <c r="W787" s="231"/>
      <c r="AT787" s="60" t="s">
        <v>225</v>
      </c>
      <c r="AU787" s="60" t="s">
        <v>93</v>
      </c>
      <c r="AV787" s="13" t="s">
        <v>93</v>
      </c>
      <c r="AW787" s="13" t="s">
        <v>38</v>
      </c>
      <c r="AX787" s="13" t="s">
        <v>83</v>
      </c>
      <c r="AY787" s="60" t="s">
        <v>216</v>
      </c>
    </row>
    <row r="788" spans="1:51" s="13" customFormat="1" ht="12">
      <c r="A788" s="140"/>
      <c r="B788" s="141"/>
      <c r="C788" s="140"/>
      <c r="D788" s="137" t="s">
        <v>225</v>
      </c>
      <c r="E788" s="142" t="s">
        <v>1</v>
      </c>
      <c r="F788" s="143" t="s">
        <v>1062</v>
      </c>
      <c r="G788" s="140"/>
      <c r="H788" s="144">
        <v>3.949</v>
      </c>
      <c r="I788" s="61"/>
      <c r="J788" s="140"/>
      <c r="K788" s="140"/>
      <c r="L788" s="194"/>
      <c r="M788" s="140"/>
      <c r="N788" s="140"/>
      <c r="O788" s="140"/>
      <c r="P788" s="140"/>
      <c r="Q788" s="140"/>
      <c r="R788" s="140"/>
      <c r="S788" s="140"/>
      <c r="T788" s="140"/>
      <c r="U788" s="140"/>
      <c r="V788" s="140"/>
      <c r="W788" s="231"/>
      <c r="AT788" s="60" t="s">
        <v>225</v>
      </c>
      <c r="AU788" s="60" t="s">
        <v>93</v>
      </c>
      <c r="AV788" s="13" t="s">
        <v>93</v>
      </c>
      <c r="AW788" s="13" t="s">
        <v>38</v>
      </c>
      <c r="AX788" s="13" t="s">
        <v>83</v>
      </c>
      <c r="AY788" s="60" t="s">
        <v>216</v>
      </c>
    </row>
    <row r="789" spans="1:51" s="13" customFormat="1" ht="12">
      <c r="A789" s="140"/>
      <c r="B789" s="141"/>
      <c r="C789" s="140"/>
      <c r="D789" s="137" t="s">
        <v>225</v>
      </c>
      <c r="E789" s="142" t="s">
        <v>1</v>
      </c>
      <c r="F789" s="143" t="s">
        <v>1063</v>
      </c>
      <c r="G789" s="140"/>
      <c r="H789" s="144">
        <v>4.602</v>
      </c>
      <c r="I789" s="61"/>
      <c r="J789" s="140"/>
      <c r="K789" s="140"/>
      <c r="L789" s="194"/>
      <c r="M789" s="140"/>
      <c r="N789" s="140"/>
      <c r="O789" s="140"/>
      <c r="P789" s="140"/>
      <c r="Q789" s="140"/>
      <c r="R789" s="140"/>
      <c r="S789" s="140"/>
      <c r="T789" s="140"/>
      <c r="U789" s="140"/>
      <c r="V789" s="140"/>
      <c r="W789" s="231"/>
      <c r="AT789" s="60" t="s">
        <v>225</v>
      </c>
      <c r="AU789" s="60" t="s">
        <v>93</v>
      </c>
      <c r="AV789" s="13" t="s">
        <v>93</v>
      </c>
      <c r="AW789" s="13" t="s">
        <v>38</v>
      </c>
      <c r="AX789" s="13" t="s">
        <v>83</v>
      </c>
      <c r="AY789" s="60" t="s">
        <v>216</v>
      </c>
    </row>
    <row r="790" spans="1:51" s="13" customFormat="1" ht="12">
      <c r="A790" s="140"/>
      <c r="B790" s="141"/>
      <c r="C790" s="140"/>
      <c r="D790" s="137" t="s">
        <v>225</v>
      </c>
      <c r="E790" s="142" t="s">
        <v>1</v>
      </c>
      <c r="F790" s="143" t="s">
        <v>1064</v>
      </c>
      <c r="G790" s="140"/>
      <c r="H790" s="144">
        <v>2.742</v>
      </c>
      <c r="I790" s="61"/>
      <c r="J790" s="140"/>
      <c r="K790" s="140"/>
      <c r="L790" s="194"/>
      <c r="M790" s="140"/>
      <c r="N790" s="140"/>
      <c r="O790" s="140"/>
      <c r="P790" s="140"/>
      <c r="Q790" s="140"/>
      <c r="R790" s="140"/>
      <c r="S790" s="140"/>
      <c r="T790" s="140"/>
      <c r="U790" s="140"/>
      <c r="V790" s="140"/>
      <c r="W790" s="231"/>
      <c r="AT790" s="60" t="s">
        <v>225</v>
      </c>
      <c r="AU790" s="60" t="s">
        <v>93</v>
      </c>
      <c r="AV790" s="13" t="s">
        <v>93</v>
      </c>
      <c r="AW790" s="13" t="s">
        <v>38</v>
      </c>
      <c r="AX790" s="13" t="s">
        <v>83</v>
      </c>
      <c r="AY790" s="60" t="s">
        <v>216</v>
      </c>
    </row>
    <row r="791" spans="1:51" s="13" customFormat="1" ht="33.75">
      <c r="A791" s="140"/>
      <c r="B791" s="141"/>
      <c r="C791" s="140"/>
      <c r="D791" s="137" t="s">
        <v>225</v>
      </c>
      <c r="E791" s="142" t="s">
        <v>1</v>
      </c>
      <c r="F791" s="143" t="s">
        <v>1065</v>
      </c>
      <c r="G791" s="140"/>
      <c r="H791" s="144">
        <v>8.784</v>
      </c>
      <c r="I791" s="61"/>
      <c r="J791" s="140"/>
      <c r="K791" s="140"/>
      <c r="L791" s="194"/>
      <c r="M791" s="140"/>
      <c r="N791" s="140"/>
      <c r="O791" s="140"/>
      <c r="P791" s="140"/>
      <c r="Q791" s="140"/>
      <c r="R791" s="140"/>
      <c r="S791" s="140"/>
      <c r="T791" s="140"/>
      <c r="U791" s="140"/>
      <c r="V791" s="140"/>
      <c r="W791" s="231"/>
      <c r="AT791" s="60" t="s">
        <v>225</v>
      </c>
      <c r="AU791" s="60" t="s">
        <v>93</v>
      </c>
      <c r="AV791" s="13" t="s">
        <v>93</v>
      </c>
      <c r="AW791" s="13" t="s">
        <v>38</v>
      </c>
      <c r="AX791" s="13" t="s">
        <v>83</v>
      </c>
      <c r="AY791" s="60" t="s">
        <v>216</v>
      </c>
    </row>
    <row r="792" spans="1:51" s="13" customFormat="1" ht="12">
      <c r="A792" s="140"/>
      <c r="B792" s="141"/>
      <c r="C792" s="140"/>
      <c r="D792" s="137" t="s">
        <v>225</v>
      </c>
      <c r="E792" s="142" t="s">
        <v>1</v>
      </c>
      <c r="F792" s="143" t="s">
        <v>1066</v>
      </c>
      <c r="G792" s="140"/>
      <c r="H792" s="144">
        <v>1.302</v>
      </c>
      <c r="I792" s="61"/>
      <c r="J792" s="140"/>
      <c r="K792" s="140"/>
      <c r="L792" s="194"/>
      <c r="M792" s="140"/>
      <c r="N792" s="140"/>
      <c r="O792" s="140"/>
      <c r="P792" s="140"/>
      <c r="Q792" s="140"/>
      <c r="R792" s="140"/>
      <c r="S792" s="140"/>
      <c r="T792" s="140"/>
      <c r="U792" s="140"/>
      <c r="V792" s="140"/>
      <c r="W792" s="231"/>
      <c r="AT792" s="60" t="s">
        <v>225</v>
      </c>
      <c r="AU792" s="60" t="s">
        <v>93</v>
      </c>
      <c r="AV792" s="13" t="s">
        <v>93</v>
      </c>
      <c r="AW792" s="13" t="s">
        <v>38</v>
      </c>
      <c r="AX792" s="13" t="s">
        <v>83</v>
      </c>
      <c r="AY792" s="60" t="s">
        <v>216</v>
      </c>
    </row>
    <row r="793" spans="1:51" s="13" customFormat="1" ht="33.75">
      <c r="A793" s="140"/>
      <c r="B793" s="141"/>
      <c r="C793" s="140"/>
      <c r="D793" s="137" t="s">
        <v>225</v>
      </c>
      <c r="E793" s="142" t="s">
        <v>1</v>
      </c>
      <c r="F793" s="143" t="s">
        <v>1067</v>
      </c>
      <c r="G793" s="140"/>
      <c r="H793" s="144">
        <v>21.005</v>
      </c>
      <c r="I793" s="61"/>
      <c r="J793" s="140"/>
      <c r="K793" s="140"/>
      <c r="L793" s="194"/>
      <c r="M793" s="140"/>
      <c r="N793" s="140"/>
      <c r="O793" s="140"/>
      <c r="P793" s="140"/>
      <c r="Q793" s="140"/>
      <c r="R793" s="140"/>
      <c r="S793" s="140"/>
      <c r="T793" s="140"/>
      <c r="U793" s="140"/>
      <c r="V793" s="140"/>
      <c r="W793" s="231"/>
      <c r="AT793" s="60" t="s">
        <v>225</v>
      </c>
      <c r="AU793" s="60" t="s">
        <v>93</v>
      </c>
      <c r="AV793" s="13" t="s">
        <v>93</v>
      </c>
      <c r="AW793" s="13" t="s">
        <v>38</v>
      </c>
      <c r="AX793" s="13" t="s">
        <v>83</v>
      </c>
      <c r="AY793" s="60" t="s">
        <v>216</v>
      </c>
    </row>
    <row r="794" spans="1:51" s="13" customFormat="1" ht="33.75">
      <c r="A794" s="140"/>
      <c r="B794" s="141"/>
      <c r="C794" s="140"/>
      <c r="D794" s="137" t="s">
        <v>225</v>
      </c>
      <c r="E794" s="142" t="s">
        <v>1</v>
      </c>
      <c r="F794" s="143" t="s">
        <v>1068</v>
      </c>
      <c r="G794" s="140"/>
      <c r="H794" s="144">
        <v>28.155</v>
      </c>
      <c r="I794" s="61"/>
      <c r="J794" s="140"/>
      <c r="K794" s="140"/>
      <c r="L794" s="194"/>
      <c r="M794" s="140"/>
      <c r="N794" s="140"/>
      <c r="O794" s="140"/>
      <c r="P794" s="140"/>
      <c r="Q794" s="140"/>
      <c r="R794" s="140"/>
      <c r="S794" s="140"/>
      <c r="T794" s="140"/>
      <c r="U794" s="140"/>
      <c r="V794" s="140"/>
      <c r="W794" s="231"/>
      <c r="AT794" s="60" t="s">
        <v>225</v>
      </c>
      <c r="AU794" s="60" t="s">
        <v>93</v>
      </c>
      <c r="AV794" s="13" t="s">
        <v>93</v>
      </c>
      <c r="AW794" s="13" t="s">
        <v>38</v>
      </c>
      <c r="AX794" s="13" t="s">
        <v>83</v>
      </c>
      <c r="AY794" s="60" t="s">
        <v>216</v>
      </c>
    </row>
    <row r="795" spans="1:51" s="13" customFormat="1" ht="33.75">
      <c r="A795" s="140"/>
      <c r="B795" s="141"/>
      <c r="C795" s="140"/>
      <c r="D795" s="137" t="s">
        <v>225</v>
      </c>
      <c r="E795" s="142" t="s">
        <v>1</v>
      </c>
      <c r="F795" s="143" t="s">
        <v>1069</v>
      </c>
      <c r="G795" s="140"/>
      <c r="H795" s="144">
        <v>32.67</v>
      </c>
      <c r="I795" s="61"/>
      <c r="J795" s="140"/>
      <c r="K795" s="140"/>
      <c r="L795" s="194"/>
      <c r="M795" s="140"/>
      <c r="N795" s="140"/>
      <c r="O795" s="140"/>
      <c r="P795" s="140"/>
      <c r="Q795" s="140"/>
      <c r="R795" s="140"/>
      <c r="S795" s="140"/>
      <c r="T795" s="140"/>
      <c r="U795" s="140"/>
      <c r="V795" s="140"/>
      <c r="W795" s="231"/>
      <c r="AT795" s="60" t="s">
        <v>225</v>
      </c>
      <c r="AU795" s="60" t="s">
        <v>93</v>
      </c>
      <c r="AV795" s="13" t="s">
        <v>93</v>
      </c>
      <c r="AW795" s="13" t="s">
        <v>38</v>
      </c>
      <c r="AX795" s="13" t="s">
        <v>83</v>
      </c>
      <c r="AY795" s="60" t="s">
        <v>216</v>
      </c>
    </row>
    <row r="796" spans="1:51" s="13" customFormat="1" ht="22.5">
      <c r="A796" s="140"/>
      <c r="B796" s="141"/>
      <c r="C796" s="140"/>
      <c r="D796" s="137" t="s">
        <v>225</v>
      </c>
      <c r="E796" s="142" t="s">
        <v>1</v>
      </c>
      <c r="F796" s="143" t="s">
        <v>1070</v>
      </c>
      <c r="G796" s="140"/>
      <c r="H796" s="144">
        <v>29.715</v>
      </c>
      <c r="I796" s="61"/>
      <c r="J796" s="140"/>
      <c r="K796" s="140"/>
      <c r="L796" s="194"/>
      <c r="M796" s="140"/>
      <c r="N796" s="140"/>
      <c r="O796" s="140"/>
      <c r="P796" s="140"/>
      <c r="Q796" s="140"/>
      <c r="R796" s="140"/>
      <c r="S796" s="140"/>
      <c r="T796" s="140"/>
      <c r="U796" s="140"/>
      <c r="V796" s="140"/>
      <c r="W796" s="231"/>
      <c r="AT796" s="60" t="s">
        <v>225</v>
      </c>
      <c r="AU796" s="60" t="s">
        <v>93</v>
      </c>
      <c r="AV796" s="13" t="s">
        <v>93</v>
      </c>
      <c r="AW796" s="13" t="s">
        <v>38</v>
      </c>
      <c r="AX796" s="13" t="s">
        <v>83</v>
      </c>
      <c r="AY796" s="60" t="s">
        <v>216</v>
      </c>
    </row>
    <row r="797" spans="1:51" s="13" customFormat="1" ht="22.5">
      <c r="A797" s="140"/>
      <c r="B797" s="141"/>
      <c r="C797" s="140"/>
      <c r="D797" s="137" t="s">
        <v>225</v>
      </c>
      <c r="E797" s="142" t="s">
        <v>1</v>
      </c>
      <c r="F797" s="143" t="s">
        <v>1071</v>
      </c>
      <c r="G797" s="140"/>
      <c r="H797" s="144">
        <v>33.3</v>
      </c>
      <c r="I797" s="61"/>
      <c r="J797" s="140"/>
      <c r="K797" s="140"/>
      <c r="L797" s="194"/>
      <c r="M797" s="140"/>
      <c r="N797" s="140"/>
      <c r="O797" s="140"/>
      <c r="P797" s="140"/>
      <c r="Q797" s="140"/>
      <c r="R797" s="140"/>
      <c r="S797" s="140"/>
      <c r="T797" s="140"/>
      <c r="U797" s="140"/>
      <c r="V797" s="140"/>
      <c r="W797" s="231"/>
      <c r="AT797" s="60" t="s">
        <v>225</v>
      </c>
      <c r="AU797" s="60" t="s">
        <v>93</v>
      </c>
      <c r="AV797" s="13" t="s">
        <v>93</v>
      </c>
      <c r="AW797" s="13" t="s">
        <v>38</v>
      </c>
      <c r="AX797" s="13" t="s">
        <v>83</v>
      </c>
      <c r="AY797" s="60" t="s">
        <v>216</v>
      </c>
    </row>
    <row r="798" spans="1:51" s="13" customFormat="1" ht="33.75">
      <c r="A798" s="140"/>
      <c r="B798" s="141"/>
      <c r="C798" s="140"/>
      <c r="D798" s="137" t="s">
        <v>225</v>
      </c>
      <c r="E798" s="142" t="s">
        <v>1</v>
      </c>
      <c r="F798" s="143" t="s">
        <v>1072</v>
      </c>
      <c r="G798" s="140"/>
      <c r="H798" s="144">
        <v>33.405</v>
      </c>
      <c r="I798" s="61"/>
      <c r="J798" s="140"/>
      <c r="K798" s="140"/>
      <c r="L798" s="194"/>
      <c r="M798" s="140"/>
      <c r="N798" s="140"/>
      <c r="O798" s="140"/>
      <c r="P798" s="140"/>
      <c r="Q798" s="140"/>
      <c r="R798" s="140"/>
      <c r="S798" s="140"/>
      <c r="T798" s="140"/>
      <c r="U798" s="140"/>
      <c r="V798" s="140"/>
      <c r="W798" s="231"/>
      <c r="AT798" s="60" t="s">
        <v>225</v>
      </c>
      <c r="AU798" s="60" t="s">
        <v>93</v>
      </c>
      <c r="AV798" s="13" t="s">
        <v>93</v>
      </c>
      <c r="AW798" s="13" t="s">
        <v>38</v>
      </c>
      <c r="AX798" s="13" t="s">
        <v>83</v>
      </c>
      <c r="AY798" s="60" t="s">
        <v>216</v>
      </c>
    </row>
    <row r="799" spans="1:51" s="13" customFormat="1" ht="12">
      <c r="A799" s="140"/>
      <c r="B799" s="141"/>
      <c r="C799" s="140"/>
      <c r="D799" s="137" t="s">
        <v>225</v>
      </c>
      <c r="E799" s="142" t="s">
        <v>1</v>
      </c>
      <c r="F799" s="143" t="s">
        <v>1073</v>
      </c>
      <c r="G799" s="140"/>
      <c r="H799" s="144">
        <v>2.457</v>
      </c>
      <c r="I799" s="61"/>
      <c r="J799" s="140"/>
      <c r="K799" s="140"/>
      <c r="L799" s="194"/>
      <c r="M799" s="140"/>
      <c r="N799" s="140"/>
      <c r="O799" s="140"/>
      <c r="P799" s="140"/>
      <c r="Q799" s="140"/>
      <c r="R799" s="140"/>
      <c r="S799" s="140"/>
      <c r="T799" s="140"/>
      <c r="U799" s="140"/>
      <c r="V799" s="140"/>
      <c r="W799" s="231"/>
      <c r="AT799" s="60" t="s">
        <v>225</v>
      </c>
      <c r="AU799" s="60" t="s">
        <v>93</v>
      </c>
      <c r="AV799" s="13" t="s">
        <v>93</v>
      </c>
      <c r="AW799" s="13" t="s">
        <v>38</v>
      </c>
      <c r="AX799" s="13" t="s">
        <v>83</v>
      </c>
      <c r="AY799" s="60" t="s">
        <v>216</v>
      </c>
    </row>
    <row r="800" spans="1:51" s="14" customFormat="1" ht="12">
      <c r="A800" s="145"/>
      <c r="B800" s="146"/>
      <c r="C800" s="145"/>
      <c r="D800" s="137" t="s">
        <v>225</v>
      </c>
      <c r="E800" s="147" t="s">
        <v>1</v>
      </c>
      <c r="F800" s="148" t="s">
        <v>229</v>
      </c>
      <c r="G800" s="145"/>
      <c r="H800" s="149">
        <v>260.297</v>
      </c>
      <c r="I800" s="63"/>
      <c r="J800" s="145"/>
      <c r="K800" s="145"/>
      <c r="L800" s="200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235"/>
      <c r="AT800" s="62" t="s">
        <v>225</v>
      </c>
      <c r="AU800" s="62" t="s">
        <v>93</v>
      </c>
      <c r="AV800" s="14" t="s">
        <v>223</v>
      </c>
      <c r="AW800" s="14" t="s">
        <v>38</v>
      </c>
      <c r="AX800" s="14" t="s">
        <v>91</v>
      </c>
      <c r="AY800" s="62" t="s">
        <v>216</v>
      </c>
    </row>
    <row r="801" spans="1:65" s="2" customFormat="1" ht="21.75" customHeight="1">
      <c r="A801" s="83"/>
      <c r="B801" s="84"/>
      <c r="C801" s="130" t="s">
        <v>1074</v>
      </c>
      <c r="D801" s="130" t="s">
        <v>218</v>
      </c>
      <c r="E801" s="131" t="s">
        <v>1075</v>
      </c>
      <c r="F801" s="132" t="s">
        <v>1076</v>
      </c>
      <c r="G801" s="133" t="s">
        <v>221</v>
      </c>
      <c r="H801" s="134">
        <v>150.7</v>
      </c>
      <c r="I801" s="57"/>
      <c r="J801" s="187">
        <f>ROUND(I801*H801,2)</f>
        <v>0</v>
      </c>
      <c r="K801" s="132" t="s">
        <v>222</v>
      </c>
      <c r="L801" s="188">
        <f>J801</f>
        <v>0</v>
      </c>
      <c r="M801" s="217"/>
      <c r="N801" s="217"/>
      <c r="O801" s="217"/>
      <c r="P801" s="217"/>
      <c r="Q801" s="217"/>
      <c r="R801" s="217"/>
      <c r="S801" s="217"/>
      <c r="T801" s="217"/>
      <c r="U801" s="217"/>
      <c r="V801" s="217"/>
      <c r="W801" s="249"/>
      <c r="X801" s="26"/>
      <c r="Y801" s="26"/>
      <c r="Z801" s="26"/>
      <c r="AA801" s="26"/>
      <c r="AB801" s="26"/>
      <c r="AC801" s="26"/>
      <c r="AD801" s="26"/>
      <c r="AE801" s="26"/>
      <c r="AR801" s="58" t="s">
        <v>223</v>
      </c>
      <c r="AT801" s="58" t="s">
        <v>218</v>
      </c>
      <c r="AU801" s="58" t="s">
        <v>93</v>
      </c>
      <c r="AY801" s="18" t="s">
        <v>216</v>
      </c>
      <c r="BE801" s="59">
        <f>IF(N801="základní",J801,0)</f>
        <v>0</v>
      </c>
      <c r="BF801" s="59">
        <f>IF(N801="snížená",J801,0)</f>
        <v>0</v>
      </c>
      <c r="BG801" s="59">
        <f>IF(N801="zákl. přenesená",J801,0)</f>
        <v>0</v>
      </c>
      <c r="BH801" s="59">
        <f>IF(N801="sníž. přenesená",J801,0)</f>
        <v>0</v>
      </c>
      <c r="BI801" s="59">
        <f>IF(N801="nulová",J801,0)</f>
        <v>0</v>
      </c>
      <c r="BJ801" s="18" t="s">
        <v>91</v>
      </c>
      <c r="BK801" s="59">
        <f>ROUND(I801*H801,2)</f>
        <v>0</v>
      </c>
      <c r="BL801" s="18" t="s">
        <v>223</v>
      </c>
      <c r="BM801" s="58" t="s">
        <v>1077</v>
      </c>
    </row>
    <row r="802" spans="1:51" s="13" customFormat="1" ht="12">
      <c r="A802" s="140"/>
      <c r="B802" s="141"/>
      <c r="C802" s="140"/>
      <c r="D802" s="137" t="s">
        <v>225</v>
      </c>
      <c r="E802" s="142" t="s">
        <v>1</v>
      </c>
      <c r="F802" s="143" t="s">
        <v>1078</v>
      </c>
      <c r="G802" s="140"/>
      <c r="H802" s="144">
        <v>23.625</v>
      </c>
      <c r="I802" s="61"/>
      <c r="J802" s="140"/>
      <c r="K802" s="140"/>
      <c r="L802" s="194"/>
      <c r="M802" s="140"/>
      <c r="N802" s="140"/>
      <c r="O802" s="140"/>
      <c r="P802" s="140"/>
      <c r="Q802" s="140"/>
      <c r="R802" s="140"/>
      <c r="S802" s="140"/>
      <c r="T802" s="140"/>
      <c r="U802" s="140"/>
      <c r="V802" s="140"/>
      <c r="W802" s="231"/>
      <c r="AT802" s="60" t="s">
        <v>225</v>
      </c>
      <c r="AU802" s="60" t="s">
        <v>93</v>
      </c>
      <c r="AV802" s="13" t="s">
        <v>93</v>
      </c>
      <c r="AW802" s="13" t="s">
        <v>38</v>
      </c>
      <c r="AX802" s="13" t="s">
        <v>83</v>
      </c>
      <c r="AY802" s="60" t="s">
        <v>216</v>
      </c>
    </row>
    <row r="803" spans="1:51" s="13" customFormat="1" ht="12">
      <c r="A803" s="140"/>
      <c r="B803" s="141"/>
      <c r="C803" s="140"/>
      <c r="D803" s="137" t="s">
        <v>225</v>
      </c>
      <c r="E803" s="142" t="s">
        <v>1</v>
      </c>
      <c r="F803" s="143" t="s">
        <v>1079</v>
      </c>
      <c r="G803" s="140"/>
      <c r="H803" s="144">
        <v>13.5</v>
      </c>
      <c r="I803" s="61"/>
      <c r="J803" s="140"/>
      <c r="K803" s="140"/>
      <c r="L803" s="194"/>
      <c r="M803" s="140"/>
      <c r="N803" s="140"/>
      <c r="O803" s="140"/>
      <c r="P803" s="140"/>
      <c r="Q803" s="140"/>
      <c r="R803" s="140"/>
      <c r="S803" s="140"/>
      <c r="T803" s="140"/>
      <c r="U803" s="140"/>
      <c r="V803" s="140"/>
      <c r="W803" s="231"/>
      <c r="AT803" s="60" t="s">
        <v>225</v>
      </c>
      <c r="AU803" s="60" t="s">
        <v>93</v>
      </c>
      <c r="AV803" s="13" t="s">
        <v>93</v>
      </c>
      <c r="AW803" s="13" t="s">
        <v>38</v>
      </c>
      <c r="AX803" s="13" t="s">
        <v>83</v>
      </c>
      <c r="AY803" s="60" t="s">
        <v>216</v>
      </c>
    </row>
    <row r="804" spans="1:51" s="13" customFormat="1" ht="12">
      <c r="A804" s="140"/>
      <c r="B804" s="141"/>
      <c r="C804" s="140"/>
      <c r="D804" s="137" t="s">
        <v>225</v>
      </c>
      <c r="E804" s="142" t="s">
        <v>1</v>
      </c>
      <c r="F804" s="143" t="s">
        <v>1080</v>
      </c>
      <c r="G804" s="140"/>
      <c r="H804" s="144">
        <v>25.825</v>
      </c>
      <c r="I804" s="61"/>
      <c r="J804" s="140"/>
      <c r="K804" s="140"/>
      <c r="L804" s="194"/>
      <c r="M804" s="140"/>
      <c r="N804" s="140"/>
      <c r="O804" s="140"/>
      <c r="P804" s="140"/>
      <c r="Q804" s="140"/>
      <c r="R804" s="140"/>
      <c r="S804" s="140"/>
      <c r="T804" s="140"/>
      <c r="U804" s="140"/>
      <c r="V804" s="140"/>
      <c r="W804" s="231"/>
      <c r="AT804" s="60" t="s">
        <v>225</v>
      </c>
      <c r="AU804" s="60" t="s">
        <v>93</v>
      </c>
      <c r="AV804" s="13" t="s">
        <v>93</v>
      </c>
      <c r="AW804" s="13" t="s">
        <v>38</v>
      </c>
      <c r="AX804" s="13" t="s">
        <v>83</v>
      </c>
      <c r="AY804" s="60" t="s">
        <v>216</v>
      </c>
    </row>
    <row r="805" spans="1:51" s="13" customFormat="1" ht="12">
      <c r="A805" s="140"/>
      <c r="B805" s="141"/>
      <c r="C805" s="140"/>
      <c r="D805" s="137" t="s">
        <v>225</v>
      </c>
      <c r="E805" s="142" t="s">
        <v>1</v>
      </c>
      <c r="F805" s="143" t="s">
        <v>1081</v>
      </c>
      <c r="G805" s="140"/>
      <c r="H805" s="144">
        <v>37.125</v>
      </c>
      <c r="I805" s="61"/>
      <c r="J805" s="140"/>
      <c r="K805" s="140"/>
      <c r="L805" s="194"/>
      <c r="M805" s="140"/>
      <c r="N805" s="140"/>
      <c r="O805" s="140"/>
      <c r="P805" s="140"/>
      <c r="Q805" s="140"/>
      <c r="R805" s="140"/>
      <c r="S805" s="140"/>
      <c r="T805" s="140"/>
      <c r="U805" s="140"/>
      <c r="V805" s="140"/>
      <c r="W805" s="231"/>
      <c r="AT805" s="60" t="s">
        <v>225</v>
      </c>
      <c r="AU805" s="60" t="s">
        <v>93</v>
      </c>
      <c r="AV805" s="13" t="s">
        <v>93</v>
      </c>
      <c r="AW805" s="13" t="s">
        <v>38</v>
      </c>
      <c r="AX805" s="13" t="s">
        <v>83</v>
      </c>
      <c r="AY805" s="60" t="s">
        <v>216</v>
      </c>
    </row>
    <row r="806" spans="1:51" s="13" customFormat="1" ht="12">
      <c r="A806" s="140"/>
      <c r="B806" s="141"/>
      <c r="C806" s="140"/>
      <c r="D806" s="137" t="s">
        <v>225</v>
      </c>
      <c r="E806" s="142" t="s">
        <v>1</v>
      </c>
      <c r="F806" s="143" t="s">
        <v>1082</v>
      </c>
      <c r="G806" s="140"/>
      <c r="H806" s="144">
        <v>33.75</v>
      </c>
      <c r="I806" s="61"/>
      <c r="J806" s="140"/>
      <c r="K806" s="140"/>
      <c r="L806" s="194"/>
      <c r="M806" s="140"/>
      <c r="N806" s="140"/>
      <c r="O806" s="140"/>
      <c r="P806" s="140"/>
      <c r="Q806" s="140"/>
      <c r="R806" s="140"/>
      <c r="S806" s="140"/>
      <c r="T806" s="140"/>
      <c r="U806" s="140"/>
      <c r="V806" s="140"/>
      <c r="W806" s="231"/>
      <c r="AT806" s="60" t="s">
        <v>225</v>
      </c>
      <c r="AU806" s="60" t="s">
        <v>93</v>
      </c>
      <c r="AV806" s="13" t="s">
        <v>93</v>
      </c>
      <c r="AW806" s="13" t="s">
        <v>38</v>
      </c>
      <c r="AX806" s="13" t="s">
        <v>83</v>
      </c>
      <c r="AY806" s="60" t="s">
        <v>216</v>
      </c>
    </row>
    <row r="807" spans="1:51" s="13" customFormat="1" ht="12">
      <c r="A807" s="140"/>
      <c r="B807" s="141"/>
      <c r="C807" s="140"/>
      <c r="D807" s="137" t="s">
        <v>225</v>
      </c>
      <c r="E807" s="142" t="s">
        <v>1</v>
      </c>
      <c r="F807" s="143" t="s">
        <v>1083</v>
      </c>
      <c r="G807" s="140"/>
      <c r="H807" s="144">
        <v>16.875</v>
      </c>
      <c r="I807" s="61"/>
      <c r="J807" s="140"/>
      <c r="K807" s="140"/>
      <c r="L807" s="194"/>
      <c r="M807" s="140"/>
      <c r="N807" s="140"/>
      <c r="O807" s="140"/>
      <c r="P807" s="140"/>
      <c r="Q807" s="140"/>
      <c r="R807" s="140"/>
      <c r="S807" s="140"/>
      <c r="T807" s="140"/>
      <c r="U807" s="140"/>
      <c r="V807" s="140"/>
      <c r="W807" s="231"/>
      <c r="AT807" s="60" t="s">
        <v>225</v>
      </c>
      <c r="AU807" s="60" t="s">
        <v>93</v>
      </c>
      <c r="AV807" s="13" t="s">
        <v>93</v>
      </c>
      <c r="AW807" s="13" t="s">
        <v>38</v>
      </c>
      <c r="AX807" s="13" t="s">
        <v>83</v>
      </c>
      <c r="AY807" s="60" t="s">
        <v>216</v>
      </c>
    </row>
    <row r="808" spans="1:51" s="14" customFormat="1" ht="12">
      <c r="A808" s="145"/>
      <c r="B808" s="146"/>
      <c r="C808" s="145"/>
      <c r="D808" s="137" t="s">
        <v>225</v>
      </c>
      <c r="E808" s="147" t="s">
        <v>1</v>
      </c>
      <c r="F808" s="148" t="s">
        <v>229</v>
      </c>
      <c r="G808" s="145"/>
      <c r="H808" s="149">
        <v>150.7</v>
      </c>
      <c r="I808" s="63"/>
      <c r="J808" s="145"/>
      <c r="K808" s="145"/>
      <c r="L808" s="200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235"/>
      <c r="AT808" s="62" t="s">
        <v>225</v>
      </c>
      <c r="AU808" s="62" t="s">
        <v>93</v>
      </c>
      <c r="AV808" s="14" t="s">
        <v>223</v>
      </c>
      <c r="AW808" s="14" t="s">
        <v>38</v>
      </c>
      <c r="AX808" s="14" t="s">
        <v>91</v>
      </c>
      <c r="AY808" s="62" t="s">
        <v>216</v>
      </c>
    </row>
    <row r="809" spans="1:65" s="2" customFormat="1" ht="21.75" customHeight="1">
      <c r="A809" s="83"/>
      <c r="B809" s="84"/>
      <c r="C809" s="130" t="s">
        <v>1084</v>
      </c>
      <c r="D809" s="130" t="s">
        <v>218</v>
      </c>
      <c r="E809" s="131" t="s">
        <v>1085</v>
      </c>
      <c r="F809" s="132" t="s">
        <v>1086</v>
      </c>
      <c r="G809" s="133" t="s">
        <v>221</v>
      </c>
      <c r="H809" s="134">
        <v>58.848</v>
      </c>
      <c r="I809" s="57"/>
      <c r="J809" s="187">
        <f>ROUND(I809*H809,2)</f>
        <v>0</v>
      </c>
      <c r="K809" s="132" t="s">
        <v>222</v>
      </c>
      <c r="L809" s="188">
        <f>J809</f>
        <v>0</v>
      </c>
      <c r="M809" s="217"/>
      <c r="N809" s="217"/>
      <c r="O809" s="217"/>
      <c r="P809" s="217"/>
      <c r="Q809" s="217"/>
      <c r="R809" s="217"/>
      <c r="S809" s="217"/>
      <c r="T809" s="217"/>
      <c r="U809" s="217"/>
      <c r="V809" s="217"/>
      <c r="W809" s="249"/>
      <c r="X809" s="26"/>
      <c r="Y809" s="26"/>
      <c r="Z809" s="26"/>
      <c r="AA809" s="26"/>
      <c r="AB809" s="26"/>
      <c r="AC809" s="26"/>
      <c r="AD809" s="26"/>
      <c r="AE809" s="26"/>
      <c r="AR809" s="58" t="s">
        <v>223</v>
      </c>
      <c r="AT809" s="58" t="s">
        <v>218</v>
      </c>
      <c r="AU809" s="58" t="s">
        <v>93</v>
      </c>
      <c r="AY809" s="18" t="s">
        <v>216</v>
      </c>
      <c r="BE809" s="59">
        <f>IF(N809="základní",J809,0)</f>
        <v>0</v>
      </c>
      <c r="BF809" s="59">
        <f>IF(N809="snížená",J809,0)</f>
        <v>0</v>
      </c>
      <c r="BG809" s="59">
        <f>IF(N809="zákl. přenesená",J809,0)</f>
        <v>0</v>
      </c>
      <c r="BH809" s="59">
        <f>IF(N809="sníž. přenesená",J809,0)</f>
        <v>0</v>
      </c>
      <c r="BI809" s="59">
        <f>IF(N809="nulová",J809,0)</f>
        <v>0</v>
      </c>
      <c r="BJ809" s="18" t="s">
        <v>91</v>
      </c>
      <c r="BK809" s="59">
        <f>ROUND(I809*H809,2)</f>
        <v>0</v>
      </c>
      <c r="BL809" s="18" t="s">
        <v>223</v>
      </c>
      <c r="BM809" s="58" t="s">
        <v>1087</v>
      </c>
    </row>
    <row r="810" spans="1:51" s="13" customFormat="1" ht="12">
      <c r="A810" s="140"/>
      <c r="B810" s="141"/>
      <c r="C810" s="140"/>
      <c r="D810" s="137" t="s">
        <v>225</v>
      </c>
      <c r="E810" s="142" t="s">
        <v>1</v>
      </c>
      <c r="F810" s="143" t="s">
        <v>1088</v>
      </c>
      <c r="G810" s="140"/>
      <c r="H810" s="144">
        <v>3.94</v>
      </c>
      <c r="I810" s="61"/>
      <c r="J810" s="140"/>
      <c r="K810" s="140"/>
      <c r="L810" s="194"/>
      <c r="M810" s="140"/>
      <c r="N810" s="140"/>
      <c r="O810" s="140"/>
      <c r="P810" s="140"/>
      <c r="Q810" s="140"/>
      <c r="R810" s="140"/>
      <c r="S810" s="140"/>
      <c r="T810" s="140"/>
      <c r="U810" s="140"/>
      <c r="V810" s="140"/>
      <c r="W810" s="231"/>
      <c r="AT810" s="60" t="s">
        <v>225</v>
      </c>
      <c r="AU810" s="60" t="s">
        <v>93</v>
      </c>
      <c r="AV810" s="13" t="s">
        <v>93</v>
      </c>
      <c r="AW810" s="13" t="s">
        <v>38</v>
      </c>
      <c r="AX810" s="13" t="s">
        <v>83</v>
      </c>
      <c r="AY810" s="60" t="s">
        <v>216</v>
      </c>
    </row>
    <row r="811" spans="1:51" s="13" customFormat="1" ht="12">
      <c r="A811" s="140"/>
      <c r="B811" s="141"/>
      <c r="C811" s="140"/>
      <c r="D811" s="137" t="s">
        <v>225</v>
      </c>
      <c r="E811" s="142" t="s">
        <v>1</v>
      </c>
      <c r="F811" s="143" t="s">
        <v>1089</v>
      </c>
      <c r="G811" s="140"/>
      <c r="H811" s="144">
        <v>2.364</v>
      </c>
      <c r="I811" s="61"/>
      <c r="J811" s="140"/>
      <c r="K811" s="140"/>
      <c r="L811" s="194"/>
      <c r="M811" s="140"/>
      <c r="N811" s="140"/>
      <c r="O811" s="140"/>
      <c r="P811" s="140"/>
      <c r="Q811" s="140"/>
      <c r="R811" s="140"/>
      <c r="S811" s="140"/>
      <c r="T811" s="140"/>
      <c r="U811" s="140"/>
      <c r="V811" s="140"/>
      <c r="W811" s="231"/>
      <c r="AT811" s="60" t="s">
        <v>225</v>
      </c>
      <c r="AU811" s="60" t="s">
        <v>93</v>
      </c>
      <c r="AV811" s="13" t="s">
        <v>93</v>
      </c>
      <c r="AW811" s="13" t="s">
        <v>38</v>
      </c>
      <c r="AX811" s="13" t="s">
        <v>83</v>
      </c>
      <c r="AY811" s="60" t="s">
        <v>216</v>
      </c>
    </row>
    <row r="812" spans="1:51" s="13" customFormat="1" ht="12">
      <c r="A812" s="140"/>
      <c r="B812" s="141"/>
      <c r="C812" s="140"/>
      <c r="D812" s="137" t="s">
        <v>225</v>
      </c>
      <c r="E812" s="142" t="s">
        <v>1</v>
      </c>
      <c r="F812" s="143" t="s">
        <v>1090</v>
      </c>
      <c r="G812" s="140"/>
      <c r="H812" s="144">
        <v>3.546</v>
      </c>
      <c r="I812" s="61"/>
      <c r="J812" s="140"/>
      <c r="K812" s="140"/>
      <c r="L812" s="194"/>
      <c r="M812" s="140"/>
      <c r="N812" s="140"/>
      <c r="O812" s="140"/>
      <c r="P812" s="140"/>
      <c r="Q812" s="140"/>
      <c r="R812" s="140"/>
      <c r="S812" s="140"/>
      <c r="T812" s="140"/>
      <c r="U812" s="140"/>
      <c r="V812" s="140"/>
      <c r="W812" s="231"/>
      <c r="AT812" s="60" t="s">
        <v>225</v>
      </c>
      <c r="AU812" s="60" t="s">
        <v>93</v>
      </c>
      <c r="AV812" s="13" t="s">
        <v>93</v>
      </c>
      <c r="AW812" s="13" t="s">
        <v>38</v>
      </c>
      <c r="AX812" s="13" t="s">
        <v>83</v>
      </c>
      <c r="AY812" s="60" t="s">
        <v>216</v>
      </c>
    </row>
    <row r="813" spans="1:51" s="13" customFormat="1" ht="12">
      <c r="A813" s="140"/>
      <c r="B813" s="141"/>
      <c r="C813" s="140"/>
      <c r="D813" s="137" t="s">
        <v>225</v>
      </c>
      <c r="E813" s="142" t="s">
        <v>1</v>
      </c>
      <c r="F813" s="143" t="s">
        <v>1091</v>
      </c>
      <c r="G813" s="140"/>
      <c r="H813" s="144">
        <v>2.364</v>
      </c>
      <c r="I813" s="61"/>
      <c r="J813" s="140"/>
      <c r="K813" s="140"/>
      <c r="L813" s="194"/>
      <c r="M813" s="140"/>
      <c r="N813" s="140"/>
      <c r="O813" s="140"/>
      <c r="P813" s="140"/>
      <c r="Q813" s="140"/>
      <c r="R813" s="140"/>
      <c r="S813" s="140"/>
      <c r="T813" s="140"/>
      <c r="U813" s="140"/>
      <c r="V813" s="140"/>
      <c r="W813" s="231"/>
      <c r="AT813" s="60" t="s">
        <v>225</v>
      </c>
      <c r="AU813" s="60" t="s">
        <v>93</v>
      </c>
      <c r="AV813" s="13" t="s">
        <v>93</v>
      </c>
      <c r="AW813" s="13" t="s">
        <v>38</v>
      </c>
      <c r="AX813" s="13" t="s">
        <v>83</v>
      </c>
      <c r="AY813" s="60" t="s">
        <v>216</v>
      </c>
    </row>
    <row r="814" spans="1:51" s="13" customFormat="1" ht="12">
      <c r="A814" s="140"/>
      <c r="B814" s="141"/>
      <c r="C814" s="140"/>
      <c r="D814" s="137" t="s">
        <v>225</v>
      </c>
      <c r="E814" s="142" t="s">
        <v>1</v>
      </c>
      <c r="F814" s="143" t="s">
        <v>1092</v>
      </c>
      <c r="G814" s="140"/>
      <c r="H814" s="144">
        <v>2.364</v>
      </c>
      <c r="I814" s="61"/>
      <c r="J814" s="140"/>
      <c r="K814" s="140"/>
      <c r="L814" s="194"/>
      <c r="M814" s="140"/>
      <c r="N814" s="140"/>
      <c r="O814" s="140"/>
      <c r="P814" s="140"/>
      <c r="Q814" s="140"/>
      <c r="R814" s="140"/>
      <c r="S814" s="140"/>
      <c r="T814" s="140"/>
      <c r="U814" s="140"/>
      <c r="V814" s="140"/>
      <c r="W814" s="231"/>
      <c r="AT814" s="60" t="s">
        <v>225</v>
      </c>
      <c r="AU814" s="60" t="s">
        <v>93</v>
      </c>
      <c r="AV814" s="13" t="s">
        <v>93</v>
      </c>
      <c r="AW814" s="13" t="s">
        <v>38</v>
      </c>
      <c r="AX814" s="13" t="s">
        <v>83</v>
      </c>
      <c r="AY814" s="60" t="s">
        <v>216</v>
      </c>
    </row>
    <row r="815" spans="1:51" s="13" customFormat="1" ht="12">
      <c r="A815" s="140"/>
      <c r="B815" s="141"/>
      <c r="C815" s="140"/>
      <c r="D815" s="137" t="s">
        <v>225</v>
      </c>
      <c r="E815" s="142" t="s">
        <v>1</v>
      </c>
      <c r="F815" s="143" t="s">
        <v>1093</v>
      </c>
      <c r="G815" s="140"/>
      <c r="H815" s="144">
        <v>3.94</v>
      </c>
      <c r="I815" s="61"/>
      <c r="J815" s="140"/>
      <c r="K815" s="140"/>
      <c r="L815" s="194"/>
      <c r="M815" s="140"/>
      <c r="N815" s="140"/>
      <c r="O815" s="140"/>
      <c r="P815" s="140"/>
      <c r="Q815" s="140"/>
      <c r="R815" s="140"/>
      <c r="S815" s="140"/>
      <c r="T815" s="140"/>
      <c r="U815" s="140"/>
      <c r="V815" s="140"/>
      <c r="W815" s="231"/>
      <c r="AT815" s="60" t="s">
        <v>225</v>
      </c>
      <c r="AU815" s="60" t="s">
        <v>93</v>
      </c>
      <c r="AV815" s="13" t="s">
        <v>93</v>
      </c>
      <c r="AW815" s="13" t="s">
        <v>38</v>
      </c>
      <c r="AX815" s="13" t="s">
        <v>83</v>
      </c>
      <c r="AY815" s="60" t="s">
        <v>216</v>
      </c>
    </row>
    <row r="816" spans="1:51" s="13" customFormat="1" ht="12">
      <c r="A816" s="140"/>
      <c r="B816" s="141"/>
      <c r="C816" s="140"/>
      <c r="D816" s="137" t="s">
        <v>225</v>
      </c>
      <c r="E816" s="142" t="s">
        <v>1</v>
      </c>
      <c r="F816" s="143" t="s">
        <v>1094</v>
      </c>
      <c r="G816" s="140"/>
      <c r="H816" s="144">
        <v>4.728</v>
      </c>
      <c r="I816" s="61"/>
      <c r="J816" s="140"/>
      <c r="K816" s="140"/>
      <c r="L816" s="194"/>
      <c r="M816" s="140"/>
      <c r="N816" s="140"/>
      <c r="O816" s="140"/>
      <c r="P816" s="140"/>
      <c r="Q816" s="140"/>
      <c r="R816" s="140"/>
      <c r="S816" s="140"/>
      <c r="T816" s="140"/>
      <c r="U816" s="140"/>
      <c r="V816" s="140"/>
      <c r="W816" s="231"/>
      <c r="AT816" s="60" t="s">
        <v>225</v>
      </c>
      <c r="AU816" s="60" t="s">
        <v>93</v>
      </c>
      <c r="AV816" s="13" t="s">
        <v>93</v>
      </c>
      <c r="AW816" s="13" t="s">
        <v>38</v>
      </c>
      <c r="AX816" s="13" t="s">
        <v>83</v>
      </c>
      <c r="AY816" s="60" t="s">
        <v>216</v>
      </c>
    </row>
    <row r="817" spans="1:51" s="13" customFormat="1" ht="12">
      <c r="A817" s="140"/>
      <c r="B817" s="141"/>
      <c r="C817" s="140"/>
      <c r="D817" s="137" t="s">
        <v>225</v>
      </c>
      <c r="E817" s="142" t="s">
        <v>1</v>
      </c>
      <c r="F817" s="143" t="s">
        <v>1095</v>
      </c>
      <c r="G817" s="140"/>
      <c r="H817" s="144">
        <v>2.364</v>
      </c>
      <c r="I817" s="61"/>
      <c r="J817" s="140"/>
      <c r="K817" s="140"/>
      <c r="L817" s="194"/>
      <c r="M817" s="140"/>
      <c r="N817" s="140"/>
      <c r="O817" s="140"/>
      <c r="P817" s="140"/>
      <c r="Q817" s="140"/>
      <c r="R817" s="140"/>
      <c r="S817" s="140"/>
      <c r="T817" s="140"/>
      <c r="U817" s="140"/>
      <c r="V817" s="140"/>
      <c r="W817" s="231"/>
      <c r="AT817" s="60" t="s">
        <v>225</v>
      </c>
      <c r="AU817" s="60" t="s">
        <v>93</v>
      </c>
      <c r="AV817" s="13" t="s">
        <v>93</v>
      </c>
      <c r="AW817" s="13" t="s">
        <v>38</v>
      </c>
      <c r="AX817" s="13" t="s">
        <v>83</v>
      </c>
      <c r="AY817" s="60" t="s">
        <v>216</v>
      </c>
    </row>
    <row r="818" spans="1:51" s="13" customFormat="1" ht="12">
      <c r="A818" s="140"/>
      <c r="B818" s="141"/>
      <c r="C818" s="140"/>
      <c r="D818" s="137" t="s">
        <v>225</v>
      </c>
      <c r="E818" s="142" t="s">
        <v>1</v>
      </c>
      <c r="F818" s="143" t="s">
        <v>1096</v>
      </c>
      <c r="G818" s="140"/>
      <c r="H818" s="144">
        <v>2.364</v>
      </c>
      <c r="I818" s="61"/>
      <c r="J818" s="140"/>
      <c r="K818" s="140"/>
      <c r="L818" s="194"/>
      <c r="M818" s="140"/>
      <c r="N818" s="140"/>
      <c r="O818" s="140"/>
      <c r="P818" s="140"/>
      <c r="Q818" s="140"/>
      <c r="R818" s="140"/>
      <c r="S818" s="140"/>
      <c r="T818" s="140"/>
      <c r="U818" s="140"/>
      <c r="V818" s="140"/>
      <c r="W818" s="231"/>
      <c r="AT818" s="60" t="s">
        <v>225</v>
      </c>
      <c r="AU818" s="60" t="s">
        <v>93</v>
      </c>
      <c r="AV818" s="13" t="s">
        <v>93</v>
      </c>
      <c r="AW818" s="13" t="s">
        <v>38</v>
      </c>
      <c r="AX818" s="13" t="s">
        <v>83</v>
      </c>
      <c r="AY818" s="60" t="s">
        <v>216</v>
      </c>
    </row>
    <row r="819" spans="1:51" s="13" customFormat="1" ht="12">
      <c r="A819" s="140"/>
      <c r="B819" s="141"/>
      <c r="C819" s="140"/>
      <c r="D819" s="137" t="s">
        <v>225</v>
      </c>
      <c r="E819" s="142" t="s">
        <v>1</v>
      </c>
      <c r="F819" s="143" t="s">
        <v>1097</v>
      </c>
      <c r="G819" s="140"/>
      <c r="H819" s="144">
        <v>2.364</v>
      </c>
      <c r="I819" s="61"/>
      <c r="J819" s="140"/>
      <c r="K819" s="140"/>
      <c r="L819" s="194"/>
      <c r="M819" s="140"/>
      <c r="N819" s="140"/>
      <c r="O819" s="140"/>
      <c r="P819" s="140"/>
      <c r="Q819" s="140"/>
      <c r="R819" s="140"/>
      <c r="S819" s="140"/>
      <c r="T819" s="140"/>
      <c r="U819" s="140"/>
      <c r="V819" s="140"/>
      <c r="W819" s="231"/>
      <c r="AT819" s="60" t="s">
        <v>225</v>
      </c>
      <c r="AU819" s="60" t="s">
        <v>93</v>
      </c>
      <c r="AV819" s="13" t="s">
        <v>93</v>
      </c>
      <c r="AW819" s="13" t="s">
        <v>38</v>
      </c>
      <c r="AX819" s="13" t="s">
        <v>83</v>
      </c>
      <c r="AY819" s="60" t="s">
        <v>216</v>
      </c>
    </row>
    <row r="820" spans="1:51" s="13" customFormat="1" ht="12">
      <c r="A820" s="140"/>
      <c r="B820" s="141"/>
      <c r="C820" s="140"/>
      <c r="D820" s="137" t="s">
        <v>225</v>
      </c>
      <c r="E820" s="142" t="s">
        <v>1</v>
      </c>
      <c r="F820" s="143" t="s">
        <v>1098</v>
      </c>
      <c r="G820" s="140"/>
      <c r="H820" s="144">
        <v>2.364</v>
      </c>
      <c r="I820" s="61"/>
      <c r="J820" s="140"/>
      <c r="K820" s="140"/>
      <c r="L820" s="194"/>
      <c r="M820" s="140"/>
      <c r="N820" s="140"/>
      <c r="O820" s="140"/>
      <c r="P820" s="140"/>
      <c r="Q820" s="140"/>
      <c r="R820" s="140"/>
      <c r="S820" s="140"/>
      <c r="T820" s="140"/>
      <c r="U820" s="140"/>
      <c r="V820" s="140"/>
      <c r="W820" s="231"/>
      <c r="AT820" s="60" t="s">
        <v>225</v>
      </c>
      <c r="AU820" s="60" t="s">
        <v>93</v>
      </c>
      <c r="AV820" s="13" t="s">
        <v>93</v>
      </c>
      <c r="AW820" s="13" t="s">
        <v>38</v>
      </c>
      <c r="AX820" s="13" t="s">
        <v>83</v>
      </c>
      <c r="AY820" s="60" t="s">
        <v>216</v>
      </c>
    </row>
    <row r="821" spans="1:51" s="13" customFormat="1" ht="12">
      <c r="A821" s="140"/>
      <c r="B821" s="141"/>
      <c r="C821" s="140"/>
      <c r="D821" s="137" t="s">
        <v>225</v>
      </c>
      <c r="E821" s="142" t="s">
        <v>1</v>
      </c>
      <c r="F821" s="143" t="s">
        <v>1099</v>
      </c>
      <c r="G821" s="140"/>
      <c r="H821" s="144">
        <v>3.94</v>
      </c>
      <c r="I821" s="61"/>
      <c r="J821" s="140"/>
      <c r="K821" s="140"/>
      <c r="L821" s="194"/>
      <c r="M821" s="140"/>
      <c r="N821" s="140"/>
      <c r="O821" s="140"/>
      <c r="P821" s="140"/>
      <c r="Q821" s="140"/>
      <c r="R821" s="140"/>
      <c r="S821" s="140"/>
      <c r="T821" s="140"/>
      <c r="U821" s="140"/>
      <c r="V821" s="140"/>
      <c r="W821" s="231"/>
      <c r="AT821" s="60" t="s">
        <v>225</v>
      </c>
      <c r="AU821" s="60" t="s">
        <v>93</v>
      </c>
      <c r="AV821" s="13" t="s">
        <v>93</v>
      </c>
      <c r="AW821" s="13" t="s">
        <v>38</v>
      </c>
      <c r="AX821" s="13" t="s">
        <v>83</v>
      </c>
      <c r="AY821" s="60" t="s">
        <v>216</v>
      </c>
    </row>
    <row r="822" spans="1:51" s="13" customFormat="1" ht="12">
      <c r="A822" s="140"/>
      <c r="B822" s="141"/>
      <c r="C822" s="140"/>
      <c r="D822" s="137" t="s">
        <v>225</v>
      </c>
      <c r="E822" s="142" t="s">
        <v>1</v>
      </c>
      <c r="F822" s="143" t="s">
        <v>1100</v>
      </c>
      <c r="G822" s="140"/>
      <c r="H822" s="144">
        <v>2.758</v>
      </c>
      <c r="I822" s="61"/>
      <c r="J822" s="140"/>
      <c r="K822" s="140"/>
      <c r="L822" s="194"/>
      <c r="M822" s="140"/>
      <c r="N822" s="140"/>
      <c r="O822" s="140"/>
      <c r="P822" s="140"/>
      <c r="Q822" s="140"/>
      <c r="R822" s="140"/>
      <c r="S822" s="140"/>
      <c r="T822" s="140"/>
      <c r="U822" s="140"/>
      <c r="V822" s="140"/>
      <c r="W822" s="231"/>
      <c r="AT822" s="60" t="s">
        <v>225</v>
      </c>
      <c r="AU822" s="60" t="s">
        <v>93</v>
      </c>
      <c r="AV822" s="13" t="s">
        <v>93</v>
      </c>
      <c r="AW822" s="13" t="s">
        <v>38</v>
      </c>
      <c r="AX822" s="13" t="s">
        <v>83</v>
      </c>
      <c r="AY822" s="60" t="s">
        <v>216</v>
      </c>
    </row>
    <row r="823" spans="1:51" s="13" customFormat="1" ht="12">
      <c r="A823" s="140"/>
      <c r="B823" s="141"/>
      <c r="C823" s="140"/>
      <c r="D823" s="137" t="s">
        <v>225</v>
      </c>
      <c r="E823" s="142" t="s">
        <v>1</v>
      </c>
      <c r="F823" s="143" t="s">
        <v>1101</v>
      </c>
      <c r="G823" s="140"/>
      <c r="H823" s="144">
        <v>2.758</v>
      </c>
      <c r="I823" s="61"/>
      <c r="J823" s="140"/>
      <c r="K823" s="140"/>
      <c r="L823" s="194"/>
      <c r="M823" s="140"/>
      <c r="N823" s="140"/>
      <c r="O823" s="140"/>
      <c r="P823" s="140"/>
      <c r="Q823" s="140"/>
      <c r="R823" s="140"/>
      <c r="S823" s="140"/>
      <c r="T823" s="140"/>
      <c r="U823" s="140"/>
      <c r="V823" s="140"/>
      <c r="W823" s="231"/>
      <c r="AT823" s="60" t="s">
        <v>225</v>
      </c>
      <c r="AU823" s="60" t="s">
        <v>93</v>
      </c>
      <c r="AV823" s="13" t="s">
        <v>93</v>
      </c>
      <c r="AW823" s="13" t="s">
        <v>38</v>
      </c>
      <c r="AX823" s="13" t="s">
        <v>83</v>
      </c>
      <c r="AY823" s="60" t="s">
        <v>216</v>
      </c>
    </row>
    <row r="824" spans="1:51" s="13" customFormat="1" ht="12">
      <c r="A824" s="140"/>
      <c r="B824" s="141"/>
      <c r="C824" s="140"/>
      <c r="D824" s="137" t="s">
        <v>225</v>
      </c>
      <c r="E824" s="142" t="s">
        <v>1</v>
      </c>
      <c r="F824" s="143" t="s">
        <v>1102</v>
      </c>
      <c r="G824" s="140"/>
      <c r="H824" s="144">
        <v>12.75</v>
      </c>
      <c r="I824" s="61"/>
      <c r="J824" s="140"/>
      <c r="K824" s="140"/>
      <c r="L824" s="194"/>
      <c r="M824" s="140"/>
      <c r="N824" s="140"/>
      <c r="O824" s="140"/>
      <c r="P824" s="140"/>
      <c r="Q824" s="140"/>
      <c r="R824" s="140"/>
      <c r="S824" s="140"/>
      <c r="T824" s="140"/>
      <c r="U824" s="140"/>
      <c r="V824" s="140"/>
      <c r="W824" s="231"/>
      <c r="AT824" s="60" t="s">
        <v>225</v>
      </c>
      <c r="AU824" s="60" t="s">
        <v>93</v>
      </c>
      <c r="AV824" s="13" t="s">
        <v>93</v>
      </c>
      <c r="AW824" s="13" t="s">
        <v>38</v>
      </c>
      <c r="AX824" s="13" t="s">
        <v>83</v>
      </c>
      <c r="AY824" s="60" t="s">
        <v>216</v>
      </c>
    </row>
    <row r="825" spans="1:51" s="13" customFormat="1" ht="12">
      <c r="A825" s="140"/>
      <c r="B825" s="141"/>
      <c r="C825" s="140"/>
      <c r="D825" s="137" t="s">
        <v>225</v>
      </c>
      <c r="E825" s="142" t="s">
        <v>1</v>
      </c>
      <c r="F825" s="143" t="s">
        <v>1103</v>
      </c>
      <c r="G825" s="140"/>
      <c r="H825" s="144">
        <v>3.94</v>
      </c>
      <c r="I825" s="61"/>
      <c r="J825" s="140"/>
      <c r="K825" s="140"/>
      <c r="L825" s="194"/>
      <c r="M825" s="140"/>
      <c r="N825" s="140"/>
      <c r="O825" s="140"/>
      <c r="P825" s="140"/>
      <c r="Q825" s="140"/>
      <c r="R825" s="140"/>
      <c r="S825" s="140"/>
      <c r="T825" s="140"/>
      <c r="U825" s="140"/>
      <c r="V825" s="140"/>
      <c r="W825" s="231"/>
      <c r="AT825" s="60" t="s">
        <v>225</v>
      </c>
      <c r="AU825" s="60" t="s">
        <v>93</v>
      </c>
      <c r="AV825" s="13" t="s">
        <v>93</v>
      </c>
      <c r="AW825" s="13" t="s">
        <v>38</v>
      </c>
      <c r="AX825" s="13" t="s">
        <v>83</v>
      </c>
      <c r="AY825" s="60" t="s">
        <v>216</v>
      </c>
    </row>
    <row r="826" spans="1:51" s="14" customFormat="1" ht="12">
      <c r="A826" s="145"/>
      <c r="B826" s="146"/>
      <c r="C826" s="145"/>
      <c r="D826" s="137" t="s">
        <v>225</v>
      </c>
      <c r="E826" s="147" t="s">
        <v>1</v>
      </c>
      <c r="F826" s="148" t="s">
        <v>229</v>
      </c>
      <c r="G826" s="145"/>
      <c r="H826" s="149">
        <v>58.848</v>
      </c>
      <c r="I826" s="63"/>
      <c r="J826" s="145"/>
      <c r="K826" s="145"/>
      <c r="L826" s="200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235"/>
      <c r="AT826" s="62" t="s">
        <v>225</v>
      </c>
      <c r="AU826" s="62" t="s">
        <v>93</v>
      </c>
      <c r="AV826" s="14" t="s">
        <v>223</v>
      </c>
      <c r="AW826" s="14" t="s">
        <v>38</v>
      </c>
      <c r="AX826" s="14" t="s">
        <v>91</v>
      </c>
      <c r="AY826" s="62" t="s">
        <v>216</v>
      </c>
    </row>
    <row r="827" spans="1:65" s="2" customFormat="1" ht="16.5" customHeight="1">
      <c r="A827" s="83"/>
      <c r="B827" s="84"/>
      <c r="C827" s="130" t="s">
        <v>1104</v>
      </c>
      <c r="D827" s="130" t="s">
        <v>218</v>
      </c>
      <c r="E827" s="131" t="s">
        <v>1105</v>
      </c>
      <c r="F827" s="132" t="s">
        <v>1106</v>
      </c>
      <c r="G827" s="133" t="s">
        <v>221</v>
      </c>
      <c r="H827" s="134">
        <v>45.12</v>
      </c>
      <c r="I827" s="57"/>
      <c r="J827" s="187">
        <f>ROUND(I827*H827,2)</f>
        <v>0</v>
      </c>
      <c r="K827" s="132" t="s">
        <v>222</v>
      </c>
      <c r="L827" s="188">
        <f>J827</f>
        <v>0</v>
      </c>
      <c r="M827" s="217"/>
      <c r="N827" s="217"/>
      <c r="O827" s="217"/>
      <c r="P827" s="217"/>
      <c r="Q827" s="217"/>
      <c r="R827" s="217"/>
      <c r="S827" s="217"/>
      <c r="T827" s="217"/>
      <c r="U827" s="217"/>
      <c r="V827" s="217"/>
      <c r="W827" s="249"/>
      <c r="X827" s="26"/>
      <c r="Y827" s="26"/>
      <c r="Z827" s="26"/>
      <c r="AA827" s="26"/>
      <c r="AB827" s="26"/>
      <c r="AC827" s="26"/>
      <c r="AD827" s="26"/>
      <c r="AE827" s="26"/>
      <c r="AR827" s="58" t="s">
        <v>223</v>
      </c>
      <c r="AT827" s="58" t="s">
        <v>218</v>
      </c>
      <c r="AU827" s="58" t="s">
        <v>93</v>
      </c>
      <c r="AY827" s="18" t="s">
        <v>216</v>
      </c>
      <c r="BE827" s="59">
        <f>IF(N827="základní",J827,0)</f>
        <v>0</v>
      </c>
      <c r="BF827" s="59">
        <f>IF(N827="snížená",J827,0)</f>
        <v>0</v>
      </c>
      <c r="BG827" s="59">
        <f>IF(N827="zákl. přenesená",J827,0)</f>
        <v>0</v>
      </c>
      <c r="BH827" s="59">
        <f>IF(N827="sníž. přenesená",J827,0)</f>
        <v>0</v>
      </c>
      <c r="BI827" s="59">
        <f>IF(N827="nulová",J827,0)</f>
        <v>0</v>
      </c>
      <c r="BJ827" s="18" t="s">
        <v>91</v>
      </c>
      <c r="BK827" s="59">
        <f>ROUND(I827*H827,2)</f>
        <v>0</v>
      </c>
      <c r="BL827" s="18" t="s">
        <v>223</v>
      </c>
      <c r="BM827" s="58" t="s">
        <v>1107</v>
      </c>
    </row>
    <row r="828" spans="1:51" s="13" customFormat="1" ht="12">
      <c r="A828" s="140"/>
      <c r="B828" s="141"/>
      <c r="C828" s="140"/>
      <c r="D828" s="137" t="s">
        <v>225</v>
      </c>
      <c r="E828" s="142" t="s">
        <v>1</v>
      </c>
      <c r="F828" s="143" t="s">
        <v>1108</v>
      </c>
      <c r="G828" s="140"/>
      <c r="H828" s="144">
        <v>23.7</v>
      </c>
      <c r="I828" s="61"/>
      <c r="J828" s="140"/>
      <c r="K828" s="140"/>
      <c r="L828" s="194"/>
      <c r="M828" s="140"/>
      <c r="N828" s="140"/>
      <c r="O828" s="140"/>
      <c r="P828" s="140"/>
      <c r="Q828" s="140"/>
      <c r="R828" s="140"/>
      <c r="S828" s="140"/>
      <c r="T828" s="140"/>
      <c r="U828" s="140"/>
      <c r="V828" s="140"/>
      <c r="W828" s="231"/>
      <c r="AT828" s="60" t="s">
        <v>225</v>
      </c>
      <c r="AU828" s="60" t="s">
        <v>93</v>
      </c>
      <c r="AV828" s="13" t="s">
        <v>93</v>
      </c>
      <c r="AW828" s="13" t="s">
        <v>38</v>
      </c>
      <c r="AX828" s="13" t="s">
        <v>83</v>
      </c>
      <c r="AY828" s="60" t="s">
        <v>216</v>
      </c>
    </row>
    <row r="829" spans="1:51" s="13" customFormat="1" ht="12">
      <c r="A829" s="140"/>
      <c r="B829" s="141"/>
      <c r="C829" s="140"/>
      <c r="D829" s="137" t="s">
        <v>225</v>
      </c>
      <c r="E829" s="142" t="s">
        <v>1</v>
      </c>
      <c r="F829" s="143" t="s">
        <v>1109</v>
      </c>
      <c r="G829" s="140"/>
      <c r="H829" s="144">
        <v>12.3</v>
      </c>
      <c r="I829" s="61"/>
      <c r="J829" s="140"/>
      <c r="K829" s="140"/>
      <c r="L829" s="194"/>
      <c r="M829" s="140"/>
      <c r="N829" s="140"/>
      <c r="O829" s="140"/>
      <c r="P829" s="140"/>
      <c r="Q829" s="140"/>
      <c r="R829" s="140"/>
      <c r="S829" s="140"/>
      <c r="T829" s="140"/>
      <c r="U829" s="140"/>
      <c r="V829" s="140"/>
      <c r="W829" s="231"/>
      <c r="AT829" s="60" t="s">
        <v>225</v>
      </c>
      <c r="AU829" s="60" t="s">
        <v>93</v>
      </c>
      <c r="AV829" s="13" t="s">
        <v>93</v>
      </c>
      <c r="AW829" s="13" t="s">
        <v>38</v>
      </c>
      <c r="AX829" s="13" t="s">
        <v>83</v>
      </c>
      <c r="AY829" s="60" t="s">
        <v>216</v>
      </c>
    </row>
    <row r="830" spans="1:51" s="13" customFormat="1" ht="12">
      <c r="A830" s="140"/>
      <c r="B830" s="141"/>
      <c r="C830" s="140"/>
      <c r="D830" s="137" t="s">
        <v>225</v>
      </c>
      <c r="E830" s="142" t="s">
        <v>1</v>
      </c>
      <c r="F830" s="143" t="s">
        <v>1110</v>
      </c>
      <c r="G830" s="140"/>
      <c r="H830" s="144">
        <v>5.125</v>
      </c>
      <c r="I830" s="61"/>
      <c r="J830" s="140"/>
      <c r="K830" s="140"/>
      <c r="L830" s="194"/>
      <c r="M830" s="140"/>
      <c r="N830" s="140"/>
      <c r="O830" s="140"/>
      <c r="P830" s="140"/>
      <c r="Q830" s="140"/>
      <c r="R830" s="140"/>
      <c r="S830" s="140"/>
      <c r="T830" s="140"/>
      <c r="U830" s="140"/>
      <c r="V830" s="140"/>
      <c r="W830" s="231"/>
      <c r="AT830" s="60" t="s">
        <v>225</v>
      </c>
      <c r="AU830" s="60" t="s">
        <v>93</v>
      </c>
      <c r="AV830" s="13" t="s">
        <v>93</v>
      </c>
      <c r="AW830" s="13" t="s">
        <v>38</v>
      </c>
      <c r="AX830" s="13" t="s">
        <v>83</v>
      </c>
      <c r="AY830" s="60" t="s">
        <v>216</v>
      </c>
    </row>
    <row r="831" spans="1:51" s="13" customFormat="1" ht="12">
      <c r="A831" s="140"/>
      <c r="B831" s="141"/>
      <c r="C831" s="140"/>
      <c r="D831" s="137" t="s">
        <v>225</v>
      </c>
      <c r="E831" s="142" t="s">
        <v>1</v>
      </c>
      <c r="F831" s="143" t="s">
        <v>1111</v>
      </c>
      <c r="G831" s="140"/>
      <c r="H831" s="144">
        <v>3.995</v>
      </c>
      <c r="I831" s="61"/>
      <c r="J831" s="140"/>
      <c r="K831" s="140"/>
      <c r="L831" s="194"/>
      <c r="M831" s="140"/>
      <c r="N831" s="140"/>
      <c r="O831" s="140"/>
      <c r="P831" s="140"/>
      <c r="Q831" s="140"/>
      <c r="R831" s="140"/>
      <c r="S831" s="140"/>
      <c r="T831" s="140"/>
      <c r="U831" s="140"/>
      <c r="V831" s="140"/>
      <c r="W831" s="231"/>
      <c r="AT831" s="60" t="s">
        <v>225</v>
      </c>
      <c r="AU831" s="60" t="s">
        <v>93</v>
      </c>
      <c r="AV831" s="13" t="s">
        <v>93</v>
      </c>
      <c r="AW831" s="13" t="s">
        <v>38</v>
      </c>
      <c r="AX831" s="13" t="s">
        <v>83</v>
      </c>
      <c r="AY831" s="60" t="s">
        <v>216</v>
      </c>
    </row>
    <row r="832" spans="1:51" s="14" customFormat="1" ht="12">
      <c r="A832" s="145"/>
      <c r="B832" s="146"/>
      <c r="C832" s="145"/>
      <c r="D832" s="137" t="s">
        <v>225</v>
      </c>
      <c r="E832" s="147" t="s">
        <v>1</v>
      </c>
      <c r="F832" s="148" t="s">
        <v>229</v>
      </c>
      <c r="G832" s="145"/>
      <c r="H832" s="149">
        <v>45.12</v>
      </c>
      <c r="I832" s="63"/>
      <c r="J832" s="145"/>
      <c r="K832" s="145"/>
      <c r="L832" s="200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235"/>
      <c r="AT832" s="62" t="s">
        <v>225</v>
      </c>
      <c r="AU832" s="62" t="s">
        <v>93</v>
      </c>
      <c r="AV832" s="14" t="s">
        <v>223</v>
      </c>
      <c r="AW832" s="14" t="s">
        <v>38</v>
      </c>
      <c r="AX832" s="14" t="s">
        <v>91</v>
      </c>
      <c r="AY832" s="62" t="s">
        <v>216</v>
      </c>
    </row>
    <row r="833" spans="1:65" s="2" customFormat="1" ht="24.2" customHeight="1">
      <c r="A833" s="83"/>
      <c r="B833" s="84"/>
      <c r="C833" s="130" t="s">
        <v>1112</v>
      </c>
      <c r="D833" s="130" t="s">
        <v>218</v>
      </c>
      <c r="E833" s="131" t="s">
        <v>1113</v>
      </c>
      <c r="F833" s="132" t="s">
        <v>1114</v>
      </c>
      <c r="G833" s="133" t="s">
        <v>244</v>
      </c>
      <c r="H833" s="134">
        <v>33.71</v>
      </c>
      <c r="I833" s="57"/>
      <c r="J833" s="187">
        <f>ROUND(I833*H833,2)</f>
        <v>0</v>
      </c>
      <c r="K833" s="132" t="s">
        <v>222</v>
      </c>
      <c r="L833" s="188">
        <f>J833</f>
        <v>0</v>
      </c>
      <c r="M833" s="217"/>
      <c r="N833" s="217"/>
      <c r="O833" s="217"/>
      <c r="P833" s="217"/>
      <c r="Q833" s="217"/>
      <c r="R833" s="217"/>
      <c r="S833" s="217"/>
      <c r="T833" s="217"/>
      <c r="U833" s="217"/>
      <c r="V833" s="217"/>
      <c r="W833" s="249"/>
      <c r="X833" s="26"/>
      <c r="Y833" s="26"/>
      <c r="Z833" s="26"/>
      <c r="AA833" s="26"/>
      <c r="AB833" s="26"/>
      <c r="AC833" s="26"/>
      <c r="AD833" s="26"/>
      <c r="AE833" s="26"/>
      <c r="AR833" s="58" t="s">
        <v>223</v>
      </c>
      <c r="AT833" s="58" t="s">
        <v>218</v>
      </c>
      <c r="AU833" s="58" t="s">
        <v>93</v>
      </c>
      <c r="AY833" s="18" t="s">
        <v>216</v>
      </c>
      <c r="BE833" s="59">
        <f>IF(N833="základní",J833,0)</f>
        <v>0</v>
      </c>
      <c r="BF833" s="59">
        <f>IF(N833="snížená",J833,0)</f>
        <v>0</v>
      </c>
      <c r="BG833" s="59">
        <f>IF(N833="zákl. přenesená",J833,0)</f>
        <v>0</v>
      </c>
      <c r="BH833" s="59">
        <f>IF(N833="sníž. přenesená",J833,0)</f>
        <v>0</v>
      </c>
      <c r="BI833" s="59">
        <f>IF(N833="nulová",J833,0)</f>
        <v>0</v>
      </c>
      <c r="BJ833" s="18" t="s">
        <v>91</v>
      </c>
      <c r="BK833" s="59">
        <f>ROUND(I833*H833,2)</f>
        <v>0</v>
      </c>
      <c r="BL833" s="18" t="s">
        <v>223</v>
      </c>
      <c r="BM833" s="58" t="s">
        <v>1115</v>
      </c>
    </row>
    <row r="834" spans="1:51" s="13" customFormat="1" ht="12">
      <c r="A834" s="140"/>
      <c r="B834" s="141"/>
      <c r="C834" s="140"/>
      <c r="D834" s="137" t="s">
        <v>225</v>
      </c>
      <c r="E834" s="142" t="s">
        <v>1</v>
      </c>
      <c r="F834" s="143" t="s">
        <v>1116</v>
      </c>
      <c r="G834" s="140"/>
      <c r="H834" s="144">
        <v>0.95</v>
      </c>
      <c r="I834" s="61"/>
      <c r="J834" s="140"/>
      <c r="K834" s="140"/>
      <c r="L834" s="194"/>
      <c r="M834" s="140"/>
      <c r="N834" s="140"/>
      <c r="O834" s="140"/>
      <c r="P834" s="140"/>
      <c r="Q834" s="140"/>
      <c r="R834" s="140"/>
      <c r="S834" s="140"/>
      <c r="T834" s="140"/>
      <c r="U834" s="140"/>
      <c r="V834" s="140"/>
      <c r="W834" s="231"/>
      <c r="AT834" s="60" t="s">
        <v>225</v>
      </c>
      <c r="AU834" s="60" t="s">
        <v>93</v>
      </c>
      <c r="AV834" s="13" t="s">
        <v>93</v>
      </c>
      <c r="AW834" s="13" t="s">
        <v>38</v>
      </c>
      <c r="AX834" s="13" t="s">
        <v>83</v>
      </c>
      <c r="AY834" s="60" t="s">
        <v>216</v>
      </c>
    </row>
    <row r="835" spans="1:51" s="13" customFormat="1" ht="12">
      <c r="A835" s="140"/>
      <c r="B835" s="141"/>
      <c r="C835" s="140"/>
      <c r="D835" s="137" t="s">
        <v>225</v>
      </c>
      <c r="E835" s="142" t="s">
        <v>1</v>
      </c>
      <c r="F835" s="143" t="s">
        <v>1117</v>
      </c>
      <c r="G835" s="140"/>
      <c r="H835" s="144">
        <v>0.95</v>
      </c>
      <c r="I835" s="61"/>
      <c r="J835" s="140"/>
      <c r="K835" s="140"/>
      <c r="L835" s="194"/>
      <c r="M835" s="140"/>
      <c r="N835" s="140"/>
      <c r="O835" s="140"/>
      <c r="P835" s="140"/>
      <c r="Q835" s="140"/>
      <c r="R835" s="140"/>
      <c r="S835" s="140"/>
      <c r="T835" s="140"/>
      <c r="U835" s="140"/>
      <c r="V835" s="140"/>
      <c r="W835" s="231"/>
      <c r="AT835" s="60" t="s">
        <v>225</v>
      </c>
      <c r="AU835" s="60" t="s">
        <v>93</v>
      </c>
      <c r="AV835" s="13" t="s">
        <v>93</v>
      </c>
      <c r="AW835" s="13" t="s">
        <v>38</v>
      </c>
      <c r="AX835" s="13" t="s">
        <v>83</v>
      </c>
      <c r="AY835" s="60" t="s">
        <v>216</v>
      </c>
    </row>
    <row r="836" spans="1:51" s="13" customFormat="1" ht="12">
      <c r="A836" s="140"/>
      <c r="B836" s="141"/>
      <c r="C836" s="140"/>
      <c r="D836" s="137" t="s">
        <v>225</v>
      </c>
      <c r="E836" s="142" t="s">
        <v>1</v>
      </c>
      <c r="F836" s="143" t="s">
        <v>1118</v>
      </c>
      <c r="G836" s="140"/>
      <c r="H836" s="144">
        <v>0.95</v>
      </c>
      <c r="I836" s="61"/>
      <c r="J836" s="140"/>
      <c r="K836" s="140"/>
      <c r="L836" s="194"/>
      <c r="M836" s="140"/>
      <c r="N836" s="140"/>
      <c r="O836" s="140"/>
      <c r="P836" s="140"/>
      <c r="Q836" s="140"/>
      <c r="R836" s="140"/>
      <c r="S836" s="140"/>
      <c r="T836" s="140"/>
      <c r="U836" s="140"/>
      <c r="V836" s="140"/>
      <c r="W836" s="231"/>
      <c r="AT836" s="60" t="s">
        <v>225</v>
      </c>
      <c r="AU836" s="60" t="s">
        <v>93</v>
      </c>
      <c r="AV836" s="13" t="s">
        <v>93</v>
      </c>
      <c r="AW836" s="13" t="s">
        <v>38</v>
      </c>
      <c r="AX836" s="13" t="s">
        <v>83</v>
      </c>
      <c r="AY836" s="60" t="s">
        <v>216</v>
      </c>
    </row>
    <row r="837" spans="1:51" s="13" customFormat="1" ht="12">
      <c r="A837" s="140"/>
      <c r="B837" s="141"/>
      <c r="C837" s="140"/>
      <c r="D837" s="137" t="s">
        <v>225</v>
      </c>
      <c r="E837" s="142" t="s">
        <v>1</v>
      </c>
      <c r="F837" s="143" t="s">
        <v>1119</v>
      </c>
      <c r="G837" s="140"/>
      <c r="H837" s="144">
        <v>0.95</v>
      </c>
      <c r="I837" s="61"/>
      <c r="J837" s="140"/>
      <c r="K837" s="140"/>
      <c r="L837" s="194"/>
      <c r="M837" s="140"/>
      <c r="N837" s="140"/>
      <c r="O837" s="140"/>
      <c r="P837" s="140"/>
      <c r="Q837" s="140"/>
      <c r="R837" s="140"/>
      <c r="S837" s="140"/>
      <c r="T837" s="140"/>
      <c r="U837" s="140"/>
      <c r="V837" s="140"/>
      <c r="W837" s="231"/>
      <c r="AT837" s="60" t="s">
        <v>225</v>
      </c>
      <c r="AU837" s="60" t="s">
        <v>93</v>
      </c>
      <c r="AV837" s="13" t="s">
        <v>93</v>
      </c>
      <c r="AW837" s="13" t="s">
        <v>38</v>
      </c>
      <c r="AX837" s="13" t="s">
        <v>83</v>
      </c>
      <c r="AY837" s="60" t="s">
        <v>216</v>
      </c>
    </row>
    <row r="838" spans="1:51" s="13" customFormat="1" ht="12">
      <c r="A838" s="140"/>
      <c r="B838" s="141"/>
      <c r="C838" s="140"/>
      <c r="D838" s="137" t="s">
        <v>225</v>
      </c>
      <c r="E838" s="142" t="s">
        <v>1</v>
      </c>
      <c r="F838" s="143" t="s">
        <v>1120</v>
      </c>
      <c r="G838" s="140"/>
      <c r="H838" s="144">
        <v>0.95</v>
      </c>
      <c r="I838" s="61"/>
      <c r="J838" s="140"/>
      <c r="K838" s="140"/>
      <c r="L838" s="194"/>
      <c r="M838" s="140"/>
      <c r="N838" s="140"/>
      <c r="O838" s="140"/>
      <c r="P838" s="140"/>
      <c r="Q838" s="140"/>
      <c r="R838" s="140"/>
      <c r="S838" s="140"/>
      <c r="T838" s="140"/>
      <c r="U838" s="140"/>
      <c r="V838" s="140"/>
      <c r="W838" s="231"/>
      <c r="AT838" s="60" t="s">
        <v>225</v>
      </c>
      <c r="AU838" s="60" t="s">
        <v>93</v>
      </c>
      <c r="AV838" s="13" t="s">
        <v>93</v>
      </c>
      <c r="AW838" s="13" t="s">
        <v>38</v>
      </c>
      <c r="AX838" s="13" t="s">
        <v>83</v>
      </c>
      <c r="AY838" s="60" t="s">
        <v>216</v>
      </c>
    </row>
    <row r="839" spans="1:51" s="13" customFormat="1" ht="12">
      <c r="A839" s="140"/>
      <c r="B839" s="141"/>
      <c r="C839" s="140"/>
      <c r="D839" s="137" t="s">
        <v>225</v>
      </c>
      <c r="E839" s="142" t="s">
        <v>1</v>
      </c>
      <c r="F839" s="143" t="s">
        <v>1121</v>
      </c>
      <c r="G839" s="140"/>
      <c r="H839" s="144">
        <v>0.95</v>
      </c>
      <c r="I839" s="61"/>
      <c r="J839" s="140"/>
      <c r="K839" s="140"/>
      <c r="L839" s="194"/>
      <c r="M839" s="140"/>
      <c r="N839" s="140"/>
      <c r="O839" s="140"/>
      <c r="P839" s="140"/>
      <c r="Q839" s="140"/>
      <c r="R839" s="140"/>
      <c r="S839" s="140"/>
      <c r="T839" s="140"/>
      <c r="U839" s="140"/>
      <c r="V839" s="140"/>
      <c r="W839" s="231"/>
      <c r="AT839" s="60" t="s">
        <v>225</v>
      </c>
      <c r="AU839" s="60" t="s">
        <v>93</v>
      </c>
      <c r="AV839" s="13" t="s">
        <v>93</v>
      </c>
      <c r="AW839" s="13" t="s">
        <v>38</v>
      </c>
      <c r="AX839" s="13" t="s">
        <v>83</v>
      </c>
      <c r="AY839" s="60" t="s">
        <v>216</v>
      </c>
    </row>
    <row r="840" spans="1:51" s="13" customFormat="1" ht="12">
      <c r="A840" s="140"/>
      <c r="B840" s="141"/>
      <c r="C840" s="140"/>
      <c r="D840" s="137" t="s">
        <v>225</v>
      </c>
      <c r="E840" s="142" t="s">
        <v>1</v>
      </c>
      <c r="F840" s="143" t="s">
        <v>1122</v>
      </c>
      <c r="G840" s="140"/>
      <c r="H840" s="144">
        <v>0.95</v>
      </c>
      <c r="I840" s="61"/>
      <c r="J840" s="140"/>
      <c r="K840" s="140"/>
      <c r="L840" s="194"/>
      <c r="M840" s="140"/>
      <c r="N840" s="140"/>
      <c r="O840" s="140"/>
      <c r="P840" s="140"/>
      <c r="Q840" s="140"/>
      <c r="R840" s="140"/>
      <c r="S840" s="140"/>
      <c r="T840" s="140"/>
      <c r="U840" s="140"/>
      <c r="V840" s="140"/>
      <c r="W840" s="231"/>
      <c r="AT840" s="60" t="s">
        <v>225</v>
      </c>
      <c r="AU840" s="60" t="s">
        <v>93</v>
      </c>
      <c r="AV840" s="13" t="s">
        <v>93</v>
      </c>
      <c r="AW840" s="13" t="s">
        <v>38</v>
      </c>
      <c r="AX840" s="13" t="s">
        <v>83</v>
      </c>
      <c r="AY840" s="60" t="s">
        <v>216</v>
      </c>
    </row>
    <row r="841" spans="1:51" s="13" customFormat="1" ht="12">
      <c r="A841" s="140"/>
      <c r="B841" s="141"/>
      <c r="C841" s="140"/>
      <c r="D841" s="137" t="s">
        <v>225</v>
      </c>
      <c r="E841" s="142" t="s">
        <v>1</v>
      </c>
      <c r="F841" s="143" t="s">
        <v>1123</v>
      </c>
      <c r="G841" s="140"/>
      <c r="H841" s="144">
        <v>0.95</v>
      </c>
      <c r="I841" s="61"/>
      <c r="J841" s="140"/>
      <c r="K841" s="140"/>
      <c r="L841" s="194"/>
      <c r="M841" s="140"/>
      <c r="N841" s="140"/>
      <c r="O841" s="140"/>
      <c r="P841" s="140"/>
      <c r="Q841" s="140"/>
      <c r="R841" s="140"/>
      <c r="S841" s="140"/>
      <c r="T841" s="140"/>
      <c r="U841" s="140"/>
      <c r="V841" s="140"/>
      <c r="W841" s="231"/>
      <c r="AT841" s="60" t="s">
        <v>225</v>
      </c>
      <c r="AU841" s="60" t="s">
        <v>93</v>
      </c>
      <c r="AV841" s="13" t="s">
        <v>93</v>
      </c>
      <c r="AW841" s="13" t="s">
        <v>38</v>
      </c>
      <c r="AX841" s="13" t="s">
        <v>83</v>
      </c>
      <c r="AY841" s="60" t="s">
        <v>216</v>
      </c>
    </row>
    <row r="842" spans="1:51" s="13" customFormat="1" ht="12">
      <c r="A842" s="140"/>
      <c r="B842" s="141"/>
      <c r="C842" s="140"/>
      <c r="D842" s="137" t="s">
        <v>225</v>
      </c>
      <c r="E842" s="142" t="s">
        <v>1</v>
      </c>
      <c r="F842" s="143" t="s">
        <v>1124</v>
      </c>
      <c r="G842" s="140"/>
      <c r="H842" s="144">
        <v>0.95</v>
      </c>
      <c r="I842" s="61"/>
      <c r="J842" s="140"/>
      <c r="K842" s="140"/>
      <c r="L842" s="194"/>
      <c r="M842" s="140"/>
      <c r="N842" s="140"/>
      <c r="O842" s="140"/>
      <c r="P842" s="140"/>
      <c r="Q842" s="140"/>
      <c r="R842" s="140"/>
      <c r="S842" s="140"/>
      <c r="T842" s="140"/>
      <c r="U842" s="140"/>
      <c r="V842" s="140"/>
      <c r="W842" s="231"/>
      <c r="AT842" s="60" t="s">
        <v>225</v>
      </c>
      <c r="AU842" s="60" t="s">
        <v>93</v>
      </c>
      <c r="AV842" s="13" t="s">
        <v>93</v>
      </c>
      <c r="AW842" s="13" t="s">
        <v>38</v>
      </c>
      <c r="AX842" s="13" t="s">
        <v>83</v>
      </c>
      <c r="AY842" s="60" t="s">
        <v>216</v>
      </c>
    </row>
    <row r="843" spans="1:51" s="13" customFormat="1" ht="12">
      <c r="A843" s="140"/>
      <c r="B843" s="141"/>
      <c r="C843" s="140"/>
      <c r="D843" s="137" t="s">
        <v>225</v>
      </c>
      <c r="E843" s="142" t="s">
        <v>1</v>
      </c>
      <c r="F843" s="143" t="s">
        <v>1125</v>
      </c>
      <c r="G843" s="140"/>
      <c r="H843" s="144">
        <v>0.95</v>
      </c>
      <c r="I843" s="61"/>
      <c r="J843" s="140"/>
      <c r="K843" s="140"/>
      <c r="L843" s="194"/>
      <c r="M843" s="140"/>
      <c r="N843" s="140"/>
      <c r="O843" s="140"/>
      <c r="P843" s="140"/>
      <c r="Q843" s="140"/>
      <c r="R843" s="140"/>
      <c r="S843" s="140"/>
      <c r="T843" s="140"/>
      <c r="U843" s="140"/>
      <c r="V843" s="140"/>
      <c r="W843" s="231"/>
      <c r="AT843" s="60" t="s">
        <v>225</v>
      </c>
      <c r="AU843" s="60" t="s">
        <v>93</v>
      </c>
      <c r="AV843" s="13" t="s">
        <v>93</v>
      </c>
      <c r="AW843" s="13" t="s">
        <v>38</v>
      </c>
      <c r="AX843" s="13" t="s">
        <v>83</v>
      </c>
      <c r="AY843" s="60" t="s">
        <v>216</v>
      </c>
    </row>
    <row r="844" spans="1:51" s="13" customFormat="1" ht="12">
      <c r="A844" s="140"/>
      <c r="B844" s="141"/>
      <c r="C844" s="140"/>
      <c r="D844" s="137" t="s">
        <v>225</v>
      </c>
      <c r="E844" s="142" t="s">
        <v>1</v>
      </c>
      <c r="F844" s="143" t="s">
        <v>1126</v>
      </c>
      <c r="G844" s="140"/>
      <c r="H844" s="144">
        <v>0.95</v>
      </c>
      <c r="I844" s="61"/>
      <c r="J844" s="140"/>
      <c r="K844" s="140"/>
      <c r="L844" s="194"/>
      <c r="M844" s="140"/>
      <c r="N844" s="140"/>
      <c r="O844" s="140"/>
      <c r="P844" s="140"/>
      <c r="Q844" s="140"/>
      <c r="R844" s="140"/>
      <c r="S844" s="140"/>
      <c r="T844" s="140"/>
      <c r="U844" s="140"/>
      <c r="V844" s="140"/>
      <c r="W844" s="231"/>
      <c r="AT844" s="60" t="s">
        <v>225</v>
      </c>
      <c r="AU844" s="60" t="s">
        <v>93</v>
      </c>
      <c r="AV844" s="13" t="s">
        <v>93</v>
      </c>
      <c r="AW844" s="13" t="s">
        <v>38</v>
      </c>
      <c r="AX844" s="13" t="s">
        <v>83</v>
      </c>
      <c r="AY844" s="60" t="s">
        <v>216</v>
      </c>
    </row>
    <row r="845" spans="1:51" s="13" customFormat="1" ht="12">
      <c r="A845" s="140"/>
      <c r="B845" s="141"/>
      <c r="C845" s="140"/>
      <c r="D845" s="137" t="s">
        <v>225</v>
      </c>
      <c r="E845" s="142" t="s">
        <v>1</v>
      </c>
      <c r="F845" s="143" t="s">
        <v>1127</v>
      </c>
      <c r="G845" s="140"/>
      <c r="H845" s="144">
        <v>0.95</v>
      </c>
      <c r="I845" s="61"/>
      <c r="J845" s="140"/>
      <c r="K845" s="140"/>
      <c r="L845" s="194"/>
      <c r="M845" s="140"/>
      <c r="N845" s="140"/>
      <c r="O845" s="140"/>
      <c r="P845" s="140"/>
      <c r="Q845" s="140"/>
      <c r="R845" s="140"/>
      <c r="S845" s="140"/>
      <c r="T845" s="140"/>
      <c r="U845" s="140"/>
      <c r="V845" s="140"/>
      <c r="W845" s="231"/>
      <c r="AT845" s="60" t="s">
        <v>225</v>
      </c>
      <c r="AU845" s="60" t="s">
        <v>93</v>
      </c>
      <c r="AV845" s="13" t="s">
        <v>93</v>
      </c>
      <c r="AW845" s="13" t="s">
        <v>38</v>
      </c>
      <c r="AX845" s="13" t="s">
        <v>83</v>
      </c>
      <c r="AY845" s="60" t="s">
        <v>216</v>
      </c>
    </row>
    <row r="846" spans="1:51" s="13" customFormat="1" ht="12">
      <c r="A846" s="140"/>
      <c r="B846" s="141"/>
      <c r="C846" s="140"/>
      <c r="D846" s="137" t="s">
        <v>225</v>
      </c>
      <c r="E846" s="142" t="s">
        <v>1</v>
      </c>
      <c r="F846" s="143" t="s">
        <v>1128</v>
      </c>
      <c r="G846" s="140"/>
      <c r="H846" s="144">
        <v>0.95</v>
      </c>
      <c r="I846" s="61"/>
      <c r="J846" s="140"/>
      <c r="K846" s="140"/>
      <c r="L846" s="194"/>
      <c r="M846" s="140"/>
      <c r="N846" s="140"/>
      <c r="O846" s="140"/>
      <c r="P846" s="140"/>
      <c r="Q846" s="140"/>
      <c r="R846" s="140"/>
      <c r="S846" s="140"/>
      <c r="T846" s="140"/>
      <c r="U846" s="140"/>
      <c r="V846" s="140"/>
      <c r="W846" s="231"/>
      <c r="AT846" s="60" t="s">
        <v>225</v>
      </c>
      <c r="AU846" s="60" t="s">
        <v>93</v>
      </c>
      <c r="AV846" s="13" t="s">
        <v>93</v>
      </c>
      <c r="AW846" s="13" t="s">
        <v>38</v>
      </c>
      <c r="AX846" s="13" t="s">
        <v>83</v>
      </c>
      <c r="AY846" s="60" t="s">
        <v>216</v>
      </c>
    </row>
    <row r="847" spans="1:51" s="13" customFormat="1" ht="12">
      <c r="A847" s="140"/>
      <c r="B847" s="141"/>
      <c r="C847" s="140"/>
      <c r="D847" s="137" t="s">
        <v>225</v>
      </c>
      <c r="E847" s="142" t="s">
        <v>1</v>
      </c>
      <c r="F847" s="143" t="s">
        <v>1129</v>
      </c>
      <c r="G847" s="140"/>
      <c r="H847" s="144">
        <v>0.95</v>
      </c>
      <c r="I847" s="61"/>
      <c r="J847" s="140"/>
      <c r="K847" s="140"/>
      <c r="L847" s="194"/>
      <c r="M847" s="140"/>
      <c r="N847" s="140"/>
      <c r="O847" s="140"/>
      <c r="P847" s="140"/>
      <c r="Q847" s="140"/>
      <c r="R847" s="140"/>
      <c r="S847" s="140"/>
      <c r="T847" s="140"/>
      <c r="U847" s="140"/>
      <c r="V847" s="140"/>
      <c r="W847" s="231"/>
      <c r="AT847" s="60" t="s">
        <v>225</v>
      </c>
      <c r="AU847" s="60" t="s">
        <v>93</v>
      </c>
      <c r="AV847" s="13" t="s">
        <v>93</v>
      </c>
      <c r="AW847" s="13" t="s">
        <v>38</v>
      </c>
      <c r="AX847" s="13" t="s">
        <v>83</v>
      </c>
      <c r="AY847" s="60" t="s">
        <v>216</v>
      </c>
    </row>
    <row r="848" spans="1:51" s="13" customFormat="1" ht="12">
      <c r="A848" s="140"/>
      <c r="B848" s="141"/>
      <c r="C848" s="140"/>
      <c r="D848" s="137" t="s">
        <v>225</v>
      </c>
      <c r="E848" s="142" t="s">
        <v>1</v>
      </c>
      <c r="F848" s="143" t="s">
        <v>1130</v>
      </c>
      <c r="G848" s="140"/>
      <c r="H848" s="144">
        <v>0.95</v>
      </c>
      <c r="I848" s="61"/>
      <c r="J848" s="140"/>
      <c r="K848" s="140"/>
      <c r="L848" s="194"/>
      <c r="M848" s="140"/>
      <c r="N848" s="140"/>
      <c r="O848" s="140"/>
      <c r="P848" s="140"/>
      <c r="Q848" s="140"/>
      <c r="R848" s="140"/>
      <c r="S848" s="140"/>
      <c r="T848" s="140"/>
      <c r="U848" s="140"/>
      <c r="V848" s="140"/>
      <c r="W848" s="231"/>
      <c r="AT848" s="60" t="s">
        <v>225</v>
      </c>
      <c r="AU848" s="60" t="s">
        <v>93</v>
      </c>
      <c r="AV848" s="13" t="s">
        <v>93</v>
      </c>
      <c r="AW848" s="13" t="s">
        <v>38</v>
      </c>
      <c r="AX848" s="13" t="s">
        <v>83</v>
      </c>
      <c r="AY848" s="60" t="s">
        <v>216</v>
      </c>
    </row>
    <row r="849" spans="1:51" s="13" customFormat="1" ht="12">
      <c r="A849" s="140"/>
      <c r="B849" s="141"/>
      <c r="C849" s="140"/>
      <c r="D849" s="137" t="s">
        <v>225</v>
      </c>
      <c r="E849" s="142" t="s">
        <v>1</v>
      </c>
      <c r="F849" s="143" t="s">
        <v>1131</v>
      </c>
      <c r="G849" s="140"/>
      <c r="H849" s="144">
        <v>2.15</v>
      </c>
      <c r="I849" s="61"/>
      <c r="J849" s="140"/>
      <c r="K849" s="140"/>
      <c r="L849" s="194"/>
      <c r="M849" s="140"/>
      <c r="N849" s="140"/>
      <c r="O849" s="140"/>
      <c r="P849" s="140"/>
      <c r="Q849" s="140"/>
      <c r="R849" s="140"/>
      <c r="S849" s="140"/>
      <c r="T849" s="140"/>
      <c r="U849" s="140"/>
      <c r="V849" s="140"/>
      <c r="W849" s="231"/>
      <c r="AT849" s="60" t="s">
        <v>225</v>
      </c>
      <c r="AU849" s="60" t="s">
        <v>93</v>
      </c>
      <c r="AV849" s="13" t="s">
        <v>93</v>
      </c>
      <c r="AW849" s="13" t="s">
        <v>38</v>
      </c>
      <c r="AX849" s="13" t="s">
        <v>83</v>
      </c>
      <c r="AY849" s="60" t="s">
        <v>216</v>
      </c>
    </row>
    <row r="850" spans="1:51" s="13" customFormat="1" ht="12">
      <c r="A850" s="140"/>
      <c r="B850" s="141"/>
      <c r="C850" s="140"/>
      <c r="D850" s="137" t="s">
        <v>225</v>
      </c>
      <c r="E850" s="142" t="s">
        <v>1</v>
      </c>
      <c r="F850" s="143" t="s">
        <v>1132</v>
      </c>
      <c r="G850" s="140"/>
      <c r="H850" s="144">
        <v>0.8</v>
      </c>
      <c r="I850" s="61"/>
      <c r="J850" s="140"/>
      <c r="K850" s="140"/>
      <c r="L850" s="194"/>
      <c r="M850" s="140"/>
      <c r="N850" s="140"/>
      <c r="O850" s="140"/>
      <c r="P850" s="140"/>
      <c r="Q850" s="140"/>
      <c r="R850" s="140"/>
      <c r="S850" s="140"/>
      <c r="T850" s="140"/>
      <c r="U850" s="140"/>
      <c r="V850" s="140"/>
      <c r="W850" s="231"/>
      <c r="AT850" s="60" t="s">
        <v>225</v>
      </c>
      <c r="AU850" s="60" t="s">
        <v>93</v>
      </c>
      <c r="AV850" s="13" t="s">
        <v>93</v>
      </c>
      <c r="AW850" s="13" t="s">
        <v>38</v>
      </c>
      <c r="AX850" s="13" t="s">
        <v>83</v>
      </c>
      <c r="AY850" s="60" t="s">
        <v>216</v>
      </c>
    </row>
    <row r="851" spans="1:51" s="13" customFormat="1" ht="12">
      <c r="A851" s="140"/>
      <c r="B851" s="141"/>
      <c r="C851" s="140"/>
      <c r="D851" s="137" t="s">
        <v>225</v>
      </c>
      <c r="E851" s="142" t="s">
        <v>1</v>
      </c>
      <c r="F851" s="143" t="s">
        <v>1133</v>
      </c>
      <c r="G851" s="140"/>
      <c r="H851" s="144">
        <v>2.36</v>
      </c>
      <c r="I851" s="61"/>
      <c r="J851" s="140"/>
      <c r="K851" s="140"/>
      <c r="L851" s="194"/>
      <c r="M851" s="140"/>
      <c r="N851" s="140"/>
      <c r="O851" s="140"/>
      <c r="P851" s="140"/>
      <c r="Q851" s="140"/>
      <c r="R851" s="140"/>
      <c r="S851" s="140"/>
      <c r="T851" s="140"/>
      <c r="U851" s="140"/>
      <c r="V851" s="140"/>
      <c r="W851" s="231"/>
      <c r="AT851" s="60" t="s">
        <v>225</v>
      </c>
      <c r="AU851" s="60" t="s">
        <v>93</v>
      </c>
      <c r="AV851" s="13" t="s">
        <v>93</v>
      </c>
      <c r="AW851" s="13" t="s">
        <v>38</v>
      </c>
      <c r="AX851" s="13" t="s">
        <v>83</v>
      </c>
      <c r="AY851" s="60" t="s">
        <v>216</v>
      </c>
    </row>
    <row r="852" spans="1:51" s="13" customFormat="1" ht="12">
      <c r="A852" s="140"/>
      <c r="B852" s="141"/>
      <c r="C852" s="140"/>
      <c r="D852" s="137" t="s">
        <v>225</v>
      </c>
      <c r="E852" s="142" t="s">
        <v>1</v>
      </c>
      <c r="F852" s="143" t="s">
        <v>1134</v>
      </c>
      <c r="G852" s="140"/>
      <c r="H852" s="144">
        <v>2.15</v>
      </c>
      <c r="I852" s="61"/>
      <c r="J852" s="140"/>
      <c r="K852" s="140"/>
      <c r="L852" s="194"/>
      <c r="M852" s="140"/>
      <c r="N852" s="140"/>
      <c r="O852" s="140"/>
      <c r="P852" s="140"/>
      <c r="Q852" s="140"/>
      <c r="R852" s="140"/>
      <c r="S852" s="140"/>
      <c r="T852" s="140"/>
      <c r="U852" s="140"/>
      <c r="V852" s="140"/>
      <c r="W852" s="231"/>
      <c r="AT852" s="60" t="s">
        <v>225</v>
      </c>
      <c r="AU852" s="60" t="s">
        <v>93</v>
      </c>
      <c r="AV852" s="13" t="s">
        <v>93</v>
      </c>
      <c r="AW852" s="13" t="s">
        <v>38</v>
      </c>
      <c r="AX852" s="13" t="s">
        <v>83</v>
      </c>
      <c r="AY852" s="60" t="s">
        <v>216</v>
      </c>
    </row>
    <row r="853" spans="1:51" s="13" customFormat="1" ht="12">
      <c r="A853" s="140"/>
      <c r="B853" s="141"/>
      <c r="C853" s="140"/>
      <c r="D853" s="137" t="s">
        <v>225</v>
      </c>
      <c r="E853" s="142" t="s">
        <v>1</v>
      </c>
      <c r="F853" s="143" t="s">
        <v>1135</v>
      </c>
      <c r="G853" s="140"/>
      <c r="H853" s="144">
        <v>2.48</v>
      </c>
      <c r="I853" s="61"/>
      <c r="J853" s="140"/>
      <c r="K853" s="140"/>
      <c r="L853" s="194"/>
      <c r="M853" s="140"/>
      <c r="N853" s="140"/>
      <c r="O853" s="140"/>
      <c r="P853" s="140"/>
      <c r="Q853" s="140"/>
      <c r="R853" s="140"/>
      <c r="S853" s="140"/>
      <c r="T853" s="140"/>
      <c r="U853" s="140"/>
      <c r="V853" s="140"/>
      <c r="W853" s="231"/>
      <c r="AT853" s="60" t="s">
        <v>225</v>
      </c>
      <c r="AU853" s="60" t="s">
        <v>93</v>
      </c>
      <c r="AV853" s="13" t="s">
        <v>93</v>
      </c>
      <c r="AW853" s="13" t="s">
        <v>38</v>
      </c>
      <c r="AX853" s="13" t="s">
        <v>83</v>
      </c>
      <c r="AY853" s="60" t="s">
        <v>216</v>
      </c>
    </row>
    <row r="854" spans="1:51" s="13" customFormat="1" ht="12">
      <c r="A854" s="140"/>
      <c r="B854" s="141"/>
      <c r="C854" s="140"/>
      <c r="D854" s="137" t="s">
        <v>225</v>
      </c>
      <c r="E854" s="142" t="s">
        <v>1</v>
      </c>
      <c r="F854" s="143" t="s">
        <v>1136</v>
      </c>
      <c r="G854" s="140"/>
      <c r="H854" s="144">
        <v>2.11</v>
      </c>
      <c r="I854" s="61"/>
      <c r="J854" s="140"/>
      <c r="K854" s="140"/>
      <c r="L854" s="194"/>
      <c r="M854" s="140"/>
      <c r="N854" s="140"/>
      <c r="O854" s="140"/>
      <c r="P854" s="140"/>
      <c r="Q854" s="140"/>
      <c r="R854" s="140"/>
      <c r="S854" s="140"/>
      <c r="T854" s="140"/>
      <c r="U854" s="140"/>
      <c r="V854" s="140"/>
      <c r="W854" s="231"/>
      <c r="AT854" s="60" t="s">
        <v>225</v>
      </c>
      <c r="AU854" s="60" t="s">
        <v>93</v>
      </c>
      <c r="AV854" s="13" t="s">
        <v>93</v>
      </c>
      <c r="AW854" s="13" t="s">
        <v>38</v>
      </c>
      <c r="AX854" s="13" t="s">
        <v>83</v>
      </c>
      <c r="AY854" s="60" t="s">
        <v>216</v>
      </c>
    </row>
    <row r="855" spans="1:51" s="13" customFormat="1" ht="12">
      <c r="A855" s="140"/>
      <c r="B855" s="141"/>
      <c r="C855" s="140"/>
      <c r="D855" s="137" t="s">
        <v>225</v>
      </c>
      <c r="E855" s="142" t="s">
        <v>1</v>
      </c>
      <c r="F855" s="143" t="s">
        <v>1137</v>
      </c>
      <c r="G855" s="140"/>
      <c r="H855" s="144">
        <v>2.36</v>
      </c>
      <c r="I855" s="61"/>
      <c r="J855" s="140"/>
      <c r="K855" s="140"/>
      <c r="L855" s="194"/>
      <c r="M855" s="140"/>
      <c r="N855" s="140"/>
      <c r="O855" s="140"/>
      <c r="P855" s="140"/>
      <c r="Q855" s="140"/>
      <c r="R855" s="140"/>
      <c r="S855" s="140"/>
      <c r="T855" s="140"/>
      <c r="U855" s="140"/>
      <c r="V855" s="140"/>
      <c r="W855" s="231"/>
      <c r="AT855" s="60" t="s">
        <v>225</v>
      </c>
      <c r="AU855" s="60" t="s">
        <v>93</v>
      </c>
      <c r="AV855" s="13" t="s">
        <v>93</v>
      </c>
      <c r="AW855" s="13" t="s">
        <v>38</v>
      </c>
      <c r="AX855" s="13" t="s">
        <v>83</v>
      </c>
      <c r="AY855" s="60" t="s">
        <v>216</v>
      </c>
    </row>
    <row r="856" spans="1:51" s="13" customFormat="1" ht="12">
      <c r="A856" s="140"/>
      <c r="B856" s="141"/>
      <c r="C856" s="140"/>
      <c r="D856" s="137" t="s">
        <v>225</v>
      </c>
      <c r="E856" s="142" t="s">
        <v>1</v>
      </c>
      <c r="F856" s="143" t="s">
        <v>1138</v>
      </c>
      <c r="G856" s="140"/>
      <c r="H856" s="144">
        <v>3.15</v>
      </c>
      <c r="I856" s="61"/>
      <c r="J856" s="140"/>
      <c r="K856" s="140"/>
      <c r="L856" s="194"/>
      <c r="M856" s="140"/>
      <c r="N856" s="140"/>
      <c r="O856" s="140"/>
      <c r="P856" s="140"/>
      <c r="Q856" s="140"/>
      <c r="R856" s="140"/>
      <c r="S856" s="140"/>
      <c r="T856" s="140"/>
      <c r="U856" s="140"/>
      <c r="V856" s="140"/>
      <c r="W856" s="231"/>
      <c r="AT856" s="60" t="s">
        <v>225</v>
      </c>
      <c r="AU856" s="60" t="s">
        <v>93</v>
      </c>
      <c r="AV856" s="13" t="s">
        <v>93</v>
      </c>
      <c r="AW856" s="13" t="s">
        <v>38</v>
      </c>
      <c r="AX856" s="13" t="s">
        <v>83</v>
      </c>
      <c r="AY856" s="60" t="s">
        <v>216</v>
      </c>
    </row>
    <row r="857" spans="1:51" s="13" customFormat="1" ht="12">
      <c r="A857" s="140"/>
      <c r="B857" s="141"/>
      <c r="C857" s="140"/>
      <c r="D857" s="137" t="s">
        <v>225</v>
      </c>
      <c r="E857" s="142" t="s">
        <v>1</v>
      </c>
      <c r="F857" s="143" t="s">
        <v>1139</v>
      </c>
      <c r="G857" s="140"/>
      <c r="H857" s="144">
        <v>0.95</v>
      </c>
      <c r="I857" s="61"/>
      <c r="J857" s="140"/>
      <c r="K857" s="140"/>
      <c r="L857" s="194"/>
      <c r="M857" s="140"/>
      <c r="N857" s="140"/>
      <c r="O857" s="140"/>
      <c r="P857" s="140"/>
      <c r="Q857" s="140"/>
      <c r="R857" s="140"/>
      <c r="S857" s="140"/>
      <c r="T857" s="140"/>
      <c r="U857" s="140"/>
      <c r="V857" s="140"/>
      <c r="W857" s="231"/>
      <c r="AT857" s="60" t="s">
        <v>225</v>
      </c>
      <c r="AU857" s="60" t="s">
        <v>93</v>
      </c>
      <c r="AV857" s="13" t="s">
        <v>93</v>
      </c>
      <c r="AW857" s="13" t="s">
        <v>38</v>
      </c>
      <c r="AX857" s="13" t="s">
        <v>83</v>
      </c>
      <c r="AY857" s="60" t="s">
        <v>216</v>
      </c>
    </row>
    <row r="858" spans="1:51" s="13" customFormat="1" ht="12">
      <c r="A858" s="140"/>
      <c r="B858" s="141"/>
      <c r="C858" s="140"/>
      <c r="D858" s="137" t="s">
        <v>225</v>
      </c>
      <c r="E858" s="142" t="s">
        <v>1</v>
      </c>
      <c r="F858" s="143" t="s">
        <v>1140</v>
      </c>
      <c r="G858" s="140"/>
      <c r="H858" s="144">
        <v>0.95</v>
      </c>
      <c r="I858" s="61"/>
      <c r="J858" s="140"/>
      <c r="K858" s="140"/>
      <c r="L858" s="194"/>
      <c r="M858" s="140"/>
      <c r="N858" s="140"/>
      <c r="O858" s="140"/>
      <c r="P858" s="140"/>
      <c r="Q858" s="140"/>
      <c r="R858" s="140"/>
      <c r="S858" s="140"/>
      <c r="T858" s="140"/>
      <c r="U858" s="140"/>
      <c r="V858" s="140"/>
      <c r="W858" s="231"/>
      <c r="AT858" s="60" t="s">
        <v>225</v>
      </c>
      <c r="AU858" s="60" t="s">
        <v>93</v>
      </c>
      <c r="AV858" s="13" t="s">
        <v>93</v>
      </c>
      <c r="AW858" s="13" t="s">
        <v>38</v>
      </c>
      <c r="AX858" s="13" t="s">
        <v>83</v>
      </c>
      <c r="AY858" s="60" t="s">
        <v>216</v>
      </c>
    </row>
    <row r="859" spans="1:51" s="14" customFormat="1" ht="12">
      <c r="A859" s="145"/>
      <c r="B859" s="146"/>
      <c r="C859" s="145"/>
      <c r="D859" s="137" t="s">
        <v>225</v>
      </c>
      <c r="E859" s="147" t="s">
        <v>1</v>
      </c>
      <c r="F859" s="148" t="s">
        <v>229</v>
      </c>
      <c r="G859" s="145"/>
      <c r="H859" s="149">
        <v>33.71</v>
      </c>
      <c r="I859" s="63"/>
      <c r="J859" s="145"/>
      <c r="K859" s="145"/>
      <c r="L859" s="200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235"/>
      <c r="AT859" s="62" t="s">
        <v>225</v>
      </c>
      <c r="AU859" s="62" t="s">
        <v>93</v>
      </c>
      <c r="AV859" s="14" t="s">
        <v>223</v>
      </c>
      <c r="AW859" s="14" t="s">
        <v>38</v>
      </c>
      <c r="AX859" s="14" t="s">
        <v>91</v>
      </c>
      <c r="AY859" s="62" t="s">
        <v>216</v>
      </c>
    </row>
    <row r="860" spans="1:65" s="2" customFormat="1" ht="24.2" customHeight="1">
      <c r="A860" s="83"/>
      <c r="B860" s="84"/>
      <c r="C860" s="130" t="s">
        <v>1141</v>
      </c>
      <c r="D860" s="130" t="s">
        <v>218</v>
      </c>
      <c r="E860" s="131" t="s">
        <v>1142</v>
      </c>
      <c r="F860" s="132" t="s">
        <v>1143</v>
      </c>
      <c r="G860" s="133" t="s">
        <v>237</v>
      </c>
      <c r="H860" s="134">
        <v>811.85</v>
      </c>
      <c r="I860" s="57"/>
      <c r="J860" s="187">
        <f>ROUND(I860*H860,2)</f>
        <v>0</v>
      </c>
      <c r="K860" s="132" t="s">
        <v>222</v>
      </c>
      <c r="L860" s="188">
        <f>J860</f>
        <v>0</v>
      </c>
      <c r="M860" s="217"/>
      <c r="N860" s="217"/>
      <c r="O860" s="217"/>
      <c r="P860" s="217"/>
      <c r="Q860" s="217"/>
      <c r="R860" s="217"/>
      <c r="S860" s="217"/>
      <c r="T860" s="217"/>
      <c r="U860" s="217"/>
      <c r="V860" s="217"/>
      <c r="W860" s="249"/>
      <c r="X860" s="26"/>
      <c r="Y860" s="26"/>
      <c r="Z860" s="26"/>
      <c r="AA860" s="26"/>
      <c r="AB860" s="26"/>
      <c r="AC860" s="26"/>
      <c r="AD860" s="26"/>
      <c r="AE860" s="26"/>
      <c r="AR860" s="58" t="s">
        <v>223</v>
      </c>
      <c r="AT860" s="58" t="s">
        <v>218</v>
      </c>
      <c r="AU860" s="58" t="s">
        <v>93</v>
      </c>
      <c r="AY860" s="18" t="s">
        <v>216</v>
      </c>
      <c r="BE860" s="59">
        <f>IF(N860="základní",J860,0)</f>
        <v>0</v>
      </c>
      <c r="BF860" s="59">
        <f>IF(N860="snížená",J860,0)</f>
        <v>0</v>
      </c>
      <c r="BG860" s="59">
        <f>IF(N860="zákl. přenesená",J860,0)</f>
        <v>0</v>
      </c>
      <c r="BH860" s="59">
        <f>IF(N860="sníž. přenesená",J860,0)</f>
        <v>0</v>
      </c>
      <c r="BI860" s="59">
        <f>IF(N860="nulová",J860,0)</f>
        <v>0</v>
      </c>
      <c r="BJ860" s="18" t="s">
        <v>91</v>
      </c>
      <c r="BK860" s="59">
        <f>ROUND(I860*H860,2)</f>
        <v>0</v>
      </c>
      <c r="BL860" s="18" t="s">
        <v>223</v>
      </c>
      <c r="BM860" s="58" t="s">
        <v>1144</v>
      </c>
    </row>
    <row r="861" spans="1:51" s="13" customFormat="1" ht="12">
      <c r="A861" s="140"/>
      <c r="B861" s="141"/>
      <c r="C861" s="140"/>
      <c r="D861" s="137" t="s">
        <v>225</v>
      </c>
      <c r="E861" s="142" t="s">
        <v>1</v>
      </c>
      <c r="F861" s="143" t="s">
        <v>1145</v>
      </c>
      <c r="G861" s="140"/>
      <c r="H861" s="144">
        <v>28.6</v>
      </c>
      <c r="I861" s="61"/>
      <c r="J861" s="140"/>
      <c r="K861" s="140"/>
      <c r="L861" s="194"/>
      <c r="M861" s="140"/>
      <c r="N861" s="140"/>
      <c r="O861" s="140"/>
      <c r="P861" s="140"/>
      <c r="Q861" s="140"/>
      <c r="R861" s="140"/>
      <c r="S861" s="140"/>
      <c r="T861" s="140"/>
      <c r="U861" s="140"/>
      <c r="V861" s="140"/>
      <c r="W861" s="231"/>
      <c r="AT861" s="60" t="s">
        <v>225</v>
      </c>
      <c r="AU861" s="60" t="s">
        <v>93</v>
      </c>
      <c r="AV861" s="13" t="s">
        <v>93</v>
      </c>
      <c r="AW861" s="13" t="s">
        <v>38</v>
      </c>
      <c r="AX861" s="13" t="s">
        <v>83</v>
      </c>
      <c r="AY861" s="60" t="s">
        <v>216</v>
      </c>
    </row>
    <row r="862" spans="1:51" s="13" customFormat="1" ht="12">
      <c r="A862" s="140"/>
      <c r="B862" s="141"/>
      <c r="C862" s="140"/>
      <c r="D862" s="137" t="s">
        <v>225</v>
      </c>
      <c r="E862" s="142" t="s">
        <v>1</v>
      </c>
      <c r="F862" s="143" t="s">
        <v>1146</v>
      </c>
      <c r="G862" s="140"/>
      <c r="H862" s="144">
        <v>18.25</v>
      </c>
      <c r="I862" s="61"/>
      <c r="J862" s="140"/>
      <c r="K862" s="140"/>
      <c r="L862" s="194"/>
      <c r="M862" s="140"/>
      <c r="N862" s="140"/>
      <c r="O862" s="140"/>
      <c r="P862" s="140"/>
      <c r="Q862" s="140"/>
      <c r="R862" s="140"/>
      <c r="S862" s="140"/>
      <c r="T862" s="140"/>
      <c r="U862" s="140"/>
      <c r="V862" s="140"/>
      <c r="W862" s="231"/>
      <c r="AT862" s="60" t="s">
        <v>225</v>
      </c>
      <c r="AU862" s="60" t="s">
        <v>93</v>
      </c>
      <c r="AV862" s="13" t="s">
        <v>93</v>
      </c>
      <c r="AW862" s="13" t="s">
        <v>38</v>
      </c>
      <c r="AX862" s="13" t="s">
        <v>83</v>
      </c>
      <c r="AY862" s="60" t="s">
        <v>216</v>
      </c>
    </row>
    <row r="863" spans="1:51" s="13" customFormat="1" ht="12">
      <c r="A863" s="140"/>
      <c r="B863" s="141"/>
      <c r="C863" s="140"/>
      <c r="D863" s="137" t="s">
        <v>225</v>
      </c>
      <c r="E863" s="142" t="s">
        <v>1</v>
      </c>
      <c r="F863" s="143" t="s">
        <v>1147</v>
      </c>
      <c r="G863" s="140"/>
      <c r="H863" s="144">
        <v>39</v>
      </c>
      <c r="I863" s="61"/>
      <c r="J863" s="140"/>
      <c r="K863" s="140"/>
      <c r="L863" s="194"/>
      <c r="M863" s="140"/>
      <c r="N863" s="140"/>
      <c r="O863" s="140"/>
      <c r="P863" s="140"/>
      <c r="Q863" s="140"/>
      <c r="R863" s="140"/>
      <c r="S863" s="140"/>
      <c r="T863" s="140"/>
      <c r="U863" s="140"/>
      <c r="V863" s="140"/>
      <c r="W863" s="231"/>
      <c r="AT863" s="60" t="s">
        <v>225</v>
      </c>
      <c r="AU863" s="60" t="s">
        <v>93</v>
      </c>
      <c r="AV863" s="13" t="s">
        <v>93</v>
      </c>
      <c r="AW863" s="13" t="s">
        <v>38</v>
      </c>
      <c r="AX863" s="13" t="s">
        <v>83</v>
      </c>
      <c r="AY863" s="60" t="s">
        <v>216</v>
      </c>
    </row>
    <row r="864" spans="1:51" s="13" customFormat="1" ht="12">
      <c r="A864" s="140"/>
      <c r="B864" s="141"/>
      <c r="C864" s="140"/>
      <c r="D864" s="137" t="s">
        <v>225</v>
      </c>
      <c r="E864" s="142" t="s">
        <v>1</v>
      </c>
      <c r="F864" s="143" t="s">
        <v>1148</v>
      </c>
      <c r="G864" s="140"/>
      <c r="H864" s="144">
        <v>28.6</v>
      </c>
      <c r="I864" s="61"/>
      <c r="J864" s="140"/>
      <c r="K864" s="140"/>
      <c r="L864" s="194"/>
      <c r="M864" s="140"/>
      <c r="N864" s="140"/>
      <c r="O864" s="140"/>
      <c r="P864" s="140"/>
      <c r="Q864" s="140"/>
      <c r="R864" s="140"/>
      <c r="S864" s="140"/>
      <c r="T864" s="140"/>
      <c r="U864" s="140"/>
      <c r="V864" s="140"/>
      <c r="W864" s="231"/>
      <c r="AT864" s="60" t="s">
        <v>225</v>
      </c>
      <c r="AU864" s="60" t="s">
        <v>93</v>
      </c>
      <c r="AV864" s="13" t="s">
        <v>93</v>
      </c>
      <c r="AW864" s="13" t="s">
        <v>38</v>
      </c>
      <c r="AX864" s="13" t="s">
        <v>83</v>
      </c>
      <c r="AY864" s="60" t="s">
        <v>216</v>
      </c>
    </row>
    <row r="865" spans="1:51" s="13" customFormat="1" ht="12">
      <c r="A865" s="140"/>
      <c r="B865" s="141"/>
      <c r="C865" s="140"/>
      <c r="D865" s="137" t="s">
        <v>225</v>
      </c>
      <c r="E865" s="142" t="s">
        <v>1</v>
      </c>
      <c r="F865" s="143" t="s">
        <v>1149</v>
      </c>
      <c r="G865" s="140"/>
      <c r="H865" s="144">
        <v>29.3</v>
      </c>
      <c r="I865" s="61"/>
      <c r="J865" s="140"/>
      <c r="K865" s="140"/>
      <c r="L865" s="194"/>
      <c r="M865" s="140"/>
      <c r="N865" s="140"/>
      <c r="O865" s="140"/>
      <c r="P865" s="140"/>
      <c r="Q865" s="140"/>
      <c r="R865" s="140"/>
      <c r="S865" s="140"/>
      <c r="T865" s="140"/>
      <c r="U865" s="140"/>
      <c r="V865" s="140"/>
      <c r="W865" s="231"/>
      <c r="AT865" s="60" t="s">
        <v>225</v>
      </c>
      <c r="AU865" s="60" t="s">
        <v>93</v>
      </c>
      <c r="AV865" s="13" t="s">
        <v>93</v>
      </c>
      <c r="AW865" s="13" t="s">
        <v>38</v>
      </c>
      <c r="AX865" s="13" t="s">
        <v>83</v>
      </c>
      <c r="AY865" s="60" t="s">
        <v>216</v>
      </c>
    </row>
    <row r="866" spans="1:51" s="13" customFormat="1" ht="12">
      <c r="A866" s="140"/>
      <c r="B866" s="141"/>
      <c r="C866" s="140"/>
      <c r="D866" s="137" t="s">
        <v>225</v>
      </c>
      <c r="E866" s="142" t="s">
        <v>1</v>
      </c>
      <c r="F866" s="143" t="s">
        <v>1150</v>
      </c>
      <c r="G866" s="140"/>
      <c r="H866" s="144">
        <v>36.5</v>
      </c>
      <c r="I866" s="61"/>
      <c r="J866" s="140"/>
      <c r="K866" s="140"/>
      <c r="L866" s="194"/>
      <c r="M866" s="140"/>
      <c r="N866" s="140"/>
      <c r="O866" s="140"/>
      <c r="P866" s="140"/>
      <c r="Q866" s="140"/>
      <c r="R866" s="140"/>
      <c r="S866" s="140"/>
      <c r="T866" s="140"/>
      <c r="U866" s="140"/>
      <c r="V866" s="140"/>
      <c r="W866" s="231"/>
      <c r="AT866" s="60" t="s">
        <v>225</v>
      </c>
      <c r="AU866" s="60" t="s">
        <v>93</v>
      </c>
      <c r="AV866" s="13" t="s">
        <v>93</v>
      </c>
      <c r="AW866" s="13" t="s">
        <v>38</v>
      </c>
      <c r="AX866" s="13" t="s">
        <v>83</v>
      </c>
      <c r="AY866" s="60" t="s">
        <v>216</v>
      </c>
    </row>
    <row r="867" spans="1:51" s="13" customFormat="1" ht="12">
      <c r="A867" s="140"/>
      <c r="B867" s="141"/>
      <c r="C867" s="140"/>
      <c r="D867" s="137" t="s">
        <v>225</v>
      </c>
      <c r="E867" s="142" t="s">
        <v>1</v>
      </c>
      <c r="F867" s="143" t="s">
        <v>1151</v>
      </c>
      <c r="G867" s="140"/>
      <c r="H867" s="144">
        <v>39</v>
      </c>
      <c r="I867" s="61"/>
      <c r="J867" s="140"/>
      <c r="K867" s="140"/>
      <c r="L867" s="194"/>
      <c r="M867" s="140"/>
      <c r="N867" s="140"/>
      <c r="O867" s="140"/>
      <c r="P867" s="140"/>
      <c r="Q867" s="140"/>
      <c r="R867" s="140"/>
      <c r="S867" s="140"/>
      <c r="T867" s="140"/>
      <c r="U867" s="140"/>
      <c r="V867" s="140"/>
      <c r="W867" s="231"/>
      <c r="AT867" s="60" t="s">
        <v>225</v>
      </c>
      <c r="AU867" s="60" t="s">
        <v>93</v>
      </c>
      <c r="AV867" s="13" t="s">
        <v>93</v>
      </c>
      <c r="AW867" s="13" t="s">
        <v>38</v>
      </c>
      <c r="AX867" s="13" t="s">
        <v>83</v>
      </c>
      <c r="AY867" s="60" t="s">
        <v>216</v>
      </c>
    </row>
    <row r="868" spans="1:51" s="13" customFormat="1" ht="12">
      <c r="A868" s="140"/>
      <c r="B868" s="141"/>
      <c r="C868" s="140"/>
      <c r="D868" s="137" t="s">
        <v>225</v>
      </c>
      <c r="E868" s="142" t="s">
        <v>1</v>
      </c>
      <c r="F868" s="143" t="s">
        <v>1152</v>
      </c>
      <c r="G868" s="140"/>
      <c r="H868" s="144">
        <v>28.6</v>
      </c>
      <c r="I868" s="61"/>
      <c r="J868" s="140"/>
      <c r="K868" s="140"/>
      <c r="L868" s="194"/>
      <c r="M868" s="140"/>
      <c r="N868" s="140"/>
      <c r="O868" s="140"/>
      <c r="P868" s="140"/>
      <c r="Q868" s="140"/>
      <c r="R868" s="140"/>
      <c r="S868" s="140"/>
      <c r="T868" s="140"/>
      <c r="U868" s="140"/>
      <c r="V868" s="140"/>
      <c r="W868" s="231"/>
      <c r="AT868" s="60" t="s">
        <v>225</v>
      </c>
      <c r="AU868" s="60" t="s">
        <v>93</v>
      </c>
      <c r="AV868" s="13" t="s">
        <v>93</v>
      </c>
      <c r="AW868" s="13" t="s">
        <v>38</v>
      </c>
      <c r="AX868" s="13" t="s">
        <v>83</v>
      </c>
      <c r="AY868" s="60" t="s">
        <v>216</v>
      </c>
    </row>
    <row r="869" spans="1:51" s="13" customFormat="1" ht="12">
      <c r="A869" s="140"/>
      <c r="B869" s="141"/>
      <c r="C869" s="140"/>
      <c r="D869" s="137" t="s">
        <v>225</v>
      </c>
      <c r="E869" s="142" t="s">
        <v>1</v>
      </c>
      <c r="F869" s="143" t="s">
        <v>1153</v>
      </c>
      <c r="G869" s="140"/>
      <c r="H869" s="144">
        <v>29.5</v>
      </c>
      <c r="I869" s="61"/>
      <c r="J869" s="140"/>
      <c r="K869" s="140"/>
      <c r="L869" s="194"/>
      <c r="M869" s="140"/>
      <c r="N869" s="140"/>
      <c r="O869" s="140"/>
      <c r="P869" s="140"/>
      <c r="Q869" s="140"/>
      <c r="R869" s="140"/>
      <c r="S869" s="140"/>
      <c r="T869" s="140"/>
      <c r="U869" s="140"/>
      <c r="V869" s="140"/>
      <c r="W869" s="231"/>
      <c r="AT869" s="60" t="s">
        <v>225</v>
      </c>
      <c r="AU869" s="60" t="s">
        <v>93</v>
      </c>
      <c r="AV869" s="13" t="s">
        <v>93</v>
      </c>
      <c r="AW869" s="13" t="s">
        <v>38</v>
      </c>
      <c r="AX869" s="13" t="s">
        <v>83</v>
      </c>
      <c r="AY869" s="60" t="s">
        <v>216</v>
      </c>
    </row>
    <row r="870" spans="1:51" s="13" customFormat="1" ht="12">
      <c r="A870" s="140"/>
      <c r="B870" s="141"/>
      <c r="C870" s="140"/>
      <c r="D870" s="137" t="s">
        <v>225</v>
      </c>
      <c r="E870" s="142" t="s">
        <v>1</v>
      </c>
      <c r="F870" s="143" t="s">
        <v>1154</v>
      </c>
      <c r="G870" s="140"/>
      <c r="H870" s="144">
        <v>28.6</v>
      </c>
      <c r="I870" s="61"/>
      <c r="J870" s="140"/>
      <c r="K870" s="140"/>
      <c r="L870" s="194"/>
      <c r="M870" s="140"/>
      <c r="N870" s="140"/>
      <c r="O870" s="140"/>
      <c r="P870" s="140"/>
      <c r="Q870" s="140"/>
      <c r="R870" s="140"/>
      <c r="S870" s="140"/>
      <c r="T870" s="140"/>
      <c r="U870" s="140"/>
      <c r="V870" s="140"/>
      <c r="W870" s="231"/>
      <c r="AT870" s="60" t="s">
        <v>225</v>
      </c>
      <c r="AU870" s="60" t="s">
        <v>93</v>
      </c>
      <c r="AV870" s="13" t="s">
        <v>93</v>
      </c>
      <c r="AW870" s="13" t="s">
        <v>38</v>
      </c>
      <c r="AX870" s="13" t="s">
        <v>83</v>
      </c>
      <c r="AY870" s="60" t="s">
        <v>216</v>
      </c>
    </row>
    <row r="871" spans="1:51" s="13" customFormat="1" ht="12">
      <c r="A871" s="140"/>
      <c r="B871" s="141"/>
      <c r="C871" s="140"/>
      <c r="D871" s="137" t="s">
        <v>225</v>
      </c>
      <c r="E871" s="142" t="s">
        <v>1</v>
      </c>
      <c r="F871" s="143" t="s">
        <v>1155</v>
      </c>
      <c r="G871" s="140"/>
      <c r="H871" s="144">
        <v>29.3</v>
      </c>
      <c r="I871" s="61"/>
      <c r="J871" s="140"/>
      <c r="K871" s="140"/>
      <c r="L871" s="194"/>
      <c r="M871" s="140"/>
      <c r="N871" s="140"/>
      <c r="O871" s="140"/>
      <c r="P871" s="140"/>
      <c r="Q871" s="140"/>
      <c r="R871" s="140"/>
      <c r="S871" s="140"/>
      <c r="T871" s="140"/>
      <c r="U871" s="140"/>
      <c r="V871" s="140"/>
      <c r="W871" s="231"/>
      <c r="AT871" s="60" t="s">
        <v>225</v>
      </c>
      <c r="AU871" s="60" t="s">
        <v>93</v>
      </c>
      <c r="AV871" s="13" t="s">
        <v>93</v>
      </c>
      <c r="AW871" s="13" t="s">
        <v>38</v>
      </c>
      <c r="AX871" s="13" t="s">
        <v>83</v>
      </c>
      <c r="AY871" s="60" t="s">
        <v>216</v>
      </c>
    </row>
    <row r="872" spans="1:51" s="13" customFormat="1" ht="12">
      <c r="A872" s="140"/>
      <c r="B872" s="141"/>
      <c r="C872" s="140"/>
      <c r="D872" s="137" t="s">
        <v>225</v>
      </c>
      <c r="E872" s="142" t="s">
        <v>1</v>
      </c>
      <c r="F872" s="143" t="s">
        <v>1156</v>
      </c>
      <c r="G872" s="140"/>
      <c r="H872" s="144">
        <v>28.6</v>
      </c>
      <c r="I872" s="61"/>
      <c r="J872" s="140"/>
      <c r="K872" s="140"/>
      <c r="L872" s="194"/>
      <c r="M872" s="140"/>
      <c r="N872" s="140"/>
      <c r="O872" s="140"/>
      <c r="P872" s="140"/>
      <c r="Q872" s="140"/>
      <c r="R872" s="140"/>
      <c r="S872" s="140"/>
      <c r="T872" s="140"/>
      <c r="U872" s="140"/>
      <c r="V872" s="140"/>
      <c r="W872" s="231"/>
      <c r="AT872" s="60" t="s">
        <v>225</v>
      </c>
      <c r="AU872" s="60" t="s">
        <v>93</v>
      </c>
      <c r="AV872" s="13" t="s">
        <v>93</v>
      </c>
      <c r="AW872" s="13" t="s">
        <v>38</v>
      </c>
      <c r="AX872" s="13" t="s">
        <v>83</v>
      </c>
      <c r="AY872" s="60" t="s">
        <v>216</v>
      </c>
    </row>
    <row r="873" spans="1:51" s="13" customFormat="1" ht="12">
      <c r="A873" s="140"/>
      <c r="B873" s="141"/>
      <c r="C873" s="140"/>
      <c r="D873" s="137" t="s">
        <v>225</v>
      </c>
      <c r="E873" s="142" t="s">
        <v>1</v>
      </c>
      <c r="F873" s="143" t="s">
        <v>1157</v>
      </c>
      <c r="G873" s="140"/>
      <c r="H873" s="144">
        <v>18.6</v>
      </c>
      <c r="I873" s="61"/>
      <c r="J873" s="140"/>
      <c r="K873" s="140"/>
      <c r="L873" s="194"/>
      <c r="M873" s="140"/>
      <c r="N873" s="140"/>
      <c r="O873" s="140"/>
      <c r="P873" s="140"/>
      <c r="Q873" s="140"/>
      <c r="R873" s="140"/>
      <c r="S873" s="140"/>
      <c r="T873" s="140"/>
      <c r="U873" s="140"/>
      <c r="V873" s="140"/>
      <c r="W873" s="231"/>
      <c r="AT873" s="60" t="s">
        <v>225</v>
      </c>
      <c r="AU873" s="60" t="s">
        <v>93</v>
      </c>
      <c r="AV873" s="13" t="s">
        <v>93</v>
      </c>
      <c r="AW873" s="13" t="s">
        <v>38</v>
      </c>
      <c r="AX873" s="13" t="s">
        <v>83</v>
      </c>
      <c r="AY873" s="60" t="s">
        <v>216</v>
      </c>
    </row>
    <row r="874" spans="1:51" s="13" customFormat="1" ht="12">
      <c r="A874" s="140"/>
      <c r="B874" s="141"/>
      <c r="C874" s="140"/>
      <c r="D874" s="137" t="s">
        <v>225</v>
      </c>
      <c r="E874" s="142" t="s">
        <v>1</v>
      </c>
      <c r="F874" s="143" t="s">
        <v>1158</v>
      </c>
      <c r="G874" s="140"/>
      <c r="H874" s="144">
        <v>29.5</v>
      </c>
      <c r="I874" s="61"/>
      <c r="J874" s="140"/>
      <c r="K874" s="140"/>
      <c r="L874" s="194"/>
      <c r="M874" s="140"/>
      <c r="N874" s="140"/>
      <c r="O874" s="140"/>
      <c r="P874" s="140"/>
      <c r="Q874" s="140"/>
      <c r="R874" s="140"/>
      <c r="S874" s="140"/>
      <c r="T874" s="140"/>
      <c r="U874" s="140"/>
      <c r="V874" s="140"/>
      <c r="W874" s="231"/>
      <c r="AT874" s="60" t="s">
        <v>225</v>
      </c>
      <c r="AU874" s="60" t="s">
        <v>93</v>
      </c>
      <c r="AV874" s="13" t="s">
        <v>93</v>
      </c>
      <c r="AW874" s="13" t="s">
        <v>38</v>
      </c>
      <c r="AX874" s="13" t="s">
        <v>83</v>
      </c>
      <c r="AY874" s="60" t="s">
        <v>216</v>
      </c>
    </row>
    <row r="875" spans="1:51" s="13" customFormat="1" ht="12">
      <c r="A875" s="140"/>
      <c r="B875" s="141"/>
      <c r="C875" s="140"/>
      <c r="D875" s="137" t="s">
        <v>225</v>
      </c>
      <c r="E875" s="142" t="s">
        <v>1</v>
      </c>
      <c r="F875" s="143" t="s">
        <v>1159</v>
      </c>
      <c r="G875" s="140"/>
      <c r="H875" s="144">
        <v>16.5</v>
      </c>
      <c r="I875" s="61"/>
      <c r="J875" s="140"/>
      <c r="K875" s="140"/>
      <c r="L875" s="194"/>
      <c r="M875" s="140"/>
      <c r="N875" s="140"/>
      <c r="O875" s="140"/>
      <c r="P875" s="140"/>
      <c r="Q875" s="140"/>
      <c r="R875" s="140"/>
      <c r="S875" s="140"/>
      <c r="T875" s="140"/>
      <c r="U875" s="140"/>
      <c r="V875" s="140"/>
      <c r="W875" s="231"/>
      <c r="AT875" s="60" t="s">
        <v>225</v>
      </c>
      <c r="AU875" s="60" t="s">
        <v>93</v>
      </c>
      <c r="AV875" s="13" t="s">
        <v>93</v>
      </c>
      <c r="AW875" s="13" t="s">
        <v>38</v>
      </c>
      <c r="AX875" s="13" t="s">
        <v>83</v>
      </c>
      <c r="AY875" s="60" t="s">
        <v>216</v>
      </c>
    </row>
    <row r="876" spans="1:51" s="13" customFormat="1" ht="12">
      <c r="A876" s="140"/>
      <c r="B876" s="141"/>
      <c r="C876" s="140"/>
      <c r="D876" s="137" t="s">
        <v>225</v>
      </c>
      <c r="E876" s="142" t="s">
        <v>1</v>
      </c>
      <c r="F876" s="143" t="s">
        <v>1160</v>
      </c>
      <c r="G876" s="140"/>
      <c r="H876" s="144">
        <v>52.6</v>
      </c>
      <c r="I876" s="61"/>
      <c r="J876" s="140"/>
      <c r="K876" s="140"/>
      <c r="L876" s="194"/>
      <c r="M876" s="140"/>
      <c r="N876" s="140"/>
      <c r="O876" s="140"/>
      <c r="P876" s="140"/>
      <c r="Q876" s="140"/>
      <c r="R876" s="140"/>
      <c r="S876" s="140"/>
      <c r="T876" s="140"/>
      <c r="U876" s="140"/>
      <c r="V876" s="140"/>
      <c r="W876" s="231"/>
      <c r="AT876" s="60" t="s">
        <v>225</v>
      </c>
      <c r="AU876" s="60" t="s">
        <v>93</v>
      </c>
      <c r="AV876" s="13" t="s">
        <v>93</v>
      </c>
      <c r="AW876" s="13" t="s">
        <v>38</v>
      </c>
      <c r="AX876" s="13" t="s">
        <v>83</v>
      </c>
      <c r="AY876" s="60" t="s">
        <v>216</v>
      </c>
    </row>
    <row r="877" spans="1:51" s="13" customFormat="1" ht="12">
      <c r="A877" s="140"/>
      <c r="B877" s="141"/>
      <c r="C877" s="140"/>
      <c r="D877" s="137" t="s">
        <v>225</v>
      </c>
      <c r="E877" s="142" t="s">
        <v>1</v>
      </c>
      <c r="F877" s="143" t="s">
        <v>1161</v>
      </c>
      <c r="G877" s="140"/>
      <c r="H877" s="144">
        <v>28.6</v>
      </c>
      <c r="I877" s="61"/>
      <c r="J877" s="140"/>
      <c r="K877" s="140"/>
      <c r="L877" s="194"/>
      <c r="M877" s="140"/>
      <c r="N877" s="140"/>
      <c r="O877" s="140"/>
      <c r="P877" s="140"/>
      <c r="Q877" s="140"/>
      <c r="R877" s="140"/>
      <c r="S877" s="140"/>
      <c r="T877" s="140"/>
      <c r="U877" s="140"/>
      <c r="V877" s="140"/>
      <c r="W877" s="231"/>
      <c r="AT877" s="60" t="s">
        <v>225</v>
      </c>
      <c r="AU877" s="60" t="s">
        <v>93</v>
      </c>
      <c r="AV877" s="13" t="s">
        <v>93</v>
      </c>
      <c r="AW877" s="13" t="s">
        <v>38</v>
      </c>
      <c r="AX877" s="13" t="s">
        <v>83</v>
      </c>
      <c r="AY877" s="60" t="s">
        <v>216</v>
      </c>
    </row>
    <row r="878" spans="1:51" s="13" customFormat="1" ht="12">
      <c r="A878" s="140"/>
      <c r="B878" s="141"/>
      <c r="C878" s="140"/>
      <c r="D878" s="137" t="s">
        <v>225</v>
      </c>
      <c r="E878" s="142" t="s">
        <v>1</v>
      </c>
      <c r="F878" s="143" t="s">
        <v>1162</v>
      </c>
      <c r="G878" s="140"/>
      <c r="H878" s="144">
        <v>56.5</v>
      </c>
      <c r="I878" s="61"/>
      <c r="J878" s="140"/>
      <c r="K878" s="140"/>
      <c r="L878" s="194"/>
      <c r="M878" s="140"/>
      <c r="N878" s="140"/>
      <c r="O878" s="140"/>
      <c r="P878" s="140"/>
      <c r="Q878" s="140"/>
      <c r="R878" s="140"/>
      <c r="S878" s="140"/>
      <c r="T878" s="140"/>
      <c r="U878" s="140"/>
      <c r="V878" s="140"/>
      <c r="W878" s="231"/>
      <c r="AT878" s="60" t="s">
        <v>225</v>
      </c>
      <c r="AU878" s="60" t="s">
        <v>93</v>
      </c>
      <c r="AV878" s="13" t="s">
        <v>93</v>
      </c>
      <c r="AW878" s="13" t="s">
        <v>38</v>
      </c>
      <c r="AX878" s="13" t="s">
        <v>83</v>
      </c>
      <c r="AY878" s="60" t="s">
        <v>216</v>
      </c>
    </row>
    <row r="879" spans="1:51" s="13" customFormat="1" ht="12">
      <c r="A879" s="140"/>
      <c r="B879" s="141"/>
      <c r="C879" s="140"/>
      <c r="D879" s="137" t="s">
        <v>225</v>
      </c>
      <c r="E879" s="142" t="s">
        <v>1</v>
      </c>
      <c r="F879" s="143" t="s">
        <v>1163</v>
      </c>
      <c r="G879" s="140"/>
      <c r="H879" s="144">
        <v>57.3</v>
      </c>
      <c r="I879" s="61"/>
      <c r="J879" s="140"/>
      <c r="K879" s="140"/>
      <c r="L879" s="194"/>
      <c r="M879" s="140"/>
      <c r="N879" s="140"/>
      <c r="O879" s="140"/>
      <c r="P879" s="140"/>
      <c r="Q879" s="140"/>
      <c r="R879" s="140"/>
      <c r="S879" s="140"/>
      <c r="T879" s="140"/>
      <c r="U879" s="140"/>
      <c r="V879" s="140"/>
      <c r="W879" s="231"/>
      <c r="AT879" s="60" t="s">
        <v>225</v>
      </c>
      <c r="AU879" s="60" t="s">
        <v>93</v>
      </c>
      <c r="AV879" s="13" t="s">
        <v>93</v>
      </c>
      <c r="AW879" s="13" t="s">
        <v>38</v>
      </c>
      <c r="AX879" s="13" t="s">
        <v>83</v>
      </c>
      <c r="AY879" s="60" t="s">
        <v>216</v>
      </c>
    </row>
    <row r="880" spans="1:51" s="13" customFormat="1" ht="12">
      <c r="A880" s="140"/>
      <c r="B880" s="141"/>
      <c r="C880" s="140"/>
      <c r="D880" s="137" t="s">
        <v>225</v>
      </c>
      <c r="E880" s="142" t="s">
        <v>1</v>
      </c>
      <c r="F880" s="143" t="s">
        <v>1164</v>
      </c>
      <c r="G880" s="140"/>
      <c r="H880" s="144">
        <v>58.4</v>
      </c>
      <c r="I880" s="61"/>
      <c r="J880" s="140"/>
      <c r="K880" s="140"/>
      <c r="L880" s="194"/>
      <c r="M880" s="140"/>
      <c r="N880" s="140"/>
      <c r="O880" s="140"/>
      <c r="P880" s="140"/>
      <c r="Q880" s="140"/>
      <c r="R880" s="140"/>
      <c r="S880" s="140"/>
      <c r="T880" s="140"/>
      <c r="U880" s="140"/>
      <c r="V880" s="140"/>
      <c r="W880" s="231"/>
      <c r="AT880" s="60" t="s">
        <v>225</v>
      </c>
      <c r="AU880" s="60" t="s">
        <v>93</v>
      </c>
      <c r="AV880" s="13" t="s">
        <v>93</v>
      </c>
      <c r="AW880" s="13" t="s">
        <v>38</v>
      </c>
      <c r="AX880" s="13" t="s">
        <v>83</v>
      </c>
      <c r="AY880" s="60" t="s">
        <v>216</v>
      </c>
    </row>
    <row r="881" spans="1:51" s="13" customFormat="1" ht="12">
      <c r="A881" s="140"/>
      <c r="B881" s="141"/>
      <c r="C881" s="140"/>
      <c r="D881" s="137" t="s">
        <v>225</v>
      </c>
      <c r="E881" s="142" t="s">
        <v>1</v>
      </c>
      <c r="F881" s="143" t="s">
        <v>1165</v>
      </c>
      <c r="G881" s="140"/>
      <c r="H881" s="144">
        <v>34.5</v>
      </c>
      <c r="I881" s="61"/>
      <c r="J881" s="140"/>
      <c r="K881" s="140"/>
      <c r="L881" s="194"/>
      <c r="M881" s="140"/>
      <c r="N881" s="140"/>
      <c r="O881" s="140"/>
      <c r="P881" s="140"/>
      <c r="Q881" s="140"/>
      <c r="R881" s="140"/>
      <c r="S881" s="140"/>
      <c r="T881" s="140"/>
      <c r="U881" s="140"/>
      <c r="V881" s="140"/>
      <c r="W881" s="231"/>
      <c r="AT881" s="60" t="s">
        <v>225</v>
      </c>
      <c r="AU881" s="60" t="s">
        <v>93</v>
      </c>
      <c r="AV881" s="13" t="s">
        <v>93</v>
      </c>
      <c r="AW881" s="13" t="s">
        <v>38</v>
      </c>
      <c r="AX881" s="13" t="s">
        <v>83</v>
      </c>
      <c r="AY881" s="60" t="s">
        <v>216</v>
      </c>
    </row>
    <row r="882" spans="1:51" s="13" customFormat="1" ht="12">
      <c r="A882" s="140"/>
      <c r="B882" s="141"/>
      <c r="C882" s="140"/>
      <c r="D882" s="137" t="s">
        <v>225</v>
      </c>
      <c r="E882" s="142" t="s">
        <v>1</v>
      </c>
      <c r="F882" s="143" t="s">
        <v>1166</v>
      </c>
      <c r="G882" s="140"/>
      <c r="H882" s="144">
        <v>29</v>
      </c>
      <c r="I882" s="61"/>
      <c r="J882" s="140"/>
      <c r="K882" s="140"/>
      <c r="L882" s="194"/>
      <c r="M882" s="140"/>
      <c r="N882" s="140"/>
      <c r="O882" s="140"/>
      <c r="P882" s="140"/>
      <c r="Q882" s="140"/>
      <c r="R882" s="140"/>
      <c r="S882" s="140"/>
      <c r="T882" s="140"/>
      <c r="U882" s="140"/>
      <c r="V882" s="140"/>
      <c r="W882" s="231"/>
      <c r="AT882" s="60" t="s">
        <v>225</v>
      </c>
      <c r="AU882" s="60" t="s">
        <v>93</v>
      </c>
      <c r="AV882" s="13" t="s">
        <v>93</v>
      </c>
      <c r="AW882" s="13" t="s">
        <v>38</v>
      </c>
      <c r="AX882" s="13" t="s">
        <v>83</v>
      </c>
      <c r="AY882" s="60" t="s">
        <v>216</v>
      </c>
    </row>
    <row r="883" spans="1:51" s="13" customFormat="1" ht="12">
      <c r="A883" s="140"/>
      <c r="B883" s="141"/>
      <c r="C883" s="140"/>
      <c r="D883" s="137" t="s">
        <v>225</v>
      </c>
      <c r="E883" s="142" t="s">
        <v>1</v>
      </c>
      <c r="F883" s="143" t="s">
        <v>1167</v>
      </c>
      <c r="G883" s="140"/>
      <c r="H883" s="144">
        <v>36.5</v>
      </c>
      <c r="I883" s="61"/>
      <c r="J883" s="140"/>
      <c r="K883" s="140"/>
      <c r="L883" s="194"/>
      <c r="M883" s="140"/>
      <c r="N883" s="140"/>
      <c r="O883" s="140"/>
      <c r="P883" s="140"/>
      <c r="Q883" s="140"/>
      <c r="R883" s="140"/>
      <c r="S883" s="140"/>
      <c r="T883" s="140"/>
      <c r="U883" s="140"/>
      <c r="V883" s="140"/>
      <c r="W883" s="231"/>
      <c r="AT883" s="60" t="s">
        <v>225</v>
      </c>
      <c r="AU883" s="60" t="s">
        <v>93</v>
      </c>
      <c r="AV883" s="13" t="s">
        <v>93</v>
      </c>
      <c r="AW883" s="13" t="s">
        <v>38</v>
      </c>
      <c r="AX883" s="13" t="s">
        <v>83</v>
      </c>
      <c r="AY883" s="60" t="s">
        <v>216</v>
      </c>
    </row>
    <row r="884" spans="1:51" s="13" customFormat="1" ht="12">
      <c r="A884" s="140"/>
      <c r="B884" s="141"/>
      <c r="C884" s="140"/>
      <c r="D884" s="137" t="s">
        <v>225</v>
      </c>
      <c r="E884" s="142" t="s">
        <v>1</v>
      </c>
      <c r="F884" s="143" t="s">
        <v>1168</v>
      </c>
      <c r="G884" s="140"/>
      <c r="H884" s="144">
        <v>30</v>
      </c>
      <c r="I884" s="61"/>
      <c r="J884" s="140"/>
      <c r="K884" s="140"/>
      <c r="L884" s="194"/>
      <c r="M884" s="140"/>
      <c r="N884" s="140"/>
      <c r="O884" s="140"/>
      <c r="P884" s="140"/>
      <c r="Q884" s="140"/>
      <c r="R884" s="140"/>
      <c r="S884" s="140"/>
      <c r="T884" s="140"/>
      <c r="U884" s="140"/>
      <c r="V884" s="140"/>
      <c r="W884" s="231"/>
      <c r="AT884" s="60" t="s">
        <v>225</v>
      </c>
      <c r="AU884" s="60" t="s">
        <v>93</v>
      </c>
      <c r="AV884" s="13" t="s">
        <v>93</v>
      </c>
      <c r="AW884" s="13" t="s">
        <v>38</v>
      </c>
      <c r="AX884" s="13" t="s">
        <v>83</v>
      </c>
      <c r="AY884" s="60" t="s">
        <v>216</v>
      </c>
    </row>
    <row r="885" spans="1:51" s="14" customFormat="1" ht="12">
      <c r="A885" s="145"/>
      <c r="B885" s="146"/>
      <c r="C885" s="145"/>
      <c r="D885" s="137" t="s">
        <v>225</v>
      </c>
      <c r="E885" s="147" t="s">
        <v>1</v>
      </c>
      <c r="F885" s="148" t="s">
        <v>229</v>
      </c>
      <c r="G885" s="145"/>
      <c r="H885" s="149">
        <v>811.85</v>
      </c>
      <c r="I885" s="63"/>
      <c r="J885" s="145"/>
      <c r="K885" s="145"/>
      <c r="L885" s="200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235"/>
      <c r="AT885" s="62" t="s">
        <v>225</v>
      </c>
      <c r="AU885" s="62" t="s">
        <v>93</v>
      </c>
      <c r="AV885" s="14" t="s">
        <v>223</v>
      </c>
      <c r="AW885" s="14" t="s">
        <v>38</v>
      </c>
      <c r="AX885" s="14" t="s">
        <v>91</v>
      </c>
      <c r="AY885" s="62" t="s">
        <v>216</v>
      </c>
    </row>
    <row r="886" spans="1:65" s="2" customFormat="1" ht="33" customHeight="1">
      <c r="A886" s="83"/>
      <c r="B886" s="84"/>
      <c r="C886" s="130" t="s">
        <v>1169</v>
      </c>
      <c r="D886" s="130" t="s">
        <v>218</v>
      </c>
      <c r="E886" s="131" t="s">
        <v>1170</v>
      </c>
      <c r="F886" s="132" t="s">
        <v>1171</v>
      </c>
      <c r="G886" s="133" t="s">
        <v>221</v>
      </c>
      <c r="H886" s="134">
        <v>34.38</v>
      </c>
      <c r="I886" s="57"/>
      <c r="J886" s="187">
        <f>ROUND(I886*H886,2)</f>
        <v>0</v>
      </c>
      <c r="K886" s="132" t="s">
        <v>222</v>
      </c>
      <c r="L886" s="188">
        <f>J886</f>
        <v>0</v>
      </c>
      <c r="M886" s="217"/>
      <c r="N886" s="217"/>
      <c r="O886" s="217"/>
      <c r="P886" s="217"/>
      <c r="Q886" s="217"/>
      <c r="R886" s="217"/>
      <c r="S886" s="217"/>
      <c r="T886" s="217"/>
      <c r="U886" s="217"/>
      <c r="V886" s="217"/>
      <c r="W886" s="249"/>
      <c r="X886" s="26"/>
      <c r="Y886" s="26"/>
      <c r="Z886" s="26"/>
      <c r="AA886" s="26"/>
      <c r="AB886" s="26"/>
      <c r="AC886" s="26"/>
      <c r="AD886" s="26"/>
      <c r="AE886" s="26"/>
      <c r="AR886" s="58" t="s">
        <v>223</v>
      </c>
      <c r="AT886" s="58" t="s">
        <v>218</v>
      </c>
      <c r="AU886" s="58" t="s">
        <v>93</v>
      </c>
      <c r="AY886" s="18" t="s">
        <v>216</v>
      </c>
      <c r="BE886" s="59">
        <f>IF(N886="základní",J886,0)</f>
        <v>0</v>
      </c>
      <c r="BF886" s="59">
        <f>IF(N886="snížená",J886,0)</f>
        <v>0</v>
      </c>
      <c r="BG886" s="59">
        <f>IF(N886="zákl. přenesená",J886,0)</f>
        <v>0</v>
      </c>
      <c r="BH886" s="59">
        <f>IF(N886="sníž. přenesená",J886,0)</f>
        <v>0</v>
      </c>
      <c r="BI886" s="59">
        <f>IF(N886="nulová",J886,0)</f>
        <v>0</v>
      </c>
      <c r="BJ886" s="18" t="s">
        <v>91</v>
      </c>
      <c r="BK886" s="59">
        <f>ROUND(I886*H886,2)</f>
        <v>0</v>
      </c>
      <c r="BL886" s="18" t="s">
        <v>223</v>
      </c>
      <c r="BM886" s="58" t="s">
        <v>1172</v>
      </c>
    </row>
    <row r="887" spans="1:51" s="13" customFormat="1" ht="12">
      <c r="A887" s="140"/>
      <c r="B887" s="141"/>
      <c r="C887" s="140"/>
      <c r="D887" s="137" t="s">
        <v>225</v>
      </c>
      <c r="E887" s="142" t="s">
        <v>1</v>
      </c>
      <c r="F887" s="143" t="s">
        <v>142</v>
      </c>
      <c r="G887" s="140"/>
      <c r="H887" s="144">
        <v>34.38</v>
      </c>
      <c r="I887" s="61"/>
      <c r="J887" s="140"/>
      <c r="K887" s="140"/>
      <c r="L887" s="194"/>
      <c r="M887" s="140"/>
      <c r="N887" s="140"/>
      <c r="O887" s="140"/>
      <c r="P887" s="140"/>
      <c r="Q887" s="140"/>
      <c r="R887" s="140"/>
      <c r="S887" s="140"/>
      <c r="T887" s="140"/>
      <c r="U887" s="140"/>
      <c r="V887" s="140"/>
      <c r="W887" s="231"/>
      <c r="AT887" s="60" t="s">
        <v>225</v>
      </c>
      <c r="AU887" s="60" t="s">
        <v>93</v>
      </c>
      <c r="AV887" s="13" t="s">
        <v>93</v>
      </c>
      <c r="AW887" s="13" t="s">
        <v>38</v>
      </c>
      <c r="AX887" s="13" t="s">
        <v>83</v>
      </c>
      <c r="AY887" s="60" t="s">
        <v>216</v>
      </c>
    </row>
    <row r="888" spans="1:51" s="14" customFormat="1" ht="12">
      <c r="A888" s="145"/>
      <c r="B888" s="146"/>
      <c r="C888" s="145"/>
      <c r="D888" s="137" t="s">
        <v>225</v>
      </c>
      <c r="E888" s="147" t="s">
        <v>1</v>
      </c>
      <c r="F888" s="148" t="s">
        <v>229</v>
      </c>
      <c r="G888" s="145"/>
      <c r="H888" s="149">
        <v>34.38</v>
      </c>
      <c r="I888" s="63"/>
      <c r="J888" s="145"/>
      <c r="K888" s="145"/>
      <c r="L888" s="200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235"/>
      <c r="AT888" s="62" t="s">
        <v>225</v>
      </c>
      <c r="AU888" s="62" t="s">
        <v>93</v>
      </c>
      <c r="AV888" s="14" t="s">
        <v>223</v>
      </c>
      <c r="AW888" s="14" t="s">
        <v>38</v>
      </c>
      <c r="AX888" s="14" t="s">
        <v>91</v>
      </c>
      <c r="AY888" s="62" t="s">
        <v>216</v>
      </c>
    </row>
    <row r="889" spans="1:65" s="2" customFormat="1" ht="33" customHeight="1">
      <c r="A889" s="83"/>
      <c r="B889" s="84"/>
      <c r="C889" s="130" t="s">
        <v>1173</v>
      </c>
      <c r="D889" s="130" t="s">
        <v>218</v>
      </c>
      <c r="E889" s="131" t="s">
        <v>1174</v>
      </c>
      <c r="F889" s="132" t="s">
        <v>1175</v>
      </c>
      <c r="G889" s="133" t="s">
        <v>221</v>
      </c>
      <c r="H889" s="134">
        <v>2810.308</v>
      </c>
      <c r="I889" s="57"/>
      <c r="J889" s="187">
        <f>ROUND(I889*H889,2)</f>
        <v>0</v>
      </c>
      <c r="K889" s="132" t="s">
        <v>222</v>
      </c>
      <c r="L889" s="188">
        <f>J889</f>
        <v>0</v>
      </c>
      <c r="M889" s="217"/>
      <c r="N889" s="217"/>
      <c r="O889" s="217"/>
      <c r="P889" s="217"/>
      <c r="Q889" s="217"/>
      <c r="R889" s="217"/>
      <c r="S889" s="217"/>
      <c r="T889" s="217"/>
      <c r="U889" s="217"/>
      <c r="V889" s="217"/>
      <c r="W889" s="249"/>
      <c r="X889" s="26"/>
      <c r="Y889" s="26"/>
      <c r="Z889" s="26"/>
      <c r="AA889" s="26"/>
      <c r="AB889" s="26"/>
      <c r="AC889" s="26"/>
      <c r="AD889" s="26"/>
      <c r="AE889" s="26"/>
      <c r="AR889" s="58" t="s">
        <v>223</v>
      </c>
      <c r="AT889" s="58" t="s">
        <v>218</v>
      </c>
      <c r="AU889" s="58" t="s">
        <v>93</v>
      </c>
      <c r="AY889" s="18" t="s">
        <v>216</v>
      </c>
      <c r="BE889" s="59">
        <f>IF(N889="základní",J889,0)</f>
        <v>0</v>
      </c>
      <c r="BF889" s="59">
        <f>IF(N889="snížená",J889,0)</f>
        <v>0</v>
      </c>
      <c r="BG889" s="59">
        <f>IF(N889="zákl. přenesená",J889,0)</f>
        <v>0</v>
      </c>
      <c r="BH889" s="59">
        <f>IF(N889="sníž. přenesená",J889,0)</f>
        <v>0</v>
      </c>
      <c r="BI889" s="59">
        <f>IF(N889="nulová",J889,0)</f>
        <v>0</v>
      </c>
      <c r="BJ889" s="18" t="s">
        <v>91</v>
      </c>
      <c r="BK889" s="59">
        <f>ROUND(I889*H889,2)</f>
        <v>0</v>
      </c>
      <c r="BL889" s="18" t="s">
        <v>223</v>
      </c>
      <c r="BM889" s="58" t="s">
        <v>1176</v>
      </c>
    </row>
    <row r="890" spans="1:51" s="13" customFormat="1" ht="33.75">
      <c r="A890" s="140"/>
      <c r="B890" s="141"/>
      <c r="C890" s="140"/>
      <c r="D890" s="137" t="s">
        <v>225</v>
      </c>
      <c r="E890" s="142" t="s">
        <v>1</v>
      </c>
      <c r="F890" s="143" t="s">
        <v>1177</v>
      </c>
      <c r="G890" s="140"/>
      <c r="H890" s="144">
        <v>18.159</v>
      </c>
      <c r="I890" s="61"/>
      <c r="J890" s="140"/>
      <c r="K890" s="140"/>
      <c r="L890" s="194"/>
      <c r="M890" s="140"/>
      <c r="N890" s="140"/>
      <c r="O890" s="140"/>
      <c r="P890" s="140"/>
      <c r="Q890" s="140"/>
      <c r="R890" s="140"/>
      <c r="S890" s="140"/>
      <c r="T890" s="140"/>
      <c r="U890" s="140"/>
      <c r="V890" s="140"/>
      <c r="W890" s="231"/>
      <c r="AT890" s="60" t="s">
        <v>225</v>
      </c>
      <c r="AU890" s="60" t="s">
        <v>93</v>
      </c>
      <c r="AV890" s="13" t="s">
        <v>93</v>
      </c>
      <c r="AW890" s="13" t="s">
        <v>38</v>
      </c>
      <c r="AX890" s="13" t="s">
        <v>83</v>
      </c>
      <c r="AY890" s="60" t="s">
        <v>216</v>
      </c>
    </row>
    <row r="891" spans="1:51" s="13" customFormat="1" ht="33.75">
      <c r="A891" s="140"/>
      <c r="B891" s="141"/>
      <c r="C891" s="140"/>
      <c r="D891" s="137" t="s">
        <v>225</v>
      </c>
      <c r="E891" s="142" t="s">
        <v>1</v>
      </c>
      <c r="F891" s="143" t="s">
        <v>1178</v>
      </c>
      <c r="G891" s="140"/>
      <c r="H891" s="144">
        <v>23.356</v>
      </c>
      <c r="I891" s="61"/>
      <c r="J891" s="140"/>
      <c r="K891" s="140"/>
      <c r="L891" s="194"/>
      <c r="M891" s="140"/>
      <c r="N891" s="140"/>
      <c r="O891" s="140"/>
      <c r="P891" s="140"/>
      <c r="Q891" s="140"/>
      <c r="R891" s="140"/>
      <c r="S891" s="140"/>
      <c r="T891" s="140"/>
      <c r="U891" s="140"/>
      <c r="V891" s="140"/>
      <c r="W891" s="231"/>
      <c r="AT891" s="60" t="s">
        <v>225</v>
      </c>
      <c r="AU891" s="60" t="s">
        <v>93</v>
      </c>
      <c r="AV891" s="13" t="s">
        <v>93</v>
      </c>
      <c r="AW891" s="13" t="s">
        <v>38</v>
      </c>
      <c r="AX891" s="13" t="s">
        <v>83</v>
      </c>
      <c r="AY891" s="60" t="s">
        <v>216</v>
      </c>
    </row>
    <row r="892" spans="1:51" s="13" customFormat="1" ht="33.75">
      <c r="A892" s="140"/>
      <c r="B892" s="141"/>
      <c r="C892" s="140"/>
      <c r="D892" s="137" t="s">
        <v>225</v>
      </c>
      <c r="E892" s="142" t="s">
        <v>1</v>
      </c>
      <c r="F892" s="143" t="s">
        <v>1179</v>
      </c>
      <c r="G892" s="140"/>
      <c r="H892" s="144">
        <v>23.713</v>
      </c>
      <c r="I892" s="61"/>
      <c r="J892" s="140"/>
      <c r="K892" s="140"/>
      <c r="L892" s="194"/>
      <c r="M892" s="140"/>
      <c r="N892" s="140"/>
      <c r="O892" s="140"/>
      <c r="P892" s="140"/>
      <c r="Q892" s="140"/>
      <c r="R892" s="140"/>
      <c r="S892" s="140"/>
      <c r="T892" s="140"/>
      <c r="U892" s="140"/>
      <c r="V892" s="140"/>
      <c r="W892" s="231"/>
      <c r="AT892" s="60" t="s">
        <v>225</v>
      </c>
      <c r="AU892" s="60" t="s">
        <v>93</v>
      </c>
      <c r="AV892" s="13" t="s">
        <v>93</v>
      </c>
      <c r="AW892" s="13" t="s">
        <v>38</v>
      </c>
      <c r="AX892" s="13" t="s">
        <v>83</v>
      </c>
      <c r="AY892" s="60" t="s">
        <v>216</v>
      </c>
    </row>
    <row r="893" spans="1:51" s="13" customFormat="1" ht="33.75">
      <c r="A893" s="140"/>
      <c r="B893" s="141"/>
      <c r="C893" s="140"/>
      <c r="D893" s="137" t="s">
        <v>225</v>
      </c>
      <c r="E893" s="142" t="s">
        <v>1</v>
      </c>
      <c r="F893" s="143" t="s">
        <v>1180</v>
      </c>
      <c r="G893" s="140"/>
      <c r="H893" s="144">
        <v>18.008</v>
      </c>
      <c r="I893" s="61"/>
      <c r="J893" s="140"/>
      <c r="K893" s="140"/>
      <c r="L893" s="194"/>
      <c r="M893" s="140"/>
      <c r="N893" s="140"/>
      <c r="O893" s="140"/>
      <c r="P893" s="140"/>
      <c r="Q893" s="140"/>
      <c r="R893" s="140"/>
      <c r="S893" s="140"/>
      <c r="T893" s="140"/>
      <c r="U893" s="140"/>
      <c r="V893" s="140"/>
      <c r="W893" s="231"/>
      <c r="AT893" s="60" t="s">
        <v>225</v>
      </c>
      <c r="AU893" s="60" t="s">
        <v>93</v>
      </c>
      <c r="AV893" s="13" t="s">
        <v>93</v>
      </c>
      <c r="AW893" s="13" t="s">
        <v>38</v>
      </c>
      <c r="AX893" s="13" t="s">
        <v>83</v>
      </c>
      <c r="AY893" s="60" t="s">
        <v>216</v>
      </c>
    </row>
    <row r="894" spans="1:51" s="13" customFormat="1" ht="33.75">
      <c r="A894" s="140"/>
      <c r="B894" s="141"/>
      <c r="C894" s="140"/>
      <c r="D894" s="137" t="s">
        <v>225</v>
      </c>
      <c r="E894" s="142" t="s">
        <v>1</v>
      </c>
      <c r="F894" s="143" t="s">
        <v>1181</v>
      </c>
      <c r="G894" s="140"/>
      <c r="H894" s="144">
        <v>18.159</v>
      </c>
      <c r="I894" s="61"/>
      <c r="J894" s="140"/>
      <c r="K894" s="140"/>
      <c r="L894" s="194"/>
      <c r="M894" s="140"/>
      <c r="N894" s="140"/>
      <c r="O894" s="140"/>
      <c r="P894" s="140"/>
      <c r="Q894" s="140"/>
      <c r="R894" s="140"/>
      <c r="S894" s="140"/>
      <c r="T894" s="140"/>
      <c r="U894" s="140"/>
      <c r="V894" s="140"/>
      <c r="W894" s="231"/>
      <c r="AT894" s="60" t="s">
        <v>225</v>
      </c>
      <c r="AU894" s="60" t="s">
        <v>93</v>
      </c>
      <c r="AV894" s="13" t="s">
        <v>93</v>
      </c>
      <c r="AW894" s="13" t="s">
        <v>38</v>
      </c>
      <c r="AX894" s="13" t="s">
        <v>83</v>
      </c>
      <c r="AY894" s="60" t="s">
        <v>216</v>
      </c>
    </row>
    <row r="895" spans="1:51" s="13" customFormat="1" ht="33.75">
      <c r="A895" s="140"/>
      <c r="B895" s="141"/>
      <c r="C895" s="140"/>
      <c r="D895" s="137" t="s">
        <v>225</v>
      </c>
      <c r="E895" s="142" t="s">
        <v>1</v>
      </c>
      <c r="F895" s="143" t="s">
        <v>1182</v>
      </c>
      <c r="G895" s="140"/>
      <c r="H895" s="144">
        <v>23.356</v>
      </c>
      <c r="I895" s="61"/>
      <c r="J895" s="140"/>
      <c r="K895" s="140"/>
      <c r="L895" s="194"/>
      <c r="M895" s="140"/>
      <c r="N895" s="140"/>
      <c r="O895" s="140"/>
      <c r="P895" s="140"/>
      <c r="Q895" s="140"/>
      <c r="R895" s="140"/>
      <c r="S895" s="140"/>
      <c r="T895" s="140"/>
      <c r="U895" s="140"/>
      <c r="V895" s="140"/>
      <c r="W895" s="231"/>
      <c r="AT895" s="60" t="s">
        <v>225</v>
      </c>
      <c r="AU895" s="60" t="s">
        <v>93</v>
      </c>
      <c r="AV895" s="13" t="s">
        <v>93</v>
      </c>
      <c r="AW895" s="13" t="s">
        <v>38</v>
      </c>
      <c r="AX895" s="13" t="s">
        <v>83</v>
      </c>
      <c r="AY895" s="60" t="s">
        <v>216</v>
      </c>
    </row>
    <row r="896" spans="1:51" s="13" customFormat="1" ht="33.75">
      <c r="A896" s="140"/>
      <c r="B896" s="141"/>
      <c r="C896" s="140"/>
      <c r="D896" s="137" t="s">
        <v>225</v>
      </c>
      <c r="E896" s="142" t="s">
        <v>1</v>
      </c>
      <c r="F896" s="143" t="s">
        <v>1183</v>
      </c>
      <c r="G896" s="140"/>
      <c r="H896" s="144">
        <v>23.713</v>
      </c>
      <c r="I896" s="61"/>
      <c r="J896" s="140"/>
      <c r="K896" s="140"/>
      <c r="L896" s="194"/>
      <c r="M896" s="140"/>
      <c r="N896" s="140"/>
      <c r="O896" s="140"/>
      <c r="P896" s="140"/>
      <c r="Q896" s="140"/>
      <c r="R896" s="140"/>
      <c r="S896" s="140"/>
      <c r="T896" s="140"/>
      <c r="U896" s="140"/>
      <c r="V896" s="140"/>
      <c r="W896" s="231"/>
      <c r="AT896" s="60" t="s">
        <v>225</v>
      </c>
      <c r="AU896" s="60" t="s">
        <v>93</v>
      </c>
      <c r="AV896" s="13" t="s">
        <v>93</v>
      </c>
      <c r="AW896" s="13" t="s">
        <v>38</v>
      </c>
      <c r="AX896" s="13" t="s">
        <v>83</v>
      </c>
      <c r="AY896" s="60" t="s">
        <v>216</v>
      </c>
    </row>
    <row r="897" spans="1:51" s="13" customFormat="1" ht="33.75">
      <c r="A897" s="140"/>
      <c r="B897" s="141"/>
      <c r="C897" s="140"/>
      <c r="D897" s="137" t="s">
        <v>225</v>
      </c>
      <c r="E897" s="142" t="s">
        <v>1</v>
      </c>
      <c r="F897" s="143" t="s">
        <v>1184</v>
      </c>
      <c r="G897" s="140"/>
      <c r="H897" s="144">
        <v>18.008</v>
      </c>
      <c r="I897" s="61"/>
      <c r="J897" s="140"/>
      <c r="K897" s="140"/>
      <c r="L897" s="194"/>
      <c r="M897" s="140"/>
      <c r="N897" s="140"/>
      <c r="O897" s="140"/>
      <c r="P897" s="140"/>
      <c r="Q897" s="140"/>
      <c r="R897" s="140"/>
      <c r="S897" s="140"/>
      <c r="T897" s="140"/>
      <c r="U897" s="140"/>
      <c r="V897" s="140"/>
      <c r="W897" s="231"/>
      <c r="AT897" s="60" t="s">
        <v>225</v>
      </c>
      <c r="AU897" s="60" t="s">
        <v>93</v>
      </c>
      <c r="AV897" s="13" t="s">
        <v>93</v>
      </c>
      <c r="AW897" s="13" t="s">
        <v>38</v>
      </c>
      <c r="AX897" s="13" t="s">
        <v>83</v>
      </c>
      <c r="AY897" s="60" t="s">
        <v>216</v>
      </c>
    </row>
    <row r="898" spans="1:51" s="13" customFormat="1" ht="22.5">
      <c r="A898" s="140"/>
      <c r="B898" s="141"/>
      <c r="C898" s="140"/>
      <c r="D898" s="137" t="s">
        <v>225</v>
      </c>
      <c r="E898" s="142" t="s">
        <v>1</v>
      </c>
      <c r="F898" s="143" t="s">
        <v>1185</v>
      </c>
      <c r="G898" s="140"/>
      <c r="H898" s="144">
        <v>18.919</v>
      </c>
      <c r="I898" s="61"/>
      <c r="J898" s="140"/>
      <c r="K898" s="140"/>
      <c r="L898" s="194"/>
      <c r="M898" s="140"/>
      <c r="N898" s="140"/>
      <c r="O898" s="140"/>
      <c r="P898" s="140"/>
      <c r="Q898" s="140"/>
      <c r="R898" s="140"/>
      <c r="S898" s="140"/>
      <c r="T898" s="140"/>
      <c r="U898" s="140"/>
      <c r="V898" s="140"/>
      <c r="W898" s="231"/>
      <c r="AT898" s="60" t="s">
        <v>225</v>
      </c>
      <c r="AU898" s="60" t="s">
        <v>93</v>
      </c>
      <c r="AV898" s="13" t="s">
        <v>93</v>
      </c>
      <c r="AW898" s="13" t="s">
        <v>38</v>
      </c>
      <c r="AX898" s="13" t="s">
        <v>83</v>
      </c>
      <c r="AY898" s="60" t="s">
        <v>216</v>
      </c>
    </row>
    <row r="899" spans="1:51" s="13" customFormat="1" ht="33.75">
      <c r="A899" s="140"/>
      <c r="B899" s="141"/>
      <c r="C899" s="140"/>
      <c r="D899" s="137" t="s">
        <v>225</v>
      </c>
      <c r="E899" s="142" t="s">
        <v>1</v>
      </c>
      <c r="F899" s="143" t="s">
        <v>1186</v>
      </c>
      <c r="G899" s="140"/>
      <c r="H899" s="144">
        <v>17.618</v>
      </c>
      <c r="I899" s="61"/>
      <c r="J899" s="140"/>
      <c r="K899" s="140"/>
      <c r="L899" s="194"/>
      <c r="M899" s="140"/>
      <c r="N899" s="140"/>
      <c r="O899" s="140"/>
      <c r="P899" s="140"/>
      <c r="Q899" s="140"/>
      <c r="R899" s="140"/>
      <c r="S899" s="140"/>
      <c r="T899" s="140"/>
      <c r="U899" s="140"/>
      <c r="V899" s="140"/>
      <c r="W899" s="231"/>
      <c r="AT899" s="60" t="s">
        <v>225</v>
      </c>
      <c r="AU899" s="60" t="s">
        <v>93</v>
      </c>
      <c r="AV899" s="13" t="s">
        <v>93</v>
      </c>
      <c r="AW899" s="13" t="s">
        <v>38</v>
      </c>
      <c r="AX899" s="13" t="s">
        <v>83</v>
      </c>
      <c r="AY899" s="60" t="s">
        <v>216</v>
      </c>
    </row>
    <row r="900" spans="1:51" s="13" customFormat="1" ht="33.75">
      <c r="A900" s="140"/>
      <c r="B900" s="141"/>
      <c r="C900" s="140"/>
      <c r="D900" s="137" t="s">
        <v>225</v>
      </c>
      <c r="E900" s="142" t="s">
        <v>1</v>
      </c>
      <c r="F900" s="143" t="s">
        <v>1187</v>
      </c>
      <c r="G900" s="140"/>
      <c r="H900" s="144">
        <v>14.218</v>
      </c>
      <c r="I900" s="61"/>
      <c r="J900" s="140"/>
      <c r="K900" s="140"/>
      <c r="L900" s="194"/>
      <c r="M900" s="140"/>
      <c r="N900" s="140"/>
      <c r="O900" s="140"/>
      <c r="P900" s="140"/>
      <c r="Q900" s="140"/>
      <c r="R900" s="140"/>
      <c r="S900" s="140"/>
      <c r="T900" s="140"/>
      <c r="U900" s="140"/>
      <c r="V900" s="140"/>
      <c r="W900" s="231"/>
      <c r="AT900" s="60" t="s">
        <v>225</v>
      </c>
      <c r="AU900" s="60" t="s">
        <v>93</v>
      </c>
      <c r="AV900" s="13" t="s">
        <v>93</v>
      </c>
      <c r="AW900" s="13" t="s">
        <v>38</v>
      </c>
      <c r="AX900" s="13" t="s">
        <v>83</v>
      </c>
      <c r="AY900" s="60" t="s">
        <v>216</v>
      </c>
    </row>
    <row r="901" spans="1:51" s="13" customFormat="1" ht="33.75">
      <c r="A901" s="140"/>
      <c r="B901" s="141"/>
      <c r="C901" s="140"/>
      <c r="D901" s="137" t="s">
        <v>225</v>
      </c>
      <c r="E901" s="142" t="s">
        <v>1</v>
      </c>
      <c r="F901" s="143" t="s">
        <v>1188</v>
      </c>
      <c r="G901" s="140"/>
      <c r="H901" s="144">
        <v>24.406</v>
      </c>
      <c r="I901" s="61"/>
      <c r="J901" s="140"/>
      <c r="K901" s="140"/>
      <c r="L901" s="194"/>
      <c r="M901" s="140"/>
      <c r="N901" s="140"/>
      <c r="O901" s="140"/>
      <c r="P901" s="140"/>
      <c r="Q901" s="140"/>
      <c r="R901" s="140"/>
      <c r="S901" s="140"/>
      <c r="T901" s="140"/>
      <c r="U901" s="140"/>
      <c r="V901" s="140"/>
      <c r="W901" s="231"/>
      <c r="AT901" s="60" t="s">
        <v>225</v>
      </c>
      <c r="AU901" s="60" t="s">
        <v>93</v>
      </c>
      <c r="AV901" s="13" t="s">
        <v>93</v>
      </c>
      <c r="AW901" s="13" t="s">
        <v>38</v>
      </c>
      <c r="AX901" s="13" t="s">
        <v>83</v>
      </c>
      <c r="AY901" s="60" t="s">
        <v>216</v>
      </c>
    </row>
    <row r="902" spans="1:51" s="13" customFormat="1" ht="33.75">
      <c r="A902" s="140"/>
      <c r="B902" s="141"/>
      <c r="C902" s="140"/>
      <c r="D902" s="137" t="s">
        <v>225</v>
      </c>
      <c r="E902" s="142" t="s">
        <v>1</v>
      </c>
      <c r="F902" s="143" t="s">
        <v>1189</v>
      </c>
      <c r="G902" s="140"/>
      <c r="H902" s="144">
        <v>15.221</v>
      </c>
      <c r="I902" s="61"/>
      <c r="J902" s="140"/>
      <c r="K902" s="140"/>
      <c r="L902" s="194"/>
      <c r="M902" s="140"/>
      <c r="N902" s="140"/>
      <c r="O902" s="140"/>
      <c r="P902" s="140"/>
      <c r="Q902" s="140"/>
      <c r="R902" s="140"/>
      <c r="S902" s="140"/>
      <c r="T902" s="140"/>
      <c r="U902" s="140"/>
      <c r="V902" s="140"/>
      <c r="W902" s="231"/>
      <c r="AT902" s="60" t="s">
        <v>225</v>
      </c>
      <c r="AU902" s="60" t="s">
        <v>93</v>
      </c>
      <c r="AV902" s="13" t="s">
        <v>93</v>
      </c>
      <c r="AW902" s="13" t="s">
        <v>38</v>
      </c>
      <c r="AX902" s="13" t="s">
        <v>83</v>
      </c>
      <c r="AY902" s="60" t="s">
        <v>216</v>
      </c>
    </row>
    <row r="903" spans="1:51" s="13" customFormat="1" ht="33.75">
      <c r="A903" s="140"/>
      <c r="B903" s="141"/>
      <c r="C903" s="140"/>
      <c r="D903" s="137" t="s">
        <v>225</v>
      </c>
      <c r="E903" s="142" t="s">
        <v>1</v>
      </c>
      <c r="F903" s="143" t="s">
        <v>1190</v>
      </c>
      <c r="G903" s="140"/>
      <c r="H903" s="144">
        <v>17.608</v>
      </c>
      <c r="I903" s="61"/>
      <c r="J903" s="140"/>
      <c r="K903" s="140"/>
      <c r="L903" s="194"/>
      <c r="M903" s="140"/>
      <c r="N903" s="140"/>
      <c r="O903" s="140"/>
      <c r="P903" s="140"/>
      <c r="Q903" s="140"/>
      <c r="R903" s="140"/>
      <c r="S903" s="140"/>
      <c r="T903" s="140"/>
      <c r="U903" s="140"/>
      <c r="V903" s="140"/>
      <c r="W903" s="231"/>
      <c r="AT903" s="60" t="s">
        <v>225</v>
      </c>
      <c r="AU903" s="60" t="s">
        <v>93</v>
      </c>
      <c r="AV903" s="13" t="s">
        <v>93</v>
      </c>
      <c r="AW903" s="13" t="s">
        <v>38</v>
      </c>
      <c r="AX903" s="13" t="s">
        <v>83</v>
      </c>
      <c r="AY903" s="60" t="s">
        <v>216</v>
      </c>
    </row>
    <row r="904" spans="1:51" s="13" customFormat="1" ht="33.75">
      <c r="A904" s="140"/>
      <c r="B904" s="141"/>
      <c r="C904" s="140"/>
      <c r="D904" s="137" t="s">
        <v>225</v>
      </c>
      <c r="E904" s="142" t="s">
        <v>1</v>
      </c>
      <c r="F904" s="143" t="s">
        <v>1191</v>
      </c>
      <c r="G904" s="140"/>
      <c r="H904" s="144">
        <v>12.64</v>
      </c>
      <c r="I904" s="61"/>
      <c r="J904" s="140"/>
      <c r="K904" s="140"/>
      <c r="L904" s="194"/>
      <c r="M904" s="140"/>
      <c r="N904" s="140"/>
      <c r="O904" s="140"/>
      <c r="P904" s="140"/>
      <c r="Q904" s="140"/>
      <c r="R904" s="140"/>
      <c r="S904" s="140"/>
      <c r="T904" s="140"/>
      <c r="U904" s="140"/>
      <c r="V904" s="140"/>
      <c r="W904" s="231"/>
      <c r="AT904" s="60" t="s">
        <v>225</v>
      </c>
      <c r="AU904" s="60" t="s">
        <v>93</v>
      </c>
      <c r="AV904" s="13" t="s">
        <v>93</v>
      </c>
      <c r="AW904" s="13" t="s">
        <v>38</v>
      </c>
      <c r="AX904" s="13" t="s">
        <v>83</v>
      </c>
      <c r="AY904" s="60" t="s">
        <v>216</v>
      </c>
    </row>
    <row r="905" spans="1:51" s="13" customFormat="1" ht="45">
      <c r="A905" s="140"/>
      <c r="B905" s="141"/>
      <c r="C905" s="140"/>
      <c r="D905" s="137" t="s">
        <v>225</v>
      </c>
      <c r="E905" s="142" t="s">
        <v>1</v>
      </c>
      <c r="F905" s="143" t="s">
        <v>1192</v>
      </c>
      <c r="G905" s="140"/>
      <c r="H905" s="144">
        <v>66.696</v>
      </c>
      <c r="I905" s="61"/>
      <c r="J905" s="140"/>
      <c r="K905" s="140"/>
      <c r="L905" s="194"/>
      <c r="M905" s="140"/>
      <c r="N905" s="140"/>
      <c r="O905" s="140"/>
      <c r="P905" s="140"/>
      <c r="Q905" s="140"/>
      <c r="R905" s="140"/>
      <c r="S905" s="140"/>
      <c r="T905" s="140"/>
      <c r="U905" s="140"/>
      <c r="V905" s="140"/>
      <c r="W905" s="231"/>
      <c r="AT905" s="60" t="s">
        <v>225</v>
      </c>
      <c r="AU905" s="60" t="s">
        <v>93</v>
      </c>
      <c r="AV905" s="13" t="s">
        <v>93</v>
      </c>
      <c r="AW905" s="13" t="s">
        <v>38</v>
      </c>
      <c r="AX905" s="13" t="s">
        <v>83</v>
      </c>
      <c r="AY905" s="60" t="s">
        <v>216</v>
      </c>
    </row>
    <row r="906" spans="1:51" s="13" customFormat="1" ht="12">
      <c r="A906" s="140"/>
      <c r="B906" s="141"/>
      <c r="C906" s="140"/>
      <c r="D906" s="137" t="s">
        <v>225</v>
      </c>
      <c r="E906" s="142" t="s">
        <v>1</v>
      </c>
      <c r="F906" s="143" t="s">
        <v>1193</v>
      </c>
      <c r="G906" s="140"/>
      <c r="H906" s="144">
        <v>7.5</v>
      </c>
      <c r="I906" s="61"/>
      <c r="J906" s="140"/>
      <c r="K906" s="140"/>
      <c r="L906" s="194"/>
      <c r="M906" s="140"/>
      <c r="N906" s="140"/>
      <c r="O906" s="140"/>
      <c r="P906" s="140"/>
      <c r="Q906" s="140"/>
      <c r="R906" s="140"/>
      <c r="S906" s="140"/>
      <c r="T906" s="140"/>
      <c r="U906" s="140"/>
      <c r="V906" s="140"/>
      <c r="W906" s="231"/>
      <c r="AT906" s="60" t="s">
        <v>225</v>
      </c>
      <c r="AU906" s="60" t="s">
        <v>93</v>
      </c>
      <c r="AV906" s="13" t="s">
        <v>93</v>
      </c>
      <c r="AW906" s="13" t="s">
        <v>38</v>
      </c>
      <c r="AX906" s="13" t="s">
        <v>83</v>
      </c>
      <c r="AY906" s="60" t="s">
        <v>216</v>
      </c>
    </row>
    <row r="907" spans="1:51" s="13" customFormat="1" ht="22.5">
      <c r="A907" s="140"/>
      <c r="B907" s="141"/>
      <c r="C907" s="140"/>
      <c r="D907" s="137" t="s">
        <v>225</v>
      </c>
      <c r="E907" s="142" t="s">
        <v>1</v>
      </c>
      <c r="F907" s="143" t="s">
        <v>1194</v>
      </c>
      <c r="G907" s="140"/>
      <c r="H907" s="144">
        <v>13.884</v>
      </c>
      <c r="I907" s="61"/>
      <c r="J907" s="140"/>
      <c r="K907" s="140"/>
      <c r="L907" s="194"/>
      <c r="M907" s="140"/>
      <c r="N907" s="140"/>
      <c r="O907" s="140"/>
      <c r="P907" s="140"/>
      <c r="Q907" s="140"/>
      <c r="R907" s="140"/>
      <c r="S907" s="140"/>
      <c r="T907" s="140"/>
      <c r="U907" s="140"/>
      <c r="V907" s="140"/>
      <c r="W907" s="231"/>
      <c r="AT907" s="60" t="s">
        <v>225</v>
      </c>
      <c r="AU907" s="60" t="s">
        <v>93</v>
      </c>
      <c r="AV907" s="13" t="s">
        <v>93</v>
      </c>
      <c r="AW907" s="13" t="s">
        <v>38</v>
      </c>
      <c r="AX907" s="13" t="s">
        <v>83</v>
      </c>
      <c r="AY907" s="60" t="s">
        <v>216</v>
      </c>
    </row>
    <row r="908" spans="1:51" s="13" customFormat="1" ht="45">
      <c r="A908" s="140"/>
      <c r="B908" s="141"/>
      <c r="C908" s="140"/>
      <c r="D908" s="137" t="s">
        <v>225</v>
      </c>
      <c r="E908" s="142" t="s">
        <v>1</v>
      </c>
      <c r="F908" s="143" t="s">
        <v>1195</v>
      </c>
      <c r="G908" s="140"/>
      <c r="H908" s="144">
        <v>163.193</v>
      </c>
      <c r="I908" s="61"/>
      <c r="J908" s="140"/>
      <c r="K908" s="140"/>
      <c r="L908" s="194"/>
      <c r="M908" s="140"/>
      <c r="N908" s="140"/>
      <c r="O908" s="140"/>
      <c r="P908" s="140"/>
      <c r="Q908" s="140"/>
      <c r="R908" s="140"/>
      <c r="S908" s="140"/>
      <c r="T908" s="140"/>
      <c r="U908" s="140"/>
      <c r="V908" s="140"/>
      <c r="W908" s="231"/>
      <c r="AT908" s="60" t="s">
        <v>225</v>
      </c>
      <c r="AU908" s="60" t="s">
        <v>93</v>
      </c>
      <c r="AV908" s="13" t="s">
        <v>93</v>
      </c>
      <c r="AW908" s="13" t="s">
        <v>38</v>
      </c>
      <c r="AX908" s="13" t="s">
        <v>83</v>
      </c>
      <c r="AY908" s="60" t="s">
        <v>216</v>
      </c>
    </row>
    <row r="909" spans="1:51" s="13" customFormat="1" ht="22.5">
      <c r="A909" s="140"/>
      <c r="B909" s="141"/>
      <c r="C909" s="140"/>
      <c r="D909" s="137" t="s">
        <v>225</v>
      </c>
      <c r="E909" s="142" t="s">
        <v>1</v>
      </c>
      <c r="F909" s="143" t="s">
        <v>1196</v>
      </c>
      <c r="G909" s="140"/>
      <c r="H909" s="144">
        <v>188.833</v>
      </c>
      <c r="I909" s="61"/>
      <c r="J909" s="140"/>
      <c r="K909" s="140"/>
      <c r="L909" s="194"/>
      <c r="M909" s="140"/>
      <c r="N909" s="140"/>
      <c r="O909" s="140"/>
      <c r="P909" s="140"/>
      <c r="Q909" s="140"/>
      <c r="R909" s="140"/>
      <c r="S909" s="140"/>
      <c r="T909" s="140"/>
      <c r="U909" s="140"/>
      <c r="V909" s="140"/>
      <c r="W909" s="231"/>
      <c r="AT909" s="60" t="s">
        <v>225</v>
      </c>
      <c r="AU909" s="60" t="s">
        <v>93</v>
      </c>
      <c r="AV909" s="13" t="s">
        <v>93</v>
      </c>
      <c r="AW909" s="13" t="s">
        <v>38</v>
      </c>
      <c r="AX909" s="13" t="s">
        <v>83</v>
      </c>
      <c r="AY909" s="60" t="s">
        <v>216</v>
      </c>
    </row>
    <row r="910" spans="1:51" s="13" customFormat="1" ht="45">
      <c r="A910" s="140"/>
      <c r="B910" s="141"/>
      <c r="C910" s="140"/>
      <c r="D910" s="137" t="s">
        <v>225</v>
      </c>
      <c r="E910" s="142" t="s">
        <v>1</v>
      </c>
      <c r="F910" s="143" t="s">
        <v>1197</v>
      </c>
      <c r="G910" s="140"/>
      <c r="H910" s="144">
        <v>262.061</v>
      </c>
      <c r="I910" s="61"/>
      <c r="J910" s="140"/>
      <c r="K910" s="140"/>
      <c r="L910" s="194"/>
      <c r="M910" s="140"/>
      <c r="N910" s="140"/>
      <c r="O910" s="140"/>
      <c r="P910" s="140"/>
      <c r="Q910" s="140"/>
      <c r="R910" s="140"/>
      <c r="S910" s="140"/>
      <c r="T910" s="140"/>
      <c r="U910" s="140"/>
      <c r="V910" s="140"/>
      <c r="W910" s="231"/>
      <c r="AT910" s="60" t="s">
        <v>225</v>
      </c>
      <c r="AU910" s="60" t="s">
        <v>93</v>
      </c>
      <c r="AV910" s="13" t="s">
        <v>93</v>
      </c>
      <c r="AW910" s="13" t="s">
        <v>38</v>
      </c>
      <c r="AX910" s="13" t="s">
        <v>83</v>
      </c>
      <c r="AY910" s="60" t="s">
        <v>216</v>
      </c>
    </row>
    <row r="911" spans="1:51" s="13" customFormat="1" ht="33.75">
      <c r="A911" s="140"/>
      <c r="B911" s="141"/>
      <c r="C911" s="140"/>
      <c r="D911" s="137" t="s">
        <v>225</v>
      </c>
      <c r="E911" s="142" t="s">
        <v>1</v>
      </c>
      <c r="F911" s="143" t="s">
        <v>1198</v>
      </c>
      <c r="G911" s="140"/>
      <c r="H911" s="144">
        <v>145.068</v>
      </c>
      <c r="I911" s="61"/>
      <c r="J911" s="140"/>
      <c r="K911" s="140"/>
      <c r="L911" s="194"/>
      <c r="M911" s="140"/>
      <c r="N911" s="140"/>
      <c r="O911" s="140"/>
      <c r="P911" s="140"/>
      <c r="Q911" s="140"/>
      <c r="R911" s="140"/>
      <c r="S911" s="140"/>
      <c r="T911" s="140"/>
      <c r="U911" s="140"/>
      <c r="V911" s="140"/>
      <c r="W911" s="231"/>
      <c r="AT911" s="60" t="s">
        <v>225</v>
      </c>
      <c r="AU911" s="60" t="s">
        <v>93</v>
      </c>
      <c r="AV911" s="13" t="s">
        <v>93</v>
      </c>
      <c r="AW911" s="13" t="s">
        <v>38</v>
      </c>
      <c r="AX911" s="13" t="s">
        <v>83</v>
      </c>
      <c r="AY911" s="60" t="s">
        <v>216</v>
      </c>
    </row>
    <row r="912" spans="1:51" s="13" customFormat="1" ht="45">
      <c r="A912" s="140"/>
      <c r="B912" s="141"/>
      <c r="C912" s="140"/>
      <c r="D912" s="137" t="s">
        <v>225</v>
      </c>
      <c r="E912" s="142" t="s">
        <v>1</v>
      </c>
      <c r="F912" s="143" t="s">
        <v>1199</v>
      </c>
      <c r="G912" s="140"/>
      <c r="H912" s="144">
        <v>358.39</v>
      </c>
      <c r="I912" s="61"/>
      <c r="J912" s="140"/>
      <c r="K912" s="140"/>
      <c r="L912" s="194"/>
      <c r="M912" s="140"/>
      <c r="N912" s="140"/>
      <c r="O912" s="140"/>
      <c r="P912" s="140"/>
      <c r="Q912" s="140"/>
      <c r="R912" s="140"/>
      <c r="S912" s="140"/>
      <c r="T912" s="140"/>
      <c r="U912" s="140"/>
      <c r="V912" s="140"/>
      <c r="W912" s="231"/>
      <c r="AT912" s="60" t="s">
        <v>225</v>
      </c>
      <c r="AU912" s="60" t="s">
        <v>93</v>
      </c>
      <c r="AV912" s="13" t="s">
        <v>93</v>
      </c>
      <c r="AW912" s="13" t="s">
        <v>38</v>
      </c>
      <c r="AX912" s="13" t="s">
        <v>83</v>
      </c>
      <c r="AY912" s="60" t="s">
        <v>216</v>
      </c>
    </row>
    <row r="913" spans="1:51" s="13" customFormat="1" ht="33.75">
      <c r="A913" s="140"/>
      <c r="B913" s="141"/>
      <c r="C913" s="140"/>
      <c r="D913" s="137" t="s">
        <v>225</v>
      </c>
      <c r="E913" s="142" t="s">
        <v>1</v>
      </c>
      <c r="F913" s="143" t="s">
        <v>1200</v>
      </c>
      <c r="G913" s="140"/>
      <c r="H913" s="144">
        <v>137.068</v>
      </c>
      <c r="I913" s="61"/>
      <c r="J913" s="140"/>
      <c r="K913" s="140"/>
      <c r="L913" s="194"/>
      <c r="M913" s="140"/>
      <c r="N913" s="140"/>
      <c r="O913" s="140"/>
      <c r="P913" s="140"/>
      <c r="Q913" s="140"/>
      <c r="R913" s="140"/>
      <c r="S913" s="140"/>
      <c r="T913" s="140"/>
      <c r="U913" s="140"/>
      <c r="V913" s="140"/>
      <c r="W913" s="231"/>
      <c r="AT913" s="60" t="s">
        <v>225</v>
      </c>
      <c r="AU913" s="60" t="s">
        <v>93</v>
      </c>
      <c r="AV913" s="13" t="s">
        <v>93</v>
      </c>
      <c r="AW913" s="13" t="s">
        <v>38</v>
      </c>
      <c r="AX913" s="13" t="s">
        <v>83</v>
      </c>
      <c r="AY913" s="60" t="s">
        <v>216</v>
      </c>
    </row>
    <row r="914" spans="1:51" s="13" customFormat="1" ht="33.75">
      <c r="A914" s="140"/>
      <c r="B914" s="141"/>
      <c r="C914" s="140"/>
      <c r="D914" s="137" t="s">
        <v>225</v>
      </c>
      <c r="E914" s="142" t="s">
        <v>1</v>
      </c>
      <c r="F914" s="143" t="s">
        <v>1201</v>
      </c>
      <c r="G914" s="140"/>
      <c r="H914" s="144">
        <v>192.059</v>
      </c>
      <c r="I914" s="61"/>
      <c r="J914" s="140"/>
      <c r="K914" s="140"/>
      <c r="L914" s="194"/>
      <c r="M914" s="140"/>
      <c r="N914" s="140"/>
      <c r="O914" s="140"/>
      <c r="P914" s="140"/>
      <c r="Q914" s="140"/>
      <c r="R914" s="140"/>
      <c r="S914" s="140"/>
      <c r="T914" s="140"/>
      <c r="U914" s="140"/>
      <c r="V914" s="140"/>
      <c r="W914" s="231"/>
      <c r="AT914" s="60" t="s">
        <v>225</v>
      </c>
      <c r="AU914" s="60" t="s">
        <v>93</v>
      </c>
      <c r="AV914" s="13" t="s">
        <v>93</v>
      </c>
      <c r="AW914" s="13" t="s">
        <v>38</v>
      </c>
      <c r="AX914" s="13" t="s">
        <v>83</v>
      </c>
      <c r="AY914" s="60" t="s">
        <v>216</v>
      </c>
    </row>
    <row r="915" spans="1:51" s="13" customFormat="1" ht="33.75">
      <c r="A915" s="140"/>
      <c r="B915" s="141"/>
      <c r="C915" s="140"/>
      <c r="D915" s="137" t="s">
        <v>225</v>
      </c>
      <c r="E915" s="142" t="s">
        <v>1</v>
      </c>
      <c r="F915" s="143" t="s">
        <v>1202</v>
      </c>
      <c r="G915" s="140"/>
      <c r="H915" s="144">
        <v>207.781</v>
      </c>
      <c r="I915" s="61"/>
      <c r="J915" s="140"/>
      <c r="K915" s="140"/>
      <c r="L915" s="194"/>
      <c r="M915" s="140"/>
      <c r="N915" s="140"/>
      <c r="O915" s="140"/>
      <c r="P915" s="140"/>
      <c r="Q915" s="140"/>
      <c r="R915" s="140"/>
      <c r="S915" s="140"/>
      <c r="T915" s="140"/>
      <c r="U915" s="140"/>
      <c r="V915" s="140"/>
      <c r="W915" s="231"/>
      <c r="AT915" s="60" t="s">
        <v>225</v>
      </c>
      <c r="AU915" s="60" t="s">
        <v>93</v>
      </c>
      <c r="AV915" s="13" t="s">
        <v>93</v>
      </c>
      <c r="AW915" s="13" t="s">
        <v>38</v>
      </c>
      <c r="AX915" s="13" t="s">
        <v>83</v>
      </c>
      <c r="AY915" s="60" t="s">
        <v>216</v>
      </c>
    </row>
    <row r="916" spans="1:51" s="13" customFormat="1" ht="12">
      <c r="A916" s="140"/>
      <c r="B916" s="141"/>
      <c r="C916" s="140"/>
      <c r="D916" s="137" t="s">
        <v>225</v>
      </c>
      <c r="E916" s="142" t="s">
        <v>1</v>
      </c>
      <c r="F916" s="143" t="s">
        <v>1203</v>
      </c>
      <c r="G916" s="140"/>
      <c r="H916" s="144">
        <v>-28.588</v>
      </c>
      <c r="I916" s="61"/>
      <c r="J916" s="140"/>
      <c r="K916" s="140"/>
      <c r="L916" s="194"/>
      <c r="M916" s="140"/>
      <c r="N916" s="140"/>
      <c r="O916" s="140"/>
      <c r="P916" s="140"/>
      <c r="Q916" s="140"/>
      <c r="R916" s="140"/>
      <c r="S916" s="140"/>
      <c r="T916" s="140"/>
      <c r="U916" s="140"/>
      <c r="V916" s="140"/>
      <c r="W916" s="231"/>
      <c r="AT916" s="60" t="s">
        <v>225</v>
      </c>
      <c r="AU916" s="60" t="s">
        <v>93</v>
      </c>
      <c r="AV916" s="13" t="s">
        <v>93</v>
      </c>
      <c r="AW916" s="13" t="s">
        <v>38</v>
      </c>
      <c r="AX916" s="13" t="s">
        <v>83</v>
      </c>
      <c r="AY916" s="60" t="s">
        <v>216</v>
      </c>
    </row>
    <row r="917" spans="1:51" s="13" customFormat="1" ht="33.75">
      <c r="A917" s="140"/>
      <c r="B917" s="141"/>
      <c r="C917" s="140"/>
      <c r="D917" s="137" t="s">
        <v>225</v>
      </c>
      <c r="E917" s="142" t="s">
        <v>1</v>
      </c>
      <c r="F917" s="143" t="s">
        <v>1204</v>
      </c>
      <c r="G917" s="140"/>
      <c r="H917" s="144">
        <v>368.547</v>
      </c>
      <c r="I917" s="61"/>
      <c r="J917" s="140"/>
      <c r="K917" s="140"/>
      <c r="L917" s="194"/>
      <c r="M917" s="140"/>
      <c r="N917" s="140"/>
      <c r="O917" s="140"/>
      <c r="P917" s="140"/>
      <c r="Q917" s="140"/>
      <c r="R917" s="140"/>
      <c r="S917" s="140"/>
      <c r="T917" s="140"/>
      <c r="U917" s="140"/>
      <c r="V917" s="140"/>
      <c r="W917" s="231"/>
      <c r="AT917" s="60" t="s">
        <v>225</v>
      </c>
      <c r="AU917" s="60" t="s">
        <v>93</v>
      </c>
      <c r="AV917" s="13" t="s">
        <v>93</v>
      </c>
      <c r="AW917" s="13" t="s">
        <v>38</v>
      </c>
      <c r="AX917" s="13" t="s">
        <v>83</v>
      </c>
      <c r="AY917" s="60" t="s">
        <v>216</v>
      </c>
    </row>
    <row r="918" spans="1:51" s="13" customFormat="1" ht="12">
      <c r="A918" s="140"/>
      <c r="B918" s="141"/>
      <c r="C918" s="140"/>
      <c r="D918" s="137" t="s">
        <v>225</v>
      </c>
      <c r="E918" s="142" t="s">
        <v>1</v>
      </c>
      <c r="F918" s="143" t="s">
        <v>1205</v>
      </c>
      <c r="G918" s="140"/>
      <c r="H918" s="144">
        <v>-68.585</v>
      </c>
      <c r="I918" s="61"/>
      <c r="J918" s="140"/>
      <c r="K918" s="140"/>
      <c r="L918" s="194"/>
      <c r="M918" s="140"/>
      <c r="N918" s="140"/>
      <c r="O918" s="140"/>
      <c r="P918" s="140"/>
      <c r="Q918" s="140"/>
      <c r="R918" s="140"/>
      <c r="S918" s="140"/>
      <c r="T918" s="140"/>
      <c r="U918" s="140"/>
      <c r="V918" s="140"/>
      <c r="W918" s="231"/>
      <c r="AT918" s="60" t="s">
        <v>225</v>
      </c>
      <c r="AU918" s="60" t="s">
        <v>93</v>
      </c>
      <c r="AV918" s="13" t="s">
        <v>93</v>
      </c>
      <c r="AW918" s="13" t="s">
        <v>38</v>
      </c>
      <c r="AX918" s="13" t="s">
        <v>83</v>
      </c>
      <c r="AY918" s="60" t="s">
        <v>216</v>
      </c>
    </row>
    <row r="919" spans="1:51" s="13" customFormat="1" ht="45">
      <c r="A919" s="140"/>
      <c r="B919" s="141"/>
      <c r="C919" s="140"/>
      <c r="D919" s="137" t="s">
        <v>225</v>
      </c>
      <c r="E919" s="142" t="s">
        <v>1</v>
      </c>
      <c r="F919" s="143" t="s">
        <v>1206</v>
      </c>
      <c r="G919" s="140"/>
      <c r="H919" s="144">
        <v>428.754</v>
      </c>
      <c r="I919" s="61"/>
      <c r="J919" s="140"/>
      <c r="K919" s="140"/>
      <c r="L919" s="194"/>
      <c r="M919" s="140"/>
      <c r="N919" s="140"/>
      <c r="O919" s="140"/>
      <c r="P919" s="140"/>
      <c r="Q919" s="140"/>
      <c r="R919" s="140"/>
      <c r="S919" s="140"/>
      <c r="T919" s="140"/>
      <c r="U919" s="140"/>
      <c r="V919" s="140"/>
      <c r="W919" s="231"/>
      <c r="AT919" s="60" t="s">
        <v>225</v>
      </c>
      <c r="AU919" s="60" t="s">
        <v>93</v>
      </c>
      <c r="AV919" s="13" t="s">
        <v>93</v>
      </c>
      <c r="AW919" s="13" t="s">
        <v>38</v>
      </c>
      <c r="AX919" s="13" t="s">
        <v>83</v>
      </c>
      <c r="AY919" s="60" t="s">
        <v>216</v>
      </c>
    </row>
    <row r="920" spans="1:51" s="13" customFormat="1" ht="22.5">
      <c r="A920" s="140"/>
      <c r="B920" s="141"/>
      <c r="C920" s="140"/>
      <c r="D920" s="137" t="s">
        <v>225</v>
      </c>
      <c r="E920" s="142" t="s">
        <v>1</v>
      </c>
      <c r="F920" s="143" t="s">
        <v>1207</v>
      </c>
      <c r="G920" s="140"/>
      <c r="H920" s="144">
        <v>58.359</v>
      </c>
      <c r="I920" s="61"/>
      <c r="J920" s="140"/>
      <c r="K920" s="140"/>
      <c r="L920" s="194"/>
      <c r="M920" s="140"/>
      <c r="N920" s="140"/>
      <c r="O920" s="140"/>
      <c r="P920" s="140"/>
      <c r="Q920" s="140"/>
      <c r="R920" s="140"/>
      <c r="S920" s="140"/>
      <c r="T920" s="140"/>
      <c r="U920" s="140"/>
      <c r="V920" s="140"/>
      <c r="W920" s="231"/>
      <c r="AT920" s="60" t="s">
        <v>225</v>
      </c>
      <c r="AU920" s="60" t="s">
        <v>93</v>
      </c>
      <c r="AV920" s="13" t="s">
        <v>93</v>
      </c>
      <c r="AW920" s="13" t="s">
        <v>38</v>
      </c>
      <c r="AX920" s="13" t="s">
        <v>83</v>
      </c>
      <c r="AY920" s="60" t="s">
        <v>216</v>
      </c>
    </row>
    <row r="921" spans="1:51" s="13" customFormat="1" ht="12">
      <c r="A921" s="140"/>
      <c r="B921" s="141"/>
      <c r="C921" s="140"/>
      <c r="D921" s="137" t="s">
        <v>225</v>
      </c>
      <c r="E921" s="142" t="s">
        <v>1</v>
      </c>
      <c r="F921" s="143" t="s">
        <v>1208</v>
      </c>
      <c r="G921" s="140"/>
      <c r="H921" s="144">
        <v>-61.781</v>
      </c>
      <c r="I921" s="61"/>
      <c r="J921" s="140"/>
      <c r="K921" s="140"/>
      <c r="L921" s="194"/>
      <c r="M921" s="140"/>
      <c r="N921" s="140"/>
      <c r="O921" s="140"/>
      <c r="P921" s="140"/>
      <c r="Q921" s="140"/>
      <c r="R921" s="140"/>
      <c r="S921" s="140"/>
      <c r="T921" s="140"/>
      <c r="U921" s="140"/>
      <c r="V921" s="140"/>
      <c r="W921" s="231"/>
      <c r="AT921" s="60" t="s">
        <v>225</v>
      </c>
      <c r="AU921" s="60" t="s">
        <v>93</v>
      </c>
      <c r="AV921" s="13" t="s">
        <v>93</v>
      </c>
      <c r="AW921" s="13" t="s">
        <v>38</v>
      </c>
      <c r="AX921" s="13" t="s">
        <v>83</v>
      </c>
      <c r="AY921" s="60" t="s">
        <v>216</v>
      </c>
    </row>
    <row r="922" spans="1:51" s="13" customFormat="1" ht="33.75">
      <c r="A922" s="140"/>
      <c r="B922" s="141"/>
      <c r="C922" s="140"/>
      <c r="D922" s="137" t="s">
        <v>225</v>
      </c>
      <c r="E922" s="142" t="s">
        <v>1</v>
      </c>
      <c r="F922" s="143" t="s">
        <v>1209</v>
      </c>
      <c r="G922" s="140"/>
      <c r="H922" s="144">
        <v>25.401</v>
      </c>
      <c r="I922" s="61"/>
      <c r="J922" s="140"/>
      <c r="K922" s="140"/>
      <c r="L922" s="194"/>
      <c r="M922" s="140"/>
      <c r="N922" s="140"/>
      <c r="O922" s="140"/>
      <c r="P922" s="140"/>
      <c r="Q922" s="140"/>
      <c r="R922" s="140"/>
      <c r="S922" s="140"/>
      <c r="T922" s="140"/>
      <c r="U922" s="140"/>
      <c r="V922" s="140"/>
      <c r="W922" s="231"/>
      <c r="AT922" s="60" t="s">
        <v>225</v>
      </c>
      <c r="AU922" s="60" t="s">
        <v>93</v>
      </c>
      <c r="AV922" s="13" t="s">
        <v>93</v>
      </c>
      <c r="AW922" s="13" t="s">
        <v>38</v>
      </c>
      <c r="AX922" s="13" t="s">
        <v>83</v>
      </c>
      <c r="AY922" s="60" t="s">
        <v>216</v>
      </c>
    </row>
    <row r="923" spans="1:51" s="13" customFormat="1" ht="33.75">
      <c r="A923" s="140"/>
      <c r="B923" s="141"/>
      <c r="C923" s="140"/>
      <c r="D923" s="137" t="s">
        <v>225</v>
      </c>
      <c r="E923" s="142" t="s">
        <v>1</v>
      </c>
      <c r="F923" s="143" t="s">
        <v>1210</v>
      </c>
      <c r="G923" s="140"/>
      <c r="H923" s="144">
        <v>58.566</v>
      </c>
      <c r="I923" s="61"/>
      <c r="J923" s="140"/>
      <c r="K923" s="140"/>
      <c r="L923" s="194"/>
      <c r="M923" s="140"/>
      <c r="N923" s="140"/>
      <c r="O923" s="140"/>
      <c r="P923" s="140"/>
      <c r="Q923" s="140"/>
      <c r="R923" s="140"/>
      <c r="S923" s="140"/>
      <c r="T923" s="140"/>
      <c r="U923" s="140"/>
      <c r="V923" s="140"/>
      <c r="W923" s="231"/>
      <c r="AT923" s="60" t="s">
        <v>225</v>
      </c>
      <c r="AU923" s="60" t="s">
        <v>93</v>
      </c>
      <c r="AV923" s="13" t="s">
        <v>93</v>
      </c>
      <c r="AW923" s="13" t="s">
        <v>38</v>
      </c>
      <c r="AX923" s="13" t="s">
        <v>83</v>
      </c>
      <c r="AY923" s="60" t="s">
        <v>216</v>
      </c>
    </row>
    <row r="924" spans="1:51" s="14" customFormat="1" ht="12">
      <c r="A924" s="145"/>
      <c r="B924" s="146"/>
      <c r="C924" s="145"/>
      <c r="D924" s="137" t="s">
        <v>225</v>
      </c>
      <c r="E924" s="147" t="s">
        <v>132</v>
      </c>
      <c r="F924" s="148" t="s">
        <v>229</v>
      </c>
      <c r="G924" s="145"/>
      <c r="H924" s="149">
        <v>2810.308</v>
      </c>
      <c r="I924" s="63"/>
      <c r="J924" s="145"/>
      <c r="K924" s="145"/>
      <c r="L924" s="200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235"/>
      <c r="AT924" s="62" t="s">
        <v>225</v>
      </c>
      <c r="AU924" s="62" t="s">
        <v>93</v>
      </c>
      <c r="AV924" s="14" t="s">
        <v>223</v>
      </c>
      <c r="AW924" s="14" t="s">
        <v>38</v>
      </c>
      <c r="AX924" s="14" t="s">
        <v>91</v>
      </c>
      <c r="AY924" s="62" t="s">
        <v>216</v>
      </c>
    </row>
    <row r="925" spans="1:65" s="2" customFormat="1" ht="37.9" customHeight="1">
      <c r="A925" s="83"/>
      <c r="B925" s="84"/>
      <c r="C925" s="130" t="s">
        <v>1211</v>
      </c>
      <c r="D925" s="130" t="s">
        <v>218</v>
      </c>
      <c r="E925" s="131" t="s">
        <v>1212</v>
      </c>
      <c r="F925" s="132" t="s">
        <v>1213</v>
      </c>
      <c r="G925" s="133" t="s">
        <v>221</v>
      </c>
      <c r="H925" s="134">
        <v>78.24</v>
      </c>
      <c r="I925" s="57"/>
      <c r="J925" s="187">
        <f>ROUND(I925*H925,2)</f>
        <v>0</v>
      </c>
      <c r="K925" s="132" t="s">
        <v>222</v>
      </c>
      <c r="L925" s="188">
        <f>J925</f>
        <v>0</v>
      </c>
      <c r="M925" s="217"/>
      <c r="N925" s="217"/>
      <c r="O925" s="217"/>
      <c r="P925" s="217"/>
      <c r="Q925" s="217"/>
      <c r="R925" s="217"/>
      <c r="S925" s="217"/>
      <c r="T925" s="217"/>
      <c r="U925" s="217"/>
      <c r="V925" s="217"/>
      <c r="W925" s="249"/>
      <c r="X925" s="26"/>
      <c r="Y925" s="26"/>
      <c r="Z925" s="26"/>
      <c r="AA925" s="26"/>
      <c r="AB925" s="26"/>
      <c r="AC925" s="26"/>
      <c r="AD925" s="26"/>
      <c r="AE925" s="26"/>
      <c r="AR925" s="58" t="s">
        <v>223</v>
      </c>
      <c r="AT925" s="58" t="s">
        <v>218</v>
      </c>
      <c r="AU925" s="58" t="s">
        <v>93</v>
      </c>
      <c r="AY925" s="18" t="s">
        <v>216</v>
      </c>
      <c r="BE925" s="59">
        <f>IF(N925="základní",J925,0)</f>
        <v>0</v>
      </c>
      <c r="BF925" s="59">
        <f>IF(N925="snížená",J925,0)</f>
        <v>0</v>
      </c>
      <c r="BG925" s="59">
        <f>IF(N925="zákl. přenesená",J925,0)</f>
        <v>0</v>
      </c>
      <c r="BH925" s="59">
        <f>IF(N925="sníž. přenesená",J925,0)</f>
        <v>0</v>
      </c>
      <c r="BI925" s="59">
        <f>IF(N925="nulová",J925,0)</f>
        <v>0</v>
      </c>
      <c r="BJ925" s="18" t="s">
        <v>91</v>
      </c>
      <c r="BK925" s="59">
        <f>ROUND(I925*H925,2)</f>
        <v>0</v>
      </c>
      <c r="BL925" s="18" t="s">
        <v>223</v>
      </c>
      <c r="BM925" s="58" t="s">
        <v>1214</v>
      </c>
    </row>
    <row r="926" spans="1:51" s="13" customFormat="1" ht="12">
      <c r="A926" s="140"/>
      <c r="B926" s="141"/>
      <c r="C926" s="140"/>
      <c r="D926" s="137" t="s">
        <v>225</v>
      </c>
      <c r="E926" s="142" t="s">
        <v>1</v>
      </c>
      <c r="F926" s="143" t="s">
        <v>1215</v>
      </c>
      <c r="G926" s="140"/>
      <c r="H926" s="144">
        <v>54.56</v>
      </c>
      <c r="I926" s="61"/>
      <c r="J926" s="140"/>
      <c r="K926" s="140"/>
      <c r="L926" s="194"/>
      <c r="M926" s="140"/>
      <c r="N926" s="140"/>
      <c r="O926" s="140"/>
      <c r="P926" s="140"/>
      <c r="Q926" s="140"/>
      <c r="R926" s="140"/>
      <c r="S926" s="140"/>
      <c r="T926" s="140"/>
      <c r="U926" s="140"/>
      <c r="V926" s="140"/>
      <c r="W926" s="231"/>
      <c r="AT926" s="60" t="s">
        <v>225</v>
      </c>
      <c r="AU926" s="60" t="s">
        <v>93</v>
      </c>
      <c r="AV926" s="13" t="s">
        <v>93</v>
      </c>
      <c r="AW926" s="13" t="s">
        <v>38</v>
      </c>
      <c r="AX926" s="13" t="s">
        <v>83</v>
      </c>
      <c r="AY926" s="60" t="s">
        <v>216</v>
      </c>
    </row>
    <row r="927" spans="1:51" s="13" customFormat="1" ht="12">
      <c r="A927" s="140"/>
      <c r="B927" s="141"/>
      <c r="C927" s="140"/>
      <c r="D927" s="137" t="s">
        <v>225</v>
      </c>
      <c r="E927" s="142" t="s">
        <v>1</v>
      </c>
      <c r="F927" s="143" t="s">
        <v>1216</v>
      </c>
      <c r="G927" s="140"/>
      <c r="H927" s="144">
        <v>10.88</v>
      </c>
      <c r="I927" s="61"/>
      <c r="J927" s="140"/>
      <c r="K927" s="140"/>
      <c r="L927" s="194"/>
      <c r="M927" s="140"/>
      <c r="N927" s="140"/>
      <c r="O927" s="140"/>
      <c r="P927" s="140"/>
      <c r="Q927" s="140"/>
      <c r="R927" s="140"/>
      <c r="S927" s="140"/>
      <c r="T927" s="140"/>
      <c r="U927" s="140"/>
      <c r="V927" s="140"/>
      <c r="W927" s="231"/>
      <c r="AT927" s="60" t="s">
        <v>225</v>
      </c>
      <c r="AU927" s="60" t="s">
        <v>93</v>
      </c>
      <c r="AV927" s="13" t="s">
        <v>93</v>
      </c>
      <c r="AW927" s="13" t="s">
        <v>38</v>
      </c>
      <c r="AX927" s="13" t="s">
        <v>83</v>
      </c>
      <c r="AY927" s="60" t="s">
        <v>216</v>
      </c>
    </row>
    <row r="928" spans="1:51" s="13" customFormat="1" ht="12">
      <c r="A928" s="140"/>
      <c r="B928" s="141"/>
      <c r="C928" s="140"/>
      <c r="D928" s="137" t="s">
        <v>225</v>
      </c>
      <c r="E928" s="142" t="s">
        <v>1</v>
      </c>
      <c r="F928" s="143" t="s">
        <v>704</v>
      </c>
      <c r="G928" s="140"/>
      <c r="H928" s="144">
        <v>12.8</v>
      </c>
      <c r="I928" s="61"/>
      <c r="J928" s="140"/>
      <c r="K928" s="140"/>
      <c r="L928" s="194"/>
      <c r="M928" s="140"/>
      <c r="N928" s="140"/>
      <c r="O928" s="140"/>
      <c r="P928" s="140"/>
      <c r="Q928" s="140"/>
      <c r="R928" s="140"/>
      <c r="S928" s="140"/>
      <c r="T928" s="140"/>
      <c r="U928" s="140"/>
      <c r="V928" s="140"/>
      <c r="W928" s="231"/>
      <c r="AT928" s="60" t="s">
        <v>225</v>
      </c>
      <c r="AU928" s="60" t="s">
        <v>93</v>
      </c>
      <c r="AV928" s="13" t="s">
        <v>93</v>
      </c>
      <c r="AW928" s="13" t="s">
        <v>38</v>
      </c>
      <c r="AX928" s="13" t="s">
        <v>83</v>
      </c>
      <c r="AY928" s="60" t="s">
        <v>216</v>
      </c>
    </row>
    <row r="929" spans="1:51" s="14" customFormat="1" ht="12">
      <c r="A929" s="145"/>
      <c r="B929" s="146"/>
      <c r="C929" s="145"/>
      <c r="D929" s="137" t="s">
        <v>225</v>
      </c>
      <c r="E929" s="147" t="s">
        <v>145</v>
      </c>
      <c r="F929" s="148" t="s">
        <v>229</v>
      </c>
      <c r="G929" s="145"/>
      <c r="H929" s="149">
        <v>78.24</v>
      </c>
      <c r="I929" s="63"/>
      <c r="J929" s="145"/>
      <c r="K929" s="145"/>
      <c r="L929" s="200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235"/>
      <c r="AT929" s="62" t="s">
        <v>225</v>
      </c>
      <c r="AU929" s="62" t="s">
        <v>93</v>
      </c>
      <c r="AV929" s="14" t="s">
        <v>223</v>
      </c>
      <c r="AW929" s="14" t="s">
        <v>38</v>
      </c>
      <c r="AX929" s="14" t="s">
        <v>91</v>
      </c>
      <c r="AY929" s="62" t="s">
        <v>216</v>
      </c>
    </row>
    <row r="930" spans="1:65" s="2" customFormat="1" ht="24.2" customHeight="1">
      <c r="A930" s="83"/>
      <c r="B930" s="84"/>
      <c r="C930" s="130" t="s">
        <v>1217</v>
      </c>
      <c r="D930" s="130" t="s">
        <v>218</v>
      </c>
      <c r="E930" s="131" t="s">
        <v>1218</v>
      </c>
      <c r="F930" s="132" t="s">
        <v>1219</v>
      </c>
      <c r="G930" s="133" t="s">
        <v>221</v>
      </c>
      <c r="H930" s="134">
        <v>698.998</v>
      </c>
      <c r="I930" s="57"/>
      <c r="J930" s="187">
        <f>ROUND(I930*H930,2)</f>
        <v>0</v>
      </c>
      <c r="K930" s="132" t="s">
        <v>222</v>
      </c>
      <c r="L930" s="188">
        <f>J930</f>
        <v>0</v>
      </c>
      <c r="M930" s="217"/>
      <c r="N930" s="217"/>
      <c r="O930" s="217"/>
      <c r="P930" s="217"/>
      <c r="Q930" s="217"/>
      <c r="R930" s="217"/>
      <c r="S930" s="217"/>
      <c r="T930" s="217"/>
      <c r="U930" s="217"/>
      <c r="V930" s="217"/>
      <c r="W930" s="249"/>
      <c r="X930" s="26"/>
      <c r="Y930" s="26"/>
      <c r="Z930" s="26"/>
      <c r="AA930" s="26"/>
      <c r="AB930" s="26"/>
      <c r="AC930" s="26"/>
      <c r="AD930" s="26"/>
      <c r="AE930" s="26"/>
      <c r="AR930" s="58" t="s">
        <v>223</v>
      </c>
      <c r="AT930" s="58" t="s">
        <v>218</v>
      </c>
      <c r="AU930" s="58" t="s">
        <v>93</v>
      </c>
      <c r="AY930" s="18" t="s">
        <v>216</v>
      </c>
      <c r="BE930" s="59">
        <f>IF(N930="základní",J930,0)</f>
        <v>0</v>
      </c>
      <c r="BF930" s="59">
        <f>IF(N930="snížená",J930,0)</f>
        <v>0</v>
      </c>
      <c r="BG930" s="59">
        <f>IF(N930="zákl. přenesená",J930,0)</f>
        <v>0</v>
      </c>
      <c r="BH930" s="59">
        <f>IF(N930="sníž. přenesená",J930,0)</f>
        <v>0</v>
      </c>
      <c r="BI930" s="59">
        <f>IF(N930="nulová",J930,0)</f>
        <v>0</v>
      </c>
      <c r="BJ930" s="18" t="s">
        <v>91</v>
      </c>
      <c r="BK930" s="59">
        <f>ROUND(I930*H930,2)</f>
        <v>0</v>
      </c>
      <c r="BL930" s="18" t="s">
        <v>223</v>
      </c>
      <c r="BM930" s="58" t="s">
        <v>1220</v>
      </c>
    </row>
    <row r="931" spans="1:51" s="13" customFormat="1" ht="12">
      <c r="A931" s="140"/>
      <c r="B931" s="141"/>
      <c r="C931" s="140"/>
      <c r="D931" s="137" t="s">
        <v>225</v>
      </c>
      <c r="E931" s="142" t="s">
        <v>1</v>
      </c>
      <c r="F931" s="143" t="s">
        <v>115</v>
      </c>
      <c r="G931" s="140"/>
      <c r="H931" s="144">
        <v>698.998</v>
      </c>
      <c r="I931" s="61"/>
      <c r="J931" s="140"/>
      <c r="K931" s="140"/>
      <c r="L931" s="194"/>
      <c r="M931" s="140"/>
      <c r="N931" s="140"/>
      <c r="O931" s="140"/>
      <c r="P931" s="140"/>
      <c r="Q931" s="140"/>
      <c r="R931" s="140"/>
      <c r="S931" s="140"/>
      <c r="T931" s="140"/>
      <c r="U931" s="140"/>
      <c r="V931" s="140"/>
      <c r="W931" s="231"/>
      <c r="AT931" s="60" t="s">
        <v>225</v>
      </c>
      <c r="AU931" s="60" t="s">
        <v>93</v>
      </c>
      <c r="AV931" s="13" t="s">
        <v>93</v>
      </c>
      <c r="AW931" s="13" t="s">
        <v>38</v>
      </c>
      <c r="AX931" s="13" t="s">
        <v>91</v>
      </c>
      <c r="AY931" s="60" t="s">
        <v>216</v>
      </c>
    </row>
    <row r="932" spans="1:65" s="2" customFormat="1" ht="21.75" customHeight="1">
      <c r="A932" s="83"/>
      <c r="B932" s="84"/>
      <c r="C932" s="130" t="s">
        <v>1221</v>
      </c>
      <c r="D932" s="130" t="s">
        <v>218</v>
      </c>
      <c r="E932" s="131" t="s">
        <v>1222</v>
      </c>
      <c r="F932" s="132" t="s">
        <v>1223</v>
      </c>
      <c r="G932" s="133" t="s">
        <v>221</v>
      </c>
      <c r="H932" s="134">
        <v>3509.306</v>
      </c>
      <c r="I932" s="57"/>
      <c r="J932" s="187">
        <f>ROUND(I932*H932,2)</f>
        <v>0</v>
      </c>
      <c r="K932" s="132" t="s">
        <v>222</v>
      </c>
      <c r="L932" s="188">
        <f>J932</f>
        <v>0</v>
      </c>
      <c r="M932" s="217"/>
      <c r="N932" s="217"/>
      <c r="O932" s="217"/>
      <c r="P932" s="217"/>
      <c r="Q932" s="217"/>
      <c r="R932" s="217"/>
      <c r="S932" s="217"/>
      <c r="T932" s="217"/>
      <c r="U932" s="217"/>
      <c r="V932" s="217"/>
      <c r="W932" s="249"/>
      <c r="X932" s="26"/>
      <c r="Y932" s="26"/>
      <c r="Z932" s="26"/>
      <c r="AA932" s="26"/>
      <c r="AB932" s="26"/>
      <c r="AC932" s="26"/>
      <c r="AD932" s="26"/>
      <c r="AE932" s="26"/>
      <c r="AR932" s="58" t="s">
        <v>223</v>
      </c>
      <c r="AT932" s="58" t="s">
        <v>218</v>
      </c>
      <c r="AU932" s="58" t="s">
        <v>93</v>
      </c>
      <c r="AY932" s="18" t="s">
        <v>216</v>
      </c>
      <c r="BE932" s="59">
        <f>IF(N932="základní",J932,0)</f>
        <v>0</v>
      </c>
      <c r="BF932" s="59">
        <f>IF(N932="snížená",J932,0)</f>
        <v>0</v>
      </c>
      <c r="BG932" s="59">
        <f>IF(N932="zákl. přenesená",J932,0)</f>
        <v>0</v>
      </c>
      <c r="BH932" s="59">
        <f>IF(N932="sníž. přenesená",J932,0)</f>
        <v>0</v>
      </c>
      <c r="BI932" s="59">
        <f>IF(N932="nulová",J932,0)</f>
        <v>0</v>
      </c>
      <c r="BJ932" s="18" t="s">
        <v>91</v>
      </c>
      <c r="BK932" s="59">
        <f>ROUND(I932*H932,2)</f>
        <v>0</v>
      </c>
      <c r="BL932" s="18" t="s">
        <v>223</v>
      </c>
      <c r="BM932" s="58" t="s">
        <v>1224</v>
      </c>
    </row>
    <row r="933" spans="1:51" s="13" customFormat="1" ht="12">
      <c r="A933" s="140"/>
      <c r="B933" s="141"/>
      <c r="C933" s="140"/>
      <c r="D933" s="137" t="s">
        <v>225</v>
      </c>
      <c r="E933" s="142" t="s">
        <v>1</v>
      </c>
      <c r="F933" s="143" t="s">
        <v>1225</v>
      </c>
      <c r="G933" s="140"/>
      <c r="H933" s="144">
        <v>3509.306</v>
      </c>
      <c r="I933" s="61"/>
      <c r="J933" s="140"/>
      <c r="K933" s="140"/>
      <c r="L933" s="194"/>
      <c r="M933" s="140"/>
      <c r="N933" s="140"/>
      <c r="O933" s="140"/>
      <c r="P933" s="140"/>
      <c r="Q933" s="140"/>
      <c r="R933" s="140"/>
      <c r="S933" s="140"/>
      <c r="T933" s="140"/>
      <c r="U933" s="140"/>
      <c r="V933" s="140"/>
      <c r="W933" s="231"/>
      <c r="AT933" s="60" t="s">
        <v>225</v>
      </c>
      <c r="AU933" s="60" t="s">
        <v>93</v>
      </c>
      <c r="AV933" s="13" t="s">
        <v>93</v>
      </c>
      <c r="AW933" s="13" t="s">
        <v>38</v>
      </c>
      <c r="AX933" s="13" t="s">
        <v>91</v>
      </c>
      <c r="AY933" s="60" t="s">
        <v>216</v>
      </c>
    </row>
    <row r="934" spans="1:65" s="2" customFormat="1" ht="24.2" customHeight="1">
      <c r="A934" s="83"/>
      <c r="B934" s="84"/>
      <c r="C934" s="130" t="s">
        <v>1226</v>
      </c>
      <c r="D934" s="130" t="s">
        <v>218</v>
      </c>
      <c r="E934" s="131" t="s">
        <v>1227</v>
      </c>
      <c r="F934" s="132" t="s">
        <v>1228</v>
      </c>
      <c r="G934" s="133" t="s">
        <v>221</v>
      </c>
      <c r="H934" s="134">
        <v>78.24</v>
      </c>
      <c r="I934" s="57"/>
      <c r="J934" s="187">
        <f>ROUND(I934*H934,2)</f>
        <v>0</v>
      </c>
      <c r="K934" s="132" t="s">
        <v>1</v>
      </c>
      <c r="L934" s="188">
        <f>J934</f>
        <v>0</v>
      </c>
      <c r="M934" s="217"/>
      <c r="N934" s="217"/>
      <c r="O934" s="217"/>
      <c r="P934" s="217"/>
      <c r="Q934" s="217"/>
      <c r="R934" s="217"/>
      <c r="S934" s="217"/>
      <c r="T934" s="217"/>
      <c r="U934" s="217"/>
      <c r="V934" s="217"/>
      <c r="W934" s="249"/>
      <c r="X934" s="26"/>
      <c r="Y934" s="26"/>
      <c r="Z934" s="26"/>
      <c r="AA934" s="26"/>
      <c r="AB934" s="26"/>
      <c r="AC934" s="26"/>
      <c r="AD934" s="26"/>
      <c r="AE934" s="26"/>
      <c r="AR934" s="58" t="s">
        <v>223</v>
      </c>
      <c r="AT934" s="58" t="s">
        <v>218</v>
      </c>
      <c r="AU934" s="58" t="s">
        <v>93</v>
      </c>
      <c r="AY934" s="18" t="s">
        <v>216</v>
      </c>
      <c r="BE934" s="59">
        <f>IF(N934="základní",J934,0)</f>
        <v>0</v>
      </c>
      <c r="BF934" s="59">
        <f>IF(N934="snížená",J934,0)</f>
        <v>0</v>
      </c>
      <c r="BG934" s="59">
        <f>IF(N934="zákl. přenesená",J934,0)</f>
        <v>0</v>
      </c>
      <c r="BH934" s="59">
        <f>IF(N934="sníž. přenesená",J934,0)</f>
        <v>0</v>
      </c>
      <c r="BI934" s="59">
        <f>IF(N934="nulová",J934,0)</f>
        <v>0</v>
      </c>
      <c r="BJ934" s="18" t="s">
        <v>91</v>
      </c>
      <c r="BK934" s="59">
        <f>ROUND(I934*H934,2)</f>
        <v>0</v>
      </c>
      <c r="BL934" s="18" t="s">
        <v>223</v>
      </c>
      <c r="BM934" s="58" t="s">
        <v>1229</v>
      </c>
    </row>
    <row r="935" spans="1:51" s="13" customFormat="1" ht="12">
      <c r="A935" s="140"/>
      <c r="B935" s="141"/>
      <c r="C935" s="140"/>
      <c r="D935" s="137" t="s">
        <v>225</v>
      </c>
      <c r="E935" s="142" t="s">
        <v>1</v>
      </c>
      <c r="F935" s="143" t="s">
        <v>145</v>
      </c>
      <c r="G935" s="140"/>
      <c r="H935" s="144">
        <v>78.24</v>
      </c>
      <c r="I935" s="61"/>
      <c r="J935" s="140"/>
      <c r="K935" s="140"/>
      <c r="L935" s="194"/>
      <c r="M935" s="140"/>
      <c r="N935" s="140"/>
      <c r="O935" s="140"/>
      <c r="P935" s="140"/>
      <c r="Q935" s="140"/>
      <c r="R935" s="140"/>
      <c r="S935" s="140"/>
      <c r="T935" s="140"/>
      <c r="U935" s="140"/>
      <c r="V935" s="140"/>
      <c r="W935" s="231"/>
      <c r="AT935" s="60" t="s">
        <v>225</v>
      </c>
      <c r="AU935" s="60" t="s">
        <v>93</v>
      </c>
      <c r="AV935" s="13" t="s">
        <v>93</v>
      </c>
      <c r="AW935" s="13" t="s">
        <v>38</v>
      </c>
      <c r="AX935" s="13" t="s">
        <v>91</v>
      </c>
      <c r="AY935" s="60" t="s">
        <v>216</v>
      </c>
    </row>
    <row r="936" spans="1:65" s="2" customFormat="1" ht="33" customHeight="1">
      <c r="A936" s="83"/>
      <c r="B936" s="84"/>
      <c r="C936" s="130" t="s">
        <v>1230</v>
      </c>
      <c r="D936" s="130" t="s">
        <v>218</v>
      </c>
      <c r="E936" s="131" t="s">
        <v>1231</v>
      </c>
      <c r="F936" s="132" t="s">
        <v>1232</v>
      </c>
      <c r="G936" s="133" t="s">
        <v>221</v>
      </c>
      <c r="H936" s="134">
        <v>1910</v>
      </c>
      <c r="I936" s="57"/>
      <c r="J936" s="187">
        <f>ROUND(I936*H936,2)</f>
        <v>0</v>
      </c>
      <c r="K936" s="132" t="s">
        <v>1</v>
      </c>
      <c r="L936" s="188">
        <f>J936</f>
        <v>0</v>
      </c>
      <c r="M936" s="217"/>
      <c r="N936" s="217"/>
      <c r="O936" s="217"/>
      <c r="P936" s="217"/>
      <c r="Q936" s="217"/>
      <c r="R936" s="217"/>
      <c r="S936" s="217"/>
      <c r="T936" s="217"/>
      <c r="U936" s="217"/>
      <c r="V936" s="217"/>
      <c r="W936" s="249"/>
      <c r="X936" s="26"/>
      <c r="Y936" s="26"/>
      <c r="Z936" s="26"/>
      <c r="AA936" s="26"/>
      <c r="AB936" s="26"/>
      <c r="AC936" s="26"/>
      <c r="AD936" s="26"/>
      <c r="AE936" s="26"/>
      <c r="AR936" s="58" t="s">
        <v>223</v>
      </c>
      <c r="AT936" s="58" t="s">
        <v>218</v>
      </c>
      <c r="AU936" s="58" t="s">
        <v>93</v>
      </c>
      <c r="AY936" s="18" t="s">
        <v>216</v>
      </c>
      <c r="BE936" s="59">
        <f>IF(N936="základní",J936,0)</f>
        <v>0</v>
      </c>
      <c r="BF936" s="59">
        <f>IF(N936="snížená",J936,0)</f>
        <v>0</v>
      </c>
      <c r="BG936" s="59">
        <f>IF(N936="zákl. přenesená",J936,0)</f>
        <v>0</v>
      </c>
      <c r="BH936" s="59">
        <f>IF(N936="sníž. přenesená",J936,0)</f>
        <v>0</v>
      </c>
      <c r="BI936" s="59">
        <f>IF(N936="nulová",J936,0)</f>
        <v>0</v>
      </c>
      <c r="BJ936" s="18" t="s">
        <v>91</v>
      </c>
      <c r="BK936" s="59">
        <f>ROUND(I936*H936,2)</f>
        <v>0</v>
      </c>
      <c r="BL936" s="18" t="s">
        <v>223</v>
      </c>
      <c r="BM936" s="58" t="s">
        <v>1233</v>
      </c>
    </row>
    <row r="937" spans="1:51" s="13" customFormat="1" ht="12">
      <c r="A937" s="140"/>
      <c r="B937" s="141"/>
      <c r="C937" s="140"/>
      <c r="D937" s="137" t="s">
        <v>225</v>
      </c>
      <c r="E937" s="142" t="s">
        <v>1</v>
      </c>
      <c r="F937" s="143" t="s">
        <v>1234</v>
      </c>
      <c r="G937" s="140"/>
      <c r="H937" s="144">
        <v>50</v>
      </c>
      <c r="I937" s="61"/>
      <c r="J937" s="140"/>
      <c r="K937" s="140"/>
      <c r="L937" s="194"/>
      <c r="M937" s="140"/>
      <c r="N937" s="140"/>
      <c r="O937" s="140"/>
      <c r="P937" s="140"/>
      <c r="Q937" s="140"/>
      <c r="R937" s="140"/>
      <c r="S937" s="140"/>
      <c r="T937" s="140"/>
      <c r="U937" s="140"/>
      <c r="V937" s="140"/>
      <c r="W937" s="231"/>
      <c r="AT937" s="60" t="s">
        <v>225</v>
      </c>
      <c r="AU937" s="60" t="s">
        <v>93</v>
      </c>
      <c r="AV937" s="13" t="s">
        <v>93</v>
      </c>
      <c r="AW937" s="13" t="s">
        <v>38</v>
      </c>
      <c r="AX937" s="13" t="s">
        <v>83</v>
      </c>
      <c r="AY937" s="60" t="s">
        <v>216</v>
      </c>
    </row>
    <row r="938" spans="1:51" s="13" customFormat="1" ht="12">
      <c r="A938" s="140"/>
      <c r="B938" s="141"/>
      <c r="C938" s="140"/>
      <c r="D938" s="137" t="s">
        <v>225</v>
      </c>
      <c r="E938" s="142" t="s">
        <v>1</v>
      </c>
      <c r="F938" s="143" t="s">
        <v>1235</v>
      </c>
      <c r="G938" s="140"/>
      <c r="H938" s="144">
        <v>50</v>
      </c>
      <c r="I938" s="61"/>
      <c r="J938" s="140"/>
      <c r="K938" s="140"/>
      <c r="L938" s="194"/>
      <c r="M938" s="140"/>
      <c r="N938" s="140"/>
      <c r="O938" s="140"/>
      <c r="P938" s="140"/>
      <c r="Q938" s="140"/>
      <c r="R938" s="140"/>
      <c r="S938" s="140"/>
      <c r="T938" s="140"/>
      <c r="U938" s="140"/>
      <c r="V938" s="140"/>
      <c r="W938" s="231"/>
      <c r="AT938" s="60" t="s">
        <v>225</v>
      </c>
      <c r="AU938" s="60" t="s">
        <v>93</v>
      </c>
      <c r="AV938" s="13" t="s">
        <v>93</v>
      </c>
      <c r="AW938" s="13" t="s">
        <v>38</v>
      </c>
      <c r="AX938" s="13" t="s">
        <v>83</v>
      </c>
      <c r="AY938" s="60" t="s">
        <v>216</v>
      </c>
    </row>
    <row r="939" spans="1:51" s="13" customFormat="1" ht="12">
      <c r="A939" s="140"/>
      <c r="B939" s="141"/>
      <c r="C939" s="140"/>
      <c r="D939" s="137" t="s">
        <v>225</v>
      </c>
      <c r="E939" s="142" t="s">
        <v>1</v>
      </c>
      <c r="F939" s="143" t="s">
        <v>1236</v>
      </c>
      <c r="G939" s="140"/>
      <c r="H939" s="144">
        <v>50</v>
      </c>
      <c r="I939" s="61"/>
      <c r="J939" s="140"/>
      <c r="K939" s="140"/>
      <c r="L939" s="194"/>
      <c r="M939" s="140"/>
      <c r="N939" s="140"/>
      <c r="O939" s="140"/>
      <c r="P939" s="140"/>
      <c r="Q939" s="140"/>
      <c r="R939" s="140"/>
      <c r="S939" s="140"/>
      <c r="T939" s="140"/>
      <c r="U939" s="140"/>
      <c r="V939" s="140"/>
      <c r="W939" s="231"/>
      <c r="AT939" s="60" t="s">
        <v>225</v>
      </c>
      <c r="AU939" s="60" t="s">
        <v>93</v>
      </c>
      <c r="AV939" s="13" t="s">
        <v>93</v>
      </c>
      <c r="AW939" s="13" t="s">
        <v>38</v>
      </c>
      <c r="AX939" s="13" t="s">
        <v>83</v>
      </c>
      <c r="AY939" s="60" t="s">
        <v>216</v>
      </c>
    </row>
    <row r="940" spans="1:51" s="13" customFormat="1" ht="12">
      <c r="A940" s="140"/>
      <c r="B940" s="141"/>
      <c r="C940" s="140"/>
      <c r="D940" s="137" t="s">
        <v>225</v>
      </c>
      <c r="E940" s="142" t="s">
        <v>1</v>
      </c>
      <c r="F940" s="143" t="s">
        <v>1237</v>
      </c>
      <c r="G940" s="140"/>
      <c r="H940" s="144">
        <v>50</v>
      </c>
      <c r="I940" s="61"/>
      <c r="J940" s="140"/>
      <c r="K940" s="140"/>
      <c r="L940" s="194"/>
      <c r="M940" s="140"/>
      <c r="N940" s="140"/>
      <c r="O940" s="140"/>
      <c r="P940" s="140"/>
      <c r="Q940" s="140"/>
      <c r="R940" s="140"/>
      <c r="S940" s="140"/>
      <c r="T940" s="140"/>
      <c r="U940" s="140"/>
      <c r="V940" s="140"/>
      <c r="W940" s="231"/>
      <c r="AT940" s="60" t="s">
        <v>225</v>
      </c>
      <c r="AU940" s="60" t="s">
        <v>93</v>
      </c>
      <c r="AV940" s="13" t="s">
        <v>93</v>
      </c>
      <c r="AW940" s="13" t="s">
        <v>38</v>
      </c>
      <c r="AX940" s="13" t="s">
        <v>83</v>
      </c>
      <c r="AY940" s="60" t="s">
        <v>216</v>
      </c>
    </row>
    <row r="941" spans="1:51" s="13" customFormat="1" ht="12">
      <c r="A941" s="140"/>
      <c r="B941" s="141"/>
      <c r="C941" s="140"/>
      <c r="D941" s="137" t="s">
        <v>225</v>
      </c>
      <c r="E941" s="142" t="s">
        <v>1</v>
      </c>
      <c r="F941" s="143" t="s">
        <v>1238</v>
      </c>
      <c r="G941" s="140"/>
      <c r="H941" s="144">
        <v>50</v>
      </c>
      <c r="I941" s="61"/>
      <c r="J941" s="140"/>
      <c r="K941" s="140"/>
      <c r="L941" s="194"/>
      <c r="M941" s="140"/>
      <c r="N941" s="140"/>
      <c r="O941" s="140"/>
      <c r="P941" s="140"/>
      <c r="Q941" s="140"/>
      <c r="R941" s="140"/>
      <c r="S941" s="140"/>
      <c r="T941" s="140"/>
      <c r="U941" s="140"/>
      <c r="V941" s="140"/>
      <c r="W941" s="231"/>
      <c r="AT941" s="60" t="s">
        <v>225</v>
      </c>
      <c r="AU941" s="60" t="s">
        <v>93</v>
      </c>
      <c r="AV941" s="13" t="s">
        <v>93</v>
      </c>
      <c r="AW941" s="13" t="s">
        <v>38</v>
      </c>
      <c r="AX941" s="13" t="s">
        <v>83</v>
      </c>
      <c r="AY941" s="60" t="s">
        <v>216</v>
      </c>
    </row>
    <row r="942" spans="1:51" s="13" customFormat="1" ht="12">
      <c r="A942" s="140"/>
      <c r="B942" s="141"/>
      <c r="C942" s="140"/>
      <c r="D942" s="137" t="s">
        <v>225</v>
      </c>
      <c r="E942" s="142" t="s">
        <v>1</v>
      </c>
      <c r="F942" s="143" t="s">
        <v>1239</v>
      </c>
      <c r="G942" s="140"/>
      <c r="H942" s="144">
        <v>50</v>
      </c>
      <c r="I942" s="61"/>
      <c r="J942" s="140"/>
      <c r="K942" s="140"/>
      <c r="L942" s="194"/>
      <c r="M942" s="140"/>
      <c r="N942" s="140"/>
      <c r="O942" s="140"/>
      <c r="P942" s="140"/>
      <c r="Q942" s="140"/>
      <c r="R942" s="140"/>
      <c r="S942" s="140"/>
      <c r="T942" s="140"/>
      <c r="U942" s="140"/>
      <c r="V942" s="140"/>
      <c r="W942" s="231"/>
      <c r="AT942" s="60" t="s">
        <v>225</v>
      </c>
      <c r="AU942" s="60" t="s">
        <v>93</v>
      </c>
      <c r="AV942" s="13" t="s">
        <v>93</v>
      </c>
      <c r="AW942" s="13" t="s">
        <v>38</v>
      </c>
      <c r="AX942" s="13" t="s">
        <v>83</v>
      </c>
      <c r="AY942" s="60" t="s">
        <v>216</v>
      </c>
    </row>
    <row r="943" spans="1:51" s="13" customFormat="1" ht="12">
      <c r="A943" s="140"/>
      <c r="B943" s="141"/>
      <c r="C943" s="140"/>
      <c r="D943" s="137" t="s">
        <v>225</v>
      </c>
      <c r="E943" s="142" t="s">
        <v>1</v>
      </c>
      <c r="F943" s="143" t="s">
        <v>1240</v>
      </c>
      <c r="G943" s="140"/>
      <c r="H943" s="144">
        <v>50</v>
      </c>
      <c r="I943" s="61"/>
      <c r="J943" s="140"/>
      <c r="K943" s="140"/>
      <c r="L943" s="194"/>
      <c r="M943" s="140"/>
      <c r="N943" s="140"/>
      <c r="O943" s="140"/>
      <c r="P943" s="140"/>
      <c r="Q943" s="140"/>
      <c r="R943" s="140"/>
      <c r="S943" s="140"/>
      <c r="T943" s="140"/>
      <c r="U943" s="140"/>
      <c r="V943" s="140"/>
      <c r="W943" s="231"/>
      <c r="AT943" s="60" t="s">
        <v>225</v>
      </c>
      <c r="AU943" s="60" t="s">
        <v>93</v>
      </c>
      <c r="AV943" s="13" t="s">
        <v>93</v>
      </c>
      <c r="AW943" s="13" t="s">
        <v>38</v>
      </c>
      <c r="AX943" s="13" t="s">
        <v>83</v>
      </c>
      <c r="AY943" s="60" t="s">
        <v>216</v>
      </c>
    </row>
    <row r="944" spans="1:51" s="13" customFormat="1" ht="12">
      <c r="A944" s="140"/>
      <c r="B944" s="141"/>
      <c r="C944" s="140"/>
      <c r="D944" s="137" t="s">
        <v>225</v>
      </c>
      <c r="E944" s="142" t="s">
        <v>1</v>
      </c>
      <c r="F944" s="143" t="s">
        <v>1241</v>
      </c>
      <c r="G944" s="140"/>
      <c r="H944" s="144">
        <v>50</v>
      </c>
      <c r="I944" s="61"/>
      <c r="J944" s="140"/>
      <c r="K944" s="140"/>
      <c r="L944" s="194"/>
      <c r="M944" s="140"/>
      <c r="N944" s="140"/>
      <c r="O944" s="140"/>
      <c r="P944" s="140"/>
      <c r="Q944" s="140"/>
      <c r="R944" s="140"/>
      <c r="S944" s="140"/>
      <c r="T944" s="140"/>
      <c r="U944" s="140"/>
      <c r="V944" s="140"/>
      <c r="W944" s="231"/>
      <c r="AT944" s="60" t="s">
        <v>225</v>
      </c>
      <c r="AU944" s="60" t="s">
        <v>93</v>
      </c>
      <c r="AV944" s="13" t="s">
        <v>93</v>
      </c>
      <c r="AW944" s="13" t="s">
        <v>38</v>
      </c>
      <c r="AX944" s="13" t="s">
        <v>83</v>
      </c>
      <c r="AY944" s="60" t="s">
        <v>216</v>
      </c>
    </row>
    <row r="945" spans="1:51" s="13" customFormat="1" ht="12">
      <c r="A945" s="140"/>
      <c r="B945" s="141"/>
      <c r="C945" s="140"/>
      <c r="D945" s="137" t="s">
        <v>225</v>
      </c>
      <c r="E945" s="142" t="s">
        <v>1</v>
      </c>
      <c r="F945" s="143" t="s">
        <v>1242</v>
      </c>
      <c r="G945" s="140"/>
      <c r="H945" s="144">
        <v>50</v>
      </c>
      <c r="I945" s="61"/>
      <c r="J945" s="140"/>
      <c r="K945" s="140"/>
      <c r="L945" s="194"/>
      <c r="M945" s="140"/>
      <c r="N945" s="140"/>
      <c r="O945" s="140"/>
      <c r="P945" s="140"/>
      <c r="Q945" s="140"/>
      <c r="R945" s="140"/>
      <c r="S945" s="140"/>
      <c r="T945" s="140"/>
      <c r="U945" s="140"/>
      <c r="V945" s="140"/>
      <c r="W945" s="231"/>
      <c r="AT945" s="60" t="s">
        <v>225</v>
      </c>
      <c r="AU945" s="60" t="s">
        <v>93</v>
      </c>
      <c r="AV945" s="13" t="s">
        <v>93</v>
      </c>
      <c r="AW945" s="13" t="s">
        <v>38</v>
      </c>
      <c r="AX945" s="13" t="s">
        <v>83</v>
      </c>
      <c r="AY945" s="60" t="s">
        <v>216</v>
      </c>
    </row>
    <row r="946" spans="1:51" s="13" customFormat="1" ht="12">
      <c r="A946" s="140"/>
      <c r="B946" s="141"/>
      <c r="C946" s="140"/>
      <c r="D946" s="137" t="s">
        <v>225</v>
      </c>
      <c r="E946" s="142" t="s">
        <v>1</v>
      </c>
      <c r="F946" s="143" t="s">
        <v>1243</v>
      </c>
      <c r="G946" s="140"/>
      <c r="H946" s="144">
        <v>50</v>
      </c>
      <c r="I946" s="61"/>
      <c r="J946" s="140"/>
      <c r="K946" s="140"/>
      <c r="L946" s="194"/>
      <c r="M946" s="140"/>
      <c r="N946" s="140"/>
      <c r="O946" s="140"/>
      <c r="P946" s="140"/>
      <c r="Q946" s="140"/>
      <c r="R946" s="140"/>
      <c r="S946" s="140"/>
      <c r="T946" s="140"/>
      <c r="U946" s="140"/>
      <c r="V946" s="140"/>
      <c r="W946" s="231"/>
      <c r="AT946" s="60" t="s">
        <v>225</v>
      </c>
      <c r="AU946" s="60" t="s">
        <v>93</v>
      </c>
      <c r="AV946" s="13" t="s">
        <v>93</v>
      </c>
      <c r="AW946" s="13" t="s">
        <v>38</v>
      </c>
      <c r="AX946" s="13" t="s">
        <v>83</v>
      </c>
      <c r="AY946" s="60" t="s">
        <v>216</v>
      </c>
    </row>
    <row r="947" spans="1:51" s="13" customFormat="1" ht="12">
      <c r="A947" s="140"/>
      <c r="B947" s="141"/>
      <c r="C947" s="140"/>
      <c r="D947" s="137" t="s">
        <v>225</v>
      </c>
      <c r="E947" s="142" t="s">
        <v>1</v>
      </c>
      <c r="F947" s="143" t="s">
        <v>1244</v>
      </c>
      <c r="G947" s="140"/>
      <c r="H947" s="144">
        <v>50</v>
      </c>
      <c r="I947" s="61"/>
      <c r="J947" s="140"/>
      <c r="K947" s="140"/>
      <c r="L947" s="194"/>
      <c r="M947" s="140"/>
      <c r="N947" s="140"/>
      <c r="O947" s="140"/>
      <c r="P947" s="140"/>
      <c r="Q947" s="140"/>
      <c r="R947" s="140"/>
      <c r="S947" s="140"/>
      <c r="T947" s="140"/>
      <c r="U947" s="140"/>
      <c r="V947" s="140"/>
      <c r="W947" s="231"/>
      <c r="AT947" s="60" t="s">
        <v>225</v>
      </c>
      <c r="AU947" s="60" t="s">
        <v>93</v>
      </c>
      <c r="AV947" s="13" t="s">
        <v>93</v>
      </c>
      <c r="AW947" s="13" t="s">
        <v>38</v>
      </c>
      <c r="AX947" s="13" t="s">
        <v>83</v>
      </c>
      <c r="AY947" s="60" t="s">
        <v>216</v>
      </c>
    </row>
    <row r="948" spans="1:51" s="13" customFormat="1" ht="12">
      <c r="A948" s="140"/>
      <c r="B948" s="141"/>
      <c r="C948" s="140"/>
      <c r="D948" s="137" t="s">
        <v>225</v>
      </c>
      <c r="E948" s="142" t="s">
        <v>1</v>
      </c>
      <c r="F948" s="143" t="s">
        <v>1245</v>
      </c>
      <c r="G948" s="140"/>
      <c r="H948" s="144">
        <v>50</v>
      </c>
      <c r="I948" s="61"/>
      <c r="J948" s="140"/>
      <c r="K948" s="140"/>
      <c r="L948" s="194"/>
      <c r="M948" s="140"/>
      <c r="N948" s="140"/>
      <c r="O948" s="140"/>
      <c r="P948" s="140"/>
      <c r="Q948" s="140"/>
      <c r="R948" s="140"/>
      <c r="S948" s="140"/>
      <c r="T948" s="140"/>
      <c r="U948" s="140"/>
      <c r="V948" s="140"/>
      <c r="W948" s="231"/>
      <c r="AT948" s="60" t="s">
        <v>225</v>
      </c>
      <c r="AU948" s="60" t="s">
        <v>93</v>
      </c>
      <c r="AV948" s="13" t="s">
        <v>93</v>
      </c>
      <c r="AW948" s="13" t="s">
        <v>38</v>
      </c>
      <c r="AX948" s="13" t="s">
        <v>83</v>
      </c>
      <c r="AY948" s="60" t="s">
        <v>216</v>
      </c>
    </row>
    <row r="949" spans="1:51" s="13" customFormat="1" ht="12">
      <c r="A949" s="140"/>
      <c r="B949" s="141"/>
      <c r="C949" s="140"/>
      <c r="D949" s="137" t="s">
        <v>225</v>
      </c>
      <c r="E949" s="142" t="s">
        <v>1</v>
      </c>
      <c r="F949" s="143" t="s">
        <v>1246</v>
      </c>
      <c r="G949" s="140"/>
      <c r="H949" s="144">
        <v>50</v>
      </c>
      <c r="I949" s="61"/>
      <c r="J949" s="140"/>
      <c r="K949" s="140"/>
      <c r="L949" s="194"/>
      <c r="M949" s="140"/>
      <c r="N949" s="140"/>
      <c r="O949" s="140"/>
      <c r="P949" s="140"/>
      <c r="Q949" s="140"/>
      <c r="R949" s="140"/>
      <c r="S949" s="140"/>
      <c r="T949" s="140"/>
      <c r="U949" s="140"/>
      <c r="V949" s="140"/>
      <c r="W949" s="231"/>
      <c r="AT949" s="60" t="s">
        <v>225</v>
      </c>
      <c r="AU949" s="60" t="s">
        <v>93</v>
      </c>
      <c r="AV949" s="13" t="s">
        <v>93</v>
      </c>
      <c r="AW949" s="13" t="s">
        <v>38</v>
      </c>
      <c r="AX949" s="13" t="s">
        <v>83</v>
      </c>
      <c r="AY949" s="60" t="s">
        <v>216</v>
      </c>
    </row>
    <row r="950" spans="1:51" s="13" customFormat="1" ht="12">
      <c r="A950" s="140"/>
      <c r="B950" s="141"/>
      <c r="C950" s="140"/>
      <c r="D950" s="137" t="s">
        <v>225</v>
      </c>
      <c r="E950" s="142" t="s">
        <v>1</v>
      </c>
      <c r="F950" s="143" t="s">
        <v>1247</v>
      </c>
      <c r="G950" s="140"/>
      <c r="H950" s="144">
        <v>50</v>
      </c>
      <c r="I950" s="61"/>
      <c r="J950" s="140"/>
      <c r="K950" s="140"/>
      <c r="L950" s="194"/>
      <c r="M950" s="140"/>
      <c r="N950" s="140"/>
      <c r="O950" s="140"/>
      <c r="P950" s="140"/>
      <c r="Q950" s="140"/>
      <c r="R950" s="140"/>
      <c r="S950" s="140"/>
      <c r="T950" s="140"/>
      <c r="U950" s="140"/>
      <c r="V950" s="140"/>
      <c r="W950" s="231"/>
      <c r="AT950" s="60" t="s">
        <v>225</v>
      </c>
      <c r="AU950" s="60" t="s">
        <v>93</v>
      </c>
      <c r="AV950" s="13" t="s">
        <v>93</v>
      </c>
      <c r="AW950" s="13" t="s">
        <v>38</v>
      </c>
      <c r="AX950" s="13" t="s">
        <v>83</v>
      </c>
      <c r="AY950" s="60" t="s">
        <v>216</v>
      </c>
    </row>
    <row r="951" spans="1:51" s="13" customFormat="1" ht="12">
      <c r="A951" s="140"/>
      <c r="B951" s="141"/>
      <c r="C951" s="140"/>
      <c r="D951" s="137" t="s">
        <v>225</v>
      </c>
      <c r="E951" s="142" t="s">
        <v>1</v>
      </c>
      <c r="F951" s="143" t="s">
        <v>1248</v>
      </c>
      <c r="G951" s="140"/>
      <c r="H951" s="144">
        <v>50</v>
      </c>
      <c r="I951" s="61"/>
      <c r="J951" s="140"/>
      <c r="K951" s="140"/>
      <c r="L951" s="194"/>
      <c r="M951" s="140"/>
      <c r="N951" s="140"/>
      <c r="O951" s="140"/>
      <c r="P951" s="140"/>
      <c r="Q951" s="140"/>
      <c r="R951" s="140"/>
      <c r="S951" s="140"/>
      <c r="T951" s="140"/>
      <c r="U951" s="140"/>
      <c r="V951" s="140"/>
      <c r="W951" s="231"/>
      <c r="AT951" s="60" t="s">
        <v>225</v>
      </c>
      <c r="AU951" s="60" t="s">
        <v>93</v>
      </c>
      <c r="AV951" s="13" t="s">
        <v>93</v>
      </c>
      <c r="AW951" s="13" t="s">
        <v>38</v>
      </c>
      <c r="AX951" s="13" t="s">
        <v>83</v>
      </c>
      <c r="AY951" s="60" t="s">
        <v>216</v>
      </c>
    </row>
    <row r="952" spans="1:51" s="13" customFormat="1" ht="12">
      <c r="A952" s="140"/>
      <c r="B952" s="141"/>
      <c r="C952" s="140"/>
      <c r="D952" s="137" t="s">
        <v>225</v>
      </c>
      <c r="E952" s="142" t="s">
        <v>1</v>
      </c>
      <c r="F952" s="143" t="s">
        <v>1249</v>
      </c>
      <c r="G952" s="140"/>
      <c r="H952" s="144">
        <v>110</v>
      </c>
      <c r="I952" s="61"/>
      <c r="J952" s="140"/>
      <c r="K952" s="140"/>
      <c r="L952" s="194"/>
      <c r="M952" s="140"/>
      <c r="N952" s="140"/>
      <c r="O952" s="140"/>
      <c r="P952" s="140"/>
      <c r="Q952" s="140"/>
      <c r="R952" s="140"/>
      <c r="S952" s="140"/>
      <c r="T952" s="140"/>
      <c r="U952" s="140"/>
      <c r="V952" s="140"/>
      <c r="W952" s="231"/>
      <c r="AT952" s="60" t="s">
        <v>225</v>
      </c>
      <c r="AU952" s="60" t="s">
        <v>93</v>
      </c>
      <c r="AV952" s="13" t="s">
        <v>93</v>
      </c>
      <c r="AW952" s="13" t="s">
        <v>38</v>
      </c>
      <c r="AX952" s="13" t="s">
        <v>83</v>
      </c>
      <c r="AY952" s="60" t="s">
        <v>216</v>
      </c>
    </row>
    <row r="953" spans="1:51" s="13" customFormat="1" ht="12">
      <c r="A953" s="140"/>
      <c r="B953" s="141"/>
      <c r="C953" s="140"/>
      <c r="D953" s="137" t="s">
        <v>225</v>
      </c>
      <c r="E953" s="142" t="s">
        <v>1</v>
      </c>
      <c r="F953" s="143" t="s">
        <v>1250</v>
      </c>
      <c r="G953" s="140"/>
      <c r="H953" s="144">
        <v>50</v>
      </c>
      <c r="I953" s="61"/>
      <c r="J953" s="140"/>
      <c r="K953" s="140"/>
      <c r="L953" s="194"/>
      <c r="M953" s="140"/>
      <c r="N953" s="140"/>
      <c r="O953" s="140"/>
      <c r="P953" s="140"/>
      <c r="Q953" s="140"/>
      <c r="R953" s="140"/>
      <c r="S953" s="140"/>
      <c r="T953" s="140"/>
      <c r="U953" s="140"/>
      <c r="V953" s="140"/>
      <c r="W953" s="231"/>
      <c r="AT953" s="60" t="s">
        <v>225</v>
      </c>
      <c r="AU953" s="60" t="s">
        <v>93</v>
      </c>
      <c r="AV953" s="13" t="s">
        <v>93</v>
      </c>
      <c r="AW953" s="13" t="s">
        <v>38</v>
      </c>
      <c r="AX953" s="13" t="s">
        <v>83</v>
      </c>
      <c r="AY953" s="60" t="s">
        <v>216</v>
      </c>
    </row>
    <row r="954" spans="1:51" s="13" customFormat="1" ht="12">
      <c r="A954" s="140"/>
      <c r="B954" s="141"/>
      <c r="C954" s="140"/>
      <c r="D954" s="137" t="s">
        <v>225</v>
      </c>
      <c r="E954" s="142" t="s">
        <v>1</v>
      </c>
      <c r="F954" s="143" t="s">
        <v>1251</v>
      </c>
      <c r="G954" s="140"/>
      <c r="H954" s="144">
        <v>150</v>
      </c>
      <c r="I954" s="61"/>
      <c r="J954" s="140"/>
      <c r="K954" s="140"/>
      <c r="L954" s="194"/>
      <c r="M954" s="140"/>
      <c r="N954" s="140"/>
      <c r="O954" s="140"/>
      <c r="P954" s="140"/>
      <c r="Q954" s="140"/>
      <c r="R954" s="140"/>
      <c r="S954" s="140"/>
      <c r="T954" s="140"/>
      <c r="U954" s="140"/>
      <c r="V954" s="140"/>
      <c r="W954" s="231"/>
      <c r="AT954" s="60" t="s">
        <v>225</v>
      </c>
      <c r="AU954" s="60" t="s">
        <v>93</v>
      </c>
      <c r="AV954" s="13" t="s">
        <v>93</v>
      </c>
      <c r="AW954" s="13" t="s">
        <v>38</v>
      </c>
      <c r="AX954" s="13" t="s">
        <v>83</v>
      </c>
      <c r="AY954" s="60" t="s">
        <v>216</v>
      </c>
    </row>
    <row r="955" spans="1:51" s="13" customFormat="1" ht="12">
      <c r="A955" s="140"/>
      <c r="B955" s="141"/>
      <c r="C955" s="140"/>
      <c r="D955" s="137" t="s">
        <v>225</v>
      </c>
      <c r="E955" s="142" t="s">
        <v>1</v>
      </c>
      <c r="F955" s="143" t="s">
        <v>1252</v>
      </c>
      <c r="G955" s="140"/>
      <c r="H955" s="144">
        <v>150</v>
      </c>
      <c r="I955" s="61"/>
      <c r="J955" s="140"/>
      <c r="K955" s="140"/>
      <c r="L955" s="194"/>
      <c r="M955" s="140"/>
      <c r="N955" s="140"/>
      <c r="O955" s="140"/>
      <c r="P955" s="140"/>
      <c r="Q955" s="140"/>
      <c r="R955" s="140"/>
      <c r="S955" s="140"/>
      <c r="T955" s="140"/>
      <c r="U955" s="140"/>
      <c r="V955" s="140"/>
      <c r="W955" s="231"/>
      <c r="AT955" s="60" t="s">
        <v>225</v>
      </c>
      <c r="AU955" s="60" t="s">
        <v>93</v>
      </c>
      <c r="AV955" s="13" t="s">
        <v>93</v>
      </c>
      <c r="AW955" s="13" t="s">
        <v>38</v>
      </c>
      <c r="AX955" s="13" t="s">
        <v>83</v>
      </c>
      <c r="AY955" s="60" t="s">
        <v>216</v>
      </c>
    </row>
    <row r="956" spans="1:51" s="13" customFormat="1" ht="12">
      <c r="A956" s="140"/>
      <c r="B956" s="141"/>
      <c r="C956" s="140"/>
      <c r="D956" s="137" t="s">
        <v>225</v>
      </c>
      <c r="E956" s="142" t="s">
        <v>1</v>
      </c>
      <c r="F956" s="143" t="s">
        <v>1253</v>
      </c>
      <c r="G956" s="140"/>
      <c r="H956" s="144">
        <v>150</v>
      </c>
      <c r="I956" s="61"/>
      <c r="J956" s="140"/>
      <c r="K956" s="140"/>
      <c r="L956" s="194"/>
      <c r="M956" s="140"/>
      <c r="N956" s="140"/>
      <c r="O956" s="140"/>
      <c r="P956" s="140"/>
      <c r="Q956" s="140"/>
      <c r="R956" s="140"/>
      <c r="S956" s="140"/>
      <c r="T956" s="140"/>
      <c r="U956" s="140"/>
      <c r="V956" s="140"/>
      <c r="W956" s="231"/>
      <c r="AT956" s="60" t="s">
        <v>225</v>
      </c>
      <c r="AU956" s="60" t="s">
        <v>93</v>
      </c>
      <c r="AV956" s="13" t="s">
        <v>93</v>
      </c>
      <c r="AW956" s="13" t="s">
        <v>38</v>
      </c>
      <c r="AX956" s="13" t="s">
        <v>83</v>
      </c>
      <c r="AY956" s="60" t="s">
        <v>216</v>
      </c>
    </row>
    <row r="957" spans="1:51" s="13" customFormat="1" ht="12">
      <c r="A957" s="140"/>
      <c r="B957" s="141"/>
      <c r="C957" s="140"/>
      <c r="D957" s="137" t="s">
        <v>225</v>
      </c>
      <c r="E957" s="142" t="s">
        <v>1</v>
      </c>
      <c r="F957" s="143" t="s">
        <v>1254</v>
      </c>
      <c r="G957" s="140"/>
      <c r="H957" s="144">
        <v>150</v>
      </c>
      <c r="I957" s="61"/>
      <c r="J957" s="140"/>
      <c r="K957" s="140"/>
      <c r="L957" s="194"/>
      <c r="M957" s="140"/>
      <c r="N957" s="140"/>
      <c r="O957" s="140"/>
      <c r="P957" s="140"/>
      <c r="Q957" s="140"/>
      <c r="R957" s="140"/>
      <c r="S957" s="140"/>
      <c r="T957" s="140"/>
      <c r="U957" s="140"/>
      <c r="V957" s="140"/>
      <c r="W957" s="231"/>
      <c r="AT957" s="60" t="s">
        <v>225</v>
      </c>
      <c r="AU957" s="60" t="s">
        <v>93</v>
      </c>
      <c r="AV957" s="13" t="s">
        <v>93</v>
      </c>
      <c r="AW957" s="13" t="s">
        <v>38</v>
      </c>
      <c r="AX957" s="13" t="s">
        <v>83</v>
      </c>
      <c r="AY957" s="60" t="s">
        <v>216</v>
      </c>
    </row>
    <row r="958" spans="1:51" s="13" customFormat="1" ht="12">
      <c r="A958" s="140"/>
      <c r="B958" s="141"/>
      <c r="C958" s="140"/>
      <c r="D958" s="137" t="s">
        <v>225</v>
      </c>
      <c r="E958" s="142" t="s">
        <v>1</v>
      </c>
      <c r="F958" s="143" t="s">
        <v>1255</v>
      </c>
      <c r="G958" s="140"/>
      <c r="H958" s="144">
        <v>150</v>
      </c>
      <c r="I958" s="61"/>
      <c r="J958" s="140"/>
      <c r="K958" s="140"/>
      <c r="L958" s="194"/>
      <c r="M958" s="140"/>
      <c r="N958" s="140"/>
      <c r="O958" s="140"/>
      <c r="P958" s="140"/>
      <c r="Q958" s="140"/>
      <c r="R958" s="140"/>
      <c r="S958" s="140"/>
      <c r="T958" s="140"/>
      <c r="U958" s="140"/>
      <c r="V958" s="140"/>
      <c r="W958" s="231"/>
      <c r="AT958" s="60" t="s">
        <v>225</v>
      </c>
      <c r="AU958" s="60" t="s">
        <v>93</v>
      </c>
      <c r="AV958" s="13" t="s">
        <v>93</v>
      </c>
      <c r="AW958" s="13" t="s">
        <v>38</v>
      </c>
      <c r="AX958" s="13" t="s">
        <v>83</v>
      </c>
      <c r="AY958" s="60" t="s">
        <v>216</v>
      </c>
    </row>
    <row r="959" spans="1:51" s="13" customFormat="1" ht="12">
      <c r="A959" s="140"/>
      <c r="B959" s="141"/>
      <c r="C959" s="140"/>
      <c r="D959" s="137" t="s">
        <v>225</v>
      </c>
      <c r="E959" s="142" t="s">
        <v>1</v>
      </c>
      <c r="F959" s="143" t="s">
        <v>1256</v>
      </c>
      <c r="G959" s="140"/>
      <c r="H959" s="144">
        <v>150</v>
      </c>
      <c r="I959" s="61"/>
      <c r="J959" s="140"/>
      <c r="K959" s="140"/>
      <c r="L959" s="194"/>
      <c r="M959" s="140"/>
      <c r="N959" s="140"/>
      <c r="O959" s="140"/>
      <c r="P959" s="140"/>
      <c r="Q959" s="140"/>
      <c r="R959" s="140"/>
      <c r="S959" s="140"/>
      <c r="T959" s="140"/>
      <c r="U959" s="140"/>
      <c r="V959" s="140"/>
      <c r="W959" s="231"/>
      <c r="AT959" s="60" t="s">
        <v>225</v>
      </c>
      <c r="AU959" s="60" t="s">
        <v>93</v>
      </c>
      <c r="AV959" s="13" t="s">
        <v>93</v>
      </c>
      <c r="AW959" s="13" t="s">
        <v>38</v>
      </c>
      <c r="AX959" s="13" t="s">
        <v>83</v>
      </c>
      <c r="AY959" s="60" t="s">
        <v>216</v>
      </c>
    </row>
    <row r="960" spans="1:51" s="13" customFormat="1" ht="12">
      <c r="A960" s="140"/>
      <c r="B960" s="141"/>
      <c r="C960" s="140"/>
      <c r="D960" s="137" t="s">
        <v>225</v>
      </c>
      <c r="E960" s="142" t="s">
        <v>1</v>
      </c>
      <c r="F960" s="143" t="s">
        <v>1257</v>
      </c>
      <c r="G960" s="140"/>
      <c r="H960" s="144">
        <v>50</v>
      </c>
      <c r="I960" s="61"/>
      <c r="J960" s="140"/>
      <c r="K960" s="140"/>
      <c r="L960" s="194"/>
      <c r="M960" s="140"/>
      <c r="N960" s="140"/>
      <c r="O960" s="140"/>
      <c r="P960" s="140"/>
      <c r="Q960" s="140"/>
      <c r="R960" s="140"/>
      <c r="S960" s="140"/>
      <c r="T960" s="140"/>
      <c r="U960" s="140"/>
      <c r="V960" s="140"/>
      <c r="W960" s="231"/>
      <c r="AT960" s="60" t="s">
        <v>225</v>
      </c>
      <c r="AU960" s="60" t="s">
        <v>93</v>
      </c>
      <c r="AV960" s="13" t="s">
        <v>93</v>
      </c>
      <c r="AW960" s="13" t="s">
        <v>38</v>
      </c>
      <c r="AX960" s="13" t="s">
        <v>83</v>
      </c>
      <c r="AY960" s="60" t="s">
        <v>216</v>
      </c>
    </row>
    <row r="961" spans="1:51" s="13" customFormat="1" ht="12">
      <c r="A961" s="140"/>
      <c r="B961" s="141"/>
      <c r="C961" s="140"/>
      <c r="D961" s="137" t="s">
        <v>225</v>
      </c>
      <c r="E961" s="142" t="s">
        <v>1</v>
      </c>
      <c r="F961" s="143" t="s">
        <v>1258</v>
      </c>
      <c r="G961" s="140"/>
      <c r="H961" s="144">
        <v>50</v>
      </c>
      <c r="I961" s="61"/>
      <c r="J961" s="140"/>
      <c r="K961" s="140"/>
      <c r="L961" s="194"/>
      <c r="M961" s="140"/>
      <c r="N961" s="140"/>
      <c r="O961" s="140"/>
      <c r="P961" s="140"/>
      <c r="Q961" s="140"/>
      <c r="R961" s="140"/>
      <c r="S961" s="140"/>
      <c r="T961" s="140"/>
      <c r="U961" s="140"/>
      <c r="V961" s="140"/>
      <c r="W961" s="231"/>
      <c r="AT961" s="60" t="s">
        <v>225</v>
      </c>
      <c r="AU961" s="60" t="s">
        <v>93</v>
      </c>
      <c r="AV961" s="13" t="s">
        <v>93</v>
      </c>
      <c r="AW961" s="13" t="s">
        <v>38</v>
      </c>
      <c r="AX961" s="13" t="s">
        <v>83</v>
      </c>
      <c r="AY961" s="60" t="s">
        <v>216</v>
      </c>
    </row>
    <row r="962" spans="1:51" s="14" customFormat="1" ht="12">
      <c r="A962" s="145"/>
      <c r="B962" s="146"/>
      <c r="C962" s="145"/>
      <c r="D962" s="137" t="s">
        <v>225</v>
      </c>
      <c r="E962" s="147" t="s">
        <v>1</v>
      </c>
      <c r="F962" s="148" t="s">
        <v>229</v>
      </c>
      <c r="G962" s="145"/>
      <c r="H962" s="149">
        <v>1910</v>
      </c>
      <c r="I962" s="63"/>
      <c r="J962" s="145"/>
      <c r="K962" s="145"/>
      <c r="L962" s="200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235"/>
      <c r="AT962" s="62" t="s">
        <v>225</v>
      </c>
      <c r="AU962" s="62" t="s">
        <v>93</v>
      </c>
      <c r="AV962" s="14" t="s">
        <v>223</v>
      </c>
      <c r="AW962" s="14" t="s">
        <v>38</v>
      </c>
      <c r="AX962" s="14" t="s">
        <v>91</v>
      </c>
      <c r="AY962" s="62" t="s">
        <v>216</v>
      </c>
    </row>
    <row r="963" spans="1:65" s="2" customFormat="1" ht="24.2" customHeight="1">
      <c r="A963" s="83"/>
      <c r="B963" s="84"/>
      <c r="C963" s="130" t="s">
        <v>1259</v>
      </c>
      <c r="D963" s="130" t="s">
        <v>218</v>
      </c>
      <c r="E963" s="131" t="s">
        <v>1260</v>
      </c>
      <c r="F963" s="132" t="s">
        <v>1261</v>
      </c>
      <c r="G963" s="133" t="s">
        <v>221</v>
      </c>
      <c r="H963" s="134">
        <v>2249.87</v>
      </c>
      <c r="I963" s="57"/>
      <c r="J963" s="187">
        <f>ROUND(I963*H963,2)</f>
        <v>0</v>
      </c>
      <c r="K963" s="132" t="s">
        <v>1</v>
      </c>
      <c r="L963" s="188">
        <f>J963</f>
        <v>0</v>
      </c>
      <c r="M963" s="217"/>
      <c r="N963" s="217"/>
      <c r="O963" s="217"/>
      <c r="P963" s="217"/>
      <c r="Q963" s="217"/>
      <c r="R963" s="217"/>
      <c r="S963" s="217"/>
      <c r="T963" s="217"/>
      <c r="U963" s="217"/>
      <c r="V963" s="217"/>
      <c r="W963" s="249"/>
      <c r="X963" s="26"/>
      <c r="Y963" s="26"/>
      <c r="Z963" s="26"/>
      <c r="AA963" s="26"/>
      <c r="AB963" s="26"/>
      <c r="AC963" s="26"/>
      <c r="AD963" s="26"/>
      <c r="AE963" s="26"/>
      <c r="AR963" s="58" t="s">
        <v>223</v>
      </c>
      <c r="AT963" s="58" t="s">
        <v>218</v>
      </c>
      <c r="AU963" s="58" t="s">
        <v>93</v>
      </c>
      <c r="AY963" s="18" t="s">
        <v>216</v>
      </c>
      <c r="BE963" s="59">
        <f>IF(N963="základní",J963,0)</f>
        <v>0</v>
      </c>
      <c r="BF963" s="59">
        <f>IF(N963="snížená",J963,0)</f>
        <v>0</v>
      </c>
      <c r="BG963" s="59">
        <f>IF(N963="zákl. přenesená",J963,0)</f>
        <v>0</v>
      </c>
      <c r="BH963" s="59">
        <f>IF(N963="sníž. přenesená",J963,0)</f>
        <v>0</v>
      </c>
      <c r="BI963" s="59">
        <f>IF(N963="nulová",J963,0)</f>
        <v>0</v>
      </c>
      <c r="BJ963" s="18" t="s">
        <v>91</v>
      </c>
      <c r="BK963" s="59">
        <f>ROUND(I963*H963,2)</f>
        <v>0</v>
      </c>
      <c r="BL963" s="18" t="s">
        <v>223</v>
      </c>
      <c r="BM963" s="58" t="s">
        <v>1262</v>
      </c>
    </row>
    <row r="964" spans="1:51" s="13" customFormat="1" ht="12">
      <c r="A964" s="140"/>
      <c r="B964" s="141"/>
      <c r="C964" s="140"/>
      <c r="D964" s="137" t="s">
        <v>225</v>
      </c>
      <c r="E964" s="142" t="s">
        <v>1</v>
      </c>
      <c r="F964" s="143" t="s">
        <v>1263</v>
      </c>
      <c r="G964" s="140"/>
      <c r="H964" s="144">
        <v>55.04</v>
      </c>
      <c r="I964" s="61"/>
      <c r="J964" s="140"/>
      <c r="K964" s="140"/>
      <c r="L964" s="194"/>
      <c r="M964" s="140"/>
      <c r="N964" s="140"/>
      <c r="O964" s="140"/>
      <c r="P964" s="140"/>
      <c r="Q964" s="140"/>
      <c r="R964" s="140"/>
      <c r="S964" s="140"/>
      <c r="T964" s="140"/>
      <c r="U964" s="140"/>
      <c r="V964" s="140"/>
      <c r="W964" s="231"/>
      <c r="AT964" s="60" t="s">
        <v>225</v>
      </c>
      <c r="AU964" s="60" t="s">
        <v>93</v>
      </c>
      <c r="AV964" s="13" t="s">
        <v>93</v>
      </c>
      <c r="AW964" s="13" t="s">
        <v>38</v>
      </c>
      <c r="AX964" s="13" t="s">
        <v>83</v>
      </c>
      <c r="AY964" s="60" t="s">
        <v>216</v>
      </c>
    </row>
    <row r="965" spans="1:51" s="13" customFormat="1" ht="12">
      <c r="A965" s="140"/>
      <c r="B965" s="141"/>
      <c r="C965" s="140"/>
      <c r="D965" s="137" t="s">
        <v>225</v>
      </c>
      <c r="E965" s="142" t="s">
        <v>1</v>
      </c>
      <c r="F965" s="143" t="s">
        <v>1264</v>
      </c>
      <c r="G965" s="140"/>
      <c r="H965" s="144">
        <v>56.59</v>
      </c>
      <c r="I965" s="61"/>
      <c r="J965" s="140"/>
      <c r="K965" s="140"/>
      <c r="L965" s="194"/>
      <c r="M965" s="140"/>
      <c r="N965" s="140"/>
      <c r="O965" s="140"/>
      <c r="P965" s="140"/>
      <c r="Q965" s="140"/>
      <c r="R965" s="140"/>
      <c r="S965" s="140"/>
      <c r="T965" s="140"/>
      <c r="U965" s="140"/>
      <c r="V965" s="140"/>
      <c r="W965" s="231"/>
      <c r="AT965" s="60" t="s">
        <v>225</v>
      </c>
      <c r="AU965" s="60" t="s">
        <v>93</v>
      </c>
      <c r="AV965" s="13" t="s">
        <v>93</v>
      </c>
      <c r="AW965" s="13" t="s">
        <v>38</v>
      </c>
      <c r="AX965" s="13" t="s">
        <v>83</v>
      </c>
      <c r="AY965" s="60" t="s">
        <v>216</v>
      </c>
    </row>
    <row r="966" spans="1:51" s="13" customFormat="1" ht="12">
      <c r="A966" s="140"/>
      <c r="B966" s="141"/>
      <c r="C966" s="140"/>
      <c r="D966" s="137" t="s">
        <v>225</v>
      </c>
      <c r="E966" s="142" t="s">
        <v>1</v>
      </c>
      <c r="F966" s="143" t="s">
        <v>1265</v>
      </c>
      <c r="G966" s="140"/>
      <c r="H966" s="144">
        <v>58.57</v>
      </c>
      <c r="I966" s="61"/>
      <c r="J966" s="140"/>
      <c r="K966" s="140"/>
      <c r="L966" s="194"/>
      <c r="M966" s="140"/>
      <c r="N966" s="140"/>
      <c r="O966" s="140"/>
      <c r="P966" s="140"/>
      <c r="Q966" s="140"/>
      <c r="R966" s="140"/>
      <c r="S966" s="140"/>
      <c r="T966" s="140"/>
      <c r="U966" s="140"/>
      <c r="V966" s="140"/>
      <c r="W966" s="231"/>
      <c r="AT966" s="60" t="s">
        <v>225</v>
      </c>
      <c r="AU966" s="60" t="s">
        <v>93</v>
      </c>
      <c r="AV966" s="13" t="s">
        <v>93</v>
      </c>
      <c r="AW966" s="13" t="s">
        <v>38</v>
      </c>
      <c r="AX966" s="13" t="s">
        <v>83</v>
      </c>
      <c r="AY966" s="60" t="s">
        <v>216</v>
      </c>
    </row>
    <row r="967" spans="1:51" s="13" customFormat="1" ht="12">
      <c r="A967" s="140"/>
      <c r="B967" s="141"/>
      <c r="C967" s="140"/>
      <c r="D967" s="137" t="s">
        <v>225</v>
      </c>
      <c r="E967" s="142" t="s">
        <v>1</v>
      </c>
      <c r="F967" s="143" t="s">
        <v>1266</v>
      </c>
      <c r="G967" s="140"/>
      <c r="H967" s="144">
        <v>54.88</v>
      </c>
      <c r="I967" s="61"/>
      <c r="J967" s="140"/>
      <c r="K967" s="140"/>
      <c r="L967" s="194"/>
      <c r="M967" s="140"/>
      <c r="N967" s="140"/>
      <c r="O967" s="140"/>
      <c r="P967" s="140"/>
      <c r="Q967" s="140"/>
      <c r="R967" s="140"/>
      <c r="S967" s="140"/>
      <c r="T967" s="140"/>
      <c r="U967" s="140"/>
      <c r="V967" s="140"/>
      <c r="W967" s="231"/>
      <c r="AT967" s="60" t="s">
        <v>225</v>
      </c>
      <c r="AU967" s="60" t="s">
        <v>93</v>
      </c>
      <c r="AV967" s="13" t="s">
        <v>93</v>
      </c>
      <c r="AW967" s="13" t="s">
        <v>38</v>
      </c>
      <c r="AX967" s="13" t="s">
        <v>83</v>
      </c>
      <c r="AY967" s="60" t="s">
        <v>216</v>
      </c>
    </row>
    <row r="968" spans="1:51" s="13" customFormat="1" ht="12">
      <c r="A968" s="140"/>
      <c r="B968" s="141"/>
      <c r="C968" s="140"/>
      <c r="D968" s="137" t="s">
        <v>225</v>
      </c>
      <c r="E968" s="142" t="s">
        <v>1</v>
      </c>
      <c r="F968" s="143" t="s">
        <v>1267</v>
      </c>
      <c r="G968" s="140"/>
      <c r="H968" s="144">
        <v>55.04</v>
      </c>
      <c r="I968" s="61"/>
      <c r="J968" s="140"/>
      <c r="K968" s="140"/>
      <c r="L968" s="194"/>
      <c r="M968" s="140"/>
      <c r="N968" s="140"/>
      <c r="O968" s="140"/>
      <c r="P968" s="140"/>
      <c r="Q968" s="140"/>
      <c r="R968" s="140"/>
      <c r="S968" s="140"/>
      <c r="T968" s="140"/>
      <c r="U968" s="140"/>
      <c r="V968" s="140"/>
      <c r="W968" s="231"/>
      <c r="AT968" s="60" t="s">
        <v>225</v>
      </c>
      <c r="AU968" s="60" t="s">
        <v>93</v>
      </c>
      <c r="AV968" s="13" t="s">
        <v>93</v>
      </c>
      <c r="AW968" s="13" t="s">
        <v>38</v>
      </c>
      <c r="AX968" s="13" t="s">
        <v>83</v>
      </c>
      <c r="AY968" s="60" t="s">
        <v>216</v>
      </c>
    </row>
    <row r="969" spans="1:51" s="13" customFormat="1" ht="12">
      <c r="A969" s="140"/>
      <c r="B969" s="141"/>
      <c r="C969" s="140"/>
      <c r="D969" s="137" t="s">
        <v>225</v>
      </c>
      <c r="E969" s="142" t="s">
        <v>1</v>
      </c>
      <c r="F969" s="143" t="s">
        <v>1268</v>
      </c>
      <c r="G969" s="140"/>
      <c r="H969" s="144">
        <v>56.55</v>
      </c>
      <c r="I969" s="61"/>
      <c r="J969" s="140"/>
      <c r="K969" s="140"/>
      <c r="L969" s="194"/>
      <c r="M969" s="140"/>
      <c r="N969" s="140"/>
      <c r="O969" s="140"/>
      <c r="P969" s="140"/>
      <c r="Q969" s="140"/>
      <c r="R969" s="140"/>
      <c r="S969" s="140"/>
      <c r="T969" s="140"/>
      <c r="U969" s="140"/>
      <c r="V969" s="140"/>
      <c r="W969" s="231"/>
      <c r="AT969" s="60" t="s">
        <v>225</v>
      </c>
      <c r="AU969" s="60" t="s">
        <v>93</v>
      </c>
      <c r="AV969" s="13" t="s">
        <v>93</v>
      </c>
      <c r="AW969" s="13" t="s">
        <v>38</v>
      </c>
      <c r="AX969" s="13" t="s">
        <v>83</v>
      </c>
      <c r="AY969" s="60" t="s">
        <v>216</v>
      </c>
    </row>
    <row r="970" spans="1:51" s="13" customFormat="1" ht="12">
      <c r="A970" s="140"/>
      <c r="B970" s="141"/>
      <c r="C970" s="140"/>
      <c r="D970" s="137" t="s">
        <v>225</v>
      </c>
      <c r="E970" s="142" t="s">
        <v>1</v>
      </c>
      <c r="F970" s="143" t="s">
        <v>1269</v>
      </c>
      <c r="G970" s="140"/>
      <c r="H970" s="144">
        <v>58.51</v>
      </c>
      <c r="I970" s="61"/>
      <c r="J970" s="140"/>
      <c r="K970" s="140"/>
      <c r="L970" s="194"/>
      <c r="M970" s="140"/>
      <c r="N970" s="140"/>
      <c r="O970" s="140"/>
      <c r="P970" s="140"/>
      <c r="Q970" s="140"/>
      <c r="R970" s="140"/>
      <c r="S970" s="140"/>
      <c r="T970" s="140"/>
      <c r="U970" s="140"/>
      <c r="V970" s="140"/>
      <c r="W970" s="231"/>
      <c r="AT970" s="60" t="s">
        <v>225</v>
      </c>
      <c r="AU970" s="60" t="s">
        <v>93</v>
      </c>
      <c r="AV970" s="13" t="s">
        <v>93</v>
      </c>
      <c r="AW970" s="13" t="s">
        <v>38</v>
      </c>
      <c r="AX970" s="13" t="s">
        <v>83</v>
      </c>
      <c r="AY970" s="60" t="s">
        <v>216</v>
      </c>
    </row>
    <row r="971" spans="1:51" s="13" customFormat="1" ht="12">
      <c r="A971" s="140"/>
      <c r="B971" s="141"/>
      <c r="C971" s="140"/>
      <c r="D971" s="137" t="s">
        <v>225</v>
      </c>
      <c r="E971" s="142" t="s">
        <v>1</v>
      </c>
      <c r="F971" s="143" t="s">
        <v>1270</v>
      </c>
      <c r="G971" s="140"/>
      <c r="H971" s="144">
        <v>54.89</v>
      </c>
      <c r="I971" s="61"/>
      <c r="J971" s="140"/>
      <c r="K971" s="140"/>
      <c r="L971" s="194"/>
      <c r="M971" s="140"/>
      <c r="N971" s="140"/>
      <c r="O971" s="140"/>
      <c r="P971" s="140"/>
      <c r="Q971" s="140"/>
      <c r="R971" s="140"/>
      <c r="S971" s="140"/>
      <c r="T971" s="140"/>
      <c r="U971" s="140"/>
      <c r="V971" s="140"/>
      <c r="W971" s="231"/>
      <c r="AT971" s="60" t="s">
        <v>225</v>
      </c>
      <c r="AU971" s="60" t="s">
        <v>93</v>
      </c>
      <c r="AV971" s="13" t="s">
        <v>93</v>
      </c>
      <c r="AW971" s="13" t="s">
        <v>38</v>
      </c>
      <c r="AX971" s="13" t="s">
        <v>83</v>
      </c>
      <c r="AY971" s="60" t="s">
        <v>216</v>
      </c>
    </row>
    <row r="972" spans="1:51" s="13" customFormat="1" ht="12">
      <c r="A972" s="140"/>
      <c r="B972" s="141"/>
      <c r="C972" s="140"/>
      <c r="D972" s="137" t="s">
        <v>225</v>
      </c>
      <c r="E972" s="142" t="s">
        <v>1</v>
      </c>
      <c r="F972" s="143" t="s">
        <v>1271</v>
      </c>
      <c r="G972" s="140"/>
      <c r="H972" s="144">
        <v>55.02</v>
      </c>
      <c r="I972" s="61"/>
      <c r="J972" s="140"/>
      <c r="K972" s="140"/>
      <c r="L972" s="194"/>
      <c r="M972" s="140"/>
      <c r="N972" s="140"/>
      <c r="O972" s="140"/>
      <c r="P972" s="140"/>
      <c r="Q972" s="140"/>
      <c r="R972" s="140"/>
      <c r="S972" s="140"/>
      <c r="T972" s="140"/>
      <c r="U972" s="140"/>
      <c r="V972" s="140"/>
      <c r="W972" s="231"/>
      <c r="AT972" s="60" t="s">
        <v>225</v>
      </c>
      <c r="AU972" s="60" t="s">
        <v>93</v>
      </c>
      <c r="AV972" s="13" t="s">
        <v>93</v>
      </c>
      <c r="AW972" s="13" t="s">
        <v>38</v>
      </c>
      <c r="AX972" s="13" t="s">
        <v>83</v>
      </c>
      <c r="AY972" s="60" t="s">
        <v>216</v>
      </c>
    </row>
    <row r="973" spans="1:51" s="13" customFormat="1" ht="12">
      <c r="A973" s="140"/>
      <c r="B973" s="141"/>
      <c r="C973" s="140"/>
      <c r="D973" s="137" t="s">
        <v>225</v>
      </c>
      <c r="E973" s="142" t="s">
        <v>1</v>
      </c>
      <c r="F973" s="143" t="s">
        <v>1272</v>
      </c>
      <c r="G973" s="140"/>
      <c r="H973" s="144">
        <v>54.89</v>
      </c>
      <c r="I973" s="61"/>
      <c r="J973" s="140"/>
      <c r="K973" s="140"/>
      <c r="L973" s="194"/>
      <c r="M973" s="140"/>
      <c r="N973" s="140"/>
      <c r="O973" s="140"/>
      <c r="P973" s="140"/>
      <c r="Q973" s="140"/>
      <c r="R973" s="140"/>
      <c r="S973" s="140"/>
      <c r="T973" s="140"/>
      <c r="U973" s="140"/>
      <c r="V973" s="140"/>
      <c r="W973" s="231"/>
      <c r="AT973" s="60" t="s">
        <v>225</v>
      </c>
      <c r="AU973" s="60" t="s">
        <v>93</v>
      </c>
      <c r="AV973" s="13" t="s">
        <v>93</v>
      </c>
      <c r="AW973" s="13" t="s">
        <v>38</v>
      </c>
      <c r="AX973" s="13" t="s">
        <v>83</v>
      </c>
      <c r="AY973" s="60" t="s">
        <v>216</v>
      </c>
    </row>
    <row r="974" spans="1:51" s="13" customFormat="1" ht="12">
      <c r="A974" s="140"/>
      <c r="B974" s="141"/>
      <c r="C974" s="140"/>
      <c r="D974" s="137" t="s">
        <v>225</v>
      </c>
      <c r="E974" s="142" t="s">
        <v>1</v>
      </c>
      <c r="F974" s="143" t="s">
        <v>1273</v>
      </c>
      <c r="G974" s="140"/>
      <c r="H974" s="144">
        <v>55.02</v>
      </c>
      <c r="I974" s="61"/>
      <c r="J974" s="140"/>
      <c r="K974" s="140"/>
      <c r="L974" s="194"/>
      <c r="M974" s="140"/>
      <c r="N974" s="140"/>
      <c r="O974" s="140"/>
      <c r="P974" s="140"/>
      <c r="Q974" s="140"/>
      <c r="R974" s="140"/>
      <c r="S974" s="140"/>
      <c r="T974" s="140"/>
      <c r="U974" s="140"/>
      <c r="V974" s="140"/>
      <c r="W974" s="231"/>
      <c r="AT974" s="60" t="s">
        <v>225</v>
      </c>
      <c r="AU974" s="60" t="s">
        <v>93</v>
      </c>
      <c r="AV974" s="13" t="s">
        <v>93</v>
      </c>
      <c r="AW974" s="13" t="s">
        <v>38</v>
      </c>
      <c r="AX974" s="13" t="s">
        <v>83</v>
      </c>
      <c r="AY974" s="60" t="s">
        <v>216</v>
      </c>
    </row>
    <row r="975" spans="1:51" s="13" customFormat="1" ht="12">
      <c r="A975" s="140"/>
      <c r="B975" s="141"/>
      <c r="C975" s="140"/>
      <c r="D975" s="137" t="s">
        <v>225</v>
      </c>
      <c r="E975" s="142" t="s">
        <v>1</v>
      </c>
      <c r="F975" s="143" t="s">
        <v>1274</v>
      </c>
      <c r="G975" s="140"/>
      <c r="H975" s="144">
        <v>56.65</v>
      </c>
      <c r="I975" s="61"/>
      <c r="J975" s="140"/>
      <c r="K975" s="140"/>
      <c r="L975" s="194"/>
      <c r="M975" s="140"/>
      <c r="N975" s="140"/>
      <c r="O975" s="140"/>
      <c r="P975" s="140"/>
      <c r="Q975" s="140"/>
      <c r="R975" s="140"/>
      <c r="S975" s="140"/>
      <c r="T975" s="140"/>
      <c r="U975" s="140"/>
      <c r="V975" s="140"/>
      <c r="W975" s="231"/>
      <c r="AT975" s="60" t="s">
        <v>225</v>
      </c>
      <c r="AU975" s="60" t="s">
        <v>93</v>
      </c>
      <c r="AV975" s="13" t="s">
        <v>93</v>
      </c>
      <c r="AW975" s="13" t="s">
        <v>38</v>
      </c>
      <c r="AX975" s="13" t="s">
        <v>83</v>
      </c>
      <c r="AY975" s="60" t="s">
        <v>216</v>
      </c>
    </row>
    <row r="976" spans="1:51" s="13" customFormat="1" ht="12">
      <c r="A976" s="140"/>
      <c r="B976" s="141"/>
      <c r="C976" s="140"/>
      <c r="D976" s="137" t="s">
        <v>225</v>
      </c>
      <c r="E976" s="142" t="s">
        <v>1</v>
      </c>
      <c r="F976" s="143" t="s">
        <v>1275</v>
      </c>
      <c r="G976" s="140"/>
      <c r="H976" s="144">
        <v>53.26</v>
      </c>
      <c r="I976" s="61"/>
      <c r="J976" s="140"/>
      <c r="K976" s="140"/>
      <c r="L976" s="194"/>
      <c r="M976" s="140"/>
      <c r="N976" s="140"/>
      <c r="O976" s="140"/>
      <c r="P976" s="140"/>
      <c r="Q976" s="140"/>
      <c r="R976" s="140"/>
      <c r="S976" s="140"/>
      <c r="T976" s="140"/>
      <c r="U976" s="140"/>
      <c r="V976" s="140"/>
      <c r="W976" s="231"/>
      <c r="AT976" s="60" t="s">
        <v>225</v>
      </c>
      <c r="AU976" s="60" t="s">
        <v>93</v>
      </c>
      <c r="AV976" s="13" t="s">
        <v>93</v>
      </c>
      <c r="AW976" s="13" t="s">
        <v>38</v>
      </c>
      <c r="AX976" s="13" t="s">
        <v>83</v>
      </c>
      <c r="AY976" s="60" t="s">
        <v>216</v>
      </c>
    </row>
    <row r="977" spans="1:51" s="13" customFormat="1" ht="12">
      <c r="A977" s="140"/>
      <c r="B977" s="141"/>
      <c r="C977" s="140"/>
      <c r="D977" s="137" t="s">
        <v>225</v>
      </c>
      <c r="E977" s="142" t="s">
        <v>1</v>
      </c>
      <c r="F977" s="143" t="s">
        <v>1276</v>
      </c>
      <c r="G977" s="140"/>
      <c r="H977" s="144">
        <v>54.89</v>
      </c>
      <c r="I977" s="61"/>
      <c r="J977" s="140"/>
      <c r="K977" s="140"/>
      <c r="L977" s="194"/>
      <c r="M977" s="140"/>
      <c r="N977" s="140"/>
      <c r="O977" s="140"/>
      <c r="P977" s="140"/>
      <c r="Q977" s="140"/>
      <c r="R977" s="140"/>
      <c r="S977" s="140"/>
      <c r="T977" s="140"/>
      <c r="U977" s="140"/>
      <c r="V977" s="140"/>
      <c r="W977" s="231"/>
      <c r="AT977" s="60" t="s">
        <v>225</v>
      </c>
      <c r="AU977" s="60" t="s">
        <v>93</v>
      </c>
      <c r="AV977" s="13" t="s">
        <v>93</v>
      </c>
      <c r="AW977" s="13" t="s">
        <v>38</v>
      </c>
      <c r="AX977" s="13" t="s">
        <v>83</v>
      </c>
      <c r="AY977" s="60" t="s">
        <v>216</v>
      </c>
    </row>
    <row r="978" spans="1:51" s="13" customFormat="1" ht="12">
      <c r="A978" s="140"/>
      <c r="B978" s="141"/>
      <c r="C978" s="140"/>
      <c r="D978" s="137" t="s">
        <v>225</v>
      </c>
      <c r="E978" s="142" t="s">
        <v>1</v>
      </c>
      <c r="F978" s="143" t="s">
        <v>1277</v>
      </c>
      <c r="G978" s="140"/>
      <c r="H978" s="144">
        <v>54.97</v>
      </c>
      <c r="I978" s="61"/>
      <c r="J978" s="140"/>
      <c r="K978" s="140"/>
      <c r="L978" s="194"/>
      <c r="M978" s="140"/>
      <c r="N978" s="140"/>
      <c r="O978" s="140"/>
      <c r="P978" s="140"/>
      <c r="Q978" s="140"/>
      <c r="R978" s="140"/>
      <c r="S978" s="140"/>
      <c r="T978" s="140"/>
      <c r="U978" s="140"/>
      <c r="V978" s="140"/>
      <c r="W978" s="231"/>
      <c r="AT978" s="60" t="s">
        <v>225</v>
      </c>
      <c r="AU978" s="60" t="s">
        <v>93</v>
      </c>
      <c r="AV978" s="13" t="s">
        <v>93</v>
      </c>
      <c r="AW978" s="13" t="s">
        <v>38</v>
      </c>
      <c r="AX978" s="13" t="s">
        <v>83</v>
      </c>
      <c r="AY978" s="60" t="s">
        <v>216</v>
      </c>
    </row>
    <row r="979" spans="1:51" s="13" customFormat="1" ht="12">
      <c r="A979" s="140"/>
      <c r="B979" s="141"/>
      <c r="C979" s="140"/>
      <c r="D979" s="137" t="s">
        <v>225</v>
      </c>
      <c r="E979" s="142" t="s">
        <v>1</v>
      </c>
      <c r="F979" s="143" t="s">
        <v>1278</v>
      </c>
      <c r="G979" s="140"/>
      <c r="H979" s="144">
        <v>124.6</v>
      </c>
      <c r="I979" s="61"/>
      <c r="J979" s="140"/>
      <c r="K979" s="140"/>
      <c r="L979" s="194"/>
      <c r="M979" s="140"/>
      <c r="N979" s="140"/>
      <c r="O979" s="140"/>
      <c r="P979" s="140"/>
      <c r="Q979" s="140"/>
      <c r="R979" s="140"/>
      <c r="S979" s="140"/>
      <c r="T979" s="140"/>
      <c r="U979" s="140"/>
      <c r="V979" s="140"/>
      <c r="W979" s="231"/>
      <c r="AT979" s="60" t="s">
        <v>225</v>
      </c>
      <c r="AU979" s="60" t="s">
        <v>93</v>
      </c>
      <c r="AV979" s="13" t="s">
        <v>93</v>
      </c>
      <c r="AW979" s="13" t="s">
        <v>38</v>
      </c>
      <c r="AX979" s="13" t="s">
        <v>83</v>
      </c>
      <c r="AY979" s="60" t="s">
        <v>216</v>
      </c>
    </row>
    <row r="980" spans="1:51" s="13" customFormat="1" ht="12">
      <c r="A980" s="140"/>
      <c r="B980" s="141"/>
      <c r="C980" s="140"/>
      <c r="D980" s="137" t="s">
        <v>225</v>
      </c>
      <c r="E980" s="142" t="s">
        <v>1</v>
      </c>
      <c r="F980" s="143" t="s">
        <v>1279</v>
      </c>
      <c r="G980" s="140"/>
      <c r="H980" s="144">
        <v>54.89</v>
      </c>
      <c r="I980" s="61"/>
      <c r="J980" s="140"/>
      <c r="K980" s="140"/>
      <c r="L980" s="194"/>
      <c r="M980" s="140"/>
      <c r="N980" s="140"/>
      <c r="O980" s="140"/>
      <c r="P980" s="140"/>
      <c r="Q980" s="140"/>
      <c r="R980" s="140"/>
      <c r="S980" s="140"/>
      <c r="T980" s="140"/>
      <c r="U980" s="140"/>
      <c r="V980" s="140"/>
      <c r="W980" s="231"/>
      <c r="AT980" s="60" t="s">
        <v>225</v>
      </c>
      <c r="AU980" s="60" t="s">
        <v>93</v>
      </c>
      <c r="AV980" s="13" t="s">
        <v>93</v>
      </c>
      <c r="AW980" s="13" t="s">
        <v>38</v>
      </c>
      <c r="AX980" s="13" t="s">
        <v>83</v>
      </c>
      <c r="AY980" s="60" t="s">
        <v>216</v>
      </c>
    </row>
    <row r="981" spans="1:51" s="13" customFormat="1" ht="12">
      <c r="A981" s="140"/>
      <c r="B981" s="141"/>
      <c r="C981" s="140"/>
      <c r="D981" s="137" t="s">
        <v>225</v>
      </c>
      <c r="E981" s="142" t="s">
        <v>1</v>
      </c>
      <c r="F981" s="143" t="s">
        <v>1280</v>
      </c>
      <c r="G981" s="140"/>
      <c r="H981" s="144">
        <v>187.39</v>
      </c>
      <c r="I981" s="61"/>
      <c r="J981" s="140"/>
      <c r="K981" s="140"/>
      <c r="L981" s="194"/>
      <c r="M981" s="140"/>
      <c r="N981" s="140"/>
      <c r="O981" s="140"/>
      <c r="P981" s="140"/>
      <c r="Q981" s="140"/>
      <c r="R981" s="140"/>
      <c r="S981" s="140"/>
      <c r="T981" s="140"/>
      <c r="U981" s="140"/>
      <c r="V981" s="140"/>
      <c r="W981" s="231"/>
      <c r="AT981" s="60" t="s">
        <v>225</v>
      </c>
      <c r="AU981" s="60" t="s">
        <v>93</v>
      </c>
      <c r="AV981" s="13" t="s">
        <v>93</v>
      </c>
      <c r="AW981" s="13" t="s">
        <v>38</v>
      </c>
      <c r="AX981" s="13" t="s">
        <v>83</v>
      </c>
      <c r="AY981" s="60" t="s">
        <v>216</v>
      </c>
    </row>
    <row r="982" spans="1:51" s="13" customFormat="1" ht="12">
      <c r="A982" s="140"/>
      <c r="B982" s="141"/>
      <c r="C982" s="140"/>
      <c r="D982" s="137" t="s">
        <v>225</v>
      </c>
      <c r="E982" s="142" t="s">
        <v>1</v>
      </c>
      <c r="F982" s="143" t="s">
        <v>1281</v>
      </c>
      <c r="G982" s="140"/>
      <c r="H982" s="144">
        <v>179.41</v>
      </c>
      <c r="I982" s="61"/>
      <c r="J982" s="140"/>
      <c r="K982" s="140"/>
      <c r="L982" s="194"/>
      <c r="M982" s="140"/>
      <c r="N982" s="140"/>
      <c r="O982" s="140"/>
      <c r="P982" s="140"/>
      <c r="Q982" s="140"/>
      <c r="R982" s="140"/>
      <c r="S982" s="140"/>
      <c r="T982" s="140"/>
      <c r="U982" s="140"/>
      <c r="V982" s="140"/>
      <c r="W982" s="231"/>
      <c r="AT982" s="60" t="s">
        <v>225</v>
      </c>
      <c r="AU982" s="60" t="s">
        <v>93</v>
      </c>
      <c r="AV982" s="13" t="s">
        <v>93</v>
      </c>
      <c r="AW982" s="13" t="s">
        <v>38</v>
      </c>
      <c r="AX982" s="13" t="s">
        <v>83</v>
      </c>
      <c r="AY982" s="60" t="s">
        <v>216</v>
      </c>
    </row>
    <row r="983" spans="1:51" s="13" customFormat="1" ht="12">
      <c r="A983" s="140"/>
      <c r="B983" s="141"/>
      <c r="C983" s="140"/>
      <c r="D983" s="137" t="s">
        <v>225</v>
      </c>
      <c r="E983" s="142" t="s">
        <v>1</v>
      </c>
      <c r="F983" s="143" t="s">
        <v>1282</v>
      </c>
      <c r="G983" s="140"/>
      <c r="H983" s="144">
        <v>204.77</v>
      </c>
      <c r="I983" s="61"/>
      <c r="J983" s="140"/>
      <c r="K983" s="140"/>
      <c r="L983" s="194"/>
      <c r="M983" s="140"/>
      <c r="N983" s="140"/>
      <c r="O983" s="140"/>
      <c r="P983" s="140"/>
      <c r="Q983" s="140"/>
      <c r="R983" s="140"/>
      <c r="S983" s="140"/>
      <c r="T983" s="140"/>
      <c r="U983" s="140"/>
      <c r="V983" s="140"/>
      <c r="W983" s="231"/>
      <c r="AT983" s="60" t="s">
        <v>225</v>
      </c>
      <c r="AU983" s="60" t="s">
        <v>93</v>
      </c>
      <c r="AV983" s="13" t="s">
        <v>93</v>
      </c>
      <c r="AW983" s="13" t="s">
        <v>38</v>
      </c>
      <c r="AX983" s="13" t="s">
        <v>83</v>
      </c>
      <c r="AY983" s="60" t="s">
        <v>216</v>
      </c>
    </row>
    <row r="984" spans="1:51" s="13" customFormat="1" ht="12">
      <c r="A984" s="140"/>
      <c r="B984" s="141"/>
      <c r="C984" s="140"/>
      <c r="D984" s="137" t="s">
        <v>225</v>
      </c>
      <c r="E984" s="142" t="s">
        <v>1</v>
      </c>
      <c r="F984" s="143" t="s">
        <v>1283</v>
      </c>
      <c r="G984" s="140"/>
      <c r="H984" s="144">
        <v>187.9</v>
      </c>
      <c r="I984" s="61"/>
      <c r="J984" s="140"/>
      <c r="K984" s="140"/>
      <c r="L984" s="194"/>
      <c r="M984" s="140"/>
      <c r="N984" s="140"/>
      <c r="O984" s="140"/>
      <c r="P984" s="140"/>
      <c r="Q984" s="140"/>
      <c r="R984" s="140"/>
      <c r="S984" s="140"/>
      <c r="T984" s="140"/>
      <c r="U984" s="140"/>
      <c r="V984" s="140"/>
      <c r="W984" s="231"/>
      <c r="AT984" s="60" t="s">
        <v>225</v>
      </c>
      <c r="AU984" s="60" t="s">
        <v>93</v>
      </c>
      <c r="AV984" s="13" t="s">
        <v>93</v>
      </c>
      <c r="AW984" s="13" t="s">
        <v>38</v>
      </c>
      <c r="AX984" s="13" t="s">
        <v>83</v>
      </c>
      <c r="AY984" s="60" t="s">
        <v>216</v>
      </c>
    </row>
    <row r="985" spans="1:51" s="13" customFormat="1" ht="12">
      <c r="A985" s="140"/>
      <c r="B985" s="141"/>
      <c r="C985" s="140"/>
      <c r="D985" s="137" t="s">
        <v>225</v>
      </c>
      <c r="E985" s="142" t="s">
        <v>1</v>
      </c>
      <c r="F985" s="143" t="s">
        <v>1284</v>
      </c>
      <c r="G985" s="140"/>
      <c r="H985" s="144">
        <v>161.26</v>
      </c>
      <c r="I985" s="61"/>
      <c r="J985" s="140"/>
      <c r="K985" s="140"/>
      <c r="L985" s="194"/>
      <c r="M985" s="140"/>
      <c r="N985" s="140"/>
      <c r="O985" s="140"/>
      <c r="P985" s="140"/>
      <c r="Q985" s="140"/>
      <c r="R985" s="140"/>
      <c r="S985" s="140"/>
      <c r="T985" s="140"/>
      <c r="U985" s="140"/>
      <c r="V985" s="140"/>
      <c r="W985" s="231"/>
      <c r="AT985" s="60" t="s">
        <v>225</v>
      </c>
      <c r="AU985" s="60" t="s">
        <v>93</v>
      </c>
      <c r="AV985" s="13" t="s">
        <v>93</v>
      </c>
      <c r="AW985" s="13" t="s">
        <v>38</v>
      </c>
      <c r="AX985" s="13" t="s">
        <v>83</v>
      </c>
      <c r="AY985" s="60" t="s">
        <v>216</v>
      </c>
    </row>
    <row r="986" spans="1:51" s="13" customFormat="1" ht="12">
      <c r="A986" s="140"/>
      <c r="B986" s="141"/>
      <c r="C986" s="140"/>
      <c r="D986" s="137" t="s">
        <v>225</v>
      </c>
      <c r="E986" s="142" t="s">
        <v>1</v>
      </c>
      <c r="F986" s="143" t="s">
        <v>1285</v>
      </c>
      <c r="G986" s="140"/>
      <c r="H986" s="144">
        <v>184.76</v>
      </c>
      <c r="I986" s="61"/>
      <c r="J986" s="140"/>
      <c r="K986" s="140"/>
      <c r="L986" s="194"/>
      <c r="M986" s="140"/>
      <c r="N986" s="140"/>
      <c r="O986" s="140"/>
      <c r="P986" s="140"/>
      <c r="Q986" s="140"/>
      <c r="R986" s="140"/>
      <c r="S986" s="140"/>
      <c r="T986" s="140"/>
      <c r="U986" s="140"/>
      <c r="V986" s="140"/>
      <c r="W986" s="231"/>
      <c r="AT986" s="60" t="s">
        <v>225</v>
      </c>
      <c r="AU986" s="60" t="s">
        <v>93</v>
      </c>
      <c r="AV986" s="13" t="s">
        <v>93</v>
      </c>
      <c r="AW986" s="13" t="s">
        <v>38</v>
      </c>
      <c r="AX986" s="13" t="s">
        <v>83</v>
      </c>
      <c r="AY986" s="60" t="s">
        <v>216</v>
      </c>
    </row>
    <row r="987" spans="1:51" s="13" customFormat="1" ht="12">
      <c r="A987" s="140"/>
      <c r="B987" s="141"/>
      <c r="C987" s="140"/>
      <c r="D987" s="137" t="s">
        <v>225</v>
      </c>
      <c r="E987" s="142" t="s">
        <v>1</v>
      </c>
      <c r="F987" s="143" t="s">
        <v>1286</v>
      </c>
      <c r="G987" s="140"/>
      <c r="H987" s="144">
        <v>56.59</v>
      </c>
      <c r="I987" s="61"/>
      <c r="J987" s="140"/>
      <c r="K987" s="140"/>
      <c r="L987" s="194"/>
      <c r="M987" s="140"/>
      <c r="N987" s="140"/>
      <c r="O987" s="140"/>
      <c r="P987" s="140"/>
      <c r="Q987" s="140"/>
      <c r="R987" s="140"/>
      <c r="S987" s="140"/>
      <c r="T987" s="140"/>
      <c r="U987" s="140"/>
      <c r="V987" s="140"/>
      <c r="W987" s="231"/>
      <c r="AT987" s="60" t="s">
        <v>225</v>
      </c>
      <c r="AU987" s="60" t="s">
        <v>93</v>
      </c>
      <c r="AV987" s="13" t="s">
        <v>93</v>
      </c>
      <c r="AW987" s="13" t="s">
        <v>38</v>
      </c>
      <c r="AX987" s="13" t="s">
        <v>83</v>
      </c>
      <c r="AY987" s="60" t="s">
        <v>216</v>
      </c>
    </row>
    <row r="988" spans="1:51" s="13" customFormat="1" ht="12">
      <c r="A988" s="140"/>
      <c r="B988" s="141"/>
      <c r="C988" s="140"/>
      <c r="D988" s="137" t="s">
        <v>225</v>
      </c>
      <c r="E988" s="142" t="s">
        <v>1</v>
      </c>
      <c r="F988" s="143" t="s">
        <v>1287</v>
      </c>
      <c r="G988" s="140"/>
      <c r="H988" s="144">
        <v>73.53</v>
      </c>
      <c r="I988" s="61"/>
      <c r="J988" s="140"/>
      <c r="K988" s="140"/>
      <c r="L988" s="194"/>
      <c r="M988" s="140"/>
      <c r="N988" s="140"/>
      <c r="O988" s="140"/>
      <c r="P988" s="140"/>
      <c r="Q988" s="140"/>
      <c r="R988" s="140"/>
      <c r="S988" s="140"/>
      <c r="T988" s="140"/>
      <c r="U988" s="140"/>
      <c r="V988" s="140"/>
      <c r="W988" s="231"/>
      <c r="AT988" s="60" t="s">
        <v>225</v>
      </c>
      <c r="AU988" s="60" t="s">
        <v>93</v>
      </c>
      <c r="AV988" s="13" t="s">
        <v>93</v>
      </c>
      <c r="AW988" s="13" t="s">
        <v>38</v>
      </c>
      <c r="AX988" s="13" t="s">
        <v>83</v>
      </c>
      <c r="AY988" s="60" t="s">
        <v>216</v>
      </c>
    </row>
    <row r="989" spans="1:51" s="14" customFormat="1" ht="12">
      <c r="A989" s="145"/>
      <c r="B989" s="146"/>
      <c r="C989" s="145"/>
      <c r="D989" s="137" t="s">
        <v>225</v>
      </c>
      <c r="E989" s="147" t="s">
        <v>1</v>
      </c>
      <c r="F989" s="148" t="s">
        <v>229</v>
      </c>
      <c r="G989" s="145"/>
      <c r="H989" s="149">
        <v>2249.87</v>
      </c>
      <c r="I989" s="63"/>
      <c r="J989" s="145"/>
      <c r="K989" s="145"/>
      <c r="L989" s="200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235"/>
      <c r="AT989" s="62" t="s">
        <v>225</v>
      </c>
      <c r="AU989" s="62" t="s">
        <v>93</v>
      </c>
      <c r="AV989" s="14" t="s">
        <v>223</v>
      </c>
      <c r="AW989" s="14" t="s">
        <v>38</v>
      </c>
      <c r="AX989" s="14" t="s">
        <v>91</v>
      </c>
      <c r="AY989" s="62" t="s">
        <v>216</v>
      </c>
    </row>
    <row r="990" spans="1:65" s="2" customFormat="1" ht="16.5" customHeight="1">
      <c r="A990" s="83"/>
      <c r="B990" s="84"/>
      <c r="C990" s="130" t="s">
        <v>1288</v>
      </c>
      <c r="D990" s="130" t="s">
        <v>218</v>
      </c>
      <c r="E990" s="131" t="s">
        <v>1289</v>
      </c>
      <c r="F990" s="132" t="s">
        <v>1290</v>
      </c>
      <c r="G990" s="133" t="s">
        <v>323</v>
      </c>
      <c r="H990" s="134">
        <v>106</v>
      </c>
      <c r="I990" s="57"/>
      <c r="J990" s="187">
        <f>ROUND(I990*H990,2)</f>
        <v>0</v>
      </c>
      <c r="K990" s="132" t="s">
        <v>1</v>
      </c>
      <c r="L990" s="188">
        <f>J990</f>
        <v>0</v>
      </c>
      <c r="M990" s="217"/>
      <c r="N990" s="217"/>
      <c r="O990" s="217"/>
      <c r="P990" s="217"/>
      <c r="Q990" s="217"/>
      <c r="R990" s="217"/>
      <c r="S990" s="217"/>
      <c r="T990" s="217"/>
      <c r="U990" s="217"/>
      <c r="V990" s="217"/>
      <c r="W990" s="249"/>
      <c r="X990" s="26"/>
      <c r="Y990" s="26"/>
      <c r="Z990" s="26"/>
      <c r="AA990" s="26"/>
      <c r="AB990" s="26"/>
      <c r="AC990" s="26"/>
      <c r="AD990" s="26"/>
      <c r="AE990" s="26"/>
      <c r="AR990" s="58" t="s">
        <v>223</v>
      </c>
      <c r="AT990" s="58" t="s">
        <v>218</v>
      </c>
      <c r="AU990" s="58" t="s">
        <v>93</v>
      </c>
      <c r="AY990" s="18" t="s">
        <v>216</v>
      </c>
      <c r="BE990" s="59">
        <f>IF(N990="základní",J990,0)</f>
        <v>0</v>
      </c>
      <c r="BF990" s="59">
        <f>IF(N990="snížená",J990,0)</f>
        <v>0</v>
      </c>
      <c r="BG990" s="59">
        <f>IF(N990="zákl. přenesená",J990,0)</f>
        <v>0</v>
      </c>
      <c r="BH990" s="59">
        <f>IF(N990="sníž. přenesená",J990,0)</f>
        <v>0</v>
      </c>
      <c r="BI990" s="59">
        <f>IF(N990="nulová",J990,0)</f>
        <v>0</v>
      </c>
      <c r="BJ990" s="18" t="s">
        <v>91</v>
      </c>
      <c r="BK990" s="59">
        <f>ROUND(I990*H990,2)</f>
        <v>0</v>
      </c>
      <c r="BL990" s="18" t="s">
        <v>223</v>
      </c>
      <c r="BM990" s="58" t="s">
        <v>1291</v>
      </c>
    </row>
    <row r="991" spans="1:51" s="13" customFormat="1" ht="12">
      <c r="A991" s="140"/>
      <c r="B991" s="141"/>
      <c r="C991" s="140"/>
      <c r="D991" s="137" t="s">
        <v>225</v>
      </c>
      <c r="E991" s="142" t="s">
        <v>1</v>
      </c>
      <c r="F991" s="143" t="s">
        <v>467</v>
      </c>
      <c r="G991" s="140"/>
      <c r="H991" s="144">
        <v>2</v>
      </c>
      <c r="I991" s="61"/>
      <c r="J991" s="140"/>
      <c r="K991" s="140"/>
      <c r="L991" s="194"/>
      <c r="M991" s="140"/>
      <c r="N991" s="140"/>
      <c r="O991" s="140"/>
      <c r="P991" s="140"/>
      <c r="Q991" s="140"/>
      <c r="R991" s="140"/>
      <c r="S991" s="140"/>
      <c r="T991" s="140"/>
      <c r="U991" s="140"/>
      <c r="V991" s="140"/>
      <c r="W991" s="231"/>
      <c r="AT991" s="60" t="s">
        <v>225</v>
      </c>
      <c r="AU991" s="60" t="s">
        <v>93</v>
      </c>
      <c r="AV991" s="13" t="s">
        <v>93</v>
      </c>
      <c r="AW991" s="13" t="s">
        <v>38</v>
      </c>
      <c r="AX991" s="13" t="s">
        <v>83</v>
      </c>
      <c r="AY991" s="60" t="s">
        <v>216</v>
      </c>
    </row>
    <row r="992" spans="1:51" s="13" customFormat="1" ht="12">
      <c r="A992" s="140"/>
      <c r="B992" s="141"/>
      <c r="C992" s="140"/>
      <c r="D992" s="137" t="s">
        <v>225</v>
      </c>
      <c r="E992" s="142" t="s">
        <v>1</v>
      </c>
      <c r="F992" s="143" t="s">
        <v>468</v>
      </c>
      <c r="G992" s="140"/>
      <c r="H992" s="144">
        <v>2</v>
      </c>
      <c r="I992" s="61"/>
      <c r="J992" s="140"/>
      <c r="K992" s="140"/>
      <c r="L992" s="194"/>
      <c r="M992" s="140"/>
      <c r="N992" s="140"/>
      <c r="O992" s="140"/>
      <c r="P992" s="140"/>
      <c r="Q992" s="140"/>
      <c r="R992" s="140"/>
      <c r="S992" s="140"/>
      <c r="T992" s="140"/>
      <c r="U992" s="140"/>
      <c r="V992" s="140"/>
      <c r="W992" s="231"/>
      <c r="AT992" s="60" t="s">
        <v>225</v>
      </c>
      <c r="AU992" s="60" t="s">
        <v>93</v>
      </c>
      <c r="AV992" s="13" t="s">
        <v>93</v>
      </c>
      <c r="AW992" s="13" t="s">
        <v>38</v>
      </c>
      <c r="AX992" s="13" t="s">
        <v>83</v>
      </c>
      <c r="AY992" s="60" t="s">
        <v>216</v>
      </c>
    </row>
    <row r="993" spans="1:51" s="13" customFormat="1" ht="12">
      <c r="A993" s="140"/>
      <c r="B993" s="141"/>
      <c r="C993" s="140"/>
      <c r="D993" s="137" t="s">
        <v>225</v>
      </c>
      <c r="E993" s="142" t="s">
        <v>1</v>
      </c>
      <c r="F993" s="143" t="s">
        <v>1292</v>
      </c>
      <c r="G993" s="140"/>
      <c r="H993" s="144">
        <v>3</v>
      </c>
      <c r="I993" s="61"/>
      <c r="J993" s="140"/>
      <c r="K993" s="140"/>
      <c r="L993" s="194"/>
      <c r="M993" s="140"/>
      <c r="N993" s="140"/>
      <c r="O993" s="140"/>
      <c r="P993" s="140"/>
      <c r="Q993" s="140"/>
      <c r="R993" s="140"/>
      <c r="S993" s="140"/>
      <c r="T993" s="140"/>
      <c r="U993" s="140"/>
      <c r="V993" s="140"/>
      <c r="W993" s="231"/>
      <c r="AT993" s="60" t="s">
        <v>225</v>
      </c>
      <c r="AU993" s="60" t="s">
        <v>93</v>
      </c>
      <c r="AV993" s="13" t="s">
        <v>93</v>
      </c>
      <c r="AW993" s="13" t="s">
        <v>38</v>
      </c>
      <c r="AX993" s="13" t="s">
        <v>83</v>
      </c>
      <c r="AY993" s="60" t="s">
        <v>216</v>
      </c>
    </row>
    <row r="994" spans="1:51" s="13" customFormat="1" ht="12">
      <c r="A994" s="140"/>
      <c r="B994" s="141"/>
      <c r="C994" s="140"/>
      <c r="D994" s="137" t="s">
        <v>225</v>
      </c>
      <c r="E994" s="142" t="s">
        <v>1</v>
      </c>
      <c r="F994" s="143" t="s">
        <v>470</v>
      </c>
      <c r="G994" s="140"/>
      <c r="H994" s="144">
        <v>2</v>
      </c>
      <c r="I994" s="61"/>
      <c r="J994" s="140"/>
      <c r="K994" s="140"/>
      <c r="L994" s="194"/>
      <c r="M994" s="140"/>
      <c r="N994" s="140"/>
      <c r="O994" s="140"/>
      <c r="P994" s="140"/>
      <c r="Q994" s="140"/>
      <c r="R994" s="140"/>
      <c r="S994" s="140"/>
      <c r="T994" s="140"/>
      <c r="U994" s="140"/>
      <c r="V994" s="140"/>
      <c r="W994" s="231"/>
      <c r="AT994" s="60" t="s">
        <v>225</v>
      </c>
      <c r="AU994" s="60" t="s">
        <v>93</v>
      </c>
      <c r="AV994" s="13" t="s">
        <v>93</v>
      </c>
      <c r="AW994" s="13" t="s">
        <v>38</v>
      </c>
      <c r="AX994" s="13" t="s">
        <v>83</v>
      </c>
      <c r="AY994" s="60" t="s">
        <v>216</v>
      </c>
    </row>
    <row r="995" spans="1:51" s="13" customFormat="1" ht="12">
      <c r="A995" s="140"/>
      <c r="B995" s="141"/>
      <c r="C995" s="140"/>
      <c r="D995" s="137" t="s">
        <v>225</v>
      </c>
      <c r="E995" s="142" t="s">
        <v>1</v>
      </c>
      <c r="F995" s="143" t="s">
        <v>471</v>
      </c>
      <c r="G995" s="140"/>
      <c r="H995" s="144">
        <v>2</v>
      </c>
      <c r="I995" s="61"/>
      <c r="J995" s="140"/>
      <c r="K995" s="140"/>
      <c r="L995" s="194"/>
      <c r="M995" s="140"/>
      <c r="N995" s="140"/>
      <c r="O995" s="140"/>
      <c r="P995" s="140"/>
      <c r="Q995" s="140"/>
      <c r="R995" s="140"/>
      <c r="S995" s="140"/>
      <c r="T995" s="140"/>
      <c r="U995" s="140"/>
      <c r="V995" s="140"/>
      <c r="W995" s="231"/>
      <c r="AT995" s="60" t="s">
        <v>225</v>
      </c>
      <c r="AU995" s="60" t="s">
        <v>93</v>
      </c>
      <c r="AV995" s="13" t="s">
        <v>93</v>
      </c>
      <c r="AW995" s="13" t="s">
        <v>38</v>
      </c>
      <c r="AX995" s="13" t="s">
        <v>83</v>
      </c>
      <c r="AY995" s="60" t="s">
        <v>216</v>
      </c>
    </row>
    <row r="996" spans="1:51" s="13" customFormat="1" ht="12">
      <c r="A996" s="140"/>
      <c r="B996" s="141"/>
      <c r="C996" s="140"/>
      <c r="D996" s="137" t="s">
        <v>225</v>
      </c>
      <c r="E996" s="142" t="s">
        <v>1</v>
      </c>
      <c r="F996" s="143" t="s">
        <v>472</v>
      </c>
      <c r="G996" s="140"/>
      <c r="H996" s="144">
        <v>2</v>
      </c>
      <c r="I996" s="61"/>
      <c r="J996" s="140"/>
      <c r="K996" s="140"/>
      <c r="L996" s="194"/>
      <c r="M996" s="140"/>
      <c r="N996" s="140"/>
      <c r="O996" s="140"/>
      <c r="P996" s="140"/>
      <c r="Q996" s="140"/>
      <c r="R996" s="140"/>
      <c r="S996" s="140"/>
      <c r="T996" s="140"/>
      <c r="U996" s="140"/>
      <c r="V996" s="140"/>
      <c r="W996" s="231"/>
      <c r="AT996" s="60" t="s">
        <v>225</v>
      </c>
      <c r="AU996" s="60" t="s">
        <v>93</v>
      </c>
      <c r="AV996" s="13" t="s">
        <v>93</v>
      </c>
      <c r="AW996" s="13" t="s">
        <v>38</v>
      </c>
      <c r="AX996" s="13" t="s">
        <v>83</v>
      </c>
      <c r="AY996" s="60" t="s">
        <v>216</v>
      </c>
    </row>
    <row r="997" spans="1:51" s="13" customFormat="1" ht="12">
      <c r="A997" s="140"/>
      <c r="B997" s="141"/>
      <c r="C997" s="140"/>
      <c r="D997" s="137" t="s">
        <v>225</v>
      </c>
      <c r="E997" s="142" t="s">
        <v>1</v>
      </c>
      <c r="F997" s="143" t="s">
        <v>1293</v>
      </c>
      <c r="G997" s="140"/>
      <c r="H997" s="144">
        <v>3</v>
      </c>
      <c r="I997" s="61"/>
      <c r="J997" s="140"/>
      <c r="K997" s="140"/>
      <c r="L997" s="194"/>
      <c r="M997" s="140"/>
      <c r="N997" s="140"/>
      <c r="O997" s="140"/>
      <c r="P997" s="140"/>
      <c r="Q997" s="140"/>
      <c r="R997" s="140"/>
      <c r="S997" s="140"/>
      <c r="T997" s="140"/>
      <c r="U997" s="140"/>
      <c r="V997" s="140"/>
      <c r="W997" s="231"/>
      <c r="AT997" s="60" t="s">
        <v>225</v>
      </c>
      <c r="AU997" s="60" t="s">
        <v>93</v>
      </c>
      <c r="AV997" s="13" t="s">
        <v>93</v>
      </c>
      <c r="AW997" s="13" t="s">
        <v>38</v>
      </c>
      <c r="AX997" s="13" t="s">
        <v>83</v>
      </c>
      <c r="AY997" s="60" t="s">
        <v>216</v>
      </c>
    </row>
    <row r="998" spans="1:51" s="13" customFormat="1" ht="12">
      <c r="A998" s="140"/>
      <c r="B998" s="141"/>
      <c r="C998" s="140"/>
      <c r="D998" s="137" t="s">
        <v>225</v>
      </c>
      <c r="E998" s="142" t="s">
        <v>1</v>
      </c>
      <c r="F998" s="143" t="s">
        <v>1294</v>
      </c>
      <c r="G998" s="140"/>
      <c r="H998" s="144">
        <v>2</v>
      </c>
      <c r="I998" s="61"/>
      <c r="J998" s="140"/>
      <c r="K998" s="140"/>
      <c r="L998" s="194"/>
      <c r="M998" s="140"/>
      <c r="N998" s="140"/>
      <c r="O998" s="140"/>
      <c r="P998" s="140"/>
      <c r="Q998" s="140"/>
      <c r="R998" s="140"/>
      <c r="S998" s="140"/>
      <c r="T998" s="140"/>
      <c r="U998" s="140"/>
      <c r="V998" s="140"/>
      <c r="W998" s="231"/>
      <c r="AT998" s="60" t="s">
        <v>225</v>
      </c>
      <c r="AU998" s="60" t="s">
        <v>93</v>
      </c>
      <c r="AV998" s="13" t="s">
        <v>93</v>
      </c>
      <c r="AW998" s="13" t="s">
        <v>38</v>
      </c>
      <c r="AX998" s="13" t="s">
        <v>83</v>
      </c>
      <c r="AY998" s="60" t="s">
        <v>216</v>
      </c>
    </row>
    <row r="999" spans="1:51" s="13" customFormat="1" ht="12">
      <c r="A999" s="140"/>
      <c r="B999" s="141"/>
      <c r="C999" s="140"/>
      <c r="D999" s="137" t="s">
        <v>225</v>
      </c>
      <c r="E999" s="142" t="s">
        <v>1</v>
      </c>
      <c r="F999" s="143" t="s">
        <v>475</v>
      </c>
      <c r="G999" s="140"/>
      <c r="H999" s="144">
        <v>2</v>
      </c>
      <c r="I999" s="61"/>
      <c r="J999" s="140"/>
      <c r="K999" s="140"/>
      <c r="L999" s="194"/>
      <c r="M999" s="140"/>
      <c r="N999" s="140"/>
      <c r="O999" s="140"/>
      <c r="P999" s="140"/>
      <c r="Q999" s="140"/>
      <c r="R999" s="140"/>
      <c r="S999" s="140"/>
      <c r="T999" s="140"/>
      <c r="U999" s="140"/>
      <c r="V999" s="140"/>
      <c r="W999" s="231"/>
      <c r="AT999" s="60" t="s">
        <v>225</v>
      </c>
      <c r="AU999" s="60" t="s">
        <v>93</v>
      </c>
      <c r="AV999" s="13" t="s">
        <v>93</v>
      </c>
      <c r="AW999" s="13" t="s">
        <v>38</v>
      </c>
      <c r="AX999" s="13" t="s">
        <v>83</v>
      </c>
      <c r="AY999" s="60" t="s">
        <v>216</v>
      </c>
    </row>
    <row r="1000" spans="1:51" s="13" customFormat="1" ht="12">
      <c r="A1000" s="140"/>
      <c r="B1000" s="141"/>
      <c r="C1000" s="140"/>
      <c r="D1000" s="137" t="s">
        <v>225</v>
      </c>
      <c r="E1000" s="142" t="s">
        <v>1</v>
      </c>
      <c r="F1000" s="143" t="s">
        <v>476</v>
      </c>
      <c r="G1000" s="140"/>
      <c r="H1000" s="144">
        <v>2</v>
      </c>
      <c r="I1000" s="61"/>
      <c r="J1000" s="140"/>
      <c r="K1000" s="140"/>
      <c r="L1000" s="194"/>
      <c r="M1000" s="140"/>
      <c r="N1000" s="140"/>
      <c r="O1000" s="140"/>
      <c r="P1000" s="140"/>
      <c r="Q1000" s="140"/>
      <c r="R1000" s="140"/>
      <c r="S1000" s="140"/>
      <c r="T1000" s="140"/>
      <c r="U1000" s="140"/>
      <c r="V1000" s="140"/>
      <c r="W1000" s="231"/>
      <c r="AT1000" s="60" t="s">
        <v>225</v>
      </c>
      <c r="AU1000" s="60" t="s">
        <v>93</v>
      </c>
      <c r="AV1000" s="13" t="s">
        <v>93</v>
      </c>
      <c r="AW1000" s="13" t="s">
        <v>38</v>
      </c>
      <c r="AX1000" s="13" t="s">
        <v>83</v>
      </c>
      <c r="AY1000" s="60" t="s">
        <v>216</v>
      </c>
    </row>
    <row r="1001" spans="1:51" s="13" customFormat="1" ht="12">
      <c r="A1001" s="140"/>
      <c r="B1001" s="141"/>
      <c r="C1001" s="140"/>
      <c r="D1001" s="137" t="s">
        <v>225</v>
      </c>
      <c r="E1001" s="142" t="s">
        <v>1</v>
      </c>
      <c r="F1001" s="143" t="s">
        <v>477</v>
      </c>
      <c r="G1001" s="140"/>
      <c r="H1001" s="144">
        <v>2</v>
      </c>
      <c r="I1001" s="61"/>
      <c r="J1001" s="140"/>
      <c r="K1001" s="140"/>
      <c r="L1001" s="194"/>
      <c r="M1001" s="140"/>
      <c r="N1001" s="140"/>
      <c r="O1001" s="140"/>
      <c r="P1001" s="140"/>
      <c r="Q1001" s="140"/>
      <c r="R1001" s="140"/>
      <c r="S1001" s="140"/>
      <c r="T1001" s="140"/>
      <c r="U1001" s="140"/>
      <c r="V1001" s="140"/>
      <c r="W1001" s="231"/>
      <c r="AT1001" s="60" t="s">
        <v>225</v>
      </c>
      <c r="AU1001" s="60" t="s">
        <v>93</v>
      </c>
      <c r="AV1001" s="13" t="s">
        <v>93</v>
      </c>
      <c r="AW1001" s="13" t="s">
        <v>38</v>
      </c>
      <c r="AX1001" s="13" t="s">
        <v>83</v>
      </c>
      <c r="AY1001" s="60" t="s">
        <v>216</v>
      </c>
    </row>
    <row r="1002" spans="1:51" s="13" customFormat="1" ht="12">
      <c r="A1002" s="140"/>
      <c r="B1002" s="141"/>
      <c r="C1002" s="140"/>
      <c r="D1002" s="137" t="s">
        <v>225</v>
      </c>
      <c r="E1002" s="142" t="s">
        <v>1</v>
      </c>
      <c r="F1002" s="143" t="s">
        <v>478</v>
      </c>
      <c r="G1002" s="140"/>
      <c r="H1002" s="144">
        <v>2</v>
      </c>
      <c r="I1002" s="61"/>
      <c r="J1002" s="140"/>
      <c r="K1002" s="140"/>
      <c r="L1002" s="194"/>
      <c r="M1002" s="140"/>
      <c r="N1002" s="140"/>
      <c r="O1002" s="140"/>
      <c r="P1002" s="140"/>
      <c r="Q1002" s="140"/>
      <c r="R1002" s="140"/>
      <c r="S1002" s="140"/>
      <c r="T1002" s="140"/>
      <c r="U1002" s="140"/>
      <c r="V1002" s="140"/>
      <c r="W1002" s="231"/>
      <c r="AT1002" s="60" t="s">
        <v>225</v>
      </c>
      <c r="AU1002" s="60" t="s">
        <v>93</v>
      </c>
      <c r="AV1002" s="13" t="s">
        <v>93</v>
      </c>
      <c r="AW1002" s="13" t="s">
        <v>38</v>
      </c>
      <c r="AX1002" s="13" t="s">
        <v>83</v>
      </c>
      <c r="AY1002" s="60" t="s">
        <v>216</v>
      </c>
    </row>
    <row r="1003" spans="1:51" s="13" customFormat="1" ht="12">
      <c r="A1003" s="140"/>
      <c r="B1003" s="141"/>
      <c r="C1003" s="140"/>
      <c r="D1003" s="137" t="s">
        <v>225</v>
      </c>
      <c r="E1003" s="142" t="s">
        <v>1</v>
      </c>
      <c r="F1003" s="143" t="s">
        <v>479</v>
      </c>
      <c r="G1003" s="140"/>
      <c r="H1003" s="144">
        <v>2</v>
      </c>
      <c r="I1003" s="61"/>
      <c r="J1003" s="140"/>
      <c r="K1003" s="140"/>
      <c r="L1003" s="194"/>
      <c r="M1003" s="140"/>
      <c r="N1003" s="140"/>
      <c r="O1003" s="140"/>
      <c r="P1003" s="140"/>
      <c r="Q1003" s="140"/>
      <c r="R1003" s="140"/>
      <c r="S1003" s="140"/>
      <c r="T1003" s="140"/>
      <c r="U1003" s="140"/>
      <c r="V1003" s="140"/>
      <c r="W1003" s="231"/>
      <c r="AT1003" s="60" t="s">
        <v>225</v>
      </c>
      <c r="AU1003" s="60" t="s">
        <v>93</v>
      </c>
      <c r="AV1003" s="13" t="s">
        <v>93</v>
      </c>
      <c r="AW1003" s="13" t="s">
        <v>38</v>
      </c>
      <c r="AX1003" s="13" t="s">
        <v>83</v>
      </c>
      <c r="AY1003" s="60" t="s">
        <v>216</v>
      </c>
    </row>
    <row r="1004" spans="1:51" s="13" customFormat="1" ht="12">
      <c r="A1004" s="140"/>
      <c r="B1004" s="141"/>
      <c r="C1004" s="140"/>
      <c r="D1004" s="137" t="s">
        <v>225</v>
      </c>
      <c r="E1004" s="142" t="s">
        <v>1</v>
      </c>
      <c r="F1004" s="143" t="s">
        <v>480</v>
      </c>
      <c r="G1004" s="140"/>
      <c r="H1004" s="144">
        <v>2</v>
      </c>
      <c r="I1004" s="61"/>
      <c r="J1004" s="140"/>
      <c r="K1004" s="140"/>
      <c r="L1004" s="194"/>
      <c r="M1004" s="140"/>
      <c r="N1004" s="140"/>
      <c r="O1004" s="140"/>
      <c r="P1004" s="140"/>
      <c r="Q1004" s="140"/>
      <c r="R1004" s="140"/>
      <c r="S1004" s="140"/>
      <c r="T1004" s="140"/>
      <c r="U1004" s="140"/>
      <c r="V1004" s="140"/>
      <c r="W1004" s="231"/>
      <c r="AT1004" s="60" t="s">
        <v>225</v>
      </c>
      <c r="AU1004" s="60" t="s">
        <v>93</v>
      </c>
      <c r="AV1004" s="13" t="s">
        <v>93</v>
      </c>
      <c r="AW1004" s="13" t="s">
        <v>38</v>
      </c>
      <c r="AX1004" s="13" t="s">
        <v>83</v>
      </c>
      <c r="AY1004" s="60" t="s">
        <v>216</v>
      </c>
    </row>
    <row r="1005" spans="1:51" s="13" customFormat="1" ht="12">
      <c r="A1005" s="140"/>
      <c r="B1005" s="141"/>
      <c r="C1005" s="140"/>
      <c r="D1005" s="137" t="s">
        <v>225</v>
      </c>
      <c r="E1005" s="142" t="s">
        <v>1</v>
      </c>
      <c r="F1005" s="143" t="s">
        <v>481</v>
      </c>
      <c r="G1005" s="140"/>
      <c r="H1005" s="144">
        <v>2</v>
      </c>
      <c r="I1005" s="61"/>
      <c r="J1005" s="140"/>
      <c r="K1005" s="140"/>
      <c r="L1005" s="194"/>
      <c r="M1005" s="140"/>
      <c r="N1005" s="140"/>
      <c r="O1005" s="140"/>
      <c r="P1005" s="140"/>
      <c r="Q1005" s="140"/>
      <c r="R1005" s="140"/>
      <c r="S1005" s="140"/>
      <c r="T1005" s="140"/>
      <c r="U1005" s="140"/>
      <c r="V1005" s="140"/>
      <c r="W1005" s="231"/>
      <c r="AT1005" s="60" t="s">
        <v>225</v>
      </c>
      <c r="AU1005" s="60" t="s">
        <v>93</v>
      </c>
      <c r="AV1005" s="13" t="s">
        <v>93</v>
      </c>
      <c r="AW1005" s="13" t="s">
        <v>38</v>
      </c>
      <c r="AX1005" s="13" t="s">
        <v>83</v>
      </c>
      <c r="AY1005" s="60" t="s">
        <v>216</v>
      </c>
    </row>
    <row r="1006" spans="1:51" s="13" customFormat="1" ht="12">
      <c r="A1006" s="140"/>
      <c r="B1006" s="141"/>
      <c r="C1006" s="140"/>
      <c r="D1006" s="137" t="s">
        <v>225</v>
      </c>
      <c r="E1006" s="142" t="s">
        <v>1</v>
      </c>
      <c r="F1006" s="143" t="s">
        <v>1295</v>
      </c>
      <c r="G1006" s="140"/>
      <c r="H1006" s="144">
        <v>2</v>
      </c>
      <c r="I1006" s="61"/>
      <c r="J1006" s="140"/>
      <c r="K1006" s="140"/>
      <c r="L1006" s="194"/>
      <c r="M1006" s="140"/>
      <c r="N1006" s="140"/>
      <c r="O1006" s="140"/>
      <c r="P1006" s="140"/>
      <c r="Q1006" s="140"/>
      <c r="R1006" s="140"/>
      <c r="S1006" s="140"/>
      <c r="T1006" s="140"/>
      <c r="U1006" s="140"/>
      <c r="V1006" s="140"/>
      <c r="W1006" s="231"/>
      <c r="AT1006" s="60" t="s">
        <v>225</v>
      </c>
      <c r="AU1006" s="60" t="s">
        <v>93</v>
      </c>
      <c r="AV1006" s="13" t="s">
        <v>93</v>
      </c>
      <c r="AW1006" s="13" t="s">
        <v>38</v>
      </c>
      <c r="AX1006" s="13" t="s">
        <v>83</v>
      </c>
      <c r="AY1006" s="60" t="s">
        <v>216</v>
      </c>
    </row>
    <row r="1007" spans="1:51" s="13" customFormat="1" ht="12">
      <c r="A1007" s="140"/>
      <c r="B1007" s="141"/>
      <c r="C1007" s="140"/>
      <c r="D1007" s="137" t="s">
        <v>225</v>
      </c>
      <c r="E1007" s="142" t="s">
        <v>1</v>
      </c>
      <c r="F1007" s="143" t="s">
        <v>483</v>
      </c>
      <c r="G1007" s="140"/>
      <c r="H1007" s="144">
        <v>2</v>
      </c>
      <c r="I1007" s="61"/>
      <c r="J1007" s="140"/>
      <c r="K1007" s="140"/>
      <c r="L1007" s="194"/>
      <c r="M1007" s="140"/>
      <c r="N1007" s="140"/>
      <c r="O1007" s="140"/>
      <c r="P1007" s="140"/>
      <c r="Q1007" s="140"/>
      <c r="R1007" s="140"/>
      <c r="S1007" s="140"/>
      <c r="T1007" s="140"/>
      <c r="U1007" s="140"/>
      <c r="V1007" s="140"/>
      <c r="W1007" s="231"/>
      <c r="AT1007" s="60" t="s">
        <v>225</v>
      </c>
      <c r="AU1007" s="60" t="s">
        <v>93</v>
      </c>
      <c r="AV1007" s="13" t="s">
        <v>93</v>
      </c>
      <c r="AW1007" s="13" t="s">
        <v>38</v>
      </c>
      <c r="AX1007" s="13" t="s">
        <v>83</v>
      </c>
      <c r="AY1007" s="60" t="s">
        <v>216</v>
      </c>
    </row>
    <row r="1008" spans="1:51" s="13" customFormat="1" ht="12">
      <c r="A1008" s="140"/>
      <c r="B1008" s="141"/>
      <c r="C1008" s="140"/>
      <c r="D1008" s="137" t="s">
        <v>225</v>
      </c>
      <c r="E1008" s="142" t="s">
        <v>1</v>
      </c>
      <c r="F1008" s="143" t="s">
        <v>1296</v>
      </c>
      <c r="G1008" s="140"/>
      <c r="H1008" s="144">
        <v>12</v>
      </c>
      <c r="I1008" s="61"/>
      <c r="J1008" s="140"/>
      <c r="K1008" s="140"/>
      <c r="L1008" s="194"/>
      <c r="M1008" s="140"/>
      <c r="N1008" s="140"/>
      <c r="O1008" s="140"/>
      <c r="P1008" s="140"/>
      <c r="Q1008" s="140"/>
      <c r="R1008" s="140"/>
      <c r="S1008" s="140"/>
      <c r="T1008" s="140"/>
      <c r="U1008" s="140"/>
      <c r="V1008" s="140"/>
      <c r="W1008" s="231"/>
      <c r="AT1008" s="60" t="s">
        <v>225</v>
      </c>
      <c r="AU1008" s="60" t="s">
        <v>93</v>
      </c>
      <c r="AV1008" s="13" t="s">
        <v>93</v>
      </c>
      <c r="AW1008" s="13" t="s">
        <v>38</v>
      </c>
      <c r="AX1008" s="13" t="s">
        <v>83</v>
      </c>
      <c r="AY1008" s="60" t="s">
        <v>216</v>
      </c>
    </row>
    <row r="1009" spans="1:51" s="13" customFormat="1" ht="12">
      <c r="A1009" s="140"/>
      <c r="B1009" s="141"/>
      <c r="C1009" s="140"/>
      <c r="D1009" s="137" t="s">
        <v>225</v>
      </c>
      <c r="E1009" s="142" t="s">
        <v>1</v>
      </c>
      <c r="F1009" s="143" t="s">
        <v>1297</v>
      </c>
      <c r="G1009" s="140"/>
      <c r="H1009" s="144">
        <v>9</v>
      </c>
      <c r="I1009" s="61"/>
      <c r="J1009" s="140"/>
      <c r="K1009" s="140"/>
      <c r="L1009" s="194"/>
      <c r="M1009" s="140"/>
      <c r="N1009" s="140"/>
      <c r="O1009" s="140"/>
      <c r="P1009" s="140"/>
      <c r="Q1009" s="140"/>
      <c r="R1009" s="140"/>
      <c r="S1009" s="140"/>
      <c r="T1009" s="140"/>
      <c r="U1009" s="140"/>
      <c r="V1009" s="140"/>
      <c r="W1009" s="231"/>
      <c r="AT1009" s="60" t="s">
        <v>225</v>
      </c>
      <c r="AU1009" s="60" t="s">
        <v>93</v>
      </c>
      <c r="AV1009" s="13" t="s">
        <v>93</v>
      </c>
      <c r="AW1009" s="13" t="s">
        <v>38</v>
      </c>
      <c r="AX1009" s="13" t="s">
        <v>83</v>
      </c>
      <c r="AY1009" s="60" t="s">
        <v>216</v>
      </c>
    </row>
    <row r="1010" spans="1:51" s="13" customFormat="1" ht="12">
      <c r="A1010" s="140"/>
      <c r="B1010" s="141"/>
      <c r="C1010" s="140"/>
      <c r="D1010" s="137" t="s">
        <v>225</v>
      </c>
      <c r="E1010" s="142" t="s">
        <v>1</v>
      </c>
      <c r="F1010" s="143" t="s">
        <v>1298</v>
      </c>
      <c r="G1010" s="140"/>
      <c r="H1010" s="144">
        <v>8</v>
      </c>
      <c r="I1010" s="61"/>
      <c r="J1010" s="140"/>
      <c r="K1010" s="140"/>
      <c r="L1010" s="194"/>
      <c r="M1010" s="140"/>
      <c r="N1010" s="140"/>
      <c r="O1010" s="140"/>
      <c r="P1010" s="140"/>
      <c r="Q1010" s="140"/>
      <c r="R1010" s="140"/>
      <c r="S1010" s="140"/>
      <c r="T1010" s="140"/>
      <c r="U1010" s="140"/>
      <c r="V1010" s="140"/>
      <c r="W1010" s="231"/>
      <c r="AT1010" s="60" t="s">
        <v>225</v>
      </c>
      <c r="AU1010" s="60" t="s">
        <v>93</v>
      </c>
      <c r="AV1010" s="13" t="s">
        <v>93</v>
      </c>
      <c r="AW1010" s="13" t="s">
        <v>38</v>
      </c>
      <c r="AX1010" s="13" t="s">
        <v>83</v>
      </c>
      <c r="AY1010" s="60" t="s">
        <v>216</v>
      </c>
    </row>
    <row r="1011" spans="1:51" s="13" customFormat="1" ht="12">
      <c r="A1011" s="140"/>
      <c r="B1011" s="141"/>
      <c r="C1011" s="140"/>
      <c r="D1011" s="137" t="s">
        <v>225</v>
      </c>
      <c r="E1011" s="142" t="s">
        <v>1</v>
      </c>
      <c r="F1011" s="143" t="s">
        <v>1299</v>
      </c>
      <c r="G1011" s="140"/>
      <c r="H1011" s="144">
        <v>9</v>
      </c>
      <c r="I1011" s="61"/>
      <c r="J1011" s="140"/>
      <c r="K1011" s="140"/>
      <c r="L1011" s="194"/>
      <c r="M1011" s="140"/>
      <c r="N1011" s="140"/>
      <c r="O1011" s="140"/>
      <c r="P1011" s="140"/>
      <c r="Q1011" s="140"/>
      <c r="R1011" s="140"/>
      <c r="S1011" s="140"/>
      <c r="T1011" s="140"/>
      <c r="U1011" s="140"/>
      <c r="V1011" s="140"/>
      <c r="W1011" s="231"/>
      <c r="AT1011" s="60" t="s">
        <v>225</v>
      </c>
      <c r="AU1011" s="60" t="s">
        <v>93</v>
      </c>
      <c r="AV1011" s="13" t="s">
        <v>93</v>
      </c>
      <c r="AW1011" s="13" t="s">
        <v>38</v>
      </c>
      <c r="AX1011" s="13" t="s">
        <v>83</v>
      </c>
      <c r="AY1011" s="60" t="s">
        <v>216</v>
      </c>
    </row>
    <row r="1012" spans="1:51" s="13" customFormat="1" ht="12">
      <c r="A1012" s="140"/>
      <c r="B1012" s="141"/>
      <c r="C1012" s="140"/>
      <c r="D1012" s="137" t="s">
        <v>225</v>
      </c>
      <c r="E1012" s="142" t="s">
        <v>1</v>
      </c>
      <c r="F1012" s="143" t="s">
        <v>1300</v>
      </c>
      <c r="G1012" s="140"/>
      <c r="H1012" s="144">
        <v>18</v>
      </c>
      <c r="I1012" s="61"/>
      <c r="J1012" s="140"/>
      <c r="K1012" s="140"/>
      <c r="L1012" s="194"/>
      <c r="M1012" s="140"/>
      <c r="N1012" s="140"/>
      <c r="O1012" s="140"/>
      <c r="P1012" s="140"/>
      <c r="Q1012" s="140"/>
      <c r="R1012" s="140"/>
      <c r="S1012" s="140"/>
      <c r="T1012" s="140"/>
      <c r="U1012" s="140"/>
      <c r="V1012" s="140"/>
      <c r="W1012" s="231"/>
      <c r="AT1012" s="60" t="s">
        <v>225</v>
      </c>
      <c r="AU1012" s="60" t="s">
        <v>93</v>
      </c>
      <c r="AV1012" s="13" t="s">
        <v>93</v>
      </c>
      <c r="AW1012" s="13" t="s">
        <v>38</v>
      </c>
      <c r="AX1012" s="13" t="s">
        <v>83</v>
      </c>
      <c r="AY1012" s="60" t="s">
        <v>216</v>
      </c>
    </row>
    <row r="1013" spans="1:51" s="13" customFormat="1" ht="12">
      <c r="A1013" s="140"/>
      <c r="B1013" s="141"/>
      <c r="C1013" s="140"/>
      <c r="D1013" s="137" t="s">
        <v>225</v>
      </c>
      <c r="E1013" s="142" t="s">
        <v>1</v>
      </c>
      <c r="F1013" s="143" t="s">
        <v>1301</v>
      </c>
      <c r="G1013" s="140"/>
      <c r="H1013" s="144">
        <v>11</v>
      </c>
      <c r="I1013" s="61"/>
      <c r="J1013" s="140"/>
      <c r="K1013" s="140"/>
      <c r="L1013" s="194"/>
      <c r="M1013" s="140"/>
      <c r="N1013" s="140"/>
      <c r="O1013" s="140"/>
      <c r="P1013" s="140"/>
      <c r="Q1013" s="140"/>
      <c r="R1013" s="140"/>
      <c r="S1013" s="140"/>
      <c r="T1013" s="140"/>
      <c r="U1013" s="140"/>
      <c r="V1013" s="140"/>
      <c r="W1013" s="231"/>
      <c r="AT1013" s="60" t="s">
        <v>225</v>
      </c>
      <c r="AU1013" s="60" t="s">
        <v>93</v>
      </c>
      <c r="AV1013" s="13" t="s">
        <v>93</v>
      </c>
      <c r="AW1013" s="13" t="s">
        <v>38</v>
      </c>
      <c r="AX1013" s="13" t="s">
        <v>83</v>
      </c>
      <c r="AY1013" s="60" t="s">
        <v>216</v>
      </c>
    </row>
    <row r="1014" spans="1:51" s="13" customFormat="1" ht="12">
      <c r="A1014" s="140"/>
      <c r="B1014" s="141"/>
      <c r="C1014" s="140"/>
      <c r="D1014" s="137" t="s">
        <v>225</v>
      </c>
      <c r="E1014" s="142" t="s">
        <v>1</v>
      </c>
      <c r="F1014" s="143" t="s">
        <v>1302</v>
      </c>
      <c r="G1014" s="140"/>
      <c r="H1014" s="144">
        <v>1</v>
      </c>
      <c r="I1014" s="61"/>
      <c r="J1014" s="140"/>
      <c r="K1014" s="140"/>
      <c r="L1014" s="194"/>
      <c r="M1014" s="140"/>
      <c r="N1014" s="140"/>
      <c r="O1014" s="140"/>
      <c r="P1014" s="140"/>
      <c r="Q1014" s="140"/>
      <c r="R1014" s="140"/>
      <c r="S1014" s="140"/>
      <c r="T1014" s="140"/>
      <c r="U1014" s="140"/>
      <c r="V1014" s="140"/>
      <c r="W1014" s="231"/>
      <c r="AT1014" s="60" t="s">
        <v>225</v>
      </c>
      <c r="AU1014" s="60" t="s">
        <v>93</v>
      </c>
      <c r="AV1014" s="13" t="s">
        <v>93</v>
      </c>
      <c r="AW1014" s="13" t="s">
        <v>38</v>
      </c>
      <c r="AX1014" s="13" t="s">
        <v>83</v>
      </c>
      <c r="AY1014" s="60" t="s">
        <v>216</v>
      </c>
    </row>
    <row r="1015" spans="1:51" s="13" customFormat="1" ht="12">
      <c r="A1015" s="140"/>
      <c r="B1015" s="141"/>
      <c r="C1015" s="140"/>
      <c r="D1015" s="137" t="s">
        <v>225</v>
      </c>
      <c r="E1015" s="142" t="s">
        <v>1</v>
      </c>
      <c r="F1015" s="143" t="s">
        <v>1303</v>
      </c>
      <c r="G1015" s="140"/>
      <c r="H1015" s="144">
        <v>2</v>
      </c>
      <c r="I1015" s="61"/>
      <c r="J1015" s="140"/>
      <c r="K1015" s="140"/>
      <c r="L1015" s="194"/>
      <c r="M1015" s="140"/>
      <c r="N1015" s="140"/>
      <c r="O1015" s="140"/>
      <c r="P1015" s="140"/>
      <c r="Q1015" s="140"/>
      <c r="R1015" s="140"/>
      <c r="S1015" s="140"/>
      <c r="T1015" s="140"/>
      <c r="U1015" s="140"/>
      <c r="V1015" s="140"/>
      <c r="W1015" s="231"/>
      <c r="AT1015" s="60" t="s">
        <v>225</v>
      </c>
      <c r="AU1015" s="60" t="s">
        <v>93</v>
      </c>
      <c r="AV1015" s="13" t="s">
        <v>93</v>
      </c>
      <c r="AW1015" s="13" t="s">
        <v>38</v>
      </c>
      <c r="AX1015" s="13" t="s">
        <v>83</v>
      </c>
      <c r="AY1015" s="60" t="s">
        <v>216</v>
      </c>
    </row>
    <row r="1016" spans="1:51" s="14" customFormat="1" ht="12">
      <c r="A1016" s="145"/>
      <c r="B1016" s="146"/>
      <c r="C1016" s="145"/>
      <c r="D1016" s="137" t="s">
        <v>225</v>
      </c>
      <c r="E1016" s="147" t="s">
        <v>1</v>
      </c>
      <c r="F1016" s="148" t="s">
        <v>229</v>
      </c>
      <c r="G1016" s="145"/>
      <c r="H1016" s="149">
        <v>106</v>
      </c>
      <c r="I1016" s="63"/>
      <c r="J1016" s="145"/>
      <c r="K1016" s="145"/>
      <c r="L1016" s="200"/>
      <c r="M1016" s="145"/>
      <c r="N1016" s="145"/>
      <c r="O1016" s="145"/>
      <c r="P1016" s="145"/>
      <c r="Q1016" s="145"/>
      <c r="R1016" s="145"/>
      <c r="S1016" s="145"/>
      <c r="T1016" s="145"/>
      <c r="U1016" s="145"/>
      <c r="V1016" s="145"/>
      <c r="W1016" s="235"/>
      <c r="AT1016" s="62" t="s">
        <v>225</v>
      </c>
      <c r="AU1016" s="62" t="s">
        <v>93</v>
      </c>
      <c r="AV1016" s="14" t="s">
        <v>223</v>
      </c>
      <c r="AW1016" s="14" t="s">
        <v>38</v>
      </c>
      <c r="AX1016" s="14" t="s">
        <v>91</v>
      </c>
      <c r="AY1016" s="62" t="s">
        <v>216</v>
      </c>
    </row>
    <row r="1017" spans="1:65" s="2" customFormat="1" ht="16.5" customHeight="1">
      <c r="A1017" s="83"/>
      <c r="B1017" s="84"/>
      <c r="C1017" s="130" t="s">
        <v>1304</v>
      </c>
      <c r="D1017" s="130" t="s">
        <v>218</v>
      </c>
      <c r="E1017" s="131" t="s">
        <v>1305</v>
      </c>
      <c r="F1017" s="132" t="s">
        <v>1306</v>
      </c>
      <c r="G1017" s="133" t="s">
        <v>1307</v>
      </c>
      <c r="H1017" s="134">
        <v>1920</v>
      </c>
      <c r="I1017" s="57"/>
      <c r="J1017" s="187">
        <f>ROUND(I1017*H1017,2)</f>
        <v>0</v>
      </c>
      <c r="K1017" s="132" t="s">
        <v>1</v>
      </c>
      <c r="L1017" s="188">
        <f>J1017</f>
        <v>0</v>
      </c>
      <c r="M1017" s="217"/>
      <c r="N1017" s="217"/>
      <c r="O1017" s="217"/>
      <c r="P1017" s="217"/>
      <c r="Q1017" s="217"/>
      <c r="R1017" s="217"/>
      <c r="S1017" s="217"/>
      <c r="T1017" s="217"/>
      <c r="U1017" s="217"/>
      <c r="V1017" s="217"/>
      <c r="W1017" s="249"/>
      <c r="X1017" s="26"/>
      <c r="Y1017" s="26"/>
      <c r="Z1017" s="26"/>
      <c r="AA1017" s="26"/>
      <c r="AB1017" s="26"/>
      <c r="AC1017" s="26"/>
      <c r="AD1017" s="26"/>
      <c r="AE1017" s="26"/>
      <c r="AR1017" s="58" t="s">
        <v>223</v>
      </c>
      <c r="AT1017" s="58" t="s">
        <v>218</v>
      </c>
      <c r="AU1017" s="58" t="s">
        <v>93</v>
      </c>
      <c r="AY1017" s="18" t="s">
        <v>216</v>
      </c>
      <c r="BE1017" s="59">
        <f>IF(N1017="základní",J1017,0)</f>
        <v>0</v>
      </c>
      <c r="BF1017" s="59">
        <f>IF(N1017="snížená",J1017,0)</f>
        <v>0</v>
      </c>
      <c r="BG1017" s="59">
        <f>IF(N1017="zákl. přenesená",J1017,0)</f>
        <v>0</v>
      </c>
      <c r="BH1017" s="59">
        <f>IF(N1017="sníž. přenesená",J1017,0)</f>
        <v>0</v>
      </c>
      <c r="BI1017" s="59">
        <f>IF(N1017="nulová",J1017,0)</f>
        <v>0</v>
      </c>
      <c r="BJ1017" s="18" t="s">
        <v>91</v>
      </c>
      <c r="BK1017" s="59">
        <f>ROUND(I1017*H1017,2)</f>
        <v>0</v>
      </c>
      <c r="BL1017" s="18" t="s">
        <v>223</v>
      </c>
      <c r="BM1017" s="58" t="s">
        <v>1308</v>
      </c>
    </row>
    <row r="1018" spans="1:51" s="13" customFormat="1" ht="12">
      <c r="A1018" s="140"/>
      <c r="B1018" s="141"/>
      <c r="C1018" s="140"/>
      <c r="D1018" s="137" t="s">
        <v>225</v>
      </c>
      <c r="E1018" s="142" t="s">
        <v>1</v>
      </c>
      <c r="F1018" s="143" t="s">
        <v>1309</v>
      </c>
      <c r="G1018" s="140"/>
      <c r="H1018" s="144">
        <v>60</v>
      </c>
      <c r="I1018" s="61"/>
      <c r="J1018" s="140"/>
      <c r="K1018" s="140"/>
      <c r="L1018" s="194"/>
      <c r="M1018" s="140"/>
      <c r="N1018" s="140"/>
      <c r="O1018" s="140"/>
      <c r="P1018" s="140"/>
      <c r="Q1018" s="140"/>
      <c r="R1018" s="140"/>
      <c r="S1018" s="140"/>
      <c r="T1018" s="140"/>
      <c r="U1018" s="140"/>
      <c r="V1018" s="140"/>
      <c r="W1018" s="231"/>
      <c r="AT1018" s="60" t="s">
        <v>225</v>
      </c>
      <c r="AU1018" s="60" t="s">
        <v>93</v>
      </c>
      <c r="AV1018" s="13" t="s">
        <v>93</v>
      </c>
      <c r="AW1018" s="13" t="s">
        <v>38</v>
      </c>
      <c r="AX1018" s="13" t="s">
        <v>83</v>
      </c>
      <c r="AY1018" s="60" t="s">
        <v>216</v>
      </c>
    </row>
    <row r="1019" spans="1:51" s="13" customFormat="1" ht="12">
      <c r="A1019" s="140"/>
      <c r="B1019" s="141"/>
      <c r="C1019" s="140"/>
      <c r="D1019" s="137" t="s">
        <v>225</v>
      </c>
      <c r="E1019" s="142" t="s">
        <v>1</v>
      </c>
      <c r="F1019" s="143" t="s">
        <v>1310</v>
      </c>
      <c r="G1019" s="140"/>
      <c r="H1019" s="144">
        <v>60</v>
      </c>
      <c r="I1019" s="61"/>
      <c r="J1019" s="140"/>
      <c r="K1019" s="140"/>
      <c r="L1019" s="194"/>
      <c r="M1019" s="140"/>
      <c r="N1019" s="140"/>
      <c r="O1019" s="140"/>
      <c r="P1019" s="140"/>
      <c r="Q1019" s="140"/>
      <c r="R1019" s="140"/>
      <c r="S1019" s="140"/>
      <c r="T1019" s="140"/>
      <c r="U1019" s="140"/>
      <c r="V1019" s="140"/>
      <c r="W1019" s="231"/>
      <c r="AT1019" s="60" t="s">
        <v>225</v>
      </c>
      <c r="AU1019" s="60" t="s">
        <v>93</v>
      </c>
      <c r="AV1019" s="13" t="s">
        <v>93</v>
      </c>
      <c r="AW1019" s="13" t="s">
        <v>38</v>
      </c>
      <c r="AX1019" s="13" t="s">
        <v>83</v>
      </c>
      <c r="AY1019" s="60" t="s">
        <v>216</v>
      </c>
    </row>
    <row r="1020" spans="1:51" s="13" customFormat="1" ht="12">
      <c r="A1020" s="140"/>
      <c r="B1020" s="141"/>
      <c r="C1020" s="140"/>
      <c r="D1020" s="137" t="s">
        <v>225</v>
      </c>
      <c r="E1020" s="142" t="s">
        <v>1</v>
      </c>
      <c r="F1020" s="143" t="s">
        <v>1311</v>
      </c>
      <c r="G1020" s="140"/>
      <c r="H1020" s="144">
        <v>60</v>
      </c>
      <c r="I1020" s="61"/>
      <c r="J1020" s="140"/>
      <c r="K1020" s="140"/>
      <c r="L1020" s="194"/>
      <c r="M1020" s="140"/>
      <c r="N1020" s="140"/>
      <c r="O1020" s="140"/>
      <c r="P1020" s="140"/>
      <c r="Q1020" s="140"/>
      <c r="R1020" s="140"/>
      <c r="S1020" s="140"/>
      <c r="T1020" s="140"/>
      <c r="U1020" s="140"/>
      <c r="V1020" s="140"/>
      <c r="W1020" s="231"/>
      <c r="AT1020" s="60" t="s">
        <v>225</v>
      </c>
      <c r="AU1020" s="60" t="s">
        <v>93</v>
      </c>
      <c r="AV1020" s="13" t="s">
        <v>93</v>
      </c>
      <c r="AW1020" s="13" t="s">
        <v>38</v>
      </c>
      <c r="AX1020" s="13" t="s">
        <v>83</v>
      </c>
      <c r="AY1020" s="60" t="s">
        <v>216</v>
      </c>
    </row>
    <row r="1021" spans="1:51" s="13" customFormat="1" ht="12">
      <c r="A1021" s="140"/>
      <c r="B1021" s="141"/>
      <c r="C1021" s="140"/>
      <c r="D1021" s="137" t="s">
        <v>225</v>
      </c>
      <c r="E1021" s="142" t="s">
        <v>1</v>
      </c>
      <c r="F1021" s="143" t="s">
        <v>1312</v>
      </c>
      <c r="G1021" s="140"/>
      <c r="H1021" s="144">
        <v>60</v>
      </c>
      <c r="I1021" s="61"/>
      <c r="J1021" s="140"/>
      <c r="K1021" s="140"/>
      <c r="L1021" s="194"/>
      <c r="M1021" s="140"/>
      <c r="N1021" s="140"/>
      <c r="O1021" s="140"/>
      <c r="P1021" s="140"/>
      <c r="Q1021" s="140"/>
      <c r="R1021" s="140"/>
      <c r="S1021" s="140"/>
      <c r="T1021" s="140"/>
      <c r="U1021" s="140"/>
      <c r="V1021" s="140"/>
      <c r="W1021" s="231"/>
      <c r="AT1021" s="60" t="s">
        <v>225</v>
      </c>
      <c r="AU1021" s="60" t="s">
        <v>93</v>
      </c>
      <c r="AV1021" s="13" t="s">
        <v>93</v>
      </c>
      <c r="AW1021" s="13" t="s">
        <v>38</v>
      </c>
      <c r="AX1021" s="13" t="s">
        <v>83</v>
      </c>
      <c r="AY1021" s="60" t="s">
        <v>216</v>
      </c>
    </row>
    <row r="1022" spans="1:51" s="13" customFormat="1" ht="12">
      <c r="A1022" s="140"/>
      <c r="B1022" s="141"/>
      <c r="C1022" s="140"/>
      <c r="D1022" s="137" t="s">
        <v>225</v>
      </c>
      <c r="E1022" s="142" t="s">
        <v>1</v>
      </c>
      <c r="F1022" s="143" t="s">
        <v>1313</v>
      </c>
      <c r="G1022" s="140"/>
      <c r="H1022" s="144">
        <v>60</v>
      </c>
      <c r="I1022" s="61"/>
      <c r="J1022" s="140"/>
      <c r="K1022" s="140"/>
      <c r="L1022" s="194"/>
      <c r="M1022" s="140"/>
      <c r="N1022" s="140"/>
      <c r="O1022" s="140"/>
      <c r="P1022" s="140"/>
      <c r="Q1022" s="140"/>
      <c r="R1022" s="140"/>
      <c r="S1022" s="140"/>
      <c r="T1022" s="140"/>
      <c r="U1022" s="140"/>
      <c r="V1022" s="140"/>
      <c r="W1022" s="231"/>
      <c r="AT1022" s="60" t="s">
        <v>225</v>
      </c>
      <c r="AU1022" s="60" t="s">
        <v>93</v>
      </c>
      <c r="AV1022" s="13" t="s">
        <v>93</v>
      </c>
      <c r="AW1022" s="13" t="s">
        <v>38</v>
      </c>
      <c r="AX1022" s="13" t="s">
        <v>83</v>
      </c>
      <c r="AY1022" s="60" t="s">
        <v>216</v>
      </c>
    </row>
    <row r="1023" spans="1:51" s="13" customFormat="1" ht="12">
      <c r="A1023" s="140"/>
      <c r="B1023" s="141"/>
      <c r="C1023" s="140"/>
      <c r="D1023" s="137" t="s">
        <v>225</v>
      </c>
      <c r="E1023" s="142" t="s">
        <v>1</v>
      </c>
      <c r="F1023" s="143" t="s">
        <v>1314</v>
      </c>
      <c r="G1023" s="140"/>
      <c r="H1023" s="144">
        <v>60</v>
      </c>
      <c r="I1023" s="61"/>
      <c r="J1023" s="140"/>
      <c r="K1023" s="140"/>
      <c r="L1023" s="194"/>
      <c r="M1023" s="140"/>
      <c r="N1023" s="140"/>
      <c r="O1023" s="140"/>
      <c r="P1023" s="140"/>
      <c r="Q1023" s="140"/>
      <c r="R1023" s="140"/>
      <c r="S1023" s="140"/>
      <c r="T1023" s="140"/>
      <c r="U1023" s="140"/>
      <c r="V1023" s="140"/>
      <c r="W1023" s="231"/>
      <c r="AT1023" s="60" t="s">
        <v>225</v>
      </c>
      <c r="AU1023" s="60" t="s">
        <v>93</v>
      </c>
      <c r="AV1023" s="13" t="s">
        <v>93</v>
      </c>
      <c r="AW1023" s="13" t="s">
        <v>38</v>
      </c>
      <c r="AX1023" s="13" t="s">
        <v>83</v>
      </c>
      <c r="AY1023" s="60" t="s">
        <v>216</v>
      </c>
    </row>
    <row r="1024" spans="1:51" s="13" customFormat="1" ht="12">
      <c r="A1024" s="140"/>
      <c r="B1024" s="141"/>
      <c r="C1024" s="140"/>
      <c r="D1024" s="137" t="s">
        <v>225</v>
      </c>
      <c r="E1024" s="142" t="s">
        <v>1</v>
      </c>
      <c r="F1024" s="143" t="s">
        <v>1315</v>
      </c>
      <c r="G1024" s="140"/>
      <c r="H1024" s="144">
        <v>60</v>
      </c>
      <c r="I1024" s="61"/>
      <c r="J1024" s="140"/>
      <c r="K1024" s="140"/>
      <c r="L1024" s="194"/>
      <c r="M1024" s="140"/>
      <c r="N1024" s="140"/>
      <c r="O1024" s="140"/>
      <c r="P1024" s="140"/>
      <c r="Q1024" s="140"/>
      <c r="R1024" s="140"/>
      <c r="S1024" s="140"/>
      <c r="T1024" s="140"/>
      <c r="U1024" s="140"/>
      <c r="V1024" s="140"/>
      <c r="W1024" s="231"/>
      <c r="AT1024" s="60" t="s">
        <v>225</v>
      </c>
      <c r="AU1024" s="60" t="s">
        <v>93</v>
      </c>
      <c r="AV1024" s="13" t="s">
        <v>93</v>
      </c>
      <c r="AW1024" s="13" t="s">
        <v>38</v>
      </c>
      <c r="AX1024" s="13" t="s">
        <v>83</v>
      </c>
      <c r="AY1024" s="60" t="s">
        <v>216</v>
      </c>
    </row>
    <row r="1025" spans="1:51" s="13" customFormat="1" ht="12">
      <c r="A1025" s="140"/>
      <c r="B1025" s="141"/>
      <c r="C1025" s="140"/>
      <c r="D1025" s="137" t="s">
        <v>225</v>
      </c>
      <c r="E1025" s="142" t="s">
        <v>1</v>
      </c>
      <c r="F1025" s="143" t="s">
        <v>1316</v>
      </c>
      <c r="G1025" s="140"/>
      <c r="H1025" s="144">
        <v>60</v>
      </c>
      <c r="I1025" s="61"/>
      <c r="J1025" s="140"/>
      <c r="K1025" s="140"/>
      <c r="L1025" s="194"/>
      <c r="M1025" s="140"/>
      <c r="N1025" s="140"/>
      <c r="O1025" s="140"/>
      <c r="P1025" s="140"/>
      <c r="Q1025" s="140"/>
      <c r="R1025" s="140"/>
      <c r="S1025" s="140"/>
      <c r="T1025" s="140"/>
      <c r="U1025" s="140"/>
      <c r="V1025" s="140"/>
      <c r="W1025" s="231"/>
      <c r="AT1025" s="60" t="s">
        <v>225</v>
      </c>
      <c r="AU1025" s="60" t="s">
        <v>93</v>
      </c>
      <c r="AV1025" s="13" t="s">
        <v>93</v>
      </c>
      <c r="AW1025" s="13" t="s">
        <v>38</v>
      </c>
      <c r="AX1025" s="13" t="s">
        <v>83</v>
      </c>
      <c r="AY1025" s="60" t="s">
        <v>216</v>
      </c>
    </row>
    <row r="1026" spans="1:51" s="13" customFormat="1" ht="12">
      <c r="A1026" s="140"/>
      <c r="B1026" s="141"/>
      <c r="C1026" s="140"/>
      <c r="D1026" s="137" t="s">
        <v>225</v>
      </c>
      <c r="E1026" s="142" t="s">
        <v>1</v>
      </c>
      <c r="F1026" s="143" t="s">
        <v>1317</v>
      </c>
      <c r="G1026" s="140"/>
      <c r="H1026" s="144">
        <v>60</v>
      </c>
      <c r="I1026" s="61"/>
      <c r="J1026" s="140"/>
      <c r="K1026" s="140"/>
      <c r="L1026" s="194"/>
      <c r="M1026" s="140"/>
      <c r="N1026" s="140"/>
      <c r="O1026" s="140"/>
      <c r="P1026" s="140"/>
      <c r="Q1026" s="140"/>
      <c r="R1026" s="140"/>
      <c r="S1026" s="140"/>
      <c r="T1026" s="140"/>
      <c r="U1026" s="140"/>
      <c r="V1026" s="140"/>
      <c r="W1026" s="231"/>
      <c r="AT1026" s="60" t="s">
        <v>225</v>
      </c>
      <c r="AU1026" s="60" t="s">
        <v>93</v>
      </c>
      <c r="AV1026" s="13" t="s">
        <v>93</v>
      </c>
      <c r="AW1026" s="13" t="s">
        <v>38</v>
      </c>
      <c r="AX1026" s="13" t="s">
        <v>83</v>
      </c>
      <c r="AY1026" s="60" t="s">
        <v>216</v>
      </c>
    </row>
    <row r="1027" spans="1:51" s="13" customFormat="1" ht="12">
      <c r="A1027" s="140"/>
      <c r="B1027" s="141"/>
      <c r="C1027" s="140"/>
      <c r="D1027" s="137" t="s">
        <v>225</v>
      </c>
      <c r="E1027" s="142" t="s">
        <v>1</v>
      </c>
      <c r="F1027" s="143" t="s">
        <v>1318</v>
      </c>
      <c r="G1027" s="140"/>
      <c r="H1027" s="144">
        <v>60</v>
      </c>
      <c r="I1027" s="61"/>
      <c r="J1027" s="140"/>
      <c r="K1027" s="140"/>
      <c r="L1027" s="194"/>
      <c r="M1027" s="140"/>
      <c r="N1027" s="140"/>
      <c r="O1027" s="140"/>
      <c r="P1027" s="140"/>
      <c r="Q1027" s="140"/>
      <c r="R1027" s="140"/>
      <c r="S1027" s="140"/>
      <c r="T1027" s="140"/>
      <c r="U1027" s="140"/>
      <c r="V1027" s="140"/>
      <c r="W1027" s="231"/>
      <c r="AT1027" s="60" t="s">
        <v>225</v>
      </c>
      <c r="AU1027" s="60" t="s">
        <v>93</v>
      </c>
      <c r="AV1027" s="13" t="s">
        <v>93</v>
      </c>
      <c r="AW1027" s="13" t="s">
        <v>38</v>
      </c>
      <c r="AX1027" s="13" t="s">
        <v>83</v>
      </c>
      <c r="AY1027" s="60" t="s">
        <v>216</v>
      </c>
    </row>
    <row r="1028" spans="1:51" s="13" customFormat="1" ht="12">
      <c r="A1028" s="140"/>
      <c r="B1028" s="141"/>
      <c r="C1028" s="140"/>
      <c r="D1028" s="137" t="s">
        <v>225</v>
      </c>
      <c r="E1028" s="142" t="s">
        <v>1</v>
      </c>
      <c r="F1028" s="143" t="s">
        <v>1319</v>
      </c>
      <c r="G1028" s="140"/>
      <c r="H1028" s="144">
        <v>60</v>
      </c>
      <c r="I1028" s="61"/>
      <c r="J1028" s="140"/>
      <c r="K1028" s="140"/>
      <c r="L1028" s="194"/>
      <c r="M1028" s="140"/>
      <c r="N1028" s="140"/>
      <c r="O1028" s="140"/>
      <c r="P1028" s="140"/>
      <c r="Q1028" s="140"/>
      <c r="R1028" s="140"/>
      <c r="S1028" s="140"/>
      <c r="T1028" s="140"/>
      <c r="U1028" s="140"/>
      <c r="V1028" s="140"/>
      <c r="W1028" s="231"/>
      <c r="AT1028" s="60" t="s">
        <v>225</v>
      </c>
      <c r="AU1028" s="60" t="s">
        <v>93</v>
      </c>
      <c r="AV1028" s="13" t="s">
        <v>93</v>
      </c>
      <c r="AW1028" s="13" t="s">
        <v>38</v>
      </c>
      <c r="AX1028" s="13" t="s">
        <v>83</v>
      </c>
      <c r="AY1028" s="60" t="s">
        <v>216</v>
      </c>
    </row>
    <row r="1029" spans="1:51" s="13" customFormat="1" ht="12">
      <c r="A1029" s="140"/>
      <c r="B1029" s="141"/>
      <c r="C1029" s="140"/>
      <c r="D1029" s="137" t="s">
        <v>225</v>
      </c>
      <c r="E1029" s="142" t="s">
        <v>1</v>
      </c>
      <c r="F1029" s="143" t="s">
        <v>1320</v>
      </c>
      <c r="G1029" s="140"/>
      <c r="H1029" s="144">
        <v>60</v>
      </c>
      <c r="I1029" s="61"/>
      <c r="J1029" s="140"/>
      <c r="K1029" s="140"/>
      <c r="L1029" s="194"/>
      <c r="M1029" s="140"/>
      <c r="N1029" s="140"/>
      <c r="O1029" s="140"/>
      <c r="P1029" s="140"/>
      <c r="Q1029" s="140"/>
      <c r="R1029" s="140"/>
      <c r="S1029" s="140"/>
      <c r="T1029" s="140"/>
      <c r="U1029" s="140"/>
      <c r="V1029" s="140"/>
      <c r="W1029" s="231"/>
      <c r="AT1029" s="60" t="s">
        <v>225</v>
      </c>
      <c r="AU1029" s="60" t="s">
        <v>93</v>
      </c>
      <c r="AV1029" s="13" t="s">
        <v>93</v>
      </c>
      <c r="AW1029" s="13" t="s">
        <v>38</v>
      </c>
      <c r="AX1029" s="13" t="s">
        <v>83</v>
      </c>
      <c r="AY1029" s="60" t="s">
        <v>216</v>
      </c>
    </row>
    <row r="1030" spans="1:51" s="13" customFormat="1" ht="12">
      <c r="A1030" s="140"/>
      <c r="B1030" s="141"/>
      <c r="C1030" s="140"/>
      <c r="D1030" s="137" t="s">
        <v>225</v>
      </c>
      <c r="E1030" s="142" t="s">
        <v>1</v>
      </c>
      <c r="F1030" s="143" t="s">
        <v>1321</v>
      </c>
      <c r="G1030" s="140"/>
      <c r="H1030" s="144">
        <v>40</v>
      </c>
      <c r="I1030" s="61"/>
      <c r="J1030" s="140"/>
      <c r="K1030" s="140"/>
      <c r="L1030" s="194"/>
      <c r="M1030" s="140"/>
      <c r="N1030" s="140"/>
      <c r="O1030" s="140"/>
      <c r="P1030" s="140"/>
      <c r="Q1030" s="140"/>
      <c r="R1030" s="140"/>
      <c r="S1030" s="140"/>
      <c r="T1030" s="140"/>
      <c r="U1030" s="140"/>
      <c r="V1030" s="140"/>
      <c r="W1030" s="231"/>
      <c r="AT1030" s="60" t="s">
        <v>225</v>
      </c>
      <c r="AU1030" s="60" t="s">
        <v>93</v>
      </c>
      <c r="AV1030" s="13" t="s">
        <v>93</v>
      </c>
      <c r="AW1030" s="13" t="s">
        <v>38</v>
      </c>
      <c r="AX1030" s="13" t="s">
        <v>83</v>
      </c>
      <c r="AY1030" s="60" t="s">
        <v>216</v>
      </c>
    </row>
    <row r="1031" spans="1:51" s="13" customFormat="1" ht="12">
      <c r="A1031" s="140"/>
      <c r="B1031" s="141"/>
      <c r="C1031" s="140"/>
      <c r="D1031" s="137" t="s">
        <v>225</v>
      </c>
      <c r="E1031" s="142" t="s">
        <v>1</v>
      </c>
      <c r="F1031" s="143" t="s">
        <v>1322</v>
      </c>
      <c r="G1031" s="140"/>
      <c r="H1031" s="144">
        <v>60</v>
      </c>
      <c r="I1031" s="61"/>
      <c r="J1031" s="140"/>
      <c r="K1031" s="140"/>
      <c r="L1031" s="194"/>
      <c r="M1031" s="140"/>
      <c r="N1031" s="140"/>
      <c r="O1031" s="140"/>
      <c r="P1031" s="140"/>
      <c r="Q1031" s="140"/>
      <c r="R1031" s="140"/>
      <c r="S1031" s="140"/>
      <c r="T1031" s="140"/>
      <c r="U1031" s="140"/>
      <c r="V1031" s="140"/>
      <c r="W1031" s="231"/>
      <c r="AT1031" s="60" t="s">
        <v>225</v>
      </c>
      <c r="AU1031" s="60" t="s">
        <v>93</v>
      </c>
      <c r="AV1031" s="13" t="s">
        <v>93</v>
      </c>
      <c r="AW1031" s="13" t="s">
        <v>38</v>
      </c>
      <c r="AX1031" s="13" t="s">
        <v>83</v>
      </c>
      <c r="AY1031" s="60" t="s">
        <v>216</v>
      </c>
    </row>
    <row r="1032" spans="1:51" s="13" customFormat="1" ht="12">
      <c r="A1032" s="140"/>
      <c r="B1032" s="141"/>
      <c r="C1032" s="140"/>
      <c r="D1032" s="137" t="s">
        <v>225</v>
      </c>
      <c r="E1032" s="142" t="s">
        <v>1</v>
      </c>
      <c r="F1032" s="143" t="s">
        <v>1323</v>
      </c>
      <c r="G1032" s="140"/>
      <c r="H1032" s="144">
        <v>40</v>
      </c>
      <c r="I1032" s="61"/>
      <c r="J1032" s="140"/>
      <c r="K1032" s="140"/>
      <c r="L1032" s="194"/>
      <c r="M1032" s="140"/>
      <c r="N1032" s="140"/>
      <c r="O1032" s="140"/>
      <c r="P1032" s="140"/>
      <c r="Q1032" s="140"/>
      <c r="R1032" s="140"/>
      <c r="S1032" s="140"/>
      <c r="T1032" s="140"/>
      <c r="U1032" s="140"/>
      <c r="V1032" s="140"/>
      <c r="W1032" s="231"/>
      <c r="AT1032" s="60" t="s">
        <v>225</v>
      </c>
      <c r="AU1032" s="60" t="s">
        <v>93</v>
      </c>
      <c r="AV1032" s="13" t="s">
        <v>93</v>
      </c>
      <c r="AW1032" s="13" t="s">
        <v>38</v>
      </c>
      <c r="AX1032" s="13" t="s">
        <v>83</v>
      </c>
      <c r="AY1032" s="60" t="s">
        <v>216</v>
      </c>
    </row>
    <row r="1033" spans="1:51" s="13" customFormat="1" ht="12">
      <c r="A1033" s="140"/>
      <c r="B1033" s="141"/>
      <c r="C1033" s="140"/>
      <c r="D1033" s="137" t="s">
        <v>225</v>
      </c>
      <c r="E1033" s="142" t="s">
        <v>1</v>
      </c>
      <c r="F1033" s="143" t="s">
        <v>1324</v>
      </c>
      <c r="G1033" s="140"/>
      <c r="H1033" s="144">
        <v>160</v>
      </c>
      <c r="I1033" s="61"/>
      <c r="J1033" s="140"/>
      <c r="K1033" s="140"/>
      <c r="L1033" s="194"/>
      <c r="M1033" s="140"/>
      <c r="N1033" s="140"/>
      <c r="O1033" s="140"/>
      <c r="P1033" s="140"/>
      <c r="Q1033" s="140"/>
      <c r="R1033" s="140"/>
      <c r="S1033" s="140"/>
      <c r="T1033" s="140"/>
      <c r="U1033" s="140"/>
      <c r="V1033" s="140"/>
      <c r="W1033" s="231"/>
      <c r="AT1033" s="60" t="s">
        <v>225</v>
      </c>
      <c r="AU1033" s="60" t="s">
        <v>93</v>
      </c>
      <c r="AV1033" s="13" t="s">
        <v>93</v>
      </c>
      <c r="AW1033" s="13" t="s">
        <v>38</v>
      </c>
      <c r="AX1033" s="13" t="s">
        <v>83</v>
      </c>
      <c r="AY1033" s="60" t="s">
        <v>216</v>
      </c>
    </row>
    <row r="1034" spans="1:51" s="13" customFormat="1" ht="12">
      <c r="A1034" s="140"/>
      <c r="B1034" s="141"/>
      <c r="C1034" s="140"/>
      <c r="D1034" s="137" t="s">
        <v>225</v>
      </c>
      <c r="E1034" s="142" t="s">
        <v>1</v>
      </c>
      <c r="F1034" s="143" t="s">
        <v>1325</v>
      </c>
      <c r="G1034" s="140"/>
      <c r="H1034" s="144">
        <v>60</v>
      </c>
      <c r="I1034" s="61"/>
      <c r="J1034" s="140"/>
      <c r="K1034" s="140"/>
      <c r="L1034" s="194"/>
      <c r="M1034" s="140"/>
      <c r="N1034" s="140"/>
      <c r="O1034" s="140"/>
      <c r="P1034" s="140"/>
      <c r="Q1034" s="140"/>
      <c r="R1034" s="140"/>
      <c r="S1034" s="140"/>
      <c r="T1034" s="140"/>
      <c r="U1034" s="140"/>
      <c r="V1034" s="140"/>
      <c r="W1034" s="231"/>
      <c r="AT1034" s="60" t="s">
        <v>225</v>
      </c>
      <c r="AU1034" s="60" t="s">
        <v>93</v>
      </c>
      <c r="AV1034" s="13" t="s">
        <v>93</v>
      </c>
      <c r="AW1034" s="13" t="s">
        <v>38</v>
      </c>
      <c r="AX1034" s="13" t="s">
        <v>83</v>
      </c>
      <c r="AY1034" s="60" t="s">
        <v>216</v>
      </c>
    </row>
    <row r="1035" spans="1:51" s="13" customFormat="1" ht="12">
      <c r="A1035" s="140"/>
      <c r="B1035" s="141"/>
      <c r="C1035" s="140"/>
      <c r="D1035" s="137" t="s">
        <v>225</v>
      </c>
      <c r="E1035" s="142" t="s">
        <v>1</v>
      </c>
      <c r="F1035" s="143" t="s">
        <v>1326</v>
      </c>
      <c r="G1035" s="140"/>
      <c r="H1035" s="144">
        <v>120</v>
      </c>
      <c r="I1035" s="61"/>
      <c r="J1035" s="140"/>
      <c r="K1035" s="140"/>
      <c r="L1035" s="194"/>
      <c r="M1035" s="140"/>
      <c r="N1035" s="140"/>
      <c r="O1035" s="140"/>
      <c r="P1035" s="140"/>
      <c r="Q1035" s="140"/>
      <c r="R1035" s="140"/>
      <c r="S1035" s="140"/>
      <c r="T1035" s="140"/>
      <c r="U1035" s="140"/>
      <c r="V1035" s="140"/>
      <c r="W1035" s="231"/>
      <c r="AT1035" s="60" t="s">
        <v>225</v>
      </c>
      <c r="AU1035" s="60" t="s">
        <v>93</v>
      </c>
      <c r="AV1035" s="13" t="s">
        <v>93</v>
      </c>
      <c r="AW1035" s="13" t="s">
        <v>38</v>
      </c>
      <c r="AX1035" s="13" t="s">
        <v>83</v>
      </c>
      <c r="AY1035" s="60" t="s">
        <v>216</v>
      </c>
    </row>
    <row r="1036" spans="1:51" s="13" customFormat="1" ht="12">
      <c r="A1036" s="140"/>
      <c r="B1036" s="141"/>
      <c r="C1036" s="140"/>
      <c r="D1036" s="137" t="s">
        <v>225</v>
      </c>
      <c r="E1036" s="142" t="s">
        <v>1</v>
      </c>
      <c r="F1036" s="143" t="s">
        <v>1327</v>
      </c>
      <c r="G1036" s="140"/>
      <c r="H1036" s="144">
        <v>120</v>
      </c>
      <c r="I1036" s="61"/>
      <c r="J1036" s="140"/>
      <c r="K1036" s="140"/>
      <c r="L1036" s="194"/>
      <c r="M1036" s="140"/>
      <c r="N1036" s="140"/>
      <c r="O1036" s="140"/>
      <c r="P1036" s="140"/>
      <c r="Q1036" s="140"/>
      <c r="R1036" s="140"/>
      <c r="S1036" s="140"/>
      <c r="T1036" s="140"/>
      <c r="U1036" s="140"/>
      <c r="V1036" s="140"/>
      <c r="W1036" s="231"/>
      <c r="AT1036" s="60" t="s">
        <v>225</v>
      </c>
      <c r="AU1036" s="60" t="s">
        <v>93</v>
      </c>
      <c r="AV1036" s="13" t="s">
        <v>93</v>
      </c>
      <c r="AW1036" s="13" t="s">
        <v>38</v>
      </c>
      <c r="AX1036" s="13" t="s">
        <v>83</v>
      </c>
      <c r="AY1036" s="60" t="s">
        <v>216</v>
      </c>
    </row>
    <row r="1037" spans="1:51" s="13" customFormat="1" ht="12">
      <c r="A1037" s="140"/>
      <c r="B1037" s="141"/>
      <c r="C1037" s="140"/>
      <c r="D1037" s="137" t="s">
        <v>225</v>
      </c>
      <c r="E1037" s="142" t="s">
        <v>1</v>
      </c>
      <c r="F1037" s="143" t="s">
        <v>1328</v>
      </c>
      <c r="G1037" s="140"/>
      <c r="H1037" s="144">
        <v>120</v>
      </c>
      <c r="I1037" s="61"/>
      <c r="J1037" s="140"/>
      <c r="K1037" s="140"/>
      <c r="L1037" s="194"/>
      <c r="M1037" s="140"/>
      <c r="N1037" s="140"/>
      <c r="O1037" s="140"/>
      <c r="P1037" s="140"/>
      <c r="Q1037" s="140"/>
      <c r="R1037" s="140"/>
      <c r="S1037" s="140"/>
      <c r="T1037" s="140"/>
      <c r="U1037" s="140"/>
      <c r="V1037" s="140"/>
      <c r="W1037" s="231"/>
      <c r="AT1037" s="60" t="s">
        <v>225</v>
      </c>
      <c r="AU1037" s="60" t="s">
        <v>93</v>
      </c>
      <c r="AV1037" s="13" t="s">
        <v>93</v>
      </c>
      <c r="AW1037" s="13" t="s">
        <v>38</v>
      </c>
      <c r="AX1037" s="13" t="s">
        <v>83</v>
      </c>
      <c r="AY1037" s="60" t="s">
        <v>216</v>
      </c>
    </row>
    <row r="1038" spans="1:51" s="13" customFormat="1" ht="12">
      <c r="A1038" s="140"/>
      <c r="B1038" s="141"/>
      <c r="C1038" s="140"/>
      <c r="D1038" s="137" t="s">
        <v>225</v>
      </c>
      <c r="E1038" s="142" t="s">
        <v>1</v>
      </c>
      <c r="F1038" s="143" t="s">
        <v>1329</v>
      </c>
      <c r="G1038" s="140"/>
      <c r="H1038" s="144">
        <v>120</v>
      </c>
      <c r="I1038" s="61"/>
      <c r="J1038" s="140"/>
      <c r="K1038" s="140"/>
      <c r="L1038" s="194"/>
      <c r="M1038" s="140"/>
      <c r="N1038" s="140"/>
      <c r="O1038" s="140"/>
      <c r="P1038" s="140"/>
      <c r="Q1038" s="140"/>
      <c r="R1038" s="140"/>
      <c r="S1038" s="140"/>
      <c r="T1038" s="140"/>
      <c r="U1038" s="140"/>
      <c r="V1038" s="140"/>
      <c r="W1038" s="231"/>
      <c r="AT1038" s="60" t="s">
        <v>225</v>
      </c>
      <c r="AU1038" s="60" t="s">
        <v>93</v>
      </c>
      <c r="AV1038" s="13" t="s">
        <v>93</v>
      </c>
      <c r="AW1038" s="13" t="s">
        <v>38</v>
      </c>
      <c r="AX1038" s="13" t="s">
        <v>83</v>
      </c>
      <c r="AY1038" s="60" t="s">
        <v>216</v>
      </c>
    </row>
    <row r="1039" spans="1:51" s="13" customFormat="1" ht="12">
      <c r="A1039" s="140"/>
      <c r="B1039" s="141"/>
      <c r="C1039" s="140"/>
      <c r="D1039" s="137" t="s">
        <v>225</v>
      </c>
      <c r="E1039" s="142" t="s">
        <v>1</v>
      </c>
      <c r="F1039" s="143" t="s">
        <v>1330</v>
      </c>
      <c r="G1039" s="140"/>
      <c r="H1039" s="144">
        <v>120</v>
      </c>
      <c r="I1039" s="61"/>
      <c r="J1039" s="140"/>
      <c r="K1039" s="140"/>
      <c r="L1039" s="194"/>
      <c r="M1039" s="140"/>
      <c r="N1039" s="140"/>
      <c r="O1039" s="140"/>
      <c r="P1039" s="140"/>
      <c r="Q1039" s="140"/>
      <c r="R1039" s="140"/>
      <c r="S1039" s="140"/>
      <c r="T1039" s="140"/>
      <c r="U1039" s="140"/>
      <c r="V1039" s="140"/>
      <c r="W1039" s="231"/>
      <c r="AT1039" s="60" t="s">
        <v>225</v>
      </c>
      <c r="AU1039" s="60" t="s">
        <v>93</v>
      </c>
      <c r="AV1039" s="13" t="s">
        <v>93</v>
      </c>
      <c r="AW1039" s="13" t="s">
        <v>38</v>
      </c>
      <c r="AX1039" s="13" t="s">
        <v>83</v>
      </c>
      <c r="AY1039" s="60" t="s">
        <v>216</v>
      </c>
    </row>
    <row r="1040" spans="1:51" s="13" customFormat="1" ht="12">
      <c r="A1040" s="140"/>
      <c r="B1040" s="141"/>
      <c r="C1040" s="140"/>
      <c r="D1040" s="137" t="s">
        <v>225</v>
      </c>
      <c r="E1040" s="142" t="s">
        <v>1</v>
      </c>
      <c r="F1040" s="143" t="s">
        <v>1331</v>
      </c>
      <c r="G1040" s="140"/>
      <c r="H1040" s="144">
        <v>120</v>
      </c>
      <c r="I1040" s="61"/>
      <c r="J1040" s="140"/>
      <c r="K1040" s="140"/>
      <c r="L1040" s="194"/>
      <c r="M1040" s="140"/>
      <c r="N1040" s="140"/>
      <c r="O1040" s="140"/>
      <c r="P1040" s="140"/>
      <c r="Q1040" s="140"/>
      <c r="R1040" s="140"/>
      <c r="S1040" s="140"/>
      <c r="T1040" s="140"/>
      <c r="U1040" s="140"/>
      <c r="V1040" s="140"/>
      <c r="W1040" s="231"/>
      <c r="AT1040" s="60" t="s">
        <v>225</v>
      </c>
      <c r="AU1040" s="60" t="s">
        <v>93</v>
      </c>
      <c r="AV1040" s="13" t="s">
        <v>93</v>
      </c>
      <c r="AW1040" s="13" t="s">
        <v>38</v>
      </c>
      <c r="AX1040" s="13" t="s">
        <v>83</v>
      </c>
      <c r="AY1040" s="60" t="s">
        <v>216</v>
      </c>
    </row>
    <row r="1041" spans="1:51" s="13" customFormat="1" ht="12">
      <c r="A1041" s="140"/>
      <c r="B1041" s="141"/>
      <c r="C1041" s="140"/>
      <c r="D1041" s="137" t="s">
        <v>225</v>
      </c>
      <c r="E1041" s="142" t="s">
        <v>1</v>
      </c>
      <c r="F1041" s="143" t="s">
        <v>1332</v>
      </c>
      <c r="G1041" s="140"/>
      <c r="H1041" s="144">
        <v>60</v>
      </c>
      <c r="I1041" s="61"/>
      <c r="J1041" s="140"/>
      <c r="K1041" s="140"/>
      <c r="L1041" s="194"/>
      <c r="M1041" s="140"/>
      <c r="N1041" s="140"/>
      <c r="O1041" s="140"/>
      <c r="P1041" s="140"/>
      <c r="Q1041" s="140"/>
      <c r="R1041" s="140"/>
      <c r="S1041" s="140"/>
      <c r="T1041" s="140"/>
      <c r="U1041" s="140"/>
      <c r="V1041" s="140"/>
      <c r="W1041" s="231"/>
      <c r="AT1041" s="60" t="s">
        <v>225</v>
      </c>
      <c r="AU1041" s="60" t="s">
        <v>93</v>
      </c>
      <c r="AV1041" s="13" t="s">
        <v>93</v>
      </c>
      <c r="AW1041" s="13" t="s">
        <v>38</v>
      </c>
      <c r="AX1041" s="13" t="s">
        <v>83</v>
      </c>
      <c r="AY1041" s="60" t="s">
        <v>216</v>
      </c>
    </row>
    <row r="1042" spans="1:51" s="13" customFormat="1" ht="12">
      <c r="A1042" s="140"/>
      <c r="B1042" s="141"/>
      <c r="C1042" s="140"/>
      <c r="D1042" s="137" t="s">
        <v>225</v>
      </c>
      <c r="E1042" s="142" t="s">
        <v>1</v>
      </c>
      <c r="F1042" s="143" t="s">
        <v>1333</v>
      </c>
      <c r="G1042" s="140"/>
      <c r="H1042" s="144">
        <v>60</v>
      </c>
      <c r="I1042" s="61"/>
      <c r="J1042" s="140"/>
      <c r="K1042" s="140"/>
      <c r="L1042" s="194"/>
      <c r="M1042" s="140"/>
      <c r="N1042" s="140"/>
      <c r="O1042" s="140"/>
      <c r="P1042" s="140"/>
      <c r="Q1042" s="140"/>
      <c r="R1042" s="140"/>
      <c r="S1042" s="140"/>
      <c r="T1042" s="140"/>
      <c r="U1042" s="140"/>
      <c r="V1042" s="140"/>
      <c r="W1042" s="231"/>
      <c r="AT1042" s="60" t="s">
        <v>225</v>
      </c>
      <c r="AU1042" s="60" t="s">
        <v>93</v>
      </c>
      <c r="AV1042" s="13" t="s">
        <v>93</v>
      </c>
      <c r="AW1042" s="13" t="s">
        <v>38</v>
      </c>
      <c r="AX1042" s="13" t="s">
        <v>83</v>
      </c>
      <c r="AY1042" s="60" t="s">
        <v>216</v>
      </c>
    </row>
    <row r="1043" spans="1:51" s="14" customFormat="1" ht="12">
      <c r="A1043" s="145"/>
      <c r="B1043" s="146"/>
      <c r="C1043" s="145"/>
      <c r="D1043" s="137" t="s">
        <v>225</v>
      </c>
      <c r="E1043" s="147" t="s">
        <v>1</v>
      </c>
      <c r="F1043" s="148" t="s">
        <v>229</v>
      </c>
      <c r="G1043" s="145"/>
      <c r="H1043" s="149">
        <v>1920</v>
      </c>
      <c r="I1043" s="63"/>
      <c r="J1043" s="145"/>
      <c r="K1043" s="145"/>
      <c r="L1043" s="200"/>
      <c r="M1043" s="145"/>
      <c r="N1043" s="145"/>
      <c r="O1043" s="145"/>
      <c r="P1043" s="145"/>
      <c r="Q1043" s="145"/>
      <c r="R1043" s="145"/>
      <c r="S1043" s="145"/>
      <c r="T1043" s="145"/>
      <c r="U1043" s="145"/>
      <c r="V1043" s="145"/>
      <c r="W1043" s="235"/>
      <c r="AT1043" s="62" t="s">
        <v>225</v>
      </c>
      <c r="AU1043" s="62" t="s">
        <v>93</v>
      </c>
      <c r="AV1043" s="14" t="s">
        <v>223</v>
      </c>
      <c r="AW1043" s="14" t="s">
        <v>38</v>
      </c>
      <c r="AX1043" s="14" t="s">
        <v>91</v>
      </c>
      <c r="AY1043" s="62" t="s">
        <v>216</v>
      </c>
    </row>
    <row r="1044" spans="1:65" s="2" customFormat="1" ht="24.2" customHeight="1">
      <c r="A1044" s="83"/>
      <c r="B1044" s="84"/>
      <c r="C1044" s="130" t="s">
        <v>1334</v>
      </c>
      <c r="D1044" s="130" t="s">
        <v>218</v>
      </c>
      <c r="E1044" s="131" t="s">
        <v>1335</v>
      </c>
      <c r="F1044" s="132" t="s">
        <v>1336</v>
      </c>
      <c r="G1044" s="133" t="s">
        <v>1307</v>
      </c>
      <c r="H1044" s="134">
        <v>1920</v>
      </c>
      <c r="I1044" s="57"/>
      <c r="J1044" s="187">
        <f>ROUND(I1044*H1044,2)</f>
        <v>0</v>
      </c>
      <c r="K1044" s="132" t="s">
        <v>1</v>
      </c>
      <c r="L1044" s="188">
        <f>J1044</f>
        <v>0</v>
      </c>
      <c r="M1044" s="217"/>
      <c r="N1044" s="217"/>
      <c r="O1044" s="217"/>
      <c r="P1044" s="217"/>
      <c r="Q1044" s="217"/>
      <c r="R1044" s="217"/>
      <c r="S1044" s="217"/>
      <c r="T1044" s="217"/>
      <c r="U1044" s="217"/>
      <c r="V1044" s="217"/>
      <c r="W1044" s="249"/>
      <c r="X1044" s="26"/>
      <c r="Y1044" s="26"/>
      <c r="Z1044" s="26"/>
      <c r="AA1044" s="26"/>
      <c r="AB1044" s="26"/>
      <c r="AC1044" s="26"/>
      <c r="AD1044" s="26"/>
      <c r="AE1044" s="26"/>
      <c r="AR1044" s="58" t="s">
        <v>223</v>
      </c>
      <c r="AT1044" s="58" t="s">
        <v>218</v>
      </c>
      <c r="AU1044" s="58" t="s">
        <v>93</v>
      </c>
      <c r="AY1044" s="18" t="s">
        <v>216</v>
      </c>
      <c r="BE1044" s="59">
        <f>IF(N1044="základní",J1044,0)</f>
        <v>0</v>
      </c>
      <c r="BF1044" s="59">
        <f>IF(N1044="snížená",J1044,0)</f>
        <v>0</v>
      </c>
      <c r="BG1044" s="59">
        <f>IF(N1044="zákl. přenesená",J1044,0)</f>
        <v>0</v>
      </c>
      <c r="BH1044" s="59">
        <f>IF(N1044="sníž. přenesená",J1044,0)</f>
        <v>0</v>
      </c>
      <c r="BI1044" s="59">
        <f>IF(N1044="nulová",J1044,0)</f>
        <v>0</v>
      </c>
      <c r="BJ1044" s="18" t="s">
        <v>91</v>
      </c>
      <c r="BK1044" s="59">
        <f>ROUND(I1044*H1044,2)</f>
        <v>0</v>
      </c>
      <c r="BL1044" s="18" t="s">
        <v>223</v>
      </c>
      <c r="BM1044" s="58" t="s">
        <v>1337</v>
      </c>
    </row>
    <row r="1045" spans="1:51" s="13" customFormat="1" ht="12">
      <c r="A1045" s="140"/>
      <c r="B1045" s="141"/>
      <c r="C1045" s="140"/>
      <c r="D1045" s="137" t="s">
        <v>225</v>
      </c>
      <c r="E1045" s="142" t="s">
        <v>1</v>
      </c>
      <c r="F1045" s="143" t="s">
        <v>1309</v>
      </c>
      <c r="G1045" s="140"/>
      <c r="H1045" s="144">
        <v>60</v>
      </c>
      <c r="I1045" s="61"/>
      <c r="J1045" s="140"/>
      <c r="K1045" s="140"/>
      <c r="L1045" s="194"/>
      <c r="M1045" s="140"/>
      <c r="N1045" s="140"/>
      <c r="O1045" s="140"/>
      <c r="P1045" s="140"/>
      <c r="Q1045" s="140"/>
      <c r="R1045" s="140"/>
      <c r="S1045" s="140"/>
      <c r="T1045" s="140"/>
      <c r="U1045" s="140"/>
      <c r="V1045" s="140"/>
      <c r="W1045" s="231"/>
      <c r="AT1045" s="60" t="s">
        <v>225</v>
      </c>
      <c r="AU1045" s="60" t="s">
        <v>93</v>
      </c>
      <c r="AV1045" s="13" t="s">
        <v>93</v>
      </c>
      <c r="AW1045" s="13" t="s">
        <v>38</v>
      </c>
      <c r="AX1045" s="13" t="s">
        <v>83</v>
      </c>
      <c r="AY1045" s="60" t="s">
        <v>216</v>
      </c>
    </row>
    <row r="1046" spans="1:51" s="13" customFormat="1" ht="12">
      <c r="A1046" s="140"/>
      <c r="B1046" s="141"/>
      <c r="C1046" s="140"/>
      <c r="D1046" s="137" t="s">
        <v>225</v>
      </c>
      <c r="E1046" s="142" t="s">
        <v>1</v>
      </c>
      <c r="F1046" s="143" t="s">
        <v>1310</v>
      </c>
      <c r="G1046" s="140"/>
      <c r="H1046" s="144">
        <v>60</v>
      </c>
      <c r="I1046" s="61"/>
      <c r="J1046" s="140"/>
      <c r="K1046" s="140"/>
      <c r="L1046" s="194"/>
      <c r="M1046" s="140"/>
      <c r="N1046" s="140"/>
      <c r="O1046" s="140"/>
      <c r="P1046" s="140"/>
      <c r="Q1046" s="140"/>
      <c r="R1046" s="140"/>
      <c r="S1046" s="140"/>
      <c r="T1046" s="140"/>
      <c r="U1046" s="140"/>
      <c r="V1046" s="140"/>
      <c r="W1046" s="231"/>
      <c r="AT1046" s="60" t="s">
        <v>225</v>
      </c>
      <c r="AU1046" s="60" t="s">
        <v>93</v>
      </c>
      <c r="AV1046" s="13" t="s">
        <v>93</v>
      </c>
      <c r="AW1046" s="13" t="s">
        <v>38</v>
      </c>
      <c r="AX1046" s="13" t="s">
        <v>83</v>
      </c>
      <c r="AY1046" s="60" t="s">
        <v>216</v>
      </c>
    </row>
    <row r="1047" spans="1:51" s="13" customFormat="1" ht="12">
      <c r="A1047" s="140"/>
      <c r="B1047" s="141"/>
      <c r="C1047" s="140"/>
      <c r="D1047" s="137" t="s">
        <v>225</v>
      </c>
      <c r="E1047" s="142" t="s">
        <v>1</v>
      </c>
      <c r="F1047" s="143" t="s">
        <v>1338</v>
      </c>
      <c r="G1047" s="140"/>
      <c r="H1047" s="144">
        <v>60</v>
      </c>
      <c r="I1047" s="61"/>
      <c r="J1047" s="140"/>
      <c r="K1047" s="140"/>
      <c r="L1047" s="194"/>
      <c r="M1047" s="140"/>
      <c r="N1047" s="140"/>
      <c r="O1047" s="140"/>
      <c r="P1047" s="140"/>
      <c r="Q1047" s="140"/>
      <c r="R1047" s="140"/>
      <c r="S1047" s="140"/>
      <c r="T1047" s="140"/>
      <c r="U1047" s="140"/>
      <c r="V1047" s="140"/>
      <c r="W1047" s="231"/>
      <c r="AT1047" s="60" t="s">
        <v>225</v>
      </c>
      <c r="AU1047" s="60" t="s">
        <v>93</v>
      </c>
      <c r="AV1047" s="13" t="s">
        <v>93</v>
      </c>
      <c r="AW1047" s="13" t="s">
        <v>38</v>
      </c>
      <c r="AX1047" s="13" t="s">
        <v>83</v>
      </c>
      <c r="AY1047" s="60" t="s">
        <v>216</v>
      </c>
    </row>
    <row r="1048" spans="1:51" s="13" customFormat="1" ht="12">
      <c r="A1048" s="140"/>
      <c r="B1048" s="141"/>
      <c r="C1048" s="140"/>
      <c r="D1048" s="137" t="s">
        <v>225</v>
      </c>
      <c r="E1048" s="142" t="s">
        <v>1</v>
      </c>
      <c r="F1048" s="143" t="s">
        <v>1312</v>
      </c>
      <c r="G1048" s="140"/>
      <c r="H1048" s="144">
        <v>60</v>
      </c>
      <c r="I1048" s="61"/>
      <c r="J1048" s="140"/>
      <c r="K1048" s="140"/>
      <c r="L1048" s="194"/>
      <c r="M1048" s="140"/>
      <c r="N1048" s="140"/>
      <c r="O1048" s="140"/>
      <c r="P1048" s="140"/>
      <c r="Q1048" s="140"/>
      <c r="R1048" s="140"/>
      <c r="S1048" s="140"/>
      <c r="T1048" s="140"/>
      <c r="U1048" s="140"/>
      <c r="V1048" s="140"/>
      <c r="W1048" s="231"/>
      <c r="AT1048" s="60" t="s">
        <v>225</v>
      </c>
      <c r="AU1048" s="60" t="s">
        <v>93</v>
      </c>
      <c r="AV1048" s="13" t="s">
        <v>93</v>
      </c>
      <c r="AW1048" s="13" t="s">
        <v>38</v>
      </c>
      <c r="AX1048" s="13" t="s">
        <v>83</v>
      </c>
      <c r="AY1048" s="60" t="s">
        <v>216</v>
      </c>
    </row>
    <row r="1049" spans="1:51" s="13" customFormat="1" ht="12">
      <c r="A1049" s="140"/>
      <c r="B1049" s="141"/>
      <c r="C1049" s="140"/>
      <c r="D1049" s="137" t="s">
        <v>225</v>
      </c>
      <c r="E1049" s="142" t="s">
        <v>1</v>
      </c>
      <c r="F1049" s="143" t="s">
        <v>1313</v>
      </c>
      <c r="G1049" s="140"/>
      <c r="H1049" s="144">
        <v>60</v>
      </c>
      <c r="I1049" s="61"/>
      <c r="J1049" s="140"/>
      <c r="K1049" s="140"/>
      <c r="L1049" s="194"/>
      <c r="M1049" s="140"/>
      <c r="N1049" s="140"/>
      <c r="O1049" s="140"/>
      <c r="P1049" s="140"/>
      <c r="Q1049" s="140"/>
      <c r="R1049" s="140"/>
      <c r="S1049" s="140"/>
      <c r="T1049" s="140"/>
      <c r="U1049" s="140"/>
      <c r="V1049" s="140"/>
      <c r="W1049" s="231"/>
      <c r="AT1049" s="60" t="s">
        <v>225</v>
      </c>
      <c r="AU1049" s="60" t="s">
        <v>93</v>
      </c>
      <c r="AV1049" s="13" t="s">
        <v>93</v>
      </c>
      <c r="AW1049" s="13" t="s">
        <v>38</v>
      </c>
      <c r="AX1049" s="13" t="s">
        <v>83</v>
      </c>
      <c r="AY1049" s="60" t="s">
        <v>216</v>
      </c>
    </row>
    <row r="1050" spans="1:51" s="13" customFormat="1" ht="12">
      <c r="A1050" s="140"/>
      <c r="B1050" s="141"/>
      <c r="C1050" s="140"/>
      <c r="D1050" s="137" t="s">
        <v>225</v>
      </c>
      <c r="E1050" s="142" t="s">
        <v>1</v>
      </c>
      <c r="F1050" s="143" t="s">
        <v>1339</v>
      </c>
      <c r="G1050" s="140"/>
      <c r="H1050" s="144">
        <v>60</v>
      </c>
      <c r="I1050" s="61"/>
      <c r="J1050" s="140"/>
      <c r="K1050" s="140"/>
      <c r="L1050" s="194"/>
      <c r="M1050" s="140"/>
      <c r="N1050" s="140"/>
      <c r="O1050" s="140"/>
      <c r="P1050" s="140"/>
      <c r="Q1050" s="140"/>
      <c r="R1050" s="140"/>
      <c r="S1050" s="140"/>
      <c r="T1050" s="140"/>
      <c r="U1050" s="140"/>
      <c r="V1050" s="140"/>
      <c r="W1050" s="231"/>
      <c r="AT1050" s="60" t="s">
        <v>225</v>
      </c>
      <c r="AU1050" s="60" t="s">
        <v>93</v>
      </c>
      <c r="AV1050" s="13" t="s">
        <v>93</v>
      </c>
      <c r="AW1050" s="13" t="s">
        <v>38</v>
      </c>
      <c r="AX1050" s="13" t="s">
        <v>83</v>
      </c>
      <c r="AY1050" s="60" t="s">
        <v>216</v>
      </c>
    </row>
    <row r="1051" spans="1:51" s="13" customFormat="1" ht="12">
      <c r="A1051" s="140"/>
      <c r="B1051" s="141"/>
      <c r="C1051" s="140"/>
      <c r="D1051" s="137" t="s">
        <v>225</v>
      </c>
      <c r="E1051" s="142" t="s">
        <v>1</v>
      </c>
      <c r="F1051" s="143" t="s">
        <v>1315</v>
      </c>
      <c r="G1051" s="140"/>
      <c r="H1051" s="144">
        <v>60</v>
      </c>
      <c r="I1051" s="61"/>
      <c r="J1051" s="140"/>
      <c r="K1051" s="140"/>
      <c r="L1051" s="194"/>
      <c r="M1051" s="140"/>
      <c r="N1051" s="140"/>
      <c r="O1051" s="140"/>
      <c r="P1051" s="140"/>
      <c r="Q1051" s="140"/>
      <c r="R1051" s="140"/>
      <c r="S1051" s="140"/>
      <c r="T1051" s="140"/>
      <c r="U1051" s="140"/>
      <c r="V1051" s="140"/>
      <c r="W1051" s="231"/>
      <c r="AT1051" s="60" t="s">
        <v>225</v>
      </c>
      <c r="AU1051" s="60" t="s">
        <v>93</v>
      </c>
      <c r="AV1051" s="13" t="s">
        <v>93</v>
      </c>
      <c r="AW1051" s="13" t="s">
        <v>38</v>
      </c>
      <c r="AX1051" s="13" t="s">
        <v>83</v>
      </c>
      <c r="AY1051" s="60" t="s">
        <v>216</v>
      </c>
    </row>
    <row r="1052" spans="1:51" s="13" customFormat="1" ht="12">
      <c r="A1052" s="140"/>
      <c r="B1052" s="141"/>
      <c r="C1052" s="140"/>
      <c r="D1052" s="137" t="s">
        <v>225</v>
      </c>
      <c r="E1052" s="142" t="s">
        <v>1</v>
      </c>
      <c r="F1052" s="143" t="s">
        <v>1316</v>
      </c>
      <c r="G1052" s="140"/>
      <c r="H1052" s="144">
        <v>60</v>
      </c>
      <c r="I1052" s="61"/>
      <c r="J1052" s="140"/>
      <c r="K1052" s="140"/>
      <c r="L1052" s="194"/>
      <c r="M1052" s="140"/>
      <c r="N1052" s="140"/>
      <c r="O1052" s="140"/>
      <c r="P1052" s="140"/>
      <c r="Q1052" s="140"/>
      <c r="R1052" s="140"/>
      <c r="S1052" s="140"/>
      <c r="T1052" s="140"/>
      <c r="U1052" s="140"/>
      <c r="V1052" s="140"/>
      <c r="W1052" s="231"/>
      <c r="AT1052" s="60" t="s">
        <v>225</v>
      </c>
      <c r="AU1052" s="60" t="s">
        <v>93</v>
      </c>
      <c r="AV1052" s="13" t="s">
        <v>93</v>
      </c>
      <c r="AW1052" s="13" t="s">
        <v>38</v>
      </c>
      <c r="AX1052" s="13" t="s">
        <v>83</v>
      </c>
      <c r="AY1052" s="60" t="s">
        <v>216</v>
      </c>
    </row>
    <row r="1053" spans="1:51" s="13" customFormat="1" ht="12">
      <c r="A1053" s="140"/>
      <c r="B1053" s="141"/>
      <c r="C1053" s="140"/>
      <c r="D1053" s="137" t="s">
        <v>225</v>
      </c>
      <c r="E1053" s="142" t="s">
        <v>1</v>
      </c>
      <c r="F1053" s="143" t="s">
        <v>1317</v>
      </c>
      <c r="G1053" s="140"/>
      <c r="H1053" s="144">
        <v>60</v>
      </c>
      <c r="I1053" s="61"/>
      <c r="J1053" s="140"/>
      <c r="K1053" s="140"/>
      <c r="L1053" s="194"/>
      <c r="M1053" s="140"/>
      <c r="N1053" s="140"/>
      <c r="O1053" s="140"/>
      <c r="P1053" s="140"/>
      <c r="Q1053" s="140"/>
      <c r="R1053" s="140"/>
      <c r="S1053" s="140"/>
      <c r="T1053" s="140"/>
      <c r="U1053" s="140"/>
      <c r="V1053" s="140"/>
      <c r="W1053" s="231"/>
      <c r="AT1053" s="60" t="s">
        <v>225</v>
      </c>
      <c r="AU1053" s="60" t="s">
        <v>93</v>
      </c>
      <c r="AV1053" s="13" t="s">
        <v>93</v>
      </c>
      <c r="AW1053" s="13" t="s">
        <v>38</v>
      </c>
      <c r="AX1053" s="13" t="s">
        <v>83</v>
      </c>
      <c r="AY1053" s="60" t="s">
        <v>216</v>
      </c>
    </row>
    <row r="1054" spans="1:51" s="13" customFormat="1" ht="12">
      <c r="A1054" s="140"/>
      <c r="B1054" s="141"/>
      <c r="C1054" s="140"/>
      <c r="D1054" s="137" t="s">
        <v>225</v>
      </c>
      <c r="E1054" s="142" t="s">
        <v>1</v>
      </c>
      <c r="F1054" s="143" t="s">
        <v>1318</v>
      </c>
      <c r="G1054" s="140"/>
      <c r="H1054" s="144">
        <v>60</v>
      </c>
      <c r="I1054" s="61"/>
      <c r="J1054" s="140"/>
      <c r="K1054" s="140"/>
      <c r="L1054" s="194"/>
      <c r="M1054" s="140"/>
      <c r="N1054" s="140"/>
      <c r="O1054" s="140"/>
      <c r="P1054" s="140"/>
      <c r="Q1054" s="140"/>
      <c r="R1054" s="140"/>
      <c r="S1054" s="140"/>
      <c r="T1054" s="140"/>
      <c r="U1054" s="140"/>
      <c r="V1054" s="140"/>
      <c r="W1054" s="231"/>
      <c r="AT1054" s="60" t="s">
        <v>225</v>
      </c>
      <c r="AU1054" s="60" t="s">
        <v>93</v>
      </c>
      <c r="AV1054" s="13" t="s">
        <v>93</v>
      </c>
      <c r="AW1054" s="13" t="s">
        <v>38</v>
      </c>
      <c r="AX1054" s="13" t="s">
        <v>83</v>
      </c>
      <c r="AY1054" s="60" t="s">
        <v>216</v>
      </c>
    </row>
    <row r="1055" spans="1:51" s="13" customFormat="1" ht="12">
      <c r="A1055" s="140"/>
      <c r="B1055" s="141"/>
      <c r="C1055" s="140"/>
      <c r="D1055" s="137" t="s">
        <v>225</v>
      </c>
      <c r="E1055" s="142" t="s">
        <v>1</v>
      </c>
      <c r="F1055" s="143" t="s">
        <v>1319</v>
      </c>
      <c r="G1055" s="140"/>
      <c r="H1055" s="144">
        <v>60</v>
      </c>
      <c r="I1055" s="61"/>
      <c r="J1055" s="140"/>
      <c r="K1055" s="140"/>
      <c r="L1055" s="194"/>
      <c r="M1055" s="140"/>
      <c r="N1055" s="140"/>
      <c r="O1055" s="140"/>
      <c r="P1055" s="140"/>
      <c r="Q1055" s="140"/>
      <c r="R1055" s="140"/>
      <c r="S1055" s="140"/>
      <c r="T1055" s="140"/>
      <c r="U1055" s="140"/>
      <c r="V1055" s="140"/>
      <c r="W1055" s="231"/>
      <c r="AT1055" s="60" t="s">
        <v>225</v>
      </c>
      <c r="AU1055" s="60" t="s">
        <v>93</v>
      </c>
      <c r="AV1055" s="13" t="s">
        <v>93</v>
      </c>
      <c r="AW1055" s="13" t="s">
        <v>38</v>
      </c>
      <c r="AX1055" s="13" t="s">
        <v>83</v>
      </c>
      <c r="AY1055" s="60" t="s">
        <v>216</v>
      </c>
    </row>
    <row r="1056" spans="1:51" s="13" customFormat="1" ht="12">
      <c r="A1056" s="140"/>
      <c r="B1056" s="141"/>
      <c r="C1056" s="140"/>
      <c r="D1056" s="137" t="s">
        <v>225</v>
      </c>
      <c r="E1056" s="142" t="s">
        <v>1</v>
      </c>
      <c r="F1056" s="143" t="s">
        <v>1320</v>
      </c>
      <c r="G1056" s="140"/>
      <c r="H1056" s="144">
        <v>60</v>
      </c>
      <c r="I1056" s="61"/>
      <c r="J1056" s="140"/>
      <c r="K1056" s="140"/>
      <c r="L1056" s="194"/>
      <c r="M1056" s="140"/>
      <c r="N1056" s="140"/>
      <c r="O1056" s="140"/>
      <c r="P1056" s="140"/>
      <c r="Q1056" s="140"/>
      <c r="R1056" s="140"/>
      <c r="S1056" s="140"/>
      <c r="T1056" s="140"/>
      <c r="U1056" s="140"/>
      <c r="V1056" s="140"/>
      <c r="W1056" s="231"/>
      <c r="AT1056" s="60" t="s">
        <v>225</v>
      </c>
      <c r="AU1056" s="60" t="s">
        <v>93</v>
      </c>
      <c r="AV1056" s="13" t="s">
        <v>93</v>
      </c>
      <c r="AW1056" s="13" t="s">
        <v>38</v>
      </c>
      <c r="AX1056" s="13" t="s">
        <v>83</v>
      </c>
      <c r="AY1056" s="60" t="s">
        <v>216</v>
      </c>
    </row>
    <row r="1057" spans="1:51" s="13" customFormat="1" ht="12">
      <c r="A1057" s="140"/>
      <c r="B1057" s="141"/>
      <c r="C1057" s="140"/>
      <c r="D1057" s="137" t="s">
        <v>225</v>
      </c>
      <c r="E1057" s="142" t="s">
        <v>1</v>
      </c>
      <c r="F1057" s="143" t="s">
        <v>1321</v>
      </c>
      <c r="G1057" s="140"/>
      <c r="H1057" s="144">
        <v>40</v>
      </c>
      <c r="I1057" s="61"/>
      <c r="J1057" s="140"/>
      <c r="K1057" s="140"/>
      <c r="L1057" s="194"/>
      <c r="M1057" s="140"/>
      <c r="N1057" s="140"/>
      <c r="O1057" s="140"/>
      <c r="P1057" s="140"/>
      <c r="Q1057" s="140"/>
      <c r="R1057" s="140"/>
      <c r="S1057" s="140"/>
      <c r="T1057" s="140"/>
      <c r="U1057" s="140"/>
      <c r="V1057" s="140"/>
      <c r="W1057" s="231"/>
      <c r="AT1057" s="60" t="s">
        <v>225</v>
      </c>
      <c r="AU1057" s="60" t="s">
        <v>93</v>
      </c>
      <c r="AV1057" s="13" t="s">
        <v>93</v>
      </c>
      <c r="AW1057" s="13" t="s">
        <v>38</v>
      </c>
      <c r="AX1057" s="13" t="s">
        <v>83</v>
      </c>
      <c r="AY1057" s="60" t="s">
        <v>216</v>
      </c>
    </row>
    <row r="1058" spans="1:51" s="13" customFormat="1" ht="12">
      <c r="A1058" s="140"/>
      <c r="B1058" s="141"/>
      <c r="C1058" s="140"/>
      <c r="D1058" s="137" t="s">
        <v>225</v>
      </c>
      <c r="E1058" s="142" t="s">
        <v>1</v>
      </c>
      <c r="F1058" s="143" t="s">
        <v>1322</v>
      </c>
      <c r="G1058" s="140"/>
      <c r="H1058" s="144">
        <v>60</v>
      </c>
      <c r="I1058" s="61"/>
      <c r="J1058" s="140"/>
      <c r="K1058" s="140"/>
      <c r="L1058" s="194"/>
      <c r="M1058" s="140"/>
      <c r="N1058" s="140"/>
      <c r="O1058" s="140"/>
      <c r="P1058" s="140"/>
      <c r="Q1058" s="140"/>
      <c r="R1058" s="140"/>
      <c r="S1058" s="140"/>
      <c r="T1058" s="140"/>
      <c r="U1058" s="140"/>
      <c r="V1058" s="140"/>
      <c r="W1058" s="231"/>
      <c r="AT1058" s="60" t="s">
        <v>225</v>
      </c>
      <c r="AU1058" s="60" t="s">
        <v>93</v>
      </c>
      <c r="AV1058" s="13" t="s">
        <v>93</v>
      </c>
      <c r="AW1058" s="13" t="s">
        <v>38</v>
      </c>
      <c r="AX1058" s="13" t="s">
        <v>83</v>
      </c>
      <c r="AY1058" s="60" t="s">
        <v>216</v>
      </c>
    </row>
    <row r="1059" spans="1:51" s="13" customFormat="1" ht="12">
      <c r="A1059" s="140"/>
      <c r="B1059" s="141"/>
      <c r="C1059" s="140"/>
      <c r="D1059" s="137" t="s">
        <v>225</v>
      </c>
      <c r="E1059" s="142" t="s">
        <v>1</v>
      </c>
      <c r="F1059" s="143" t="s">
        <v>1323</v>
      </c>
      <c r="G1059" s="140"/>
      <c r="H1059" s="144">
        <v>40</v>
      </c>
      <c r="I1059" s="61"/>
      <c r="J1059" s="140"/>
      <c r="K1059" s="140"/>
      <c r="L1059" s="194"/>
      <c r="M1059" s="140"/>
      <c r="N1059" s="140"/>
      <c r="O1059" s="140"/>
      <c r="P1059" s="140"/>
      <c r="Q1059" s="140"/>
      <c r="R1059" s="140"/>
      <c r="S1059" s="140"/>
      <c r="T1059" s="140"/>
      <c r="U1059" s="140"/>
      <c r="V1059" s="140"/>
      <c r="W1059" s="231"/>
      <c r="AT1059" s="60" t="s">
        <v>225</v>
      </c>
      <c r="AU1059" s="60" t="s">
        <v>93</v>
      </c>
      <c r="AV1059" s="13" t="s">
        <v>93</v>
      </c>
      <c r="AW1059" s="13" t="s">
        <v>38</v>
      </c>
      <c r="AX1059" s="13" t="s">
        <v>83</v>
      </c>
      <c r="AY1059" s="60" t="s">
        <v>216</v>
      </c>
    </row>
    <row r="1060" spans="1:51" s="13" customFormat="1" ht="12">
      <c r="A1060" s="140"/>
      <c r="B1060" s="141"/>
      <c r="C1060" s="140"/>
      <c r="D1060" s="137" t="s">
        <v>225</v>
      </c>
      <c r="E1060" s="142" t="s">
        <v>1</v>
      </c>
      <c r="F1060" s="143" t="s">
        <v>1324</v>
      </c>
      <c r="G1060" s="140"/>
      <c r="H1060" s="144">
        <v>160</v>
      </c>
      <c r="I1060" s="61"/>
      <c r="J1060" s="140"/>
      <c r="K1060" s="140"/>
      <c r="L1060" s="194"/>
      <c r="M1060" s="140"/>
      <c r="N1060" s="140"/>
      <c r="O1060" s="140"/>
      <c r="P1060" s="140"/>
      <c r="Q1060" s="140"/>
      <c r="R1060" s="140"/>
      <c r="S1060" s="140"/>
      <c r="T1060" s="140"/>
      <c r="U1060" s="140"/>
      <c r="V1060" s="140"/>
      <c r="W1060" s="231"/>
      <c r="AT1060" s="60" t="s">
        <v>225</v>
      </c>
      <c r="AU1060" s="60" t="s">
        <v>93</v>
      </c>
      <c r="AV1060" s="13" t="s">
        <v>93</v>
      </c>
      <c r="AW1060" s="13" t="s">
        <v>38</v>
      </c>
      <c r="AX1060" s="13" t="s">
        <v>83</v>
      </c>
      <c r="AY1060" s="60" t="s">
        <v>216</v>
      </c>
    </row>
    <row r="1061" spans="1:51" s="13" customFormat="1" ht="12">
      <c r="A1061" s="140"/>
      <c r="B1061" s="141"/>
      <c r="C1061" s="140"/>
      <c r="D1061" s="137" t="s">
        <v>225</v>
      </c>
      <c r="E1061" s="142" t="s">
        <v>1</v>
      </c>
      <c r="F1061" s="143" t="s">
        <v>1325</v>
      </c>
      <c r="G1061" s="140"/>
      <c r="H1061" s="144">
        <v>60</v>
      </c>
      <c r="I1061" s="61"/>
      <c r="J1061" s="140"/>
      <c r="K1061" s="140"/>
      <c r="L1061" s="194"/>
      <c r="M1061" s="140"/>
      <c r="N1061" s="140"/>
      <c r="O1061" s="140"/>
      <c r="P1061" s="140"/>
      <c r="Q1061" s="140"/>
      <c r="R1061" s="140"/>
      <c r="S1061" s="140"/>
      <c r="T1061" s="140"/>
      <c r="U1061" s="140"/>
      <c r="V1061" s="140"/>
      <c r="W1061" s="231"/>
      <c r="AT1061" s="60" t="s">
        <v>225</v>
      </c>
      <c r="AU1061" s="60" t="s">
        <v>93</v>
      </c>
      <c r="AV1061" s="13" t="s">
        <v>93</v>
      </c>
      <c r="AW1061" s="13" t="s">
        <v>38</v>
      </c>
      <c r="AX1061" s="13" t="s">
        <v>83</v>
      </c>
      <c r="AY1061" s="60" t="s">
        <v>216</v>
      </c>
    </row>
    <row r="1062" spans="1:51" s="13" customFormat="1" ht="12">
      <c r="A1062" s="140"/>
      <c r="B1062" s="141"/>
      <c r="C1062" s="140"/>
      <c r="D1062" s="137" t="s">
        <v>225</v>
      </c>
      <c r="E1062" s="142" t="s">
        <v>1</v>
      </c>
      <c r="F1062" s="143" t="s">
        <v>1326</v>
      </c>
      <c r="G1062" s="140"/>
      <c r="H1062" s="144">
        <v>120</v>
      </c>
      <c r="I1062" s="61"/>
      <c r="J1062" s="140"/>
      <c r="K1062" s="140"/>
      <c r="L1062" s="194"/>
      <c r="M1062" s="140"/>
      <c r="N1062" s="140"/>
      <c r="O1062" s="140"/>
      <c r="P1062" s="140"/>
      <c r="Q1062" s="140"/>
      <c r="R1062" s="140"/>
      <c r="S1062" s="140"/>
      <c r="T1062" s="140"/>
      <c r="U1062" s="140"/>
      <c r="V1062" s="140"/>
      <c r="W1062" s="231"/>
      <c r="AT1062" s="60" t="s">
        <v>225</v>
      </c>
      <c r="AU1062" s="60" t="s">
        <v>93</v>
      </c>
      <c r="AV1062" s="13" t="s">
        <v>93</v>
      </c>
      <c r="AW1062" s="13" t="s">
        <v>38</v>
      </c>
      <c r="AX1062" s="13" t="s">
        <v>83</v>
      </c>
      <c r="AY1062" s="60" t="s">
        <v>216</v>
      </c>
    </row>
    <row r="1063" spans="1:51" s="13" customFormat="1" ht="12">
      <c r="A1063" s="140"/>
      <c r="B1063" s="141"/>
      <c r="C1063" s="140"/>
      <c r="D1063" s="137" t="s">
        <v>225</v>
      </c>
      <c r="E1063" s="142" t="s">
        <v>1</v>
      </c>
      <c r="F1063" s="143" t="s">
        <v>1327</v>
      </c>
      <c r="G1063" s="140"/>
      <c r="H1063" s="144">
        <v>120</v>
      </c>
      <c r="I1063" s="61"/>
      <c r="J1063" s="140"/>
      <c r="K1063" s="140"/>
      <c r="L1063" s="194"/>
      <c r="M1063" s="140"/>
      <c r="N1063" s="140"/>
      <c r="O1063" s="140"/>
      <c r="P1063" s="140"/>
      <c r="Q1063" s="140"/>
      <c r="R1063" s="140"/>
      <c r="S1063" s="140"/>
      <c r="T1063" s="140"/>
      <c r="U1063" s="140"/>
      <c r="V1063" s="140"/>
      <c r="W1063" s="231"/>
      <c r="AT1063" s="60" t="s">
        <v>225</v>
      </c>
      <c r="AU1063" s="60" t="s">
        <v>93</v>
      </c>
      <c r="AV1063" s="13" t="s">
        <v>93</v>
      </c>
      <c r="AW1063" s="13" t="s">
        <v>38</v>
      </c>
      <c r="AX1063" s="13" t="s">
        <v>83</v>
      </c>
      <c r="AY1063" s="60" t="s">
        <v>216</v>
      </c>
    </row>
    <row r="1064" spans="1:51" s="13" customFormat="1" ht="12">
      <c r="A1064" s="140"/>
      <c r="B1064" s="141"/>
      <c r="C1064" s="140"/>
      <c r="D1064" s="137" t="s">
        <v>225</v>
      </c>
      <c r="E1064" s="142" t="s">
        <v>1</v>
      </c>
      <c r="F1064" s="143" t="s">
        <v>1328</v>
      </c>
      <c r="G1064" s="140"/>
      <c r="H1064" s="144">
        <v>120</v>
      </c>
      <c r="I1064" s="61"/>
      <c r="J1064" s="140"/>
      <c r="K1064" s="140"/>
      <c r="L1064" s="194"/>
      <c r="M1064" s="140"/>
      <c r="N1064" s="140"/>
      <c r="O1064" s="140"/>
      <c r="P1064" s="140"/>
      <c r="Q1064" s="140"/>
      <c r="R1064" s="140"/>
      <c r="S1064" s="140"/>
      <c r="T1064" s="140"/>
      <c r="U1064" s="140"/>
      <c r="V1064" s="140"/>
      <c r="W1064" s="231"/>
      <c r="AT1064" s="60" t="s">
        <v>225</v>
      </c>
      <c r="AU1064" s="60" t="s">
        <v>93</v>
      </c>
      <c r="AV1064" s="13" t="s">
        <v>93</v>
      </c>
      <c r="AW1064" s="13" t="s">
        <v>38</v>
      </c>
      <c r="AX1064" s="13" t="s">
        <v>83</v>
      </c>
      <c r="AY1064" s="60" t="s">
        <v>216</v>
      </c>
    </row>
    <row r="1065" spans="1:51" s="13" customFormat="1" ht="12">
      <c r="A1065" s="140"/>
      <c r="B1065" s="141"/>
      <c r="C1065" s="140"/>
      <c r="D1065" s="137" t="s">
        <v>225</v>
      </c>
      <c r="E1065" s="142" t="s">
        <v>1</v>
      </c>
      <c r="F1065" s="143" t="s">
        <v>1329</v>
      </c>
      <c r="G1065" s="140"/>
      <c r="H1065" s="144">
        <v>120</v>
      </c>
      <c r="I1065" s="61"/>
      <c r="J1065" s="140"/>
      <c r="K1065" s="140"/>
      <c r="L1065" s="194"/>
      <c r="M1065" s="140"/>
      <c r="N1065" s="140"/>
      <c r="O1065" s="140"/>
      <c r="P1065" s="140"/>
      <c r="Q1065" s="140"/>
      <c r="R1065" s="140"/>
      <c r="S1065" s="140"/>
      <c r="T1065" s="140"/>
      <c r="U1065" s="140"/>
      <c r="V1065" s="140"/>
      <c r="W1065" s="231"/>
      <c r="AT1065" s="60" t="s">
        <v>225</v>
      </c>
      <c r="AU1065" s="60" t="s">
        <v>93</v>
      </c>
      <c r="AV1065" s="13" t="s">
        <v>93</v>
      </c>
      <c r="AW1065" s="13" t="s">
        <v>38</v>
      </c>
      <c r="AX1065" s="13" t="s">
        <v>83</v>
      </c>
      <c r="AY1065" s="60" t="s">
        <v>216</v>
      </c>
    </row>
    <row r="1066" spans="1:51" s="13" customFormat="1" ht="12">
      <c r="A1066" s="140"/>
      <c r="B1066" s="141"/>
      <c r="C1066" s="140"/>
      <c r="D1066" s="137" t="s">
        <v>225</v>
      </c>
      <c r="E1066" s="142" t="s">
        <v>1</v>
      </c>
      <c r="F1066" s="143" t="s">
        <v>1330</v>
      </c>
      <c r="G1066" s="140"/>
      <c r="H1066" s="144">
        <v>120</v>
      </c>
      <c r="I1066" s="61"/>
      <c r="J1066" s="140"/>
      <c r="K1066" s="140"/>
      <c r="L1066" s="194"/>
      <c r="M1066" s="140"/>
      <c r="N1066" s="140"/>
      <c r="O1066" s="140"/>
      <c r="P1066" s="140"/>
      <c r="Q1066" s="140"/>
      <c r="R1066" s="140"/>
      <c r="S1066" s="140"/>
      <c r="T1066" s="140"/>
      <c r="U1066" s="140"/>
      <c r="V1066" s="140"/>
      <c r="W1066" s="231"/>
      <c r="AT1066" s="60" t="s">
        <v>225</v>
      </c>
      <c r="AU1066" s="60" t="s">
        <v>93</v>
      </c>
      <c r="AV1066" s="13" t="s">
        <v>93</v>
      </c>
      <c r="AW1066" s="13" t="s">
        <v>38</v>
      </c>
      <c r="AX1066" s="13" t="s">
        <v>83</v>
      </c>
      <c r="AY1066" s="60" t="s">
        <v>216</v>
      </c>
    </row>
    <row r="1067" spans="1:51" s="13" customFormat="1" ht="12">
      <c r="A1067" s="140"/>
      <c r="B1067" s="141"/>
      <c r="C1067" s="140"/>
      <c r="D1067" s="137" t="s">
        <v>225</v>
      </c>
      <c r="E1067" s="142" t="s">
        <v>1</v>
      </c>
      <c r="F1067" s="143" t="s">
        <v>1331</v>
      </c>
      <c r="G1067" s="140"/>
      <c r="H1067" s="144">
        <v>120</v>
      </c>
      <c r="I1067" s="61"/>
      <c r="J1067" s="140"/>
      <c r="K1067" s="140"/>
      <c r="L1067" s="194"/>
      <c r="M1067" s="140"/>
      <c r="N1067" s="140"/>
      <c r="O1067" s="140"/>
      <c r="P1067" s="140"/>
      <c r="Q1067" s="140"/>
      <c r="R1067" s="140"/>
      <c r="S1067" s="140"/>
      <c r="T1067" s="140"/>
      <c r="U1067" s="140"/>
      <c r="V1067" s="140"/>
      <c r="W1067" s="231"/>
      <c r="AT1067" s="60" t="s">
        <v>225</v>
      </c>
      <c r="AU1067" s="60" t="s">
        <v>93</v>
      </c>
      <c r="AV1067" s="13" t="s">
        <v>93</v>
      </c>
      <c r="AW1067" s="13" t="s">
        <v>38</v>
      </c>
      <c r="AX1067" s="13" t="s">
        <v>83</v>
      </c>
      <c r="AY1067" s="60" t="s">
        <v>216</v>
      </c>
    </row>
    <row r="1068" spans="1:51" s="13" customFormat="1" ht="12">
      <c r="A1068" s="140"/>
      <c r="B1068" s="141"/>
      <c r="C1068" s="140"/>
      <c r="D1068" s="137" t="s">
        <v>225</v>
      </c>
      <c r="E1068" s="142" t="s">
        <v>1</v>
      </c>
      <c r="F1068" s="143" t="s">
        <v>1332</v>
      </c>
      <c r="G1068" s="140"/>
      <c r="H1068" s="144">
        <v>60</v>
      </c>
      <c r="I1068" s="61"/>
      <c r="J1068" s="140"/>
      <c r="K1068" s="140"/>
      <c r="L1068" s="194"/>
      <c r="M1068" s="140"/>
      <c r="N1068" s="140"/>
      <c r="O1068" s="140"/>
      <c r="P1068" s="140"/>
      <c r="Q1068" s="140"/>
      <c r="R1068" s="140"/>
      <c r="S1068" s="140"/>
      <c r="T1068" s="140"/>
      <c r="U1068" s="140"/>
      <c r="V1068" s="140"/>
      <c r="W1068" s="231"/>
      <c r="AT1068" s="60" t="s">
        <v>225</v>
      </c>
      <c r="AU1068" s="60" t="s">
        <v>93</v>
      </c>
      <c r="AV1068" s="13" t="s">
        <v>93</v>
      </c>
      <c r="AW1068" s="13" t="s">
        <v>38</v>
      </c>
      <c r="AX1068" s="13" t="s">
        <v>83</v>
      </c>
      <c r="AY1068" s="60" t="s">
        <v>216</v>
      </c>
    </row>
    <row r="1069" spans="1:51" s="13" customFormat="1" ht="12">
      <c r="A1069" s="140"/>
      <c r="B1069" s="141"/>
      <c r="C1069" s="140"/>
      <c r="D1069" s="137" t="s">
        <v>225</v>
      </c>
      <c r="E1069" s="142" t="s">
        <v>1</v>
      </c>
      <c r="F1069" s="143" t="s">
        <v>1333</v>
      </c>
      <c r="G1069" s="140"/>
      <c r="H1069" s="144">
        <v>60</v>
      </c>
      <c r="I1069" s="61"/>
      <c r="J1069" s="140"/>
      <c r="K1069" s="140"/>
      <c r="L1069" s="194"/>
      <c r="M1069" s="140"/>
      <c r="N1069" s="140"/>
      <c r="O1069" s="140"/>
      <c r="P1069" s="140"/>
      <c r="Q1069" s="140"/>
      <c r="R1069" s="140"/>
      <c r="S1069" s="140"/>
      <c r="T1069" s="140"/>
      <c r="U1069" s="140"/>
      <c r="V1069" s="140"/>
      <c r="W1069" s="231"/>
      <c r="AT1069" s="60" t="s">
        <v>225</v>
      </c>
      <c r="AU1069" s="60" t="s">
        <v>93</v>
      </c>
      <c r="AV1069" s="13" t="s">
        <v>93</v>
      </c>
      <c r="AW1069" s="13" t="s">
        <v>38</v>
      </c>
      <c r="AX1069" s="13" t="s">
        <v>83</v>
      </c>
      <c r="AY1069" s="60" t="s">
        <v>216</v>
      </c>
    </row>
    <row r="1070" spans="1:51" s="14" customFormat="1" ht="12">
      <c r="A1070" s="145"/>
      <c r="B1070" s="146"/>
      <c r="C1070" s="145"/>
      <c r="D1070" s="137" t="s">
        <v>225</v>
      </c>
      <c r="E1070" s="147" t="s">
        <v>1</v>
      </c>
      <c r="F1070" s="148" t="s">
        <v>229</v>
      </c>
      <c r="G1070" s="145"/>
      <c r="H1070" s="149">
        <v>1920</v>
      </c>
      <c r="I1070" s="63"/>
      <c r="J1070" s="145"/>
      <c r="K1070" s="145"/>
      <c r="L1070" s="200"/>
      <c r="M1070" s="145"/>
      <c r="N1070" s="145"/>
      <c r="O1070" s="145"/>
      <c r="P1070" s="145"/>
      <c r="Q1070" s="145"/>
      <c r="R1070" s="145"/>
      <c r="S1070" s="145"/>
      <c r="T1070" s="145"/>
      <c r="U1070" s="145"/>
      <c r="V1070" s="145"/>
      <c r="W1070" s="235"/>
      <c r="AT1070" s="62" t="s">
        <v>225</v>
      </c>
      <c r="AU1070" s="62" t="s">
        <v>93</v>
      </c>
      <c r="AV1070" s="14" t="s">
        <v>223</v>
      </c>
      <c r="AW1070" s="14" t="s">
        <v>38</v>
      </c>
      <c r="AX1070" s="14" t="s">
        <v>91</v>
      </c>
      <c r="AY1070" s="62" t="s">
        <v>216</v>
      </c>
    </row>
    <row r="1071" spans="1:65" s="2" customFormat="1" ht="16.5" customHeight="1">
      <c r="A1071" s="83"/>
      <c r="B1071" s="84"/>
      <c r="C1071" s="130" t="s">
        <v>1340</v>
      </c>
      <c r="D1071" s="130" t="s">
        <v>218</v>
      </c>
      <c r="E1071" s="131" t="s">
        <v>1341</v>
      </c>
      <c r="F1071" s="132" t="s">
        <v>1342</v>
      </c>
      <c r="G1071" s="133" t="s">
        <v>323</v>
      </c>
      <c r="H1071" s="134">
        <v>46</v>
      </c>
      <c r="I1071" s="57"/>
      <c r="J1071" s="187">
        <f>ROUND(I1071*H1071,2)</f>
        <v>0</v>
      </c>
      <c r="K1071" s="132" t="s">
        <v>1</v>
      </c>
      <c r="L1071" s="188">
        <f>J1071</f>
        <v>0</v>
      </c>
      <c r="M1071" s="217"/>
      <c r="N1071" s="217"/>
      <c r="O1071" s="217"/>
      <c r="P1071" s="217"/>
      <c r="Q1071" s="217"/>
      <c r="R1071" s="217"/>
      <c r="S1071" s="217"/>
      <c r="T1071" s="217"/>
      <c r="U1071" s="217"/>
      <c r="V1071" s="217"/>
      <c r="W1071" s="249"/>
      <c r="X1071" s="26"/>
      <c r="Y1071" s="26"/>
      <c r="Z1071" s="26"/>
      <c r="AA1071" s="26"/>
      <c r="AB1071" s="26"/>
      <c r="AC1071" s="26"/>
      <c r="AD1071" s="26"/>
      <c r="AE1071" s="26"/>
      <c r="AR1071" s="58" t="s">
        <v>223</v>
      </c>
      <c r="AT1071" s="58" t="s">
        <v>218</v>
      </c>
      <c r="AU1071" s="58" t="s">
        <v>93</v>
      </c>
      <c r="AY1071" s="18" t="s">
        <v>216</v>
      </c>
      <c r="BE1071" s="59">
        <f>IF(N1071="základní",J1071,0)</f>
        <v>0</v>
      </c>
      <c r="BF1071" s="59">
        <f>IF(N1071="snížená",J1071,0)</f>
        <v>0</v>
      </c>
      <c r="BG1071" s="59">
        <f>IF(N1071="zákl. přenesená",J1071,0)</f>
        <v>0</v>
      </c>
      <c r="BH1071" s="59">
        <f>IF(N1071="sníž. přenesená",J1071,0)</f>
        <v>0</v>
      </c>
      <c r="BI1071" s="59">
        <f>IF(N1071="nulová",J1071,0)</f>
        <v>0</v>
      </c>
      <c r="BJ1071" s="18" t="s">
        <v>91</v>
      </c>
      <c r="BK1071" s="59">
        <f>ROUND(I1071*H1071,2)</f>
        <v>0</v>
      </c>
      <c r="BL1071" s="18" t="s">
        <v>223</v>
      </c>
      <c r="BM1071" s="58" t="s">
        <v>1343</v>
      </c>
    </row>
    <row r="1072" spans="1:51" s="13" customFormat="1" ht="12">
      <c r="A1072" s="140"/>
      <c r="B1072" s="141"/>
      <c r="C1072" s="140"/>
      <c r="D1072" s="137" t="s">
        <v>225</v>
      </c>
      <c r="E1072" s="142" t="s">
        <v>1</v>
      </c>
      <c r="F1072" s="143" t="s">
        <v>1344</v>
      </c>
      <c r="G1072" s="140"/>
      <c r="H1072" s="144">
        <v>1</v>
      </c>
      <c r="I1072" s="61"/>
      <c r="J1072" s="140"/>
      <c r="K1072" s="140"/>
      <c r="L1072" s="194"/>
      <c r="M1072" s="140"/>
      <c r="N1072" s="140"/>
      <c r="O1072" s="140"/>
      <c r="P1072" s="140"/>
      <c r="Q1072" s="140"/>
      <c r="R1072" s="140"/>
      <c r="S1072" s="140"/>
      <c r="T1072" s="140"/>
      <c r="U1072" s="140"/>
      <c r="V1072" s="140"/>
      <c r="W1072" s="231"/>
      <c r="AT1072" s="60" t="s">
        <v>225</v>
      </c>
      <c r="AU1072" s="60" t="s">
        <v>93</v>
      </c>
      <c r="AV1072" s="13" t="s">
        <v>93</v>
      </c>
      <c r="AW1072" s="13" t="s">
        <v>38</v>
      </c>
      <c r="AX1072" s="13" t="s">
        <v>83</v>
      </c>
      <c r="AY1072" s="60" t="s">
        <v>216</v>
      </c>
    </row>
    <row r="1073" spans="1:51" s="13" customFormat="1" ht="12">
      <c r="A1073" s="140"/>
      <c r="B1073" s="141"/>
      <c r="C1073" s="140"/>
      <c r="D1073" s="137" t="s">
        <v>225</v>
      </c>
      <c r="E1073" s="142" t="s">
        <v>1</v>
      </c>
      <c r="F1073" s="143" t="s">
        <v>1345</v>
      </c>
      <c r="G1073" s="140"/>
      <c r="H1073" s="144">
        <v>1</v>
      </c>
      <c r="I1073" s="61"/>
      <c r="J1073" s="140"/>
      <c r="K1073" s="140"/>
      <c r="L1073" s="194"/>
      <c r="M1073" s="140"/>
      <c r="N1073" s="140"/>
      <c r="O1073" s="140"/>
      <c r="P1073" s="140"/>
      <c r="Q1073" s="140"/>
      <c r="R1073" s="140"/>
      <c r="S1073" s="140"/>
      <c r="T1073" s="140"/>
      <c r="U1073" s="140"/>
      <c r="V1073" s="140"/>
      <c r="W1073" s="231"/>
      <c r="AT1073" s="60" t="s">
        <v>225</v>
      </c>
      <c r="AU1073" s="60" t="s">
        <v>93</v>
      </c>
      <c r="AV1073" s="13" t="s">
        <v>93</v>
      </c>
      <c r="AW1073" s="13" t="s">
        <v>38</v>
      </c>
      <c r="AX1073" s="13" t="s">
        <v>83</v>
      </c>
      <c r="AY1073" s="60" t="s">
        <v>216</v>
      </c>
    </row>
    <row r="1074" spans="1:51" s="13" customFormat="1" ht="12">
      <c r="A1074" s="140"/>
      <c r="B1074" s="141"/>
      <c r="C1074" s="140"/>
      <c r="D1074" s="137" t="s">
        <v>225</v>
      </c>
      <c r="E1074" s="142" t="s">
        <v>1</v>
      </c>
      <c r="F1074" s="143" t="s">
        <v>1346</v>
      </c>
      <c r="G1074" s="140"/>
      <c r="H1074" s="144">
        <v>1</v>
      </c>
      <c r="I1074" s="61"/>
      <c r="J1074" s="140"/>
      <c r="K1074" s="140"/>
      <c r="L1074" s="194"/>
      <c r="M1074" s="140"/>
      <c r="N1074" s="140"/>
      <c r="O1074" s="140"/>
      <c r="P1074" s="140"/>
      <c r="Q1074" s="140"/>
      <c r="R1074" s="140"/>
      <c r="S1074" s="140"/>
      <c r="T1074" s="140"/>
      <c r="U1074" s="140"/>
      <c r="V1074" s="140"/>
      <c r="W1074" s="231"/>
      <c r="AT1074" s="60" t="s">
        <v>225</v>
      </c>
      <c r="AU1074" s="60" t="s">
        <v>93</v>
      </c>
      <c r="AV1074" s="13" t="s">
        <v>93</v>
      </c>
      <c r="AW1074" s="13" t="s">
        <v>38</v>
      </c>
      <c r="AX1074" s="13" t="s">
        <v>83</v>
      </c>
      <c r="AY1074" s="60" t="s">
        <v>216</v>
      </c>
    </row>
    <row r="1075" spans="1:51" s="13" customFormat="1" ht="12">
      <c r="A1075" s="140"/>
      <c r="B1075" s="141"/>
      <c r="C1075" s="140"/>
      <c r="D1075" s="137" t="s">
        <v>225</v>
      </c>
      <c r="E1075" s="142" t="s">
        <v>1</v>
      </c>
      <c r="F1075" s="143" t="s">
        <v>1347</v>
      </c>
      <c r="G1075" s="140"/>
      <c r="H1075" s="144">
        <v>1</v>
      </c>
      <c r="I1075" s="61"/>
      <c r="J1075" s="140"/>
      <c r="K1075" s="140"/>
      <c r="L1075" s="194"/>
      <c r="M1075" s="140"/>
      <c r="N1075" s="140"/>
      <c r="O1075" s="140"/>
      <c r="P1075" s="140"/>
      <c r="Q1075" s="140"/>
      <c r="R1075" s="140"/>
      <c r="S1075" s="140"/>
      <c r="T1075" s="140"/>
      <c r="U1075" s="140"/>
      <c r="V1075" s="140"/>
      <c r="W1075" s="231"/>
      <c r="AT1075" s="60" t="s">
        <v>225</v>
      </c>
      <c r="AU1075" s="60" t="s">
        <v>93</v>
      </c>
      <c r="AV1075" s="13" t="s">
        <v>93</v>
      </c>
      <c r="AW1075" s="13" t="s">
        <v>38</v>
      </c>
      <c r="AX1075" s="13" t="s">
        <v>83</v>
      </c>
      <c r="AY1075" s="60" t="s">
        <v>216</v>
      </c>
    </row>
    <row r="1076" spans="1:51" s="13" customFormat="1" ht="12">
      <c r="A1076" s="140"/>
      <c r="B1076" s="141"/>
      <c r="C1076" s="140"/>
      <c r="D1076" s="137" t="s">
        <v>225</v>
      </c>
      <c r="E1076" s="142" t="s">
        <v>1</v>
      </c>
      <c r="F1076" s="143" t="s">
        <v>1348</v>
      </c>
      <c r="G1076" s="140"/>
      <c r="H1076" s="144">
        <v>1</v>
      </c>
      <c r="I1076" s="61"/>
      <c r="J1076" s="140"/>
      <c r="K1076" s="140"/>
      <c r="L1076" s="194"/>
      <c r="M1076" s="140"/>
      <c r="N1076" s="140"/>
      <c r="O1076" s="140"/>
      <c r="P1076" s="140"/>
      <c r="Q1076" s="140"/>
      <c r="R1076" s="140"/>
      <c r="S1076" s="140"/>
      <c r="T1076" s="140"/>
      <c r="U1076" s="140"/>
      <c r="V1076" s="140"/>
      <c r="W1076" s="231"/>
      <c r="AT1076" s="60" t="s">
        <v>225</v>
      </c>
      <c r="AU1076" s="60" t="s">
        <v>93</v>
      </c>
      <c r="AV1076" s="13" t="s">
        <v>93</v>
      </c>
      <c r="AW1076" s="13" t="s">
        <v>38</v>
      </c>
      <c r="AX1076" s="13" t="s">
        <v>83</v>
      </c>
      <c r="AY1076" s="60" t="s">
        <v>216</v>
      </c>
    </row>
    <row r="1077" spans="1:51" s="13" customFormat="1" ht="12">
      <c r="A1077" s="140"/>
      <c r="B1077" s="141"/>
      <c r="C1077" s="140"/>
      <c r="D1077" s="137" t="s">
        <v>225</v>
      </c>
      <c r="E1077" s="142" t="s">
        <v>1</v>
      </c>
      <c r="F1077" s="143" t="s">
        <v>1349</v>
      </c>
      <c r="G1077" s="140"/>
      <c r="H1077" s="144">
        <v>1</v>
      </c>
      <c r="I1077" s="61"/>
      <c r="J1077" s="140"/>
      <c r="K1077" s="140"/>
      <c r="L1077" s="194"/>
      <c r="M1077" s="140"/>
      <c r="N1077" s="140"/>
      <c r="O1077" s="140"/>
      <c r="P1077" s="140"/>
      <c r="Q1077" s="140"/>
      <c r="R1077" s="140"/>
      <c r="S1077" s="140"/>
      <c r="T1077" s="140"/>
      <c r="U1077" s="140"/>
      <c r="V1077" s="140"/>
      <c r="W1077" s="231"/>
      <c r="AT1077" s="60" t="s">
        <v>225</v>
      </c>
      <c r="AU1077" s="60" t="s">
        <v>93</v>
      </c>
      <c r="AV1077" s="13" t="s">
        <v>93</v>
      </c>
      <c r="AW1077" s="13" t="s">
        <v>38</v>
      </c>
      <c r="AX1077" s="13" t="s">
        <v>83</v>
      </c>
      <c r="AY1077" s="60" t="s">
        <v>216</v>
      </c>
    </row>
    <row r="1078" spans="1:51" s="13" customFormat="1" ht="12">
      <c r="A1078" s="140"/>
      <c r="B1078" s="141"/>
      <c r="C1078" s="140"/>
      <c r="D1078" s="137" t="s">
        <v>225</v>
      </c>
      <c r="E1078" s="142" t="s">
        <v>1</v>
      </c>
      <c r="F1078" s="143" t="s">
        <v>1350</v>
      </c>
      <c r="G1078" s="140"/>
      <c r="H1078" s="144">
        <v>1</v>
      </c>
      <c r="I1078" s="61"/>
      <c r="J1078" s="140"/>
      <c r="K1078" s="140"/>
      <c r="L1078" s="194"/>
      <c r="M1078" s="140"/>
      <c r="N1078" s="140"/>
      <c r="O1078" s="140"/>
      <c r="P1078" s="140"/>
      <c r="Q1078" s="140"/>
      <c r="R1078" s="140"/>
      <c r="S1078" s="140"/>
      <c r="T1078" s="140"/>
      <c r="U1078" s="140"/>
      <c r="V1078" s="140"/>
      <c r="W1078" s="231"/>
      <c r="AT1078" s="60" t="s">
        <v>225</v>
      </c>
      <c r="AU1078" s="60" t="s">
        <v>93</v>
      </c>
      <c r="AV1078" s="13" t="s">
        <v>93</v>
      </c>
      <c r="AW1078" s="13" t="s">
        <v>38</v>
      </c>
      <c r="AX1078" s="13" t="s">
        <v>83</v>
      </c>
      <c r="AY1078" s="60" t="s">
        <v>216</v>
      </c>
    </row>
    <row r="1079" spans="1:51" s="13" customFormat="1" ht="12">
      <c r="A1079" s="140"/>
      <c r="B1079" s="141"/>
      <c r="C1079" s="140"/>
      <c r="D1079" s="137" t="s">
        <v>225</v>
      </c>
      <c r="E1079" s="142" t="s">
        <v>1</v>
      </c>
      <c r="F1079" s="143" t="s">
        <v>1351</v>
      </c>
      <c r="G1079" s="140"/>
      <c r="H1079" s="144">
        <v>1</v>
      </c>
      <c r="I1079" s="61"/>
      <c r="J1079" s="140"/>
      <c r="K1079" s="140"/>
      <c r="L1079" s="194"/>
      <c r="M1079" s="140"/>
      <c r="N1079" s="140"/>
      <c r="O1079" s="140"/>
      <c r="P1079" s="140"/>
      <c r="Q1079" s="140"/>
      <c r="R1079" s="140"/>
      <c r="S1079" s="140"/>
      <c r="T1079" s="140"/>
      <c r="U1079" s="140"/>
      <c r="V1079" s="140"/>
      <c r="W1079" s="231"/>
      <c r="AT1079" s="60" t="s">
        <v>225</v>
      </c>
      <c r="AU1079" s="60" t="s">
        <v>93</v>
      </c>
      <c r="AV1079" s="13" t="s">
        <v>93</v>
      </c>
      <c r="AW1079" s="13" t="s">
        <v>38</v>
      </c>
      <c r="AX1079" s="13" t="s">
        <v>83</v>
      </c>
      <c r="AY1079" s="60" t="s">
        <v>216</v>
      </c>
    </row>
    <row r="1080" spans="1:51" s="13" customFormat="1" ht="12">
      <c r="A1080" s="140"/>
      <c r="B1080" s="141"/>
      <c r="C1080" s="140"/>
      <c r="D1080" s="137" t="s">
        <v>225</v>
      </c>
      <c r="E1080" s="142" t="s">
        <v>1</v>
      </c>
      <c r="F1080" s="143" t="s">
        <v>1352</v>
      </c>
      <c r="G1080" s="140"/>
      <c r="H1080" s="144">
        <v>1</v>
      </c>
      <c r="I1080" s="61"/>
      <c r="J1080" s="140"/>
      <c r="K1080" s="140"/>
      <c r="L1080" s="194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231"/>
      <c r="AT1080" s="60" t="s">
        <v>225</v>
      </c>
      <c r="AU1080" s="60" t="s">
        <v>93</v>
      </c>
      <c r="AV1080" s="13" t="s">
        <v>93</v>
      </c>
      <c r="AW1080" s="13" t="s">
        <v>38</v>
      </c>
      <c r="AX1080" s="13" t="s">
        <v>83</v>
      </c>
      <c r="AY1080" s="60" t="s">
        <v>216</v>
      </c>
    </row>
    <row r="1081" spans="1:51" s="13" customFormat="1" ht="12">
      <c r="A1081" s="140"/>
      <c r="B1081" s="141"/>
      <c r="C1081" s="140"/>
      <c r="D1081" s="137" t="s">
        <v>225</v>
      </c>
      <c r="E1081" s="142" t="s">
        <v>1</v>
      </c>
      <c r="F1081" s="143" t="s">
        <v>1353</v>
      </c>
      <c r="G1081" s="140"/>
      <c r="H1081" s="144">
        <v>1</v>
      </c>
      <c r="I1081" s="61"/>
      <c r="J1081" s="140"/>
      <c r="K1081" s="140"/>
      <c r="L1081" s="194"/>
      <c r="M1081" s="140"/>
      <c r="N1081" s="140"/>
      <c r="O1081" s="140"/>
      <c r="P1081" s="140"/>
      <c r="Q1081" s="140"/>
      <c r="R1081" s="140"/>
      <c r="S1081" s="140"/>
      <c r="T1081" s="140"/>
      <c r="U1081" s="140"/>
      <c r="V1081" s="140"/>
      <c r="W1081" s="231"/>
      <c r="AT1081" s="60" t="s">
        <v>225</v>
      </c>
      <c r="AU1081" s="60" t="s">
        <v>93</v>
      </c>
      <c r="AV1081" s="13" t="s">
        <v>93</v>
      </c>
      <c r="AW1081" s="13" t="s">
        <v>38</v>
      </c>
      <c r="AX1081" s="13" t="s">
        <v>83</v>
      </c>
      <c r="AY1081" s="60" t="s">
        <v>216</v>
      </c>
    </row>
    <row r="1082" spans="1:51" s="13" customFormat="1" ht="12">
      <c r="A1082" s="140"/>
      <c r="B1082" s="141"/>
      <c r="C1082" s="140"/>
      <c r="D1082" s="137" t="s">
        <v>225</v>
      </c>
      <c r="E1082" s="142" t="s">
        <v>1</v>
      </c>
      <c r="F1082" s="143" t="s">
        <v>1354</v>
      </c>
      <c r="G1082" s="140"/>
      <c r="H1082" s="144">
        <v>1</v>
      </c>
      <c r="I1082" s="61"/>
      <c r="J1082" s="140"/>
      <c r="K1082" s="140"/>
      <c r="L1082" s="194"/>
      <c r="M1082" s="140"/>
      <c r="N1082" s="140"/>
      <c r="O1082" s="140"/>
      <c r="P1082" s="140"/>
      <c r="Q1082" s="140"/>
      <c r="R1082" s="140"/>
      <c r="S1082" s="140"/>
      <c r="T1082" s="140"/>
      <c r="U1082" s="140"/>
      <c r="V1082" s="140"/>
      <c r="W1082" s="231"/>
      <c r="AT1082" s="60" t="s">
        <v>225</v>
      </c>
      <c r="AU1082" s="60" t="s">
        <v>93</v>
      </c>
      <c r="AV1082" s="13" t="s">
        <v>93</v>
      </c>
      <c r="AW1082" s="13" t="s">
        <v>38</v>
      </c>
      <c r="AX1082" s="13" t="s">
        <v>83</v>
      </c>
      <c r="AY1082" s="60" t="s">
        <v>216</v>
      </c>
    </row>
    <row r="1083" spans="1:51" s="13" customFormat="1" ht="12">
      <c r="A1083" s="140"/>
      <c r="B1083" s="141"/>
      <c r="C1083" s="140"/>
      <c r="D1083" s="137" t="s">
        <v>225</v>
      </c>
      <c r="E1083" s="142" t="s">
        <v>1</v>
      </c>
      <c r="F1083" s="143" t="s">
        <v>1355</v>
      </c>
      <c r="G1083" s="140"/>
      <c r="H1083" s="144">
        <v>1</v>
      </c>
      <c r="I1083" s="61"/>
      <c r="J1083" s="140"/>
      <c r="K1083" s="140"/>
      <c r="L1083" s="194"/>
      <c r="M1083" s="140"/>
      <c r="N1083" s="140"/>
      <c r="O1083" s="140"/>
      <c r="P1083" s="140"/>
      <c r="Q1083" s="140"/>
      <c r="R1083" s="140"/>
      <c r="S1083" s="140"/>
      <c r="T1083" s="140"/>
      <c r="U1083" s="140"/>
      <c r="V1083" s="140"/>
      <c r="W1083" s="231"/>
      <c r="AT1083" s="60" t="s">
        <v>225</v>
      </c>
      <c r="AU1083" s="60" t="s">
        <v>93</v>
      </c>
      <c r="AV1083" s="13" t="s">
        <v>93</v>
      </c>
      <c r="AW1083" s="13" t="s">
        <v>38</v>
      </c>
      <c r="AX1083" s="13" t="s">
        <v>83</v>
      </c>
      <c r="AY1083" s="60" t="s">
        <v>216</v>
      </c>
    </row>
    <row r="1084" spans="1:51" s="13" customFormat="1" ht="12">
      <c r="A1084" s="140"/>
      <c r="B1084" s="141"/>
      <c r="C1084" s="140"/>
      <c r="D1084" s="137" t="s">
        <v>225</v>
      </c>
      <c r="E1084" s="142" t="s">
        <v>1</v>
      </c>
      <c r="F1084" s="143" t="s">
        <v>1356</v>
      </c>
      <c r="G1084" s="140"/>
      <c r="H1084" s="144">
        <v>1</v>
      </c>
      <c r="I1084" s="61"/>
      <c r="J1084" s="140"/>
      <c r="K1084" s="140"/>
      <c r="L1084" s="194"/>
      <c r="M1084" s="140"/>
      <c r="N1084" s="140"/>
      <c r="O1084" s="140"/>
      <c r="P1084" s="140"/>
      <c r="Q1084" s="140"/>
      <c r="R1084" s="140"/>
      <c r="S1084" s="140"/>
      <c r="T1084" s="140"/>
      <c r="U1084" s="140"/>
      <c r="V1084" s="140"/>
      <c r="W1084" s="231"/>
      <c r="AT1084" s="60" t="s">
        <v>225</v>
      </c>
      <c r="AU1084" s="60" t="s">
        <v>93</v>
      </c>
      <c r="AV1084" s="13" t="s">
        <v>93</v>
      </c>
      <c r="AW1084" s="13" t="s">
        <v>38</v>
      </c>
      <c r="AX1084" s="13" t="s">
        <v>83</v>
      </c>
      <c r="AY1084" s="60" t="s">
        <v>216</v>
      </c>
    </row>
    <row r="1085" spans="1:51" s="13" customFormat="1" ht="12">
      <c r="A1085" s="140"/>
      <c r="B1085" s="141"/>
      <c r="C1085" s="140"/>
      <c r="D1085" s="137" t="s">
        <v>225</v>
      </c>
      <c r="E1085" s="142" t="s">
        <v>1</v>
      </c>
      <c r="F1085" s="143" t="s">
        <v>1357</v>
      </c>
      <c r="G1085" s="140"/>
      <c r="H1085" s="144">
        <v>1</v>
      </c>
      <c r="I1085" s="61"/>
      <c r="J1085" s="140"/>
      <c r="K1085" s="140"/>
      <c r="L1085" s="194"/>
      <c r="M1085" s="140"/>
      <c r="N1085" s="140"/>
      <c r="O1085" s="140"/>
      <c r="P1085" s="140"/>
      <c r="Q1085" s="140"/>
      <c r="R1085" s="140"/>
      <c r="S1085" s="140"/>
      <c r="T1085" s="140"/>
      <c r="U1085" s="140"/>
      <c r="V1085" s="140"/>
      <c r="W1085" s="231"/>
      <c r="AT1085" s="60" t="s">
        <v>225</v>
      </c>
      <c r="AU1085" s="60" t="s">
        <v>93</v>
      </c>
      <c r="AV1085" s="13" t="s">
        <v>93</v>
      </c>
      <c r="AW1085" s="13" t="s">
        <v>38</v>
      </c>
      <c r="AX1085" s="13" t="s">
        <v>83</v>
      </c>
      <c r="AY1085" s="60" t="s">
        <v>216</v>
      </c>
    </row>
    <row r="1086" spans="1:51" s="13" customFormat="1" ht="12">
      <c r="A1086" s="140"/>
      <c r="B1086" s="141"/>
      <c r="C1086" s="140"/>
      <c r="D1086" s="137" t="s">
        <v>225</v>
      </c>
      <c r="E1086" s="142" t="s">
        <v>1</v>
      </c>
      <c r="F1086" s="143" t="s">
        <v>1358</v>
      </c>
      <c r="G1086" s="140"/>
      <c r="H1086" s="144">
        <v>1</v>
      </c>
      <c r="I1086" s="61"/>
      <c r="J1086" s="140"/>
      <c r="K1086" s="140"/>
      <c r="L1086" s="194"/>
      <c r="M1086" s="140"/>
      <c r="N1086" s="140"/>
      <c r="O1086" s="140"/>
      <c r="P1086" s="140"/>
      <c r="Q1086" s="140"/>
      <c r="R1086" s="140"/>
      <c r="S1086" s="140"/>
      <c r="T1086" s="140"/>
      <c r="U1086" s="140"/>
      <c r="V1086" s="140"/>
      <c r="W1086" s="231"/>
      <c r="AT1086" s="60" t="s">
        <v>225</v>
      </c>
      <c r="AU1086" s="60" t="s">
        <v>93</v>
      </c>
      <c r="AV1086" s="13" t="s">
        <v>93</v>
      </c>
      <c r="AW1086" s="13" t="s">
        <v>38</v>
      </c>
      <c r="AX1086" s="13" t="s">
        <v>83</v>
      </c>
      <c r="AY1086" s="60" t="s">
        <v>216</v>
      </c>
    </row>
    <row r="1087" spans="1:51" s="13" customFormat="1" ht="12">
      <c r="A1087" s="140"/>
      <c r="B1087" s="141"/>
      <c r="C1087" s="140"/>
      <c r="D1087" s="137" t="s">
        <v>225</v>
      </c>
      <c r="E1087" s="142" t="s">
        <v>1</v>
      </c>
      <c r="F1087" s="143" t="s">
        <v>1359</v>
      </c>
      <c r="G1087" s="140"/>
      <c r="H1087" s="144">
        <v>4</v>
      </c>
      <c r="I1087" s="61"/>
      <c r="J1087" s="140"/>
      <c r="K1087" s="140"/>
      <c r="L1087" s="194"/>
      <c r="M1087" s="140"/>
      <c r="N1087" s="140"/>
      <c r="O1087" s="140"/>
      <c r="P1087" s="140"/>
      <c r="Q1087" s="140"/>
      <c r="R1087" s="140"/>
      <c r="S1087" s="140"/>
      <c r="T1087" s="140"/>
      <c r="U1087" s="140"/>
      <c r="V1087" s="140"/>
      <c r="W1087" s="231"/>
      <c r="AT1087" s="60" t="s">
        <v>225</v>
      </c>
      <c r="AU1087" s="60" t="s">
        <v>93</v>
      </c>
      <c r="AV1087" s="13" t="s">
        <v>93</v>
      </c>
      <c r="AW1087" s="13" t="s">
        <v>38</v>
      </c>
      <c r="AX1087" s="13" t="s">
        <v>83</v>
      </c>
      <c r="AY1087" s="60" t="s">
        <v>216</v>
      </c>
    </row>
    <row r="1088" spans="1:51" s="13" customFormat="1" ht="12">
      <c r="A1088" s="140"/>
      <c r="B1088" s="141"/>
      <c r="C1088" s="140"/>
      <c r="D1088" s="137" t="s">
        <v>225</v>
      </c>
      <c r="E1088" s="142" t="s">
        <v>1</v>
      </c>
      <c r="F1088" s="143" t="s">
        <v>1360</v>
      </c>
      <c r="G1088" s="140"/>
      <c r="H1088" s="144">
        <v>1</v>
      </c>
      <c r="I1088" s="61"/>
      <c r="J1088" s="140"/>
      <c r="K1088" s="140"/>
      <c r="L1088" s="194"/>
      <c r="M1088" s="140"/>
      <c r="N1088" s="140"/>
      <c r="O1088" s="140"/>
      <c r="P1088" s="140"/>
      <c r="Q1088" s="140"/>
      <c r="R1088" s="140"/>
      <c r="S1088" s="140"/>
      <c r="T1088" s="140"/>
      <c r="U1088" s="140"/>
      <c r="V1088" s="140"/>
      <c r="W1088" s="231"/>
      <c r="AT1088" s="60" t="s">
        <v>225</v>
      </c>
      <c r="AU1088" s="60" t="s">
        <v>93</v>
      </c>
      <c r="AV1088" s="13" t="s">
        <v>93</v>
      </c>
      <c r="AW1088" s="13" t="s">
        <v>38</v>
      </c>
      <c r="AX1088" s="13" t="s">
        <v>83</v>
      </c>
      <c r="AY1088" s="60" t="s">
        <v>216</v>
      </c>
    </row>
    <row r="1089" spans="1:51" s="13" customFormat="1" ht="12">
      <c r="A1089" s="140"/>
      <c r="B1089" s="141"/>
      <c r="C1089" s="140"/>
      <c r="D1089" s="137" t="s">
        <v>225</v>
      </c>
      <c r="E1089" s="142" t="s">
        <v>1</v>
      </c>
      <c r="F1089" s="143" t="s">
        <v>1361</v>
      </c>
      <c r="G1089" s="140"/>
      <c r="H1089" s="144">
        <v>4</v>
      </c>
      <c r="I1089" s="61"/>
      <c r="J1089" s="140"/>
      <c r="K1089" s="140"/>
      <c r="L1089" s="194"/>
      <c r="M1089" s="140"/>
      <c r="N1089" s="140"/>
      <c r="O1089" s="140"/>
      <c r="P1089" s="140"/>
      <c r="Q1089" s="140"/>
      <c r="R1089" s="140"/>
      <c r="S1089" s="140"/>
      <c r="T1089" s="140"/>
      <c r="U1089" s="140"/>
      <c r="V1089" s="140"/>
      <c r="W1089" s="231"/>
      <c r="AT1089" s="60" t="s">
        <v>225</v>
      </c>
      <c r="AU1089" s="60" t="s">
        <v>93</v>
      </c>
      <c r="AV1089" s="13" t="s">
        <v>93</v>
      </c>
      <c r="AW1089" s="13" t="s">
        <v>38</v>
      </c>
      <c r="AX1089" s="13" t="s">
        <v>83</v>
      </c>
      <c r="AY1089" s="60" t="s">
        <v>216</v>
      </c>
    </row>
    <row r="1090" spans="1:51" s="13" customFormat="1" ht="12">
      <c r="A1090" s="140"/>
      <c r="B1090" s="141"/>
      <c r="C1090" s="140"/>
      <c r="D1090" s="137" t="s">
        <v>225</v>
      </c>
      <c r="E1090" s="142" t="s">
        <v>1</v>
      </c>
      <c r="F1090" s="143" t="s">
        <v>1362</v>
      </c>
      <c r="G1090" s="140"/>
      <c r="H1090" s="144">
        <v>4</v>
      </c>
      <c r="I1090" s="61"/>
      <c r="J1090" s="140"/>
      <c r="K1090" s="140"/>
      <c r="L1090" s="194"/>
      <c r="M1090" s="140"/>
      <c r="N1090" s="140"/>
      <c r="O1090" s="140"/>
      <c r="P1090" s="140"/>
      <c r="Q1090" s="140"/>
      <c r="R1090" s="140"/>
      <c r="S1090" s="140"/>
      <c r="T1090" s="140"/>
      <c r="U1090" s="140"/>
      <c r="V1090" s="140"/>
      <c r="W1090" s="231"/>
      <c r="AT1090" s="60" t="s">
        <v>225</v>
      </c>
      <c r="AU1090" s="60" t="s">
        <v>93</v>
      </c>
      <c r="AV1090" s="13" t="s">
        <v>93</v>
      </c>
      <c r="AW1090" s="13" t="s">
        <v>38</v>
      </c>
      <c r="AX1090" s="13" t="s">
        <v>83</v>
      </c>
      <c r="AY1090" s="60" t="s">
        <v>216</v>
      </c>
    </row>
    <row r="1091" spans="1:51" s="13" customFormat="1" ht="12">
      <c r="A1091" s="140"/>
      <c r="B1091" s="141"/>
      <c r="C1091" s="140"/>
      <c r="D1091" s="137" t="s">
        <v>225</v>
      </c>
      <c r="E1091" s="142" t="s">
        <v>1</v>
      </c>
      <c r="F1091" s="143" t="s">
        <v>1363</v>
      </c>
      <c r="G1091" s="140"/>
      <c r="H1091" s="144">
        <v>4</v>
      </c>
      <c r="I1091" s="61"/>
      <c r="J1091" s="140"/>
      <c r="K1091" s="140"/>
      <c r="L1091" s="194"/>
      <c r="M1091" s="140"/>
      <c r="N1091" s="140"/>
      <c r="O1091" s="140"/>
      <c r="P1091" s="140"/>
      <c r="Q1091" s="140"/>
      <c r="R1091" s="140"/>
      <c r="S1091" s="140"/>
      <c r="T1091" s="140"/>
      <c r="U1091" s="140"/>
      <c r="V1091" s="140"/>
      <c r="W1091" s="231"/>
      <c r="AT1091" s="60" t="s">
        <v>225</v>
      </c>
      <c r="AU1091" s="60" t="s">
        <v>93</v>
      </c>
      <c r="AV1091" s="13" t="s">
        <v>93</v>
      </c>
      <c r="AW1091" s="13" t="s">
        <v>38</v>
      </c>
      <c r="AX1091" s="13" t="s">
        <v>83</v>
      </c>
      <c r="AY1091" s="60" t="s">
        <v>216</v>
      </c>
    </row>
    <row r="1092" spans="1:51" s="13" customFormat="1" ht="12">
      <c r="A1092" s="140"/>
      <c r="B1092" s="141"/>
      <c r="C1092" s="140"/>
      <c r="D1092" s="137" t="s">
        <v>225</v>
      </c>
      <c r="E1092" s="142" t="s">
        <v>1</v>
      </c>
      <c r="F1092" s="143" t="s">
        <v>1364</v>
      </c>
      <c r="G1092" s="140"/>
      <c r="H1092" s="144">
        <v>4</v>
      </c>
      <c r="I1092" s="61"/>
      <c r="J1092" s="140"/>
      <c r="K1092" s="140"/>
      <c r="L1092" s="194"/>
      <c r="M1092" s="140"/>
      <c r="N1092" s="140"/>
      <c r="O1092" s="140"/>
      <c r="P1092" s="140"/>
      <c r="Q1092" s="140"/>
      <c r="R1092" s="140"/>
      <c r="S1092" s="140"/>
      <c r="T1092" s="140"/>
      <c r="U1092" s="140"/>
      <c r="V1092" s="140"/>
      <c r="W1092" s="231"/>
      <c r="AT1092" s="60" t="s">
        <v>225</v>
      </c>
      <c r="AU1092" s="60" t="s">
        <v>93</v>
      </c>
      <c r="AV1092" s="13" t="s">
        <v>93</v>
      </c>
      <c r="AW1092" s="13" t="s">
        <v>38</v>
      </c>
      <c r="AX1092" s="13" t="s">
        <v>83</v>
      </c>
      <c r="AY1092" s="60" t="s">
        <v>216</v>
      </c>
    </row>
    <row r="1093" spans="1:51" s="13" customFormat="1" ht="12">
      <c r="A1093" s="140"/>
      <c r="B1093" s="141"/>
      <c r="C1093" s="140"/>
      <c r="D1093" s="137" t="s">
        <v>225</v>
      </c>
      <c r="E1093" s="142" t="s">
        <v>1</v>
      </c>
      <c r="F1093" s="143" t="s">
        <v>1365</v>
      </c>
      <c r="G1093" s="140"/>
      <c r="H1093" s="144">
        <v>4</v>
      </c>
      <c r="I1093" s="61"/>
      <c r="J1093" s="140"/>
      <c r="K1093" s="140"/>
      <c r="L1093" s="194"/>
      <c r="M1093" s="140"/>
      <c r="N1093" s="140"/>
      <c r="O1093" s="140"/>
      <c r="P1093" s="140"/>
      <c r="Q1093" s="140"/>
      <c r="R1093" s="140"/>
      <c r="S1093" s="140"/>
      <c r="T1093" s="140"/>
      <c r="U1093" s="140"/>
      <c r="V1093" s="140"/>
      <c r="W1093" s="231"/>
      <c r="AT1093" s="60" t="s">
        <v>225</v>
      </c>
      <c r="AU1093" s="60" t="s">
        <v>93</v>
      </c>
      <c r="AV1093" s="13" t="s">
        <v>93</v>
      </c>
      <c r="AW1093" s="13" t="s">
        <v>38</v>
      </c>
      <c r="AX1093" s="13" t="s">
        <v>83</v>
      </c>
      <c r="AY1093" s="60" t="s">
        <v>216</v>
      </c>
    </row>
    <row r="1094" spans="1:51" s="13" customFormat="1" ht="12">
      <c r="A1094" s="140"/>
      <c r="B1094" s="141"/>
      <c r="C1094" s="140"/>
      <c r="D1094" s="137" t="s">
        <v>225</v>
      </c>
      <c r="E1094" s="142" t="s">
        <v>1</v>
      </c>
      <c r="F1094" s="143" t="s">
        <v>1366</v>
      </c>
      <c r="G1094" s="140"/>
      <c r="H1094" s="144">
        <v>4</v>
      </c>
      <c r="I1094" s="61"/>
      <c r="J1094" s="140"/>
      <c r="K1094" s="140"/>
      <c r="L1094" s="194"/>
      <c r="M1094" s="140"/>
      <c r="N1094" s="140"/>
      <c r="O1094" s="140"/>
      <c r="P1094" s="140"/>
      <c r="Q1094" s="140"/>
      <c r="R1094" s="140"/>
      <c r="S1094" s="140"/>
      <c r="T1094" s="140"/>
      <c r="U1094" s="140"/>
      <c r="V1094" s="140"/>
      <c r="W1094" s="231"/>
      <c r="AT1094" s="60" t="s">
        <v>225</v>
      </c>
      <c r="AU1094" s="60" t="s">
        <v>93</v>
      </c>
      <c r="AV1094" s="13" t="s">
        <v>93</v>
      </c>
      <c r="AW1094" s="13" t="s">
        <v>38</v>
      </c>
      <c r="AX1094" s="13" t="s">
        <v>83</v>
      </c>
      <c r="AY1094" s="60" t="s">
        <v>216</v>
      </c>
    </row>
    <row r="1095" spans="1:51" s="13" customFormat="1" ht="12">
      <c r="A1095" s="140"/>
      <c r="B1095" s="141"/>
      <c r="C1095" s="140"/>
      <c r="D1095" s="137" t="s">
        <v>225</v>
      </c>
      <c r="E1095" s="142" t="s">
        <v>1</v>
      </c>
      <c r="F1095" s="143" t="s">
        <v>1302</v>
      </c>
      <c r="G1095" s="140"/>
      <c r="H1095" s="144">
        <v>1</v>
      </c>
      <c r="I1095" s="61"/>
      <c r="J1095" s="140"/>
      <c r="K1095" s="140"/>
      <c r="L1095" s="194"/>
      <c r="M1095" s="140"/>
      <c r="N1095" s="140"/>
      <c r="O1095" s="140"/>
      <c r="P1095" s="140"/>
      <c r="Q1095" s="140"/>
      <c r="R1095" s="140"/>
      <c r="S1095" s="140"/>
      <c r="T1095" s="140"/>
      <c r="U1095" s="140"/>
      <c r="V1095" s="140"/>
      <c r="W1095" s="231"/>
      <c r="AT1095" s="60" t="s">
        <v>225</v>
      </c>
      <c r="AU1095" s="60" t="s">
        <v>93</v>
      </c>
      <c r="AV1095" s="13" t="s">
        <v>93</v>
      </c>
      <c r="AW1095" s="13" t="s">
        <v>38</v>
      </c>
      <c r="AX1095" s="13" t="s">
        <v>83</v>
      </c>
      <c r="AY1095" s="60" t="s">
        <v>216</v>
      </c>
    </row>
    <row r="1096" spans="1:51" s="13" customFormat="1" ht="12">
      <c r="A1096" s="140"/>
      <c r="B1096" s="141"/>
      <c r="C1096" s="140"/>
      <c r="D1096" s="137" t="s">
        <v>225</v>
      </c>
      <c r="E1096" s="142" t="s">
        <v>1</v>
      </c>
      <c r="F1096" s="143" t="s">
        <v>1367</v>
      </c>
      <c r="G1096" s="140"/>
      <c r="H1096" s="144">
        <v>1</v>
      </c>
      <c r="I1096" s="61"/>
      <c r="J1096" s="140"/>
      <c r="K1096" s="140"/>
      <c r="L1096" s="194"/>
      <c r="M1096" s="140"/>
      <c r="N1096" s="140"/>
      <c r="O1096" s="140"/>
      <c r="P1096" s="140"/>
      <c r="Q1096" s="140"/>
      <c r="R1096" s="140"/>
      <c r="S1096" s="140"/>
      <c r="T1096" s="140"/>
      <c r="U1096" s="140"/>
      <c r="V1096" s="140"/>
      <c r="W1096" s="231"/>
      <c r="AT1096" s="60" t="s">
        <v>225</v>
      </c>
      <c r="AU1096" s="60" t="s">
        <v>93</v>
      </c>
      <c r="AV1096" s="13" t="s">
        <v>93</v>
      </c>
      <c r="AW1096" s="13" t="s">
        <v>38</v>
      </c>
      <c r="AX1096" s="13" t="s">
        <v>83</v>
      </c>
      <c r="AY1096" s="60" t="s">
        <v>216</v>
      </c>
    </row>
    <row r="1097" spans="1:51" s="14" customFormat="1" ht="12">
      <c r="A1097" s="145"/>
      <c r="B1097" s="146"/>
      <c r="C1097" s="145"/>
      <c r="D1097" s="137" t="s">
        <v>225</v>
      </c>
      <c r="E1097" s="147" t="s">
        <v>1</v>
      </c>
      <c r="F1097" s="148" t="s">
        <v>229</v>
      </c>
      <c r="G1097" s="145"/>
      <c r="H1097" s="149">
        <v>46</v>
      </c>
      <c r="I1097" s="63"/>
      <c r="J1097" s="145"/>
      <c r="K1097" s="145"/>
      <c r="L1097" s="200"/>
      <c r="M1097" s="145"/>
      <c r="N1097" s="145"/>
      <c r="O1097" s="145"/>
      <c r="P1097" s="145"/>
      <c r="Q1097" s="145"/>
      <c r="R1097" s="145"/>
      <c r="S1097" s="145"/>
      <c r="T1097" s="145"/>
      <c r="U1097" s="145"/>
      <c r="V1097" s="145"/>
      <c r="W1097" s="235"/>
      <c r="AT1097" s="62" t="s">
        <v>225</v>
      </c>
      <c r="AU1097" s="62" t="s">
        <v>93</v>
      </c>
      <c r="AV1097" s="14" t="s">
        <v>223</v>
      </c>
      <c r="AW1097" s="14" t="s">
        <v>38</v>
      </c>
      <c r="AX1097" s="14" t="s">
        <v>91</v>
      </c>
      <c r="AY1097" s="62" t="s">
        <v>216</v>
      </c>
    </row>
    <row r="1098" spans="1:65" s="2" customFormat="1" ht="16.5" customHeight="1">
      <c r="A1098" s="83"/>
      <c r="B1098" s="84"/>
      <c r="C1098" s="130" t="s">
        <v>1368</v>
      </c>
      <c r="D1098" s="130" t="s">
        <v>218</v>
      </c>
      <c r="E1098" s="131" t="s">
        <v>1369</v>
      </c>
      <c r="F1098" s="132" t="s">
        <v>1370</v>
      </c>
      <c r="G1098" s="133" t="s">
        <v>315</v>
      </c>
      <c r="H1098" s="134">
        <v>465</v>
      </c>
      <c r="I1098" s="57"/>
      <c r="J1098" s="187">
        <f>ROUND(I1098*H1098,2)</f>
        <v>0</v>
      </c>
      <c r="K1098" s="132" t="s">
        <v>1</v>
      </c>
      <c r="L1098" s="188">
        <f>J1098</f>
        <v>0</v>
      </c>
      <c r="M1098" s="217"/>
      <c r="N1098" s="217"/>
      <c r="O1098" s="217"/>
      <c r="P1098" s="217"/>
      <c r="Q1098" s="217"/>
      <c r="R1098" s="217"/>
      <c r="S1098" s="217"/>
      <c r="T1098" s="217"/>
      <c r="U1098" s="217"/>
      <c r="V1098" s="217"/>
      <c r="W1098" s="249"/>
      <c r="X1098" s="26"/>
      <c r="Y1098" s="26"/>
      <c r="Z1098" s="26"/>
      <c r="AA1098" s="26"/>
      <c r="AB1098" s="26"/>
      <c r="AC1098" s="26"/>
      <c r="AD1098" s="26"/>
      <c r="AE1098" s="26"/>
      <c r="AR1098" s="58" t="s">
        <v>223</v>
      </c>
      <c r="AT1098" s="58" t="s">
        <v>218</v>
      </c>
      <c r="AU1098" s="58" t="s">
        <v>93</v>
      </c>
      <c r="AY1098" s="18" t="s">
        <v>216</v>
      </c>
      <c r="BE1098" s="59">
        <f>IF(N1098="základní",J1098,0)</f>
        <v>0</v>
      </c>
      <c r="BF1098" s="59">
        <f>IF(N1098="snížená",J1098,0)</f>
        <v>0</v>
      </c>
      <c r="BG1098" s="59">
        <f>IF(N1098="zákl. přenesená",J1098,0)</f>
        <v>0</v>
      </c>
      <c r="BH1098" s="59">
        <f>IF(N1098="sníž. přenesená",J1098,0)</f>
        <v>0</v>
      </c>
      <c r="BI1098" s="59">
        <f>IF(N1098="nulová",J1098,0)</f>
        <v>0</v>
      </c>
      <c r="BJ1098" s="18" t="s">
        <v>91</v>
      </c>
      <c r="BK1098" s="59">
        <f>ROUND(I1098*H1098,2)</f>
        <v>0</v>
      </c>
      <c r="BL1098" s="18" t="s">
        <v>223</v>
      </c>
      <c r="BM1098" s="58" t="s">
        <v>1371</v>
      </c>
    </row>
    <row r="1099" spans="1:51" s="13" customFormat="1" ht="12">
      <c r="A1099" s="140"/>
      <c r="B1099" s="141"/>
      <c r="C1099" s="140"/>
      <c r="D1099" s="137" t="s">
        <v>225</v>
      </c>
      <c r="E1099" s="142" t="s">
        <v>1</v>
      </c>
      <c r="F1099" s="143" t="s">
        <v>1372</v>
      </c>
      <c r="G1099" s="140"/>
      <c r="H1099" s="144">
        <v>15</v>
      </c>
      <c r="I1099" s="61"/>
      <c r="J1099" s="140"/>
      <c r="K1099" s="140"/>
      <c r="L1099" s="194"/>
      <c r="M1099" s="140"/>
      <c r="N1099" s="140"/>
      <c r="O1099" s="140"/>
      <c r="P1099" s="140"/>
      <c r="Q1099" s="140"/>
      <c r="R1099" s="140"/>
      <c r="S1099" s="140"/>
      <c r="T1099" s="140"/>
      <c r="U1099" s="140"/>
      <c r="V1099" s="140"/>
      <c r="W1099" s="231"/>
      <c r="AT1099" s="60" t="s">
        <v>225</v>
      </c>
      <c r="AU1099" s="60" t="s">
        <v>93</v>
      </c>
      <c r="AV1099" s="13" t="s">
        <v>93</v>
      </c>
      <c r="AW1099" s="13" t="s">
        <v>38</v>
      </c>
      <c r="AX1099" s="13" t="s">
        <v>83</v>
      </c>
      <c r="AY1099" s="60" t="s">
        <v>216</v>
      </c>
    </row>
    <row r="1100" spans="1:51" s="13" customFormat="1" ht="12">
      <c r="A1100" s="140"/>
      <c r="B1100" s="141"/>
      <c r="C1100" s="140"/>
      <c r="D1100" s="137" t="s">
        <v>225</v>
      </c>
      <c r="E1100" s="142" t="s">
        <v>1</v>
      </c>
      <c r="F1100" s="143" t="s">
        <v>1373</v>
      </c>
      <c r="G1100" s="140"/>
      <c r="H1100" s="144">
        <v>15</v>
      </c>
      <c r="I1100" s="61"/>
      <c r="J1100" s="140"/>
      <c r="K1100" s="140"/>
      <c r="L1100" s="194"/>
      <c r="M1100" s="140"/>
      <c r="N1100" s="140"/>
      <c r="O1100" s="140"/>
      <c r="P1100" s="140"/>
      <c r="Q1100" s="140"/>
      <c r="R1100" s="140"/>
      <c r="S1100" s="140"/>
      <c r="T1100" s="140"/>
      <c r="U1100" s="140"/>
      <c r="V1100" s="140"/>
      <c r="W1100" s="231"/>
      <c r="AT1100" s="60" t="s">
        <v>225</v>
      </c>
      <c r="AU1100" s="60" t="s">
        <v>93</v>
      </c>
      <c r="AV1100" s="13" t="s">
        <v>93</v>
      </c>
      <c r="AW1100" s="13" t="s">
        <v>38</v>
      </c>
      <c r="AX1100" s="13" t="s">
        <v>83</v>
      </c>
      <c r="AY1100" s="60" t="s">
        <v>216</v>
      </c>
    </row>
    <row r="1101" spans="1:51" s="13" customFormat="1" ht="12">
      <c r="A1101" s="140"/>
      <c r="B1101" s="141"/>
      <c r="C1101" s="140"/>
      <c r="D1101" s="137" t="s">
        <v>225</v>
      </c>
      <c r="E1101" s="142" t="s">
        <v>1</v>
      </c>
      <c r="F1101" s="143" t="s">
        <v>1374</v>
      </c>
      <c r="G1101" s="140"/>
      <c r="H1101" s="144">
        <v>15</v>
      </c>
      <c r="I1101" s="61"/>
      <c r="J1101" s="140"/>
      <c r="K1101" s="140"/>
      <c r="L1101" s="194"/>
      <c r="M1101" s="140"/>
      <c r="N1101" s="140"/>
      <c r="O1101" s="140"/>
      <c r="P1101" s="140"/>
      <c r="Q1101" s="140"/>
      <c r="R1101" s="140"/>
      <c r="S1101" s="140"/>
      <c r="T1101" s="140"/>
      <c r="U1101" s="140"/>
      <c r="V1101" s="140"/>
      <c r="W1101" s="231"/>
      <c r="AT1101" s="60" t="s">
        <v>225</v>
      </c>
      <c r="AU1101" s="60" t="s">
        <v>93</v>
      </c>
      <c r="AV1101" s="13" t="s">
        <v>93</v>
      </c>
      <c r="AW1101" s="13" t="s">
        <v>38</v>
      </c>
      <c r="AX1101" s="13" t="s">
        <v>83</v>
      </c>
      <c r="AY1101" s="60" t="s">
        <v>216</v>
      </c>
    </row>
    <row r="1102" spans="1:51" s="13" customFormat="1" ht="12">
      <c r="A1102" s="140"/>
      <c r="B1102" s="141"/>
      <c r="C1102" s="140"/>
      <c r="D1102" s="137" t="s">
        <v>225</v>
      </c>
      <c r="E1102" s="142" t="s">
        <v>1</v>
      </c>
      <c r="F1102" s="143" t="s">
        <v>1375</v>
      </c>
      <c r="G1102" s="140"/>
      <c r="H1102" s="144">
        <v>15</v>
      </c>
      <c r="I1102" s="61"/>
      <c r="J1102" s="140"/>
      <c r="K1102" s="140"/>
      <c r="L1102" s="194"/>
      <c r="M1102" s="140"/>
      <c r="N1102" s="140"/>
      <c r="O1102" s="140"/>
      <c r="P1102" s="140"/>
      <c r="Q1102" s="140"/>
      <c r="R1102" s="140"/>
      <c r="S1102" s="140"/>
      <c r="T1102" s="140"/>
      <c r="U1102" s="140"/>
      <c r="V1102" s="140"/>
      <c r="W1102" s="231"/>
      <c r="AT1102" s="60" t="s">
        <v>225</v>
      </c>
      <c r="AU1102" s="60" t="s">
        <v>93</v>
      </c>
      <c r="AV1102" s="13" t="s">
        <v>93</v>
      </c>
      <c r="AW1102" s="13" t="s">
        <v>38</v>
      </c>
      <c r="AX1102" s="13" t="s">
        <v>83</v>
      </c>
      <c r="AY1102" s="60" t="s">
        <v>216</v>
      </c>
    </row>
    <row r="1103" spans="1:51" s="13" customFormat="1" ht="12">
      <c r="A1103" s="140"/>
      <c r="B1103" s="141"/>
      <c r="C1103" s="140"/>
      <c r="D1103" s="137" t="s">
        <v>225</v>
      </c>
      <c r="E1103" s="142" t="s">
        <v>1</v>
      </c>
      <c r="F1103" s="143" t="s">
        <v>1376</v>
      </c>
      <c r="G1103" s="140"/>
      <c r="H1103" s="144">
        <v>15</v>
      </c>
      <c r="I1103" s="61"/>
      <c r="J1103" s="140"/>
      <c r="K1103" s="140"/>
      <c r="L1103" s="194"/>
      <c r="M1103" s="140"/>
      <c r="N1103" s="140"/>
      <c r="O1103" s="140"/>
      <c r="P1103" s="140"/>
      <c r="Q1103" s="140"/>
      <c r="R1103" s="140"/>
      <c r="S1103" s="140"/>
      <c r="T1103" s="140"/>
      <c r="U1103" s="140"/>
      <c r="V1103" s="140"/>
      <c r="W1103" s="231"/>
      <c r="AT1103" s="60" t="s">
        <v>225</v>
      </c>
      <c r="AU1103" s="60" t="s">
        <v>93</v>
      </c>
      <c r="AV1103" s="13" t="s">
        <v>93</v>
      </c>
      <c r="AW1103" s="13" t="s">
        <v>38</v>
      </c>
      <c r="AX1103" s="13" t="s">
        <v>83</v>
      </c>
      <c r="AY1103" s="60" t="s">
        <v>216</v>
      </c>
    </row>
    <row r="1104" spans="1:51" s="13" customFormat="1" ht="12">
      <c r="A1104" s="140"/>
      <c r="B1104" s="141"/>
      <c r="C1104" s="140"/>
      <c r="D1104" s="137" t="s">
        <v>225</v>
      </c>
      <c r="E1104" s="142" t="s">
        <v>1</v>
      </c>
      <c r="F1104" s="143" t="s">
        <v>1377</v>
      </c>
      <c r="G1104" s="140"/>
      <c r="H1104" s="144">
        <v>15</v>
      </c>
      <c r="I1104" s="61"/>
      <c r="J1104" s="140"/>
      <c r="K1104" s="140"/>
      <c r="L1104" s="194"/>
      <c r="M1104" s="140"/>
      <c r="N1104" s="140"/>
      <c r="O1104" s="140"/>
      <c r="P1104" s="140"/>
      <c r="Q1104" s="140"/>
      <c r="R1104" s="140"/>
      <c r="S1104" s="140"/>
      <c r="T1104" s="140"/>
      <c r="U1104" s="140"/>
      <c r="V1104" s="140"/>
      <c r="W1104" s="231"/>
      <c r="AT1104" s="60" t="s">
        <v>225</v>
      </c>
      <c r="AU1104" s="60" t="s">
        <v>93</v>
      </c>
      <c r="AV1104" s="13" t="s">
        <v>93</v>
      </c>
      <c r="AW1104" s="13" t="s">
        <v>38</v>
      </c>
      <c r="AX1104" s="13" t="s">
        <v>83</v>
      </c>
      <c r="AY1104" s="60" t="s">
        <v>216</v>
      </c>
    </row>
    <row r="1105" spans="1:51" s="13" customFormat="1" ht="12">
      <c r="A1105" s="140"/>
      <c r="B1105" s="141"/>
      <c r="C1105" s="140"/>
      <c r="D1105" s="137" t="s">
        <v>225</v>
      </c>
      <c r="E1105" s="142" t="s">
        <v>1</v>
      </c>
      <c r="F1105" s="143" t="s">
        <v>1378</v>
      </c>
      <c r="G1105" s="140"/>
      <c r="H1105" s="144">
        <v>15</v>
      </c>
      <c r="I1105" s="61"/>
      <c r="J1105" s="140"/>
      <c r="K1105" s="140"/>
      <c r="L1105" s="194"/>
      <c r="M1105" s="140"/>
      <c r="N1105" s="140"/>
      <c r="O1105" s="140"/>
      <c r="P1105" s="140"/>
      <c r="Q1105" s="140"/>
      <c r="R1105" s="140"/>
      <c r="S1105" s="140"/>
      <c r="T1105" s="140"/>
      <c r="U1105" s="140"/>
      <c r="V1105" s="140"/>
      <c r="W1105" s="231"/>
      <c r="AT1105" s="60" t="s">
        <v>225</v>
      </c>
      <c r="AU1105" s="60" t="s">
        <v>93</v>
      </c>
      <c r="AV1105" s="13" t="s">
        <v>93</v>
      </c>
      <c r="AW1105" s="13" t="s">
        <v>38</v>
      </c>
      <c r="AX1105" s="13" t="s">
        <v>83</v>
      </c>
      <c r="AY1105" s="60" t="s">
        <v>216</v>
      </c>
    </row>
    <row r="1106" spans="1:51" s="13" customFormat="1" ht="12">
      <c r="A1106" s="140"/>
      <c r="B1106" s="141"/>
      <c r="C1106" s="140"/>
      <c r="D1106" s="137" t="s">
        <v>225</v>
      </c>
      <c r="E1106" s="142" t="s">
        <v>1</v>
      </c>
      <c r="F1106" s="143" t="s">
        <v>1379</v>
      </c>
      <c r="G1106" s="140"/>
      <c r="H1106" s="144">
        <v>15</v>
      </c>
      <c r="I1106" s="61"/>
      <c r="J1106" s="140"/>
      <c r="K1106" s="140"/>
      <c r="L1106" s="194"/>
      <c r="M1106" s="140"/>
      <c r="N1106" s="140"/>
      <c r="O1106" s="140"/>
      <c r="P1106" s="140"/>
      <c r="Q1106" s="140"/>
      <c r="R1106" s="140"/>
      <c r="S1106" s="140"/>
      <c r="T1106" s="140"/>
      <c r="U1106" s="140"/>
      <c r="V1106" s="140"/>
      <c r="W1106" s="231"/>
      <c r="AT1106" s="60" t="s">
        <v>225</v>
      </c>
      <c r="AU1106" s="60" t="s">
        <v>93</v>
      </c>
      <c r="AV1106" s="13" t="s">
        <v>93</v>
      </c>
      <c r="AW1106" s="13" t="s">
        <v>38</v>
      </c>
      <c r="AX1106" s="13" t="s">
        <v>83</v>
      </c>
      <c r="AY1106" s="60" t="s">
        <v>216</v>
      </c>
    </row>
    <row r="1107" spans="1:51" s="13" customFormat="1" ht="12">
      <c r="A1107" s="140"/>
      <c r="B1107" s="141"/>
      <c r="C1107" s="140"/>
      <c r="D1107" s="137" t="s">
        <v>225</v>
      </c>
      <c r="E1107" s="142" t="s">
        <v>1</v>
      </c>
      <c r="F1107" s="143" t="s">
        <v>1380</v>
      </c>
      <c r="G1107" s="140"/>
      <c r="H1107" s="144">
        <v>15</v>
      </c>
      <c r="I1107" s="61"/>
      <c r="J1107" s="140"/>
      <c r="K1107" s="140"/>
      <c r="L1107" s="194"/>
      <c r="M1107" s="140"/>
      <c r="N1107" s="140"/>
      <c r="O1107" s="140"/>
      <c r="P1107" s="140"/>
      <c r="Q1107" s="140"/>
      <c r="R1107" s="140"/>
      <c r="S1107" s="140"/>
      <c r="T1107" s="140"/>
      <c r="U1107" s="140"/>
      <c r="V1107" s="140"/>
      <c r="W1107" s="231"/>
      <c r="AT1107" s="60" t="s">
        <v>225</v>
      </c>
      <c r="AU1107" s="60" t="s">
        <v>93</v>
      </c>
      <c r="AV1107" s="13" t="s">
        <v>93</v>
      </c>
      <c r="AW1107" s="13" t="s">
        <v>38</v>
      </c>
      <c r="AX1107" s="13" t="s">
        <v>83</v>
      </c>
      <c r="AY1107" s="60" t="s">
        <v>216</v>
      </c>
    </row>
    <row r="1108" spans="1:51" s="13" customFormat="1" ht="12">
      <c r="A1108" s="140"/>
      <c r="B1108" s="141"/>
      <c r="C1108" s="140"/>
      <c r="D1108" s="137" t="s">
        <v>225</v>
      </c>
      <c r="E1108" s="142" t="s">
        <v>1</v>
      </c>
      <c r="F1108" s="143" t="s">
        <v>1381</v>
      </c>
      <c r="G1108" s="140"/>
      <c r="H1108" s="144">
        <v>15</v>
      </c>
      <c r="I1108" s="61"/>
      <c r="J1108" s="140"/>
      <c r="K1108" s="140"/>
      <c r="L1108" s="194"/>
      <c r="M1108" s="140"/>
      <c r="N1108" s="140"/>
      <c r="O1108" s="140"/>
      <c r="P1108" s="140"/>
      <c r="Q1108" s="140"/>
      <c r="R1108" s="140"/>
      <c r="S1108" s="140"/>
      <c r="T1108" s="140"/>
      <c r="U1108" s="140"/>
      <c r="V1108" s="140"/>
      <c r="W1108" s="231"/>
      <c r="AT1108" s="60" t="s">
        <v>225</v>
      </c>
      <c r="AU1108" s="60" t="s">
        <v>93</v>
      </c>
      <c r="AV1108" s="13" t="s">
        <v>93</v>
      </c>
      <c r="AW1108" s="13" t="s">
        <v>38</v>
      </c>
      <c r="AX1108" s="13" t="s">
        <v>83</v>
      </c>
      <c r="AY1108" s="60" t="s">
        <v>216</v>
      </c>
    </row>
    <row r="1109" spans="1:51" s="13" customFormat="1" ht="12">
      <c r="A1109" s="140"/>
      <c r="B1109" s="141"/>
      <c r="C1109" s="140"/>
      <c r="D1109" s="137" t="s">
        <v>225</v>
      </c>
      <c r="E1109" s="142" t="s">
        <v>1</v>
      </c>
      <c r="F1109" s="143" t="s">
        <v>1382</v>
      </c>
      <c r="G1109" s="140"/>
      <c r="H1109" s="144">
        <v>15</v>
      </c>
      <c r="I1109" s="61"/>
      <c r="J1109" s="140"/>
      <c r="K1109" s="140"/>
      <c r="L1109" s="194"/>
      <c r="M1109" s="140"/>
      <c r="N1109" s="140"/>
      <c r="O1109" s="140"/>
      <c r="P1109" s="140"/>
      <c r="Q1109" s="140"/>
      <c r="R1109" s="140"/>
      <c r="S1109" s="140"/>
      <c r="T1109" s="140"/>
      <c r="U1109" s="140"/>
      <c r="V1109" s="140"/>
      <c r="W1109" s="231"/>
      <c r="AT1109" s="60" t="s">
        <v>225</v>
      </c>
      <c r="AU1109" s="60" t="s">
        <v>93</v>
      </c>
      <c r="AV1109" s="13" t="s">
        <v>93</v>
      </c>
      <c r="AW1109" s="13" t="s">
        <v>38</v>
      </c>
      <c r="AX1109" s="13" t="s">
        <v>83</v>
      </c>
      <c r="AY1109" s="60" t="s">
        <v>216</v>
      </c>
    </row>
    <row r="1110" spans="1:51" s="13" customFormat="1" ht="12">
      <c r="A1110" s="140"/>
      <c r="B1110" s="141"/>
      <c r="C1110" s="140"/>
      <c r="D1110" s="137" t="s">
        <v>225</v>
      </c>
      <c r="E1110" s="142" t="s">
        <v>1</v>
      </c>
      <c r="F1110" s="143" t="s">
        <v>1383</v>
      </c>
      <c r="G1110" s="140"/>
      <c r="H1110" s="144">
        <v>15</v>
      </c>
      <c r="I1110" s="61"/>
      <c r="J1110" s="140"/>
      <c r="K1110" s="140"/>
      <c r="L1110" s="194"/>
      <c r="M1110" s="140"/>
      <c r="N1110" s="140"/>
      <c r="O1110" s="140"/>
      <c r="P1110" s="140"/>
      <c r="Q1110" s="140"/>
      <c r="R1110" s="140"/>
      <c r="S1110" s="140"/>
      <c r="T1110" s="140"/>
      <c r="U1110" s="140"/>
      <c r="V1110" s="140"/>
      <c r="W1110" s="231"/>
      <c r="AT1110" s="60" t="s">
        <v>225</v>
      </c>
      <c r="AU1110" s="60" t="s">
        <v>93</v>
      </c>
      <c r="AV1110" s="13" t="s">
        <v>93</v>
      </c>
      <c r="AW1110" s="13" t="s">
        <v>38</v>
      </c>
      <c r="AX1110" s="13" t="s">
        <v>83</v>
      </c>
      <c r="AY1110" s="60" t="s">
        <v>216</v>
      </c>
    </row>
    <row r="1111" spans="1:51" s="13" customFormat="1" ht="12">
      <c r="A1111" s="140"/>
      <c r="B1111" s="141"/>
      <c r="C1111" s="140"/>
      <c r="D1111" s="137" t="s">
        <v>225</v>
      </c>
      <c r="E1111" s="142" t="s">
        <v>1</v>
      </c>
      <c r="F1111" s="143" t="s">
        <v>1384</v>
      </c>
      <c r="G1111" s="140"/>
      <c r="H1111" s="144">
        <v>15</v>
      </c>
      <c r="I1111" s="61"/>
      <c r="J1111" s="140"/>
      <c r="K1111" s="140"/>
      <c r="L1111" s="194"/>
      <c r="M1111" s="140"/>
      <c r="N1111" s="140"/>
      <c r="O1111" s="140"/>
      <c r="P1111" s="140"/>
      <c r="Q1111" s="140"/>
      <c r="R1111" s="140"/>
      <c r="S1111" s="140"/>
      <c r="T1111" s="140"/>
      <c r="U1111" s="140"/>
      <c r="V1111" s="140"/>
      <c r="W1111" s="231"/>
      <c r="AT1111" s="60" t="s">
        <v>225</v>
      </c>
      <c r="AU1111" s="60" t="s">
        <v>93</v>
      </c>
      <c r="AV1111" s="13" t="s">
        <v>93</v>
      </c>
      <c r="AW1111" s="13" t="s">
        <v>38</v>
      </c>
      <c r="AX1111" s="13" t="s">
        <v>83</v>
      </c>
      <c r="AY1111" s="60" t="s">
        <v>216</v>
      </c>
    </row>
    <row r="1112" spans="1:51" s="13" customFormat="1" ht="12">
      <c r="A1112" s="140"/>
      <c r="B1112" s="141"/>
      <c r="C1112" s="140"/>
      <c r="D1112" s="137" t="s">
        <v>225</v>
      </c>
      <c r="E1112" s="142" t="s">
        <v>1</v>
      </c>
      <c r="F1112" s="143" t="s">
        <v>1385</v>
      </c>
      <c r="G1112" s="140"/>
      <c r="H1112" s="144">
        <v>15</v>
      </c>
      <c r="I1112" s="61"/>
      <c r="J1112" s="140"/>
      <c r="K1112" s="140"/>
      <c r="L1112" s="194"/>
      <c r="M1112" s="140"/>
      <c r="N1112" s="140"/>
      <c r="O1112" s="140"/>
      <c r="P1112" s="140"/>
      <c r="Q1112" s="140"/>
      <c r="R1112" s="140"/>
      <c r="S1112" s="140"/>
      <c r="T1112" s="140"/>
      <c r="U1112" s="140"/>
      <c r="V1112" s="140"/>
      <c r="W1112" s="231"/>
      <c r="AT1112" s="60" t="s">
        <v>225</v>
      </c>
      <c r="AU1112" s="60" t="s">
        <v>93</v>
      </c>
      <c r="AV1112" s="13" t="s">
        <v>93</v>
      </c>
      <c r="AW1112" s="13" t="s">
        <v>38</v>
      </c>
      <c r="AX1112" s="13" t="s">
        <v>83</v>
      </c>
      <c r="AY1112" s="60" t="s">
        <v>216</v>
      </c>
    </row>
    <row r="1113" spans="1:51" s="13" customFormat="1" ht="12">
      <c r="A1113" s="140"/>
      <c r="B1113" s="141"/>
      <c r="C1113" s="140"/>
      <c r="D1113" s="137" t="s">
        <v>225</v>
      </c>
      <c r="E1113" s="142" t="s">
        <v>1</v>
      </c>
      <c r="F1113" s="143" t="s">
        <v>1386</v>
      </c>
      <c r="G1113" s="140"/>
      <c r="H1113" s="144">
        <v>15</v>
      </c>
      <c r="I1113" s="61"/>
      <c r="J1113" s="140"/>
      <c r="K1113" s="140"/>
      <c r="L1113" s="194"/>
      <c r="M1113" s="140"/>
      <c r="N1113" s="140"/>
      <c r="O1113" s="140"/>
      <c r="P1113" s="140"/>
      <c r="Q1113" s="140"/>
      <c r="R1113" s="140"/>
      <c r="S1113" s="140"/>
      <c r="T1113" s="140"/>
      <c r="U1113" s="140"/>
      <c r="V1113" s="140"/>
      <c r="W1113" s="231"/>
      <c r="AT1113" s="60" t="s">
        <v>225</v>
      </c>
      <c r="AU1113" s="60" t="s">
        <v>93</v>
      </c>
      <c r="AV1113" s="13" t="s">
        <v>93</v>
      </c>
      <c r="AW1113" s="13" t="s">
        <v>38</v>
      </c>
      <c r="AX1113" s="13" t="s">
        <v>83</v>
      </c>
      <c r="AY1113" s="60" t="s">
        <v>216</v>
      </c>
    </row>
    <row r="1114" spans="1:51" s="13" customFormat="1" ht="12">
      <c r="A1114" s="140"/>
      <c r="B1114" s="141"/>
      <c r="C1114" s="140"/>
      <c r="D1114" s="137" t="s">
        <v>225</v>
      </c>
      <c r="E1114" s="142" t="s">
        <v>1</v>
      </c>
      <c r="F1114" s="143" t="s">
        <v>1387</v>
      </c>
      <c r="G1114" s="140"/>
      <c r="H1114" s="144">
        <v>30</v>
      </c>
      <c r="I1114" s="61"/>
      <c r="J1114" s="140"/>
      <c r="K1114" s="140"/>
      <c r="L1114" s="194"/>
      <c r="M1114" s="140"/>
      <c r="N1114" s="140"/>
      <c r="O1114" s="140"/>
      <c r="P1114" s="140"/>
      <c r="Q1114" s="140"/>
      <c r="R1114" s="140"/>
      <c r="S1114" s="140"/>
      <c r="T1114" s="140"/>
      <c r="U1114" s="140"/>
      <c r="V1114" s="140"/>
      <c r="W1114" s="231"/>
      <c r="AT1114" s="60" t="s">
        <v>225</v>
      </c>
      <c r="AU1114" s="60" t="s">
        <v>93</v>
      </c>
      <c r="AV1114" s="13" t="s">
        <v>93</v>
      </c>
      <c r="AW1114" s="13" t="s">
        <v>38</v>
      </c>
      <c r="AX1114" s="13" t="s">
        <v>83</v>
      </c>
      <c r="AY1114" s="60" t="s">
        <v>216</v>
      </c>
    </row>
    <row r="1115" spans="1:51" s="13" customFormat="1" ht="12">
      <c r="A1115" s="140"/>
      <c r="B1115" s="141"/>
      <c r="C1115" s="140"/>
      <c r="D1115" s="137" t="s">
        <v>225</v>
      </c>
      <c r="E1115" s="142" t="s">
        <v>1</v>
      </c>
      <c r="F1115" s="143" t="s">
        <v>1388</v>
      </c>
      <c r="G1115" s="140"/>
      <c r="H1115" s="144">
        <v>15</v>
      </c>
      <c r="I1115" s="61"/>
      <c r="J1115" s="140"/>
      <c r="K1115" s="140"/>
      <c r="L1115" s="194"/>
      <c r="M1115" s="140"/>
      <c r="N1115" s="140"/>
      <c r="O1115" s="140"/>
      <c r="P1115" s="140"/>
      <c r="Q1115" s="140"/>
      <c r="R1115" s="140"/>
      <c r="S1115" s="140"/>
      <c r="T1115" s="140"/>
      <c r="U1115" s="140"/>
      <c r="V1115" s="140"/>
      <c r="W1115" s="231"/>
      <c r="AT1115" s="60" t="s">
        <v>225</v>
      </c>
      <c r="AU1115" s="60" t="s">
        <v>93</v>
      </c>
      <c r="AV1115" s="13" t="s">
        <v>93</v>
      </c>
      <c r="AW1115" s="13" t="s">
        <v>38</v>
      </c>
      <c r="AX1115" s="13" t="s">
        <v>83</v>
      </c>
      <c r="AY1115" s="60" t="s">
        <v>216</v>
      </c>
    </row>
    <row r="1116" spans="1:51" s="13" customFormat="1" ht="12">
      <c r="A1116" s="140"/>
      <c r="B1116" s="141"/>
      <c r="C1116" s="140"/>
      <c r="D1116" s="137" t="s">
        <v>225</v>
      </c>
      <c r="E1116" s="142" t="s">
        <v>1</v>
      </c>
      <c r="F1116" s="143" t="s">
        <v>1389</v>
      </c>
      <c r="G1116" s="140"/>
      <c r="H1116" s="144">
        <v>25</v>
      </c>
      <c r="I1116" s="61"/>
      <c r="J1116" s="140"/>
      <c r="K1116" s="140"/>
      <c r="L1116" s="194"/>
      <c r="M1116" s="140"/>
      <c r="N1116" s="140"/>
      <c r="O1116" s="140"/>
      <c r="P1116" s="140"/>
      <c r="Q1116" s="140"/>
      <c r="R1116" s="140"/>
      <c r="S1116" s="140"/>
      <c r="T1116" s="140"/>
      <c r="U1116" s="140"/>
      <c r="V1116" s="140"/>
      <c r="W1116" s="231"/>
      <c r="AT1116" s="60" t="s">
        <v>225</v>
      </c>
      <c r="AU1116" s="60" t="s">
        <v>93</v>
      </c>
      <c r="AV1116" s="13" t="s">
        <v>93</v>
      </c>
      <c r="AW1116" s="13" t="s">
        <v>38</v>
      </c>
      <c r="AX1116" s="13" t="s">
        <v>83</v>
      </c>
      <c r="AY1116" s="60" t="s">
        <v>216</v>
      </c>
    </row>
    <row r="1117" spans="1:51" s="13" customFormat="1" ht="12">
      <c r="A1117" s="140"/>
      <c r="B1117" s="141"/>
      <c r="C1117" s="140"/>
      <c r="D1117" s="137" t="s">
        <v>225</v>
      </c>
      <c r="E1117" s="142" t="s">
        <v>1</v>
      </c>
      <c r="F1117" s="143" t="s">
        <v>1390</v>
      </c>
      <c r="G1117" s="140"/>
      <c r="H1117" s="144">
        <v>25</v>
      </c>
      <c r="I1117" s="61"/>
      <c r="J1117" s="140"/>
      <c r="K1117" s="140"/>
      <c r="L1117" s="194"/>
      <c r="M1117" s="140"/>
      <c r="N1117" s="140"/>
      <c r="O1117" s="140"/>
      <c r="P1117" s="140"/>
      <c r="Q1117" s="140"/>
      <c r="R1117" s="140"/>
      <c r="S1117" s="140"/>
      <c r="T1117" s="140"/>
      <c r="U1117" s="140"/>
      <c r="V1117" s="140"/>
      <c r="W1117" s="231"/>
      <c r="AT1117" s="60" t="s">
        <v>225</v>
      </c>
      <c r="AU1117" s="60" t="s">
        <v>93</v>
      </c>
      <c r="AV1117" s="13" t="s">
        <v>93</v>
      </c>
      <c r="AW1117" s="13" t="s">
        <v>38</v>
      </c>
      <c r="AX1117" s="13" t="s">
        <v>83</v>
      </c>
      <c r="AY1117" s="60" t="s">
        <v>216</v>
      </c>
    </row>
    <row r="1118" spans="1:51" s="13" customFormat="1" ht="12">
      <c r="A1118" s="140"/>
      <c r="B1118" s="141"/>
      <c r="C1118" s="140"/>
      <c r="D1118" s="137" t="s">
        <v>225</v>
      </c>
      <c r="E1118" s="142" t="s">
        <v>1</v>
      </c>
      <c r="F1118" s="143" t="s">
        <v>1391</v>
      </c>
      <c r="G1118" s="140"/>
      <c r="H1118" s="144">
        <v>25</v>
      </c>
      <c r="I1118" s="61"/>
      <c r="J1118" s="140"/>
      <c r="K1118" s="140"/>
      <c r="L1118" s="194"/>
      <c r="M1118" s="140"/>
      <c r="N1118" s="140"/>
      <c r="O1118" s="140"/>
      <c r="P1118" s="140"/>
      <c r="Q1118" s="140"/>
      <c r="R1118" s="140"/>
      <c r="S1118" s="140"/>
      <c r="T1118" s="140"/>
      <c r="U1118" s="140"/>
      <c r="V1118" s="140"/>
      <c r="W1118" s="231"/>
      <c r="AT1118" s="60" t="s">
        <v>225</v>
      </c>
      <c r="AU1118" s="60" t="s">
        <v>93</v>
      </c>
      <c r="AV1118" s="13" t="s">
        <v>93</v>
      </c>
      <c r="AW1118" s="13" t="s">
        <v>38</v>
      </c>
      <c r="AX1118" s="13" t="s">
        <v>83</v>
      </c>
      <c r="AY1118" s="60" t="s">
        <v>216</v>
      </c>
    </row>
    <row r="1119" spans="1:51" s="13" customFormat="1" ht="12">
      <c r="A1119" s="140"/>
      <c r="B1119" s="141"/>
      <c r="C1119" s="140"/>
      <c r="D1119" s="137" t="s">
        <v>225</v>
      </c>
      <c r="E1119" s="142" t="s">
        <v>1</v>
      </c>
      <c r="F1119" s="143" t="s">
        <v>1389</v>
      </c>
      <c r="G1119" s="140"/>
      <c r="H1119" s="144">
        <v>25</v>
      </c>
      <c r="I1119" s="61"/>
      <c r="J1119" s="140"/>
      <c r="K1119" s="140"/>
      <c r="L1119" s="194"/>
      <c r="M1119" s="140"/>
      <c r="N1119" s="140"/>
      <c r="O1119" s="140"/>
      <c r="P1119" s="140"/>
      <c r="Q1119" s="140"/>
      <c r="R1119" s="140"/>
      <c r="S1119" s="140"/>
      <c r="T1119" s="140"/>
      <c r="U1119" s="140"/>
      <c r="V1119" s="140"/>
      <c r="W1119" s="231"/>
      <c r="AT1119" s="60" t="s">
        <v>225</v>
      </c>
      <c r="AU1119" s="60" t="s">
        <v>93</v>
      </c>
      <c r="AV1119" s="13" t="s">
        <v>93</v>
      </c>
      <c r="AW1119" s="13" t="s">
        <v>38</v>
      </c>
      <c r="AX1119" s="13" t="s">
        <v>83</v>
      </c>
      <c r="AY1119" s="60" t="s">
        <v>216</v>
      </c>
    </row>
    <row r="1120" spans="1:51" s="13" customFormat="1" ht="12">
      <c r="A1120" s="140"/>
      <c r="B1120" s="141"/>
      <c r="C1120" s="140"/>
      <c r="D1120" s="137" t="s">
        <v>225</v>
      </c>
      <c r="E1120" s="142" t="s">
        <v>1</v>
      </c>
      <c r="F1120" s="143" t="s">
        <v>1392</v>
      </c>
      <c r="G1120" s="140"/>
      <c r="H1120" s="144">
        <v>25</v>
      </c>
      <c r="I1120" s="61"/>
      <c r="J1120" s="140"/>
      <c r="K1120" s="140"/>
      <c r="L1120" s="194"/>
      <c r="M1120" s="140"/>
      <c r="N1120" s="140"/>
      <c r="O1120" s="140"/>
      <c r="P1120" s="140"/>
      <c r="Q1120" s="140"/>
      <c r="R1120" s="140"/>
      <c r="S1120" s="140"/>
      <c r="T1120" s="140"/>
      <c r="U1120" s="140"/>
      <c r="V1120" s="140"/>
      <c r="W1120" s="231"/>
      <c r="AT1120" s="60" t="s">
        <v>225</v>
      </c>
      <c r="AU1120" s="60" t="s">
        <v>93</v>
      </c>
      <c r="AV1120" s="13" t="s">
        <v>93</v>
      </c>
      <c r="AW1120" s="13" t="s">
        <v>38</v>
      </c>
      <c r="AX1120" s="13" t="s">
        <v>83</v>
      </c>
      <c r="AY1120" s="60" t="s">
        <v>216</v>
      </c>
    </row>
    <row r="1121" spans="1:51" s="13" customFormat="1" ht="12">
      <c r="A1121" s="140"/>
      <c r="B1121" s="141"/>
      <c r="C1121" s="140"/>
      <c r="D1121" s="137" t="s">
        <v>225</v>
      </c>
      <c r="E1121" s="142" t="s">
        <v>1</v>
      </c>
      <c r="F1121" s="143" t="s">
        <v>1393</v>
      </c>
      <c r="G1121" s="140"/>
      <c r="H1121" s="144">
        <v>40</v>
      </c>
      <c r="I1121" s="61"/>
      <c r="J1121" s="140"/>
      <c r="K1121" s="140"/>
      <c r="L1121" s="194"/>
      <c r="M1121" s="140"/>
      <c r="N1121" s="140"/>
      <c r="O1121" s="140"/>
      <c r="P1121" s="140"/>
      <c r="Q1121" s="140"/>
      <c r="R1121" s="140"/>
      <c r="S1121" s="140"/>
      <c r="T1121" s="140"/>
      <c r="U1121" s="140"/>
      <c r="V1121" s="140"/>
      <c r="W1121" s="231"/>
      <c r="AT1121" s="60" t="s">
        <v>225</v>
      </c>
      <c r="AU1121" s="60" t="s">
        <v>93</v>
      </c>
      <c r="AV1121" s="13" t="s">
        <v>93</v>
      </c>
      <c r="AW1121" s="13" t="s">
        <v>38</v>
      </c>
      <c r="AX1121" s="13" t="s">
        <v>83</v>
      </c>
      <c r="AY1121" s="60" t="s">
        <v>216</v>
      </c>
    </row>
    <row r="1122" spans="1:51" s="13" customFormat="1" ht="12">
      <c r="A1122" s="140"/>
      <c r="B1122" s="141"/>
      <c r="C1122" s="140"/>
      <c r="D1122" s="137" t="s">
        <v>225</v>
      </c>
      <c r="E1122" s="142" t="s">
        <v>1</v>
      </c>
      <c r="F1122" s="143" t="s">
        <v>1394</v>
      </c>
      <c r="G1122" s="140"/>
      <c r="H1122" s="144">
        <v>15</v>
      </c>
      <c r="I1122" s="61"/>
      <c r="J1122" s="140"/>
      <c r="K1122" s="140"/>
      <c r="L1122" s="194"/>
      <c r="M1122" s="140"/>
      <c r="N1122" s="140"/>
      <c r="O1122" s="140"/>
      <c r="P1122" s="140"/>
      <c r="Q1122" s="140"/>
      <c r="R1122" s="140"/>
      <c r="S1122" s="140"/>
      <c r="T1122" s="140"/>
      <c r="U1122" s="140"/>
      <c r="V1122" s="140"/>
      <c r="W1122" s="231"/>
      <c r="AT1122" s="60" t="s">
        <v>225</v>
      </c>
      <c r="AU1122" s="60" t="s">
        <v>93</v>
      </c>
      <c r="AV1122" s="13" t="s">
        <v>93</v>
      </c>
      <c r="AW1122" s="13" t="s">
        <v>38</v>
      </c>
      <c r="AX1122" s="13" t="s">
        <v>83</v>
      </c>
      <c r="AY1122" s="60" t="s">
        <v>216</v>
      </c>
    </row>
    <row r="1123" spans="1:51" s="13" customFormat="1" ht="12">
      <c r="A1123" s="140"/>
      <c r="B1123" s="141"/>
      <c r="C1123" s="140"/>
      <c r="D1123" s="137" t="s">
        <v>225</v>
      </c>
      <c r="E1123" s="142" t="s">
        <v>1</v>
      </c>
      <c r="F1123" s="143" t="s">
        <v>1395</v>
      </c>
      <c r="G1123" s="140"/>
      <c r="H1123" s="144">
        <v>15</v>
      </c>
      <c r="I1123" s="61"/>
      <c r="J1123" s="140"/>
      <c r="K1123" s="140"/>
      <c r="L1123" s="194"/>
      <c r="M1123" s="140"/>
      <c r="N1123" s="140"/>
      <c r="O1123" s="140"/>
      <c r="P1123" s="140"/>
      <c r="Q1123" s="140"/>
      <c r="R1123" s="140"/>
      <c r="S1123" s="140"/>
      <c r="T1123" s="140"/>
      <c r="U1123" s="140"/>
      <c r="V1123" s="140"/>
      <c r="W1123" s="231"/>
      <c r="AT1123" s="60" t="s">
        <v>225</v>
      </c>
      <c r="AU1123" s="60" t="s">
        <v>93</v>
      </c>
      <c r="AV1123" s="13" t="s">
        <v>93</v>
      </c>
      <c r="AW1123" s="13" t="s">
        <v>38</v>
      </c>
      <c r="AX1123" s="13" t="s">
        <v>83</v>
      </c>
      <c r="AY1123" s="60" t="s">
        <v>216</v>
      </c>
    </row>
    <row r="1124" spans="1:51" s="14" customFormat="1" ht="12">
      <c r="A1124" s="145"/>
      <c r="B1124" s="146"/>
      <c r="C1124" s="145"/>
      <c r="D1124" s="137" t="s">
        <v>225</v>
      </c>
      <c r="E1124" s="147" t="s">
        <v>1</v>
      </c>
      <c r="F1124" s="148" t="s">
        <v>229</v>
      </c>
      <c r="G1124" s="145"/>
      <c r="H1124" s="149">
        <v>465</v>
      </c>
      <c r="I1124" s="63"/>
      <c r="J1124" s="145"/>
      <c r="K1124" s="145"/>
      <c r="L1124" s="200"/>
      <c r="M1124" s="145"/>
      <c r="N1124" s="145"/>
      <c r="O1124" s="145"/>
      <c r="P1124" s="145"/>
      <c r="Q1124" s="145"/>
      <c r="R1124" s="145"/>
      <c r="S1124" s="145"/>
      <c r="T1124" s="145"/>
      <c r="U1124" s="145"/>
      <c r="V1124" s="145"/>
      <c r="W1124" s="235"/>
      <c r="AT1124" s="62" t="s">
        <v>225</v>
      </c>
      <c r="AU1124" s="62" t="s">
        <v>93</v>
      </c>
      <c r="AV1124" s="14" t="s">
        <v>223</v>
      </c>
      <c r="AW1124" s="14" t="s">
        <v>38</v>
      </c>
      <c r="AX1124" s="14" t="s">
        <v>91</v>
      </c>
      <c r="AY1124" s="62" t="s">
        <v>216</v>
      </c>
    </row>
    <row r="1125" spans="1:65" s="2" customFormat="1" ht="16.5" customHeight="1">
      <c r="A1125" s="83"/>
      <c r="B1125" s="84"/>
      <c r="C1125" s="130" t="s">
        <v>1396</v>
      </c>
      <c r="D1125" s="130" t="s">
        <v>218</v>
      </c>
      <c r="E1125" s="131" t="s">
        <v>1397</v>
      </c>
      <c r="F1125" s="132" t="s">
        <v>1398</v>
      </c>
      <c r="G1125" s="133" t="s">
        <v>323</v>
      </c>
      <c r="H1125" s="134">
        <v>16</v>
      </c>
      <c r="I1125" s="57"/>
      <c r="J1125" s="187">
        <f>ROUND(I1125*H1125,2)</f>
        <v>0</v>
      </c>
      <c r="K1125" s="132" t="s">
        <v>1</v>
      </c>
      <c r="L1125" s="188">
        <f>J1125</f>
        <v>0</v>
      </c>
      <c r="M1125" s="217"/>
      <c r="N1125" s="217"/>
      <c r="O1125" s="217"/>
      <c r="P1125" s="217"/>
      <c r="Q1125" s="217"/>
      <c r="R1125" s="217"/>
      <c r="S1125" s="217"/>
      <c r="T1125" s="217"/>
      <c r="U1125" s="217"/>
      <c r="V1125" s="217"/>
      <c r="W1125" s="249"/>
      <c r="X1125" s="26"/>
      <c r="Y1125" s="26"/>
      <c r="Z1125" s="26"/>
      <c r="AA1125" s="26"/>
      <c r="AB1125" s="26"/>
      <c r="AC1125" s="26"/>
      <c r="AD1125" s="26"/>
      <c r="AE1125" s="26"/>
      <c r="AR1125" s="58" t="s">
        <v>223</v>
      </c>
      <c r="AT1125" s="58" t="s">
        <v>218</v>
      </c>
      <c r="AU1125" s="58" t="s">
        <v>93</v>
      </c>
      <c r="AY1125" s="18" t="s">
        <v>216</v>
      </c>
      <c r="BE1125" s="59">
        <f>IF(N1125="základní",J1125,0)</f>
        <v>0</v>
      </c>
      <c r="BF1125" s="59">
        <f>IF(N1125="snížená",J1125,0)</f>
        <v>0</v>
      </c>
      <c r="BG1125" s="59">
        <f>IF(N1125="zákl. přenesená",J1125,0)</f>
        <v>0</v>
      </c>
      <c r="BH1125" s="59">
        <f>IF(N1125="sníž. přenesená",J1125,0)</f>
        <v>0</v>
      </c>
      <c r="BI1125" s="59">
        <f>IF(N1125="nulová",J1125,0)</f>
        <v>0</v>
      </c>
      <c r="BJ1125" s="18" t="s">
        <v>91</v>
      </c>
      <c r="BK1125" s="59">
        <f>ROUND(I1125*H1125,2)</f>
        <v>0</v>
      </c>
      <c r="BL1125" s="18" t="s">
        <v>223</v>
      </c>
      <c r="BM1125" s="58" t="s">
        <v>1399</v>
      </c>
    </row>
    <row r="1126" spans="1:51" s="13" customFormat="1" ht="12">
      <c r="A1126" s="140"/>
      <c r="B1126" s="141"/>
      <c r="C1126" s="140"/>
      <c r="D1126" s="137" t="s">
        <v>225</v>
      </c>
      <c r="E1126" s="142" t="s">
        <v>1</v>
      </c>
      <c r="F1126" s="143" t="s">
        <v>1400</v>
      </c>
      <c r="G1126" s="140"/>
      <c r="H1126" s="144">
        <v>2</v>
      </c>
      <c r="I1126" s="61"/>
      <c r="J1126" s="140"/>
      <c r="K1126" s="140"/>
      <c r="L1126" s="194"/>
      <c r="M1126" s="140"/>
      <c r="N1126" s="140"/>
      <c r="O1126" s="140"/>
      <c r="P1126" s="140"/>
      <c r="Q1126" s="140"/>
      <c r="R1126" s="140"/>
      <c r="S1126" s="140"/>
      <c r="T1126" s="140"/>
      <c r="U1126" s="140"/>
      <c r="V1126" s="140"/>
      <c r="W1126" s="231"/>
      <c r="AT1126" s="60" t="s">
        <v>225</v>
      </c>
      <c r="AU1126" s="60" t="s">
        <v>93</v>
      </c>
      <c r="AV1126" s="13" t="s">
        <v>93</v>
      </c>
      <c r="AW1126" s="13" t="s">
        <v>38</v>
      </c>
      <c r="AX1126" s="13" t="s">
        <v>83</v>
      </c>
      <c r="AY1126" s="60" t="s">
        <v>216</v>
      </c>
    </row>
    <row r="1127" spans="1:51" s="13" customFormat="1" ht="12">
      <c r="A1127" s="140"/>
      <c r="B1127" s="141"/>
      <c r="C1127" s="140"/>
      <c r="D1127" s="137" t="s">
        <v>225</v>
      </c>
      <c r="E1127" s="142" t="s">
        <v>1</v>
      </c>
      <c r="F1127" s="143" t="s">
        <v>1401</v>
      </c>
      <c r="G1127" s="140"/>
      <c r="H1127" s="144">
        <v>3</v>
      </c>
      <c r="I1127" s="61"/>
      <c r="J1127" s="140"/>
      <c r="K1127" s="140"/>
      <c r="L1127" s="194"/>
      <c r="M1127" s="140"/>
      <c r="N1127" s="140"/>
      <c r="O1127" s="140"/>
      <c r="P1127" s="140"/>
      <c r="Q1127" s="140"/>
      <c r="R1127" s="140"/>
      <c r="S1127" s="140"/>
      <c r="T1127" s="140"/>
      <c r="U1127" s="140"/>
      <c r="V1127" s="140"/>
      <c r="W1127" s="231"/>
      <c r="AT1127" s="60" t="s">
        <v>225</v>
      </c>
      <c r="AU1127" s="60" t="s">
        <v>93</v>
      </c>
      <c r="AV1127" s="13" t="s">
        <v>93</v>
      </c>
      <c r="AW1127" s="13" t="s">
        <v>38</v>
      </c>
      <c r="AX1127" s="13" t="s">
        <v>83</v>
      </c>
      <c r="AY1127" s="60" t="s">
        <v>216</v>
      </c>
    </row>
    <row r="1128" spans="1:51" s="13" customFormat="1" ht="12">
      <c r="A1128" s="140"/>
      <c r="B1128" s="141"/>
      <c r="C1128" s="140"/>
      <c r="D1128" s="137" t="s">
        <v>225</v>
      </c>
      <c r="E1128" s="142" t="s">
        <v>1</v>
      </c>
      <c r="F1128" s="143" t="s">
        <v>1402</v>
      </c>
      <c r="G1128" s="140"/>
      <c r="H1128" s="144">
        <v>3</v>
      </c>
      <c r="I1128" s="61"/>
      <c r="J1128" s="140"/>
      <c r="K1128" s="140"/>
      <c r="L1128" s="194"/>
      <c r="M1128" s="140"/>
      <c r="N1128" s="140"/>
      <c r="O1128" s="140"/>
      <c r="P1128" s="140"/>
      <c r="Q1128" s="140"/>
      <c r="R1128" s="140"/>
      <c r="S1128" s="140"/>
      <c r="T1128" s="140"/>
      <c r="U1128" s="140"/>
      <c r="V1128" s="140"/>
      <c r="W1128" s="231"/>
      <c r="AT1128" s="60" t="s">
        <v>225</v>
      </c>
      <c r="AU1128" s="60" t="s">
        <v>93</v>
      </c>
      <c r="AV1128" s="13" t="s">
        <v>93</v>
      </c>
      <c r="AW1128" s="13" t="s">
        <v>38</v>
      </c>
      <c r="AX1128" s="13" t="s">
        <v>83</v>
      </c>
      <c r="AY1128" s="60" t="s">
        <v>216</v>
      </c>
    </row>
    <row r="1129" spans="1:51" s="13" customFormat="1" ht="12">
      <c r="A1129" s="140"/>
      <c r="B1129" s="141"/>
      <c r="C1129" s="140"/>
      <c r="D1129" s="137" t="s">
        <v>225</v>
      </c>
      <c r="E1129" s="142" t="s">
        <v>1</v>
      </c>
      <c r="F1129" s="143" t="s">
        <v>1403</v>
      </c>
      <c r="G1129" s="140"/>
      <c r="H1129" s="144">
        <v>3</v>
      </c>
      <c r="I1129" s="61"/>
      <c r="J1129" s="140"/>
      <c r="K1129" s="140"/>
      <c r="L1129" s="194"/>
      <c r="M1129" s="140"/>
      <c r="N1129" s="140"/>
      <c r="O1129" s="140"/>
      <c r="P1129" s="140"/>
      <c r="Q1129" s="140"/>
      <c r="R1129" s="140"/>
      <c r="S1129" s="140"/>
      <c r="T1129" s="140"/>
      <c r="U1129" s="140"/>
      <c r="V1129" s="140"/>
      <c r="W1129" s="231"/>
      <c r="AT1129" s="60" t="s">
        <v>225</v>
      </c>
      <c r="AU1129" s="60" t="s">
        <v>93</v>
      </c>
      <c r="AV1129" s="13" t="s">
        <v>93</v>
      </c>
      <c r="AW1129" s="13" t="s">
        <v>38</v>
      </c>
      <c r="AX1129" s="13" t="s">
        <v>83</v>
      </c>
      <c r="AY1129" s="60" t="s">
        <v>216</v>
      </c>
    </row>
    <row r="1130" spans="1:51" s="13" customFormat="1" ht="12">
      <c r="A1130" s="140"/>
      <c r="B1130" s="141"/>
      <c r="C1130" s="140"/>
      <c r="D1130" s="137" t="s">
        <v>225</v>
      </c>
      <c r="E1130" s="142" t="s">
        <v>1</v>
      </c>
      <c r="F1130" s="143" t="s">
        <v>1404</v>
      </c>
      <c r="G1130" s="140"/>
      <c r="H1130" s="144">
        <v>1</v>
      </c>
      <c r="I1130" s="61"/>
      <c r="J1130" s="140"/>
      <c r="K1130" s="140"/>
      <c r="L1130" s="194"/>
      <c r="M1130" s="140"/>
      <c r="N1130" s="140"/>
      <c r="O1130" s="140"/>
      <c r="P1130" s="140"/>
      <c r="Q1130" s="140"/>
      <c r="R1130" s="140"/>
      <c r="S1130" s="140"/>
      <c r="T1130" s="140"/>
      <c r="U1130" s="140"/>
      <c r="V1130" s="140"/>
      <c r="W1130" s="231"/>
      <c r="AT1130" s="60" t="s">
        <v>225</v>
      </c>
      <c r="AU1130" s="60" t="s">
        <v>93</v>
      </c>
      <c r="AV1130" s="13" t="s">
        <v>93</v>
      </c>
      <c r="AW1130" s="13" t="s">
        <v>38</v>
      </c>
      <c r="AX1130" s="13" t="s">
        <v>83</v>
      </c>
      <c r="AY1130" s="60" t="s">
        <v>216</v>
      </c>
    </row>
    <row r="1131" spans="1:51" s="13" customFormat="1" ht="12">
      <c r="A1131" s="140"/>
      <c r="B1131" s="141"/>
      <c r="C1131" s="140"/>
      <c r="D1131" s="137" t="s">
        <v>225</v>
      </c>
      <c r="E1131" s="142" t="s">
        <v>1</v>
      </c>
      <c r="F1131" s="143" t="s">
        <v>1366</v>
      </c>
      <c r="G1131" s="140"/>
      <c r="H1131" s="144">
        <v>4</v>
      </c>
      <c r="I1131" s="61"/>
      <c r="J1131" s="140"/>
      <c r="K1131" s="140"/>
      <c r="L1131" s="194"/>
      <c r="M1131" s="140"/>
      <c r="N1131" s="140"/>
      <c r="O1131" s="140"/>
      <c r="P1131" s="140"/>
      <c r="Q1131" s="140"/>
      <c r="R1131" s="140"/>
      <c r="S1131" s="140"/>
      <c r="T1131" s="140"/>
      <c r="U1131" s="140"/>
      <c r="V1131" s="140"/>
      <c r="W1131" s="231"/>
      <c r="AT1131" s="60" t="s">
        <v>225</v>
      </c>
      <c r="AU1131" s="60" t="s">
        <v>93</v>
      </c>
      <c r="AV1131" s="13" t="s">
        <v>93</v>
      </c>
      <c r="AW1131" s="13" t="s">
        <v>38</v>
      </c>
      <c r="AX1131" s="13" t="s">
        <v>83</v>
      </c>
      <c r="AY1131" s="60" t="s">
        <v>216</v>
      </c>
    </row>
    <row r="1132" spans="1:51" s="14" customFormat="1" ht="12">
      <c r="A1132" s="145"/>
      <c r="B1132" s="146"/>
      <c r="C1132" s="145"/>
      <c r="D1132" s="137" t="s">
        <v>225</v>
      </c>
      <c r="E1132" s="147" t="s">
        <v>1</v>
      </c>
      <c r="F1132" s="148" t="s">
        <v>229</v>
      </c>
      <c r="G1132" s="145"/>
      <c r="H1132" s="149">
        <v>16</v>
      </c>
      <c r="I1132" s="63"/>
      <c r="J1132" s="145"/>
      <c r="K1132" s="145"/>
      <c r="L1132" s="200"/>
      <c r="M1132" s="145"/>
      <c r="N1132" s="145"/>
      <c r="O1132" s="145"/>
      <c r="P1132" s="145"/>
      <c r="Q1132" s="145"/>
      <c r="R1132" s="145"/>
      <c r="S1132" s="145"/>
      <c r="T1132" s="145"/>
      <c r="U1132" s="145"/>
      <c r="V1132" s="145"/>
      <c r="W1132" s="235"/>
      <c r="AT1132" s="62" t="s">
        <v>225</v>
      </c>
      <c r="AU1132" s="62" t="s">
        <v>93</v>
      </c>
      <c r="AV1132" s="14" t="s">
        <v>223</v>
      </c>
      <c r="AW1132" s="14" t="s">
        <v>38</v>
      </c>
      <c r="AX1132" s="14" t="s">
        <v>91</v>
      </c>
      <c r="AY1132" s="62" t="s">
        <v>216</v>
      </c>
    </row>
    <row r="1133" spans="1:65" s="2" customFormat="1" ht="37.9" customHeight="1">
      <c r="A1133" s="83"/>
      <c r="B1133" s="84"/>
      <c r="C1133" s="130" t="s">
        <v>1405</v>
      </c>
      <c r="D1133" s="130" t="s">
        <v>218</v>
      </c>
      <c r="E1133" s="131" t="s">
        <v>1406</v>
      </c>
      <c r="F1133" s="132" t="s">
        <v>1407</v>
      </c>
      <c r="G1133" s="133" t="s">
        <v>323</v>
      </c>
      <c r="H1133" s="134">
        <v>7</v>
      </c>
      <c r="I1133" s="57"/>
      <c r="J1133" s="187">
        <f>ROUND(I1133*H1133,2)</f>
        <v>0</v>
      </c>
      <c r="K1133" s="132" t="s">
        <v>1</v>
      </c>
      <c r="L1133" s="188">
        <f>J1133</f>
        <v>0</v>
      </c>
      <c r="M1133" s="217"/>
      <c r="N1133" s="217"/>
      <c r="O1133" s="217"/>
      <c r="P1133" s="217"/>
      <c r="Q1133" s="217"/>
      <c r="R1133" s="217"/>
      <c r="S1133" s="217"/>
      <c r="T1133" s="217"/>
      <c r="U1133" s="217"/>
      <c r="V1133" s="217"/>
      <c r="W1133" s="249"/>
      <c r="X1133" s="26"/>
      <c r="Y1133" s="26"/>
      <c r="Z1133" s="26"/>
      <c r="AA1133" s="26"/>
      <c r="AB1133" s="26"/>
      <c r="AC1133" s="26"/>
      <c r="AD1133" s="26"/>
      <c r="AE1133" s="26"/>
      <c r="AR1133" s="58" t="s">
        <v>223</v>
      </c>
      <c r="AT1133" s="58" t="s">
        <v>218</v>
      </c>
      <c r="AU1133" s="58" t="s">
        <v>93</v>
      </c>
      <c r="AY1133" s="18" t="s">
        <v>216</v>
      </c>
      <c r="BE1133" s="59">
        <f>IF(N1133="základní",J1133,0)</f>
        <v>0</v>
      </c>
      <c r="BF1133" s="59">
        <f>IF(N1133="snížená",J1133,0)</f>
        <v>0</v>
      </c>
      <c r="BG1133" s="59">
        <f>IF(N1133="zákl. přenesená",J1133,0)</f>
        <v>0</v>
      </c>
      <c r="BH1133" s="59">
        <f>IF(N1133="sníž. přenesená",J1133,0)</f>
        <v>0</v>
      </c>
      <c r="BI1133" s="59">
        <f>IF(N1133="nulová",J1133,0)</f>
        <v>0</v>
      </c>
      <c r="BJ1133" s="18" t="s">
        <v>91</v>
      </c>
      <c r="BK1133" s="59">
        <f>ROUND(I1133*H1133,2)</f>
        <v>0</v>
      </c>
      <c r="BL1133" s="18" t="s">
        <v>223</v>
      </c>
      <c r="BM1133" s="58" t="s">
        <v>1408</v>
      </c>
    </row>
    <row r="1134" spans="1:51" s="13" customFormat="1" ht="12">
      <c r="A1134" s="140"/>
      <c r="B1134" s="141"/>
      <c r="C1134" s="140"/>
      <c r="D1134" s="137" t="s">
        <v>225</v>
      </c>
      <c r="E1134" s="142" t="s">
        <v>1</v>
      </c>
      <c r="F1134" s="143" t="s">
        <v>1409</v>
      </c>
      <c r="G1134" s="140"/>
      <c r="H1134" s="144">
        <v>1</v>
      </c>
      <c r="I1134" s="61"/>
      <c r="J1134" s="140"/>
      <c r="K1134" s="140"/>
      <c r="L1134" s="194"/>
      <c r="M1134" s="140"/>
      <c r="N1134" s="140"/>
      <c r="O1134" s="140"/>
      <c r="P1134" s="140"/>
      <c r="Q1134" s="140"/>
      <c r="R1134" s="140"/>
      <c r="S1134" s="140"/>
      <c r="T1134" s="140"/>
      <c r="U1134" s="140"/>
      <c r="V1134" s="140"/>
      <c r="W1134" s="231"/>
      <c r="AT1134" s="60" t="s">
        <v>225</v>
      </c>
      <c r="AU1134" s="60" t="s">
        <v>93</v>
      </c>
      <c r="AV1134" s="13" t="s">
        <v>93</v>
      </c>
      <c r="AW1134" s="13" t="s">
        <v>38</v>
      </c>
      <c r="AX1134" s="13" t="s">
        <v>83</v>
      </c>
      <c r="AY1134" s="60" t="s">
        <v>216</v>
      </c>
    </row>
    <row r="1135" spans="1:51" s="13" customFormat="1" ht="12">
      <c r="A1135" s="140"/>
      <c r="B1135" s="141"/>
      <c r="C1135" s="140"/>
      <c r="D1135" s="137" t="s">
        <v>225</v>
      </c>
      <c r="E1135" s="142" t="s">
        <v>1</v>
      </c>
      <c r="F1135" s="143" t="s">
        <v>1410</v>
      </c>
      <c r="G1135" s="140"/>
      <c r="H1135" s="144">
        <v>1</v>
      </c>
      <c r="I1135" s="61"/>
      <c r="J1135" s="140"/>
      <c r="K1135" s="140"/>
      <c r="L1135" s="194"/>
      <c r="M1135" s="140"/>
      <c r="N1135" s="140"/>
      <c r="O1135" s="140"/>
      <c r="P1135" s="140"/>
      <c r="Q1135" s="140"/>
      <c r="R1135" s="140"/>
      <c r="S1135" s="140"/>
      <c r="T1135" s="140"/>
      <c r="U1135" s="140"/>
      <c r="V1135" s="140"/>
      <c r="W1135" s="231"/>
      <c r="AT1135" s="60" t="s">
        <v>225</v>
      </c>
      <c r="AU1135" s="60" t="s">
        <v>93</v>
      </c>
      <c r="AV1135" s="13" t="s">
        <v>93</v>
      </c>
      <c r="AW1135" s="13" t="s">
        <v>38</v>
      </c>
      <c r="AX1135" s="13" t="s">
        <v>83</v>
      </c>
      <c r="AY1135" s="60" t="s">
        <v>216</v>
      </c>
    </row>
    <row r="1136" spans="1:51" s="13" customFormat="1" ht="12">
      <c r="A1136" s="140"/>
      <c r="B1136" s="141"/>
      <c r="C1136" s="140"/>
      <c r="D1136" s="137" t="s">
        <v>225</v>
      </c>
      <c r="E1136" s="142" t="s">
        <v>1</v>
      </c>
      <c r="F1136" s="143" t="s">
        <v>1411</v>
      </c>
      <c r="G1136" s="140"/>
      <c r="H1136" s="144">
        <v>2</v>
      </c>
      <c r="I1136" s="61"/>
      <c r="J1136" s="140"/>
      <c r="K1136" s="140"/>
      <c r="L1136" s="194"/>
      <c r="M1136" s="140"/>
      <c r="N1136" s="140"/>
      <c r="O1136" s="140"/>
      <c r="P1136" s="140"/>
      <c r="Q1136" s="140"/>
      <c r="R1136" s="140"/>
      <c r="S1136" s="140"/>
      <c r="T1136" s="140"/>
      <c r="U1136" s="140"/>
      <c r="V1136" s="140"/>
      <c r="W1136" s="231"/>
      <c r="AT1136" s="60" t="s">
        <v>225</v>
      </c>
      <c r="AU1136" s="60" t="s">
        <v>93</v>
      </c>
      <c r="AV1136" s="13" t="s">
        <v>93</v>
      </c>
      <c r="AW1136" s="13" t="s">
        <v>38</v>
      </c>
      <c r="AX1136" s="13" t="s">
        <v>83</v>
      </c>
      <c r="AY1136" s="60" t="s">
        <v>216</v>
      </c>
    </row>
    <row r="1137" spans="1:51" s="13" customFormat="1" ht="12">
      <c r="A1137" s="140"/>
      <c r="B1137" s="141"/>
      <c r="C1137" s="140"/>
      <c r="D1137" s="137" t="s">
        <v>225</v>
      </c>
      <c r="E1137" s="142" t="s">
        <v>1</v>
      </c>
      <c r="F1137" s="143" t="s">
        <v>1412</v>
      </c>
      <c r="G1137" s="140"/>
      <c r="H1137" s="144">
        <v>1</v>
      </c>
      <c r="I1137" s="61"/>
      <c r="J1137" s="140"/>
      <c r="K1137" s="140"/>
      <c r="L1137" s="194"/>
      <c r="M1137" s="140"/>
      <c r="N1137" s="140"/>
      <c r="O1137" s="140"/>
      <c r="P1137" s="140"/>
      <c r="Q1137" s="140"/>
      <c r="R1137" s="140"/>
      <c r="S1137" s="140"/>
      <c r="T1137" s="140"/>
      <c r="U1137" s="140"/>
      <c r="V1137" s="140"/>
      <c r="W1137" s="231"/>
      <c r="AT1137" s="60" t="s">
        <v>225</v>
      </c>
      <c r="AU1137" s="60" t="s">
        <v>93</v>
      </c>
      <c r="AV1137" s="13" t="s">
        <v>93</v>
      </c>
      <c r="AW1137" s="13" t="s">
        <v>38</v>
      </c>
      <c r="AX1137" s="13" t="s">
        <v>83</v>
      </c>
      <c r="AY1137" s="60" t="s">
        <v>216</v>
      </c>
    </row>
    <row r="1138" spans="1:51" s="13" customFormat="1" ht="12">
      <c r="A1138" s="140"/>
      <c r="B1138" s="141"/>
      <c r="C1138" s="140"/>
      <c r="D1138" s="137" t="s">
        <v>225</v>
      </c>
      <c r="E1138" s="142" t="s">
        <v>1</v>
      </c>
      <c r="F1138" s="143" t="s">
        <v>1413</v>
      </c>
      <c r="G1138" s="140"/>
      <c r="H1138" s="144">
        <v>2</v>
      </c>
      <c r="I1138" s="61"/>
      <c r="J1138" s="140"/>
      <c r="K1138" s="140"/>
      <c r="L1138" s="194"/>
      <c r="M1138" s="140"/>
      <c r="N1138" s="140"/>
      <c r="O1138" s="140"/>
      <c r="P1138" s="140"/>
      <c r="Q1138" s="140"/>
      <c r="R1138" s="140"/>
      <c r="S1138" s="140"/>
      <c r="T1138" s="140"/>
      <c r="U1138" s="140"/>
      <c r="V1138" s="140"/>
      <c r="W1138" s="231"/>
      <c r="AT1138" s="60" t="s">
        <v>225</v>
      </c>
      <c r="AU1138" s="60" t="s">
        <v>93</v>
      </c>
      <c r="AV1138" s="13" t="s">
        <v>93</v>
      </c>
      <c r="AW1138" s="13" t="s">
        <v>38</v>
      </c>
      <c r="AX1138" s="13" t="s">
        <v>83</v>
      </c>
      <c r="AY1138" s="60" t="s">
        <v>216</v>
      </c>
    </row>
    <row r="1139" spans="1:51" s="14" customFormat="1" ht="12">
      <c r="A1139" s="145"/>
      <c r="B1139" s="146"/>
      <c r="C1139" s="145"/>
      <c r="D1139" s="137" t="s">
        <v>225</v>
      </c>
      <c r="E1139" s="147" t="s">
        <v>1</v>
      </c>
      <c r="F1139" s="148" t="s">
        <v>229</v>
      </c>
      <c r="G1139" s="145"/>
      <c r="H1139" s="149">
        <v>7</v>
      </c>
      <c r="I1139" s="63"/>
      <c r="J1139" s="145"/>
      <c r="K1139" s="145"/>
      <c r="L1139" s="200"/>
      <c r="M1139" s="145"/>
      <c r="N1139" s="145"/>
      <c r="O1139" s="145"/>
      <c r="P1139" s="145"/>
      <c r="Q1139" s="145"/>
      <c r="R1139" s="145"/>
      <c r="S1139" s="145"/>
      <c r="T1139" s="145"/>
      <c r="U1139" s="145"/>
      <c r="V1139" s="145"/>
      <c r="W1139" s="235"/>
      <c r="AT1139" s="62" t="s">
        <v>225</v>
      </c>
      <c r="AU1139" s="62" t="s">
        <v>93</v>
      </c>
      <c r="AV1139" s="14" t="s">
        <v>223</v>
      </c>
      <c r="AW1139" s="14" t="s">
        <v>38</v>
      </c>
      <c r="AX1139" s="14" t="s">
        <v>91</v>
      </c>
      <c r="AY1139" s="62" t="s">
        <v>216</v>
      </c>
    </row>
    <row r="1140" spans="1:65" s="2" customFormat="1" ht="16.5" customHeight="1">
      <c r="A1140" s="83"/>
      <c r="B1140" s="84"/>
      <c r="C1140" s="130" t="s">
        <v>1414</v>
      </c>
      <c r="D1140" s="130" t="s">
        <v>218</v>
      </c>
      <c r="E1140" s="131" t="s">
        <v>1415</v>
      </c>
      <c r="F1140" s="132" t="s">
        <v>1416</v>
      </c>
      <c r="G1140" s="133" t="s">
        <v>323</v>
      </c>
      <c r="H1140" s="134">
        <v>4</v>
      </c>
      <c r="I1140" s="57"/>
      <c r="J1140" s="187">
        <f>ROUND(I1140*H1140,2)</f>
        <v>0</v>
      </c>
      <c r="K1140" s="132" t="s">
        <v>1</v>
      </c>
      <c r="L1140" s="188">
        <f>J1140</f>
        <v>0</v>
      </c>
      <c r="M1140" s="217"/>
      <c r="N1140" s="217"/>
      <c r="O1140" s="217"/>
      <c r="P1140" s="217"/>
      <c r="Q1140" s="217"/>
      <c r="R1140" s="217"/>
      <c r="S1140" s="217"/>
      <c r="T1140" s="217"/>
      <c r="U1140" s="217"/>
      <c r="V1140" s="217"/>
      <c r="W1140" s="249"/>
      <c r="X1140" s="26"/>
      <c r="Y1140" s="26"/>
      <c r="Z1140" s="26"/>
      <c r="AA1140" s="26"/>
      <c r="AB1140" s="26"/>
      <c r="AC1140" s="26"/>
      <c r="AD1140" s="26"/>
      <c r="AE1140" s="26"/>
      <c r="AR1140" s="58" t="s">
        <v>223</v>
      </c>
      <c r="AT1140" s="58" t="s">
        <v>218</v>
      </c>
      <c r="AU1140" s="58" t="s">
        <v>93</v>
      </c>
      <c r="AY1140" s="18" t="s">
        <v>216</v>
      </c>
      <c r="BE1140" s="59">
        <f>IF(N1140="základní",J1140,0)</f>
        <v>0</v>
      </c>
      <c r="BF1140" s="59">
        <f>IF(N1140="snížená",J1140,0)</f>
        <v>0</v>
      </c>
      <c r="BG1140" s="59">
        <f>IF(N1140="zákl. přenesená",J1140,0)</f>
        <v>0</v>
      </c>
      <c r="BH1140" s="59">
        <f>IF(N1140="sníž. přenesená",J1140,0)</f>
        <v>0</v>
      </c>
      <c r="BI1140" s="59">
        <f>IF(N1140="nulová",J1140,0)</f>
        <v>0</v>
      </c>
      <c r="BJ1140" s="18" t="s">
        <v>91</v>
      </c>
      <c r="BK1140" s="59">
        <f>ROUND(I1140*H1140,2)</f>
        <v>0</v>
      </c>
      <c r="BL1140" s="18" t="s">
        <v>223</v>
      </c>
      <c r="BM1140" s="58" t="s">
        <v>1417</v>
      </c>
    </row>
    <row r="1141" spans="1:51" s="13" customFormat="1" ht="12">
      <c r="A1141" s="140"/>
      <c r="B1141" s="141"/>
      <c r="C1141" s="140"/>
      <c r="D1141" s="137" t="s">
        <v>225</v>
      </c>
      <c r="E1141" s="142" t="s">
        <v>1</v>
      </c>
      <c r="F1141" s="143" t="s">
        <v>1418</v>
      </c>
      <c r="G1141" s="140"/>
      <c r="H1141" s="144">
        <v>4</v>
      </c>
      <c r="I1141" s="61"/>
      <c r="J1141" s="140"/>
      <c r="K1141" s="140"/>
      <c r="L1141" s="194"/>
      <c r="M1141" s="140"/>
      <c r="N1141" s="140"/>
      <c r="O1141" s="140"/>
      <c r="P1141" s="140"/>
      <c r="Q1141" s="140"/>
      <c r="R1141" s="140"/>
      <c r="S1141" s="140"/>
      <c r="T1141" s="140"/>
      <c r="U1141" s="140"/>
      <c r="V1141" s="140"/>
      <c r="W1141" s="231"/>
      <c r="AT1141" s="60" t="s">
        <v>225</v>
      </c>
      <c r="AU1141" s="60" t="s">
        <v>93</v>
      </c>
      <c r="AV1141" s="13" t="s">
        <v>93</v>
      </c>
      <c r="AW1141" s="13" t="s">
        <v>38</v>
      </c>
      <c r="AX1141" s="13" t="s">
        <v>91</v>
      </c>
      <c r="AY1141" s="60" t="s">
        <v>216</v>
      </c>
    </row>
    <row r="1142" spans="1:65" s="2" customFormat="1" ht="16.5" customHeight="1">
      <c r="A1142" s="83"/>
      <c r="B1142" s="84"/>
      <c r="C1142" s="130" t="s">
        <v>1419</v>
      </c>
      <c r="D1142" s="130" t="s">
        <v>218</v>
      </c>
      <c r="E1142" s="131" t="s">
        <v>1420</v>
      </c>
      <c r="F1142" s="132" t="s">
        <v>1421</v>
      </c>
      <c r="G1142" s="133" t="s">
        <v>323</v>
      </c>
      <c r="H1142" s="134">
        <v>1</v>
      </c>
      <c r="I1142" s="57"/>
      <c r="J1142" s="187">
        <f>ROUND(I1142*H1142,2)</f>
        <v>0</v>
      </c>
      <c r="K1142" s="132" t="s">
        <v>1</v>
      </c>
      <c r="L1142" s="188">
        <f>J1142</f>
        <v>0</v>
      </c>
      <c r="M1142" s="217"/>
      <c r="N1142" s="217"/>
      <c r="O1142" s="217"/>
      <c r="P1142" s="217"/>
      <c r="Q1142" s="217"/>
      <c r="R1142" s="217"/>
      <c r="S1142" s="217"/>
      <c r="T1142" s="217"/>
      <c r="U1142" s="217"/>
      <c r="V1142" s="217"/>
      <c r="W1142" s="249"/>
      <c r="X1142" s="26"/>
      <c r="Y1142" s="26"/>
      <c r="Z1142" s="26"/>
      <c r="AA1142" s="26"/>
      <c r="AB1142" s="26"/>
      <c r="AC1142" s="26"/>
      <c r="AD1142" s="26"/>
      <c r="AE1142" s="26"/>
      <c r="AR1142" s="58" t="s">
        <v>223</v>
      </c>
      <c r="AT1142" s="58" t="s">
        <v>218</v>
      </c>
      <c r="AU1142" s="58" t="s">
        <v>93</v>
      </c>
      <c r="AY1142" s="18" t="s">
        <v>216</v>
      </c>
      <c r="BE1142" s="59">
        <f>IF(N1142="základní",J1142,0)</f>
        <v>0</v>
      </c>
      <c r="BF1142" s="59">
        <f>IF(N1142="snížená",J1142,0)</f>
        <v>0</v>
      </c>
      <c r="BG1142" s="59">
        <f>IF(N1142="zákl. přenesená",J1142,0)</f>
        <v>0</v>
      </c>
      <c r="BH1142" s="59">
        <f>IF(N1142="sníž. přenesená",J1142,0)</f>
        <v>0</v>
      </c>
      <c r="BI1142" s="59">
        <f>IF(N1142="nulová",J1142,0)</f>
        <v>0</v>
      </c>
      <c r="BJ1142" s="18" t="s">
        <v>91</v>
      </c>
      <c r="BK1142" s="59">
        <f>ROUND(I1142*H1142,2)</f>
        <v>0</v>
      </c>
      <c r="BL1142" s="18" t="s">
        <v>223</v>
      </c>
      <c r="BM1142" s="58" t="s">
        <v>1422</v>
      </c>
    </row>
    <row r="1143" spans="1:51" s="13" customFormat="1" ht="12">
      <c r="A1143" s="140"/>
      <c r="B1143" s="141"/>
      <c r="C1143" s="140"/>
      <c r="D1143" s="137" t="s">
        <v>225</v>
      </c>
      <c r="E1143" s="142" t="s">
        <v>1</v>
      </c>
      <c r="F1143" s="143" t="s">
        <v>1423</v>
      </c>
      <c r="G1143" s="140"/>
      <c r="H1143" s="144">
        <v>1</v>
      </c>
      <c r="I1143" s="61"/>
      <c r="J1143" s="140"/>
      <c r="K1143" s="140"/>
      <c r="L1143" s="194"/>
      <c r="M1143" s="140"/>
      <c r="N1143" s="140"/>
      <c r="O1143" s="140"/>
      <c r="P1143" s="140"/>
      <c r="Q1143" s="140"/>
      <c r="R1143" s="140"/>
      <c r="S1143" s="140"/>
      <c r="T1143" s="140"/>
      <c r="U1143" s="140"/>
      <c r="V1143" s="140"/>
      <c r="W1143" s="231"/>
      <c r="AT1143" s="60" t="s">
        <v>225</v>
      </c>
      <c r="AU1143" s="60" t="s">
        <v>93</v>
      </c>
      <c r="AV1143" s="13" t="s">
        <v>93</v>
      </c>
      <c r="AW1143" s="13" t="s">
        <v>38</v>
      </c>
      <c r="AX1143" s="13" t="s">
        <v>91</v>
      </c>
      <c r="AY1143" s="60" t="s">
        <v>216</v>
      </c>
    </row>
    <row r="1144" spans="1:65" s="2" customFormat="1" ht="16.5" customHeight="1">
      <c r="A1144" s="83"/>
      <c r="B1144" s="84"/>
      <c r="C1144" s="130" t="s">
        <v>1424</v>
      </c>
      <c r="D1144" s="130" t="s">
        <v>218</v>
      </c>
      <c r="E1144" s="131" t="s">
        <v>1425</v>
      </c>
      <c r="F1144" s="132" t="s">
        <v>1426</v>
      </c>
      <c r="G1144" s="133" t="s">
        <v>323</v>
      </c>
      <c r="H1144" s="134">
        <v>3</v>
      </c>
      <c r="I1144" s="57"/>
      <c r="J1144" s="187">
        <f>ROUND(I1144*H1144,2)</f>
        <v>0</v>
      </c>
      <c r="K1144" s="132" t="s">
        <v>1</v>
      </c>
      <c r="L1144" s="188">
        <f>J1144</f>
        <v>0</v>
      </c>
      <c r="M1144" s="217"/>
      <c r="N1144" s="217"/>
      <c r="O1144" s="217"/>
      <c r="P1144" s="217"/>
      <c r="Q1144" s="217"/>
      <c r="R1144" s="217"/>
      <c r="S1144" s="217"/>
      <c r="T1144" s="217"/>
      <c r="U1144" s="217"/>
      <c r="V1144" s="217"/>
      <c r="W1144" s="249"/>
      <c r="X1144" s="26"/>
      <c r="Y1144" s="26"/>
      <c r="Z1144" s="26"/>
      <c r="AA1144" s="26"/>
      <c r="AB1144" s="26"/>
      <c r="AC1144" s="26"/>
      <c r="AD1144" s="26"/>
      <c r="AE1144" s="26"/>
      <c r="AR1144" s="58" t="s">
        <v>223</v>
      </c>
      <c r="AT1144" s="58" t="s">
        <v>218</v>
      </c>
      <c r="AU1144" s="58" t="s">
        <v>93</v>
      </c>
      <c r="AY1144" s="18" t="s">
        <v>216</v>
      </c>
      <c r="BE1144" s="59">
        <f>IF(N1144="základní",J1144,0)</f>
        <v>0</v>
      </c>
      <c r="BF1144" s="59">
        <f>IF(N1144="snížená",J1144,0)</f>
        <v>0</v>
      </c>
      <c r="BG1144" s="59">
        <f>IF(N1144="zákl. přenesená",J1144,0)</f>
        <v>0</v>
      </c>
      <c r="BH1144" s="59">
        <f>IF(N1144="sníž. přenesená",J1144,0)</f>
        <v>0</v>
      </c>
      <c r="BI1144" s="59">
        <f>IF(N1144="nulová",J1144,0)</f>
        <v>0</v>
      </c>
      <c r="BJ1144" s="18" t="s">
        <v>91</v>
      </c>
      <c r="BK1144" s="59">
        <f>ROUND(I1144*H1144,2)</f>
        <v>0</v>
      </c>
      <c r="BL1144" s="18" t="s">
        <v>223</v>
      </c>
      <c r="BM1144" s="58" t="s">
        <v>1427</v>
      </c>
    </row>
    <row r="1145" spans="1:51" s="13" customFormat="1" ht="12">
      <c r="A1145" s="140"/>
      <c r="B1145" s="141"/>
      <c r="C1145" s="140"/>
      <c r="D1145" s="137" t="s">
        <v>225</v>
      </c>
      <c r="E1145" s="142" t="s">
        <v>1</v>
      </c>
      <c r="F1145" s="143" t="s">
        <v>1428</v>
      </c>
      <c r="G1145" s="140"/>
      <c r="H1145" s="144">
        <v>3</v>
      </c>
      <c r="I1145" s="61"/>
      <c r="J1145" s="140"/>
      <c r="K1145" s="140"/>
      <c r="L1145" s="194"/>
      <c r="M1145" s="140"/>
      <c r="N1145" s="140"/>
      <c r="O1145" s="140"/>
      <c r="P1145" s="140"/>
      <c r="Q1145" s="140"/>
      <c r="R1145" s="140"/>
      <c r="S1145" s="140"/>
      <c r="T1145" s="140"/>
      <c r="U1145" s="140"/>
      <c r="V1145" s="140"/>
      <c r="W1145" s="231"/>
      <c r="AT1145" s="60" t="s">
        <v>225</v>
      </c>
      <c r="AU1145" s="60" t="s">
        <v>93</v>
      </c>
      <c r="AV1145" s="13" t="s">
        <v>93</v>
      </c>
      <c r="AW1145" s="13" t="s">
        <v>38</v>
      </c>
      <c r="AX1145" s="13" t="s">
        <v>91</v>
      </c>
      <c r="AY1145" s="60" t="s">
        <v>216</v>
      </c>
    </row>
    <row r="1146" spans="1:65" s="2" customFormat="1" ht="37.9" customHeight="1">
      <c r="A1146" s="83"/>
      <c r="B1146" s="84"/>
      <c r="C1146" s="130" t="s">
        <v>1429</v>
      </c>
      <c r="D1146" s="130" t="s">
        <v>218</v>
      </c>
      <c r="E1146" s="131" t="s">
        <v>1430</v>
      </c>
      <c r="F1146" s="132" t="s">
        <v>1431</v>
      </c>
      <c r="G1146" s="133" t="s">
        <v>221</v>
      </c>
      <c r="H1146" s="134">
        <v>29.34</v>
      </c>
      <c r="I1146" s="57"/>
      <c r="J1146" s="187">
        <f>ROUND(I1146*H1146,2)</f>
        <v>0</v>
      </c>
      <c r="K1146" s="132" t="s">
        <v>1</v>
      </c>
      <c r="L1146" s="188">
        <f>J1146</f>
        <v>0</v>
      </c>
      <c r="M1146" s="217"/>
      <c r="N1146" s="217"/>
      <c r="O1146" s="217"/>
      <c r="P1146" s="217"/>
      <c r="Q1146" s="217"/>
      <c r="R1146" s="217"/>
      <c r="S1146" s="217"/>
      <c r="T1146" s="217"/>
      <c r="U1146" s="217"/>
      <c r="V1146" s="217"/>
      <c r="W1146" s="249"/>
      <c r="X1146" s="26"/>
      <c r="Y1146" s="26"/>
      <c r="Z1146" s="26"/>
      <c r="AA1146" s="26"/>
      <c r="AB1146" s="26"/>
      <c r="AC1146" s="26"/>
      <c r="AD1146" s="26"/>
      <c r="AE1146" s="26"/>
      <c r="AR1146" s="58" t="s">
        <v>223</v>
      </c>
      <c r="AT1146" s="58" t="s">
        <v>218</v>
      </c>
      <c r="AU1146" s="58" t="s">
        <v>93</v>
      </c>
      <c r="AY1146" s="18" t="s">
        <v>216</v>
      </c>
      <c r="BE1146" s="59">
        <f>IF(N1146="základní",J1146,0)</f>
        <v>0</v>
      </c>
      <c r="BF1146" s="59">
        <f>IF(N1146="snížená",J1146,0)</f>
        <v>0</v>
      </c>
      <c r="BG1146" s="59">
        <f>IF(N1146="zákl. přenesená",J1146,0)</f>
        <v>0</v>
      </c>
      <c r="BH1146" s="59">
        <f>IF(N1146="sníž. přenesená",J1146,0)</f>
        <v>0</v>
      </c>
      <c r="BI1146" s="59">
        <f>IF(N1146="nulová",J1146,0)</f>
        <v>0</v>
      </c>
      <c r="BJ1146" s="18" t="s">
        <v>91</v>
      </c>
      <c r="BK1146" s="59">
        <f>ROUND(I1146*H1146,2)</f>
        <v>0</v>
      </c>
      <c r="BL1146" s="18" t="s">
        <v>223</v>
      </c>
      <c r="BM1146" s="58" t="s">
        <v>1432</v>
      </c>
    </row>
    <row r="1147" spans="1:51" s="13" customFormat="1" ht="12">
      <c r="A1147" s="140"/>
      <c r="B1147" s="141"/>
      <c r="C1147" s="140"/>
      <c r="D1147" s="137" t="s">
        <v>225</v>
      </c>
      <c r="E1147" s="142" t="s">
        <v>1</v>
      </c>
      <c r="F1147" s="143" t="s">
        <v>1433</v>
      </c>
      <c r="G1147" s="140"/>
      <c r="H1147" s="144">
        <v>20.46</v>
      </c>
      <c r="I1147" s="61"/>
      <c r="J1147" s="140"/>
      <c r="K1147" s="140"/>
      <c r="L1147" s="194"/>
      <c r="M1147" s="140"/>
      <c r="N1147" s="140"/>
      <c r="O1147" s="140"/>
      <c r="P1147" s="140"/>
      <c r="Q1147" s="140"/>
      <c r="R1147" s="140"/>
      <c r="S1147" s="140"/>
      <c r="T1147" s="140"/>
      <c r="U1147" s="140"/>
      <c r="V1147" s="140"/>
      <c r="W1147" s="231"/>
      <c r="AT1147" s="60" t="s">
        <v>225</v>
      </c>
      <c r="AU1147" s="60" t="s">
        <v>93</v>
      </c>
      <c r="AV1147" s="13" t="s">
        <v>93</v>
      </c>
      <c r="AW1147" s="13" t="s">
        <v>38</v>
      </c>
      <c r="AX1147" s="13" t="s">
        <v>83</v>
      </c>
      <c r="AY1147" s="60" t="s">
        <v>216</v>
      </c>
    </row>
    <row r="1148" spans="1:51" s="13" customFormat="1" ht="12">
      <c r="A1148" s="140"/>
      <c r="B1148" s="141"/>
      <c r="C1148" s="140"/>
      <c r="D1148" s="137" t="s">
        <v>225</v>
      </c>
      <c r="E1148" s="142" t="s">
        <v>1</v>
      </c>
      <c r="F1148" s="143" t="s">
        <v>1434</v>
      </c>
      <c r="G1148" s="140"/>
      <c r="H1148" s="144">
        <v>4.08</v>
      </c>
      <c r="I1148" s="61"/>
      <c r="J1148" s="140"/>
      <c r="K1148" s="140"/>
      <c r="L1148" s="194"/>
      <c r="M1148" s="140"/>
      <c r="N1148" s="140"/>
      <c r="O1148" s="140"/>
      <c r="P1148" s="140"/>
      <c r="Q1148" s="140"/>
      <c r="R1148" s="140"/>
      <c r="S1148" s="140"/>
      <c r="T1148" s="140"/>
      <c r="U1148" s="140"/>
      <c r="V1148" s="140"/>
      <c r="W1148" s="231"/>
      <c r="AT1148" s="60" t="s">
        <v>225</v>
      </c>
      <c r="AU1148" s="60" t="s">
        <v>93</v>
      </c>
      <c r="AV1148" s="13" t="s">
        <v>93</v>
      </c>
      <c r="AW1148" s="13" t="s">
        <v>38</v>
      </c>
      <c r="AX1148" s="13" t="s">
        <v>83</v>
      </c>
      <c r="AY1148" s="60" t="s">
        <v>216</v>
      </c>
    </row>
    <row r="1149" spans="1:51" s="13" customFormat="1" ht="12">
      <c r="A1149" s="140"/>
      <c r="B1149" s="141"/>
      <c r="C1149" s="140"/>
      <c r="D1149" s="137" t="s">
        <v>225</v>
      </c>
      <c r="E1149" s="142" t="s">
        <v>1</v>
      </c>
      <c r="F1149" s="143" t="s">
        <v>1435</v>
      </c>
      <c r="G1149" s="140"/>
      <c r="H1149" s="144">
        <v>4.8</v>
      </c>
      <c r="I1149" s="61"/>
      <c r="J1149" s="140"/>
      <c r="K1149" s="140"/>
      <c r="L1149" s="194"/>
      <c r="M1149" s="140"/>
      <c r="N1149" s="140"/>
      <c r="O1149" s="140"/>
      <c r="P1149" s="140"/>
      <c r="Q1149" s="140"/>
      <c r="R1149" s="140"/>
      <c r="S1149" s="140"/>
      <c r="T1149" s="140"/>
      <c r="U1149" s="140"/>
      <c r="V1149" s="140"/>
      <c r="W1149" s="231"/>
      <c r="AT1149" s="60" t="s">
        <v>225</v>
      </c>
      <c r="AU1149" s="60" t="s">
        <v>93</v>
      </c>
      <c r="AV1149" s="13" t="s">
        <v>93</v>
      </c>
      <c r="AW1149" s="13" t="s">
        <v>38</v>
      </c>
      <c r="AX1149" s="13" t="s">
        <v>83</v>
      </c>
      <c r="AY1149" s="60" t="s">
        <v>216</v>
      </c>
    </row>
    <row r="1150" spans="1:51" s="14" customFormat="1" ht="12">
      <c r="A1150" s="145"/>
      <c r="B1150" s="146"/>
      <c r="C1150" s="145"/>
      <c r="D1150" s="137" t="s">
        <v>225</v>
      </c>
      <c r="E1150" s="147" t="s">
        <v>1</v>
      </c>
      <c r="F1150" s="148" t="s">
        <v>229</v>
      </c>
      <c r="G1150" s="145"/>
      <c r="H1150" s="149">
        <v>29.34</v>
      </c>
      <c r="I1150" s="63"/>
      <c r="J1150" s="145"/>
      <c r="K1150" s="145"/>
      <c r="L1150" s="200"/>
      <c r="M1150" s="145"/>
      <c r="N1150" s="145"/>
      <c r="O1150" s="145"/>
      <c r="P1150" s="145"/>
      <c r="Q1150" s="145"/>
      <c r="R1150" s="145"/>
      <c r="S1150" s="145"/>
      <c r="T1150" s="145"/>
      <c r="U1150" s="145"/>
      <c r="V1150" s="145"/>
      <c r="W1150" s="235"/>
      <c r="AT1150" s="62" t="s">
        <v>225</v>
      </c>
      <c r="AU1150" s="62" t="s">
        <v>93</v>
      </c>
      <c r="AV1150" s="14" t="s">
        <v>223</v>
      </c>
      <c r="AW1150" s="14" t="s">
        <v>38</v>
      </c>
      <c r="AX1150" s="14" t="s">
        <v>91</v>
      </c>
      <c r="AY1150" s="62" t="s">
        <v>216</v>
      </c>
    </row>
    <row r="1151" spans="1:65" s="2" customFormat="1" ht="24.2" customHeight="1">
      <c r="A1151" s="83"/>
      <c r="B1151" s="84"/>
      <c r="C1151" s="130" t="s">
        <v>1436</v>
      </c>
      <c r="D1151" s="130" t="s">
        <v>218</v>
      </c>
      <c r="E1151" s="131" t="s">
        <v>1437</v>
      </c>
      <c r="F1151" s="132" t="s">
        <v>1438</v>
      </c>
      <c r="G1151" s="133" t="s">
        <v>221</v>
      </c>
      <c r="H1151" s="134">
        <v>78.24</v>
      </c>
      <c r="I1151" s="57"/>
      <c r="J1151" s="187">
        <f>ROUND(I1151*H1151,2)</f>
        <v>0</v>
      </c>
      <c r="K1151" s="132" t="s">
        <v>222</v>
      </c>
      <c r="L1151" s="188">
        <f>J1151</f>
        <v>0</v>
      </c>
      <c r="M1151" s="217"/>
      <c r="N1151" s="217"/>
      <c r="O1151" s="217"/>
      <c r="P1151" s="217"/>
      <c r="Q1151" s="217"/>
      <c r="R1151" s="217"/>
      <c r="S1151" s="217"/>
      <c r="T1151" s="217"/>
      <c r="U1151" s="217"/>
      <c r="V1151" s="217"/>
      <c r="W1151" s="249"/>
      <c r="X1151" s="26"/>
      <c r="Y1151" s="26"/>
      <c r="Z1151" s="26"/>
      <c r="AA1151" s="26"/>
      <c r="AB1151" s="26"/>
      <c r="AC1151" s="26"/>
      <c r="AD1151" s="26"/>
      <c r="AE1151" s="26"/>
      <c r="AR1151" s="58" t="s">
        <v>223</v>
      </c>
      <c r="AT1151" s="58" t="s">
        <v>218</v>
      </c>
      <c r="AU1151" s="58" t="s">
        <v>93</v>
      </c>
      <c r="AY1151" s="18" t="s">
        <v>216</v>
      </c>
      <c r="BE1151" s="59">
        <f>IF(N1151="základní",J1151,0)</f>
        <v>0</v>
      </c>
      <c r="BF1151" s="59">
        <f>IF(N1151="snížená",J1151,0)</f>
        <v>0</v>
      </c>
      <c r="BG1151" s="59">
        <f>IF(N1151="zákl. přenesená",J1151,0)</f>
        <v>0</v>
      </c>
      <c r="BH1151" s="59">
        <f>IF(N1151="sníž. přenesená",J1151,0)</f>
        <v>0</v>
      </c>
      <c r="BI1151" s="59">
        <f>IF(N1151="nulová",J1151,0)</f>
        <v>0</v>
      </c>
      <c r="BJ1151" s="18" t="s">
        <v>91</v>
      </c>
      <c r="BK1151" s="59">
        <f>ROUND(I1151*H1151,2)</f>
        <v>0</v>
      </c>
      <c r="BL1151" s="18" t="s">
        <v>223</v>
      </c>
      <c r="BM1151" s="58" t="s">
        <v>1439</v>
      </c>
    </row>
    <row r="1152" spans="1:51" s="13" customFormat="1" ht="12">
      <c r="A1152" s="140"/>
      <c r="B1152" s="141"/>
      <c r="C1152" s="140"/>
      <c r="D1152" s="137" t="s">
        <v>225</v>
      </c>
      <c r="E1152" s="142" t="s">
        <v>1</v>
      </c>
      <c r="F1152" s="143" t="s">
        <v>1440</v>
      </c>
      <c r="G1152" s="140"/>
      <c r="H1152" s="144">
        <v>78.24</v>
      </c>
      <c r="I1152" s="61"/>
      <c r="J1152" s="140"/>
      <c r="K1152" s="140"/>
      <c r="L1152" s="194"/>
      <c r="M1152" s="140"/>
      <c r="N1152" s="140"/>
      <c r="O1152" s="140"/>
      <c r="P1152" s="140"/>
      <c r="Q1152" s="140"/>
      <c r="R1152" s="140"/>
      <c r="S1152" s="140"/>
      <c r="T1152" s="140"/>
      <c r="U1152" s="140"/>
      <c r="V1152" s="140"/>
      <c r="W1152" s="231"/>
      <c r="AT1152" s="60" t="s">
        <v>225</v>
      </c>
      <c r="AU1152" s="60" t="s">
        <v>93</v>
      </c>
      <c r="AV1152" s="13" t="s">
        <v>93</v>
      </c>
      <c r="AW1152" s="13" t="s">
        <v>38</v>
      </c>
      <c r="AX1152" s="13" t="s">
        <v>91</v>
      </c>
      <c r="AY1152" s="60" t="s">
        <v>216</v>
      </c>
    </row>
    <row r="1153" spans="1:65" s="2" customFormat="1" ht="24.2" customHeight="1">
      <c r="A1153" s="83"/>
      <c r="B1153" s="84"/>
      <c r="C1153" s="130" t="s">
        <v>1441</v>
      </c>
      <c r="D1153" s="130" t="s">
        <v>218</v>
      </c>
      <c r="E1153" s="131" t="s">
        <v>1437</v>
      </c>
      <c r="F1153" s="132" t="s">
        <v>1438</v>
      </c>
      <c r="G1153" s="133" t="s">
        <v>221</v>
      </c>
      <c r="H1153" s="134">
        <v>2144.348</v>
      </c>
      <c r="I1153" s="57"/>
      <c r="J1153" s="187">
        <f>ROUND(I1153*H1153,2)</f>
        <v>0</v>
      </c>
      <c r="K1153" s="132" t="s">
        <v>222</v>
      </c>
      <c r="L1153" s="188">
        <f>J1153</f>
        <v>0</v>
      </c>
      <c r="M1153" s="217"/>
      <c r="N1153" s="217"/>
      <c r="O1153" s="217"/>
      <c r="P1153" s="217"/>
      <c r="Q1153" s="217"/>
      <c r="R1153" s="217"/>
      <c r="S1153" s="217"/>
      <c r="T1153" s="217"/>
      <c r="U1153" s="217"/>
      <c r="V1153" s="217"/>
      <c r="W1153" s="249"/>
      <c r="X1153" s="26"/>
      <c r="Y1153" s="26"/>
      <c r="Z1153" s="26"/>
      <c r="AA1153" s="26"/>
      <c r="AB1153" s="26"/>
      <c r="AC1153" s="26"/>
      <c r="AD1153" s="26"/>
      <c r="AE1153" s="26"/>
      <c r="AR1153" s="58" t="s">
        <v>223</v>
      </c>
      <c r="AT1153" s="58" t="s">
        <v>218</v>
      </c>
      <c r="AU1153" s="58" t="s">
        <v>93</v>
      </c>
      <c r="AY1153" s="18" t="s">
        <v>216</v>
      </c>
      <c r="BE1153" s="59">
        <f>IF(N1153="základní",J1153,0)</f>
        <v>0</v>
      </c>
      <c r="BF1153" s="59">
        <f>IF(N1153="snížená",J1153,0)</f>
        <v>0</v>
      </c>
      <c r="BG1153" s="59">
        <f>IF(N1153="zákl. přenesená",J1153,0)</f>
        <v>0</v>
      </c>
      <c r="BH1153" s="59">
        <f>IF(N1153="sníž. přenesená",J1153,0)</f>
        <v>0</v>
      </c>
      <c r="BI1153" s="59">
        <f>IF(N1153="nulová",J1153,0)</f>
        <v>0</v>
      </c>
      <c r="BJ1153" s="18" t="s">
        <v>91</v>
      </c>
      <c r="BK1153" s="59">
        <f>ROUND(I1153*H1153,2)</f>
        <v>0</v>
      </c>
      <c r="BL1153" s="18" t="s">
        <v>223</v>
      </c>
      <c r="BM1153" s="58" t="s">
        <v>1442</v>
      </c>
    </row>
    <row r="1154" spans="1:51" s="15" customFormat="1" ht="12">
      <c r="A1154" s="135"/>
      <c r="B1154" s="136"/>
      <c r="C1154" s="135"/>
      <c r="D1154" s="137" t="s">
        <v>225</v>
      </c>
      <c r="E1154" s="138" t="s">
        <v>1</v>
      </c>
      <c r="F1154" s="139" t="s">
        <v>1443</v>
      </c>
      <c r="G1154" s="135"/>
      <c r="H1154" s="138" t="s">
        <v>1</v>
      </c>
      <c r="I1154" s="65"/>
      <c r="J1154" s="135"/>
      <c r="K1154" s="135"/>
      <c r="L1154" s="191"/>
      <c r="M1154" s="135"/>
      <c r="N1154" s="135"/>
      <c r="O1154" s="135"/>
      <c r="P1154" s="135"/>
      <c r="Q1154" s="135"/>
      <c r="R1154" s="135"/>
      <c r="S1154" s="135"/>
      <c r="T1154" s="135"/>
      <c r="U1154" s="135"/>
      <c r="V1154" s="135"/>
      <c r="W1154" s="227"/>
      <c r="AT1154" s="64" t="s">
        <v>225</v>
      </c>
      <c r="AU1154" s="64" t="s">
        <v>93</v>
      </c>
      <c r="AV1154" s="15" t="s">
        <v>91</v>
      </c>
      <c r="AW1154" s="15" t="s">
        <v>38</v>
      </c>
      <c r="AX1154" s="15" t="s">
        <v>83</v>
      </c>
      <c r="AY1154" s="64" t="s">
        <v>216</v>
      </c>
    </row>
    <row r="1155" spans="1:51" s="13" customFormat="1" ht="12">
      <c r="A1155" s="140"/>
      <c r="B1155" s="141"/>
      <c r="C1155" s="140"/>
      <c r="D1155" s="137" t="s">
        <v>225</v>
      </c>
      <c r="E1155" s="142" t="s">
        <v>1</v>
      </c>
      <c r="F1155" s="143" t="s">
        <v>648</v>
      </c>
      <c r="G1155" s="140"/>
      <c r="H1155" s="144">
        <v>2144.348</v>
      </c>
      <c r="I1155" s="61"/>
      <c r="J1155" s="140"/>
      <c r="K1155" s="140"/>
      <c r="L1155" s="194"/>
      <c r="M1155" s="140"/>
      <c r="N1155" s="140"/>
      <c r="O1155" s="140"/>
      <c r="P1155" s="140"/>
      <c r="Q1155" s="140"/>
      <c r="R1155" s="140"/>
      <c r="S1155" s="140"/>
      <c r="T1155" s="140"/>
      <c r="U1155" s="140"/>
      <c r="V1155" s="140"/>
      <c r="W1155" s="231"/>
      <c r="AT1155" s="60" t="s">
        <v>225</v>
      </c>
      <c r="AU1155" s="60" t="s">
        <v>93</v>
      </c>
      <c r="AV1155" s="13" t="s">
        <v>93</v>
      </c>
      <c r="AW1155" s="13" t="s">
        <v>38</v>
      </c>
      <c r="AX1155" s="13" t="s">
        <v>91</v>
      </c>
      <c r="AY1155" s="60" t="s">
        <v>216</v>
      </c>
    </row>
    <row r="1156" spans="1:63" s="12" customFormat="1" ht="22.9" customHeight="1">
      <c r="A1156" s="125"/>
      <c r="B1156" s="126"/>
      <c r="C1156" s="125"/>
      <c r="D1156" s="127" t="s">
        <v>82</v>
      </c>
      <c r="E1156" s="129" t="s">
        <v>1444</v>
      </c>
      <c r="F1156" s="129" t="s">
        <v>1445</v>
      </c>
      <c r="G1156" s="125"/>
      <c r="H1156" s="125"/>
      <c r="I1156" s="54"/>
      <c r="J1156" s="186">
        <f>BK1156</f>
        <v>0</v>
      </c>
      <c r="K1156" s="125"/>
      <c r="L1156" s="183"/>
      <c r="M1156" s="216"/>
      <c r="N1156" s="216"/>
      <c r="O1156" s="216"/>
      <c r="P1156" s="216"/>
      <c r="Q1156" s="216"/>
      <c r="R1156" s="216"/>
      <c r="S1156" s="216"/>
      <c r="T1156" s="216"/>
      <c r="U1156" s="216"/>
      <c r="V1156" s="216"/>
      <c r="W1156" s="248"/>
      <c r="AR1156" s="53" t="s">
        <v>91</v>
      </c>
      <c r="AT1156" s="55" t="s">
        <v>82</v>
      </c>
      <c r="AU1156" s="55" t="s">
        <v>91</v>
      </c>
      <c r="AY1156" s="53" t="s">
        <v>216</v>
      </c>
      <c r="BK1156" s="56">
        <f>SUM(BK1157:BK1164)</f>
        <v>0</v>
      </c>
    </row>
    <row r="1157" spans="1:65" s="2" customFormat="1" ht="16.5" customHeight="1">
      <c r="A1157" s="83"/>
      <c r="B1157" s="84"/>
      <c r="C1157" s="130" t="s">
        <v>1446</v>
      </c>
      <c r="D1157" s="130" t="s">
        <v>218</v>
      </c>
      <c r="E1157" s="131" t="s">
        <v>1447</v>
      </c>
      <c r="F1157" s="132" t="s">
        <v>1448</v>
      </c>
      <c r="G1157" s="133" t="s">
        <v>278</v>
      </c>
      <c r="H1157" s="134">
        <v>745.628</v>
      </c>
      <c r="I1157" s="57"/>
      <c r="J1157" s="187">
        <f>ROUND(I1157*H1157,2)</f>
        <v>0</v>
      </c>
      <c r="K1157" s="132" t="s">
        <v>222</v>
      </c>
      <c r="L1157" s="188">
        <f>J1157</f>
        <v>0</v>
      </c>
      <c r="M1157" s="217"/>
      <c r="N1157" s="217"/>
      <c r="O1157" s="217"/>
      <c r="P1157" s="217"/>
      <c r="Q1157" s="217"/>
      <c r="R1157" s="217"/>
      <c r="S1157" s="217"/>
      <c r="T1157" s="217"/>
      <c r="U1157" s="217"/>
      <c r="V1157" s="217"/>
      <c r="W1157" s="249"/>
      <c r="X1157" s="26"/>
      <c r="Y1157" s="26"/>
      <c r="Z1157" s="26"/>
      <c r="AA1157" s="26"/>
      <c r="AB1157" s="26"/>
      <c r="AC1157" s="26"/>
      <c r="AD1157" s="26"/>
      <c r="AE1157" s="26"/>
      <c r="AR1157" s="58" t="s">
        <v>223</v>
      </c>
      <c r="AT1157" s="58" t="s">
        <v>218</v>
      </c>
      <c r="AU1157" s="58" t="s">
        <v>93</v>
      </c>
      <c r="AY1157" s="18" t="s">
        <v>216</v>
      </c>
      <c r="BE1157" s="59">
        <f>IF(N1157="základní",J1157,0)</f>
        <v>0</v>
      </c>
      <c r="BF1157" s="59">
        <f>IF(N1157="snížená",J1157,0)</f>
        <v>0</v>
      </c>
      <c r="BG1157" s="59">
        <f>IF(N1157="zákl. přenesená",J1157,0)</f>
        <v>0</v>
      </c>
      <c r="BH1157" s="59">
        <f>IF(N1157="sníž. přenesená",J1157,0)</f>
        <v>0</v>
      </c>
      <c r="BI1157" s="59">
        <f>IF(N1157="nulová",J1157,0)</f>
        <v>0</v>
      </c>
      <c r="BJ1157" s="18" t="s">
        <v>91</v>
      </c>
      <c r="BK1157" s="59">
        <f>ROUND(I1157*H1157,2)</f>
        <v>0</v>
      </c>
      <c r="BL1157" s="18" t="s">
        <v>223</v>
      </c>
      <c r="BM1157" s="58" t="s">
        <v>1449</v>
      </c>
    </row>
    <row r="1158" spans="1:65" s="2" customFormat="1" ht="33" customHeight="1">
      <c r="A1158" s="83"/>
      <c r="B1158" s="84"/>
      <c r="C1158" s="130" t="s">
        <v>1450</v>
      </c>
      <c r="D1158" s="130" t="s">
        <v>218</v>
      </c>
      <c r="E1158" s="131" t="s">
        <v>1451</v>
      </c>
      <c r="F1158" s="132" t="s">
        <v>1452</v>
      </c>
      <c r="G1158" s="133" t="s">
        <v>278</v>
      </c>
      <c r="H1158" s="134">
        <v>745.628</v>
      </c>
      <c r="I1158" s="57"/>
      <c r="J1158" s="187">
        <f>ROUND(I1158*H1158,2)</f>
        <v>0</v>
      </c>
      <c r="K1158" s="132" t="s">
        <v>222</v>
      </c>
      <c r="L1158" s="188">
        <f>J1158</f>
        <v>0</v>
      </c>
      <c r="M1158" s="217"/>
      <c r="N1158" s="217"/>
      <c r="O1158" s="217"/>
      <c r="P1158" s="217"/>
      <c r="Q1158" s="217"/>
      <c r="R1158" s="217"/>
      <c r="S1158" s="217"/>
      <c r="T1158" s="217"/>
      <c r="U1158" s="217"/>
      <c r="V1158" s="217"/>
      <c r="W1158" s="249"/>
      <c r="X1158" s="26"/>
      <c r="Y1158" s="26"/>
      <c r="Z1158" s="26"/>
      <c r="AA1158" s="26"/>
      <c r="AB1158" s="26"/>
      <c r="AC1158" s="26"/>
      <c r="AD1158" s="26"/>
      <c r="AE1158" s="26"/>
      <c r="AR1158" s="58" t="s">
        <v>223</v>
      </c>
      <c r="AT1158" s="58" t="s">
        <v>218</v>
      </c>
      <c r="AU1158" s="58" t="s">
        <v>93</v>
      </c>
      <c r="AY1158" s="18" t="s">
        <v>216</v>
      </c>
      <c r="BE1158" s="59">
        <f>IF(N1158="základní",J1158,0)</f>
        <v>0</v>
      </c>
      <c r="BF1158" s="59">
        <f>IF(N1158="snížená",J1158,0)</f>
        <v>0</v>
      </c>
      <c r="BG1158" s="59">
        <f>IF(N1158="zákl. přenesená",J1158,0)</f>
        <v>0</v>
      </c>
      <c r="BH1158" s="59">
        <f>IF(N1158="sníž. přenesená",J1158,0)</f>
        <v>0</v>
      </c>
      <c r="BI1158" s="59">
        <f>IF(N1158="nulová",J1158,0)</f>
        <v>0</v>
      </c>
      <c r="BJ1158" s="18" t="s">
        <v>91</v>
      </c>
      <c r="BK1158" s="59">
        <f>ROUND(I1158*H1158,2)</f>
        <v>0</v>
      </c>
      <c r="BL1158" s="18" t="s">
        <v>223</v>
      </c>
      <c r="BM1158" s="58" t="s">
        <v>1453</v>
      </c>
    </row>
    <row r="1159" spans="1:65" s="2" customFormat="1" ht="33" customHeight="1">
      <c r="A1159" s="83"/>
      <c r="B1159" s="84"/>
      <c r="C1159" s="130" t="s">
        <v>1454</v>
      </c>
      <c r="D1159" s="130" t="s">
        <v>218</v>
      </c>
      <c r="E1159" s="131" t="s">
        <v>1455</v>
      </c>
      <c r="F1159" s="132" t="s">
        <v>1456</v>
      </c>
      <c r="G1159" s="133" t="s">
        <v>278</v>
      </c>
      <c r="H1159" s="134">
        <v>745.628</v>
      </c>
      <c r="I1159" s="57"/>
      <c r="J1159" s="187">
        <f>ROUND(I1159*H1159,2)</f>
        <v>0</v>
      </c>
      <c r="K1159" s="132" t="s">
        <v>222</v>
      </c>
      <c r="L1159" s="188">
        <f>J1159</f>
        <v>0</v>
      </c>
      <c r="M1159" s="217"/>
      <c r="N1159" s="217"/>
      <c r="O1159" s="217"/>
      <c r="P1159" s="217"/>
      <c r="Q1159" s="217"/>
      <c r="R1159" s="217"/>
      <c r="S1159" s="217"/>
      <c r="T1159" s="217"/>
      <c r="U1159" s="217"/>
      <c r="V1159" s="217"/>
      <c r="W1159" s="249"/>
      <c r="X1159" s="26"/>
      <c r="Y1159" s="26"/>
      <c r="Z1159" s="26"/>
      <c r="AA1159" s="26"/>
      <c r="AB1159" s="26"/>
      <c r="AC1159" s="26"/>
      <c r="AD1159" s="26"/>
      <c r="AE1159" s="26"/>
      <c r="AR1159" s="58" t="s">
        <v>223</v>
      </c>
      <c r="AT1159" s="58" t="s">
        <v>218</v>
      </c>
      <c r="AU1159" s="58" t="s">
        <v>93</v>
      </c>
      <c r="AY1159" s="18" t="s">
        <v>216</v>
      </c>
      <c r="BE1159" s="59">
        <f>IF(N1159="základní",J1159,0)</f>
        <v>0</v>
      </c>
      <c r="BF1159" s="59">
        <f>IF(N1159="snížená",J1159,0)</f>
        <v>0</v>
      </c>
      <c r="BG1159" s="59">
        <f>IF(N1159="zákl. přenesená",J1159,0)</f>
        <v>0</v>
      </c>
      <c r="BH1159" s="59">
        <f>IF(N1159="sníž. přenesená",J1159,0)</f>
        <v>0</v>
      </c>
      <c r="BI1159" s="59">
        <f>IF(N1159="nulová",J1159,0)</f>
        <v>0</v>
      </c>
      <c r="BJ1159" s="18" t="s">
        <v>91</v>
      </c>
      <c r="BK1159" s="59">
        <f>ROUND(I1159*H1159,2)</f>
        <v>0</v>
      </c>
      <c r="BL1159" s="18" t="s">
        <v>223</v>
      </c>
      <c r="BM1159" s="58" t="s">
        <v>1457</v>
      </c>
    </row>
    <row r="1160" spans="1:65" s="2" customFormat="1" ht="24.2" customHeight="1">
      <c r="A1160" s="83"/>
      <c r="B1160" s="84"/>
      <c r="C1160" s="130" t="s">
        <v>1458</v>
      </c>
      <c r="D1160" s="130" t="s">
        <v>218</v>
      </c>
      <c r="E1160" s="131" t="s">
        <v>1459</v>
      </c>
      <c r="F1160" s="132" t="s">
        <v>1460</v>
      </c>
      <c r="G1160" s="133" t="s">
        <v>278</v>
      </c>
      <c r="H1160" s="134">
        <v>11184.42</v>
      </c>
      <c r="I1160" s="57"/>
      <c r="J1160" s="187">
        <f>ROUND(I1160*H1160,2)</f>
        <v>0</v>
      </c>
      <c r="K1160" s="132" t="s">
        <v>222</v>
      </c>
      <c r="L1160" s="188">
        <f>J1160</f>
        <v>0</v>
      </c>
      <c r="M1160" s="217"/>
      <c r="N1160" s="217"/>
      <c r="O1160" s="217"/>
      <c r="P1160" s="217"/>
      <c r="Q1160" s="217"/>
      <c r="R1160" s="217"/>
      <c r="S1160" s="217"/>
      <c r="T1160" s="217"/>
      <c r="U1160" s="217"/>
      <c r="V1160" s="217"/>
      <c r="W1160" s="249"/>
      <c r="X1160" s="26"/>
      <c r="Y1160" s="26"/>
      <c r="Z1160" s="26"/>
      <c r="AA1160" s="26"/>
      <c r="AB1160" s="26"/>
      <c r="AC1160" s="26"/>
      <c r="AD1160" s="26"/>
      <c r="AE1160" s="26"/>
      <c r="AR1160" s="58" t="s">
        <v>223</v>
      </c>
      <c r="AT1160" s="58" t="s">
        <v>218</v>
      </c>
      <c r="AU1160" s="58" t="s">
        <v>93</v>
      </c>
      <c r="AY1160" s="18" t="s">
        <v>216</v>
      </c>
      <c r="BE1160" s="59">
        <f>IF(N1160="základní",J1160,0)</f>
        <v>0</v>
      </c>
      <c r="BF1160" s="59">
        <f>IF(N1160="snížená",J1160,0)</f>
        <v>0</v>
      </c>
      <c r="BG1160" s="59">
        <f>IF(N1160="zákl. přenesená",J1160,0)</f>
        <v>0</v>
      </c>
      <c r="BH1160" s="59">
        <f>IF(N1160="sníž. přenesená",J1160,0)</f>
        <v>0</v>
      </c>
      <c r="BI1160" s="59">
        <f>IF(N1160="nulová",J1160,0)</f>
        <v>0</v>
      </c>
      <c r="BJ1160" s="18" t="s">
        <v>91</v>
      </c>
      <c r="BK1160" s="59">
        <f>ROUND(I1160*H1160,2)</f>
        <v>0</v>
      </c>
      <c r="BL1160" s="18" t="s">
        <v>223</v>
      </c>
      <c r="BM1160" s="58" t="s">
        <v>1461</v>
      </c>
    </row>
    <row r="1161" spans="1:51" s="13" customFormat="1" ht="12">
      <c r="A1161" s="140"/>
      <c r="B1161" s="141"/>
      <c r="C1161" s="140"/>
      <c r="D1161" s="137" t="s">
        <v>225</v>
      </c>
      <c r="E1161" s="142" t="s">
        <v>1</v>
      </c>
      <c r="F1161" s="143" t="s">
        <v>1462</v>
      </c>
      <c r="G1161" s="140"/>
      <c r="H1161" s="144">
        <v>11184.42</v>
      </c>
      <c r="I1161" s="61"/>
      <c r="J1161" s="140"/>
      <c r="K1161" s="140"/>
      <c r="L1161" s="194"/>
      <c r="M1161" s="140"/>
      <c r="N1161" s="140"/>
      <c r="O1161" s="140"/>
      <c r="P1161" s="140"/>
      <c r="Q1161" s="140"/>
      <c r="R1161" s="140"/>
      <c r="S1161" s="140"/>
      <c r="T1161" s="140"/>
      <c r="U1161" s="140"/>
      <c r="V1161" s="140"/>
      <c r="W1161" s="231"/>
      <c r="AT1161" s="60" t="s">
        <v>225</v>
      </c>
      <c r="AU1161" s="60" t="s">
        <v>93</v>
      </c>
      <c r="AV1161" s="13" t="s">
        <v>93</v>
      </c>
      <c r="AW1161" s="13" t="s">
        <v>38</v>
      </c>
      <c r="AX1161" s="13" t="s">
        <v>91</v>
      </c>
      <c r="AY1161" s="60" t="s">
        <v>216</v>
      </c>
    </row>
    <row r="1162" spans="1:65" s="2" customFormat="1" ht="33" customHeight="1">
      <c r="A1162" s="83"/>
      <c r="B1162" s="84"/>
      <c r="C1162" s="130" t="s">
        <v>1463</v>
      </c>
      <c r="D1162" s="130" t="s">
        <v>218</v>
      </c>
      <c r="E1162" s="131" t="s">
        <v>1464</v>
      </c>
      <c r="F1162" s="132" t="s">
        <v>1465</v>
      </c>
      <c r="G1162" s="133" t="s">
        <v>278</v>
      </c>
      <c r="H1162" s="134">
        <v>745.628</v>
      </c>
      <c r="I1162" s="57"/>
      <c r="J1162" s="187">
        <f>ROUND(I1162*H1162,2)</f>
        <v>0</v>
      </c>
      <c r="K1162" s="132" t="s">
        <v>222</v>
      </c>
      <c r="L1162" s="188">
        <f>J1162</f>
        <v>0</v>
      </c>
      <c r="M1162" s="217"/>
      <c r="N1162" s="217"/>
      <c r="O1162" s="217"/>
      <c r="P1162" s="217"/>
      <c r="Q1162" s="217"/>
      <c r="R1162" s="217"/>
      <c r="S1162" s="217"/>
      <c r="T1162" s="217"/>
      <c r="U1162" s="217"/>
      <c r="V1162" s="217"/>
      <c r="W1162" s="249"/>
      <c r="X1162" s="26"/>
      <c r="Y1162" s="26"/>
      <c r="Z1162" s="26"/>
      <c r="AA1162" s="26"/>
      <c r="AB1162" s="26"/>
      <c r="AC1162" s="26"/>
      <c r="AD1162" s="26"/>
      <c r="AE1162" s="26"/>
      <c r="AR1162" s="58" t="s">
        <v>223</v>
      </c>
      <c r="AT1162" s="58" t="s">
        <v>218</v>
      </c>
      <c r="AU1162" s="58" t="s">
        <v>93</v>
      </c>
      <c r="AY1162" s="18" t="s">
        <v>216</v>
      </c>
      <c r="BE1162" s="59">
        <f>IF(N1162="základní",J1162,0)</f>
        <v>0</v>
      </c>
      <c r="BF1162" s="59">
        <f>IF(N1162="snížená",J1162,0)</f>
        <v>0</v>
      </c>
      <c r="BG1162" s="59">
        <f>IF(N1162="zákl. přenesená",J1162,0)</f>
        <v>0</v>
      </c>
      <c r="BH1162" s="59">
        <f>IF(N1162="sníž. přenesená",J1162,0)</f>
        <v>0</v>
      </c>
      <c r="BI1162" s="59">
        <f>IF(N1162="nulová",J1162,0)</f>
        <v>0</v>
      </c>
      <c r="BJ1162" s="18" t="s">
        <v>91</v>
      </c>
      <c r="BK1162" s="59">
        <f>ROUND(I1162*H1162,2)</f>
        <v>0</v>
      </c>
      <c r="BL1162" s="18" t="s">
        <v>223</v>
      </c>
      <c r="BM1162" s="58" t="s">
        <v>1466</v>
      </c>
    </row>
    <row r="1163" spans="1:65" s="2" customFormat="1" ht="33" customHeight="1">
      <c r="A1163" s="83"/>
      <c r="B1163" s="84"/>
      <c r="C1163" s="130" t="s">
        <v>1467</v>
      </c>
      <c r="D1163" s="130" t="s">
        <v>218</v>
      </c>
      <c r="E1163" s="131" t="s">
        <v>1468</v>
      </c>
      <c r="F1163" s="132" t="s">
        <v>1469</v>
      </c>
      <c r="G1163" s="133" t="s">
        <v>278</v>
      </c>
      <c r="H1163" s="134">
        <v>745.628</v>
      </c>
      <c r="I1163" s="57"/>
      <c r="J1163" s="187">
        <f>ROUND(I1163*H1163,2)</f>
        <v>0</v>
      </c>
      <c r="K1163" s="132" t="s">
        <v>222</v>
      </c>
      <c r="L1163" s="188">
        <f>J1163</f>
        <v>0</v>
      </c>
      <c r="M1163" s="217"/>
      <c r="N1163" s="217"/>
      <c r="O1163" s="217"/>
      <c r="P1163" s="217"/>
      <c r="Q1163" s="217"/>
      <c r="R1163" s="217"/>
      <c r="S1163" s="217"/>
      <c r="T1163" s="217"/>
      <c r="U1163" s="217"/>
      <c r="V1163" s="217"/>
      <c r="W1163" s="249"/>
      <c r="X1163" s="26"/>
      <c r="Y1163" s="26"/>
      <c r="Z1163" s="26"/>
      <c r="AA1163" s="26"/>
      <c r="AB1163" s="26"/>
      <c r="AC1163" s="26"/>
      <c r="AD1163" s="26"/>
      <c r="AE1163" s="26"/>
      <c r="AR1163" s="58" t="s">
        <v>223</v>
      </c>
      <c r="AT1163" s="58" t="s">
        <v>218</v>
      </c>
      <c r="AU1163" s="58" t="s">
        <v>93</v>
      </c>
      <c r="AY1163" s="18" t="s">
        <v>216</v>
      </c>
      <c r="BE1163" s="59">
        <f>IF(N1163="základní",J1163,0)</f>
        <v>0</v>
      </c>
      <c r="BF1163" s="59">
        <f>IF(N1163="snížená",J1163,0)</f>
        <v>0</v>
      </c>
      <c r="BG1163" s="59">
        <f>IF(N1163="zákl. přenesená",J1163,0)</f>
        <v>0</v>
      </c>
      <c r="BH1163" s="59">
        <f>IF(N1163="sníž. přenesená",J1163,0)</f>
        <v>0</v>
      </c>
      <c r="BI1163" s="59">
        <f>IF(N1163="nulová",J1163,0)</f>
        <v>0</v>
      </c>
      <c r="BJ1163" s="18" t="s">
        <v>91</v>
      </c>
      <c r="BK1163" s="59">
        <f>ROUND(I1163*H1163,2)</f>
        <v>0</v>
      </c>
      <c r="BL1163" s="18" t="s">
        <v>223</v>
      </c>
      <c r="BM1163" s="58" t="s">
        <v>1470</v>
      </c>
    </row>
    <row r="1164" spans="1:65" s="2" customFormat="1" ht="24.2" customHeight="1">
      <c r="A1164" s="83"/>
      <c r="B1164" s="84"/>
      <c r="C1164" s="130" t="s">
        <v>1471</v>
      </c>
      <c r="D1164" s="130" t="s">
        <v>218</v>
      </c>
      <c r="E1164" s="131" t="s">
        <v>1472</v>
      </c>
      <c r="F1164" s="132" t="s">
        <v>1473</v>
      </c>
      <c r="G1164" s="133" t="s">
        <v>278</v>
      </c>
      <c r="H1164" s="134">
        <v>745.628</v>
      </c>
      <c r="I1164" s="57"/>
      <c r="J1164" s="187">
        <f>ROUND(I1164*H1164,2)</f>
        <v>0</v>
      </c>
      <c r="K1164" s="132" t="s">
        <v>222</v>
      </c>
      <c r="L1164" s="188">
        <f>J1164</f>
        <v>0</v>
      </c>
      <c r="M1164" s="217"/>
      <c r="N1164" s="217"/>
      <c r="O1164" s="217"/>
      <c r="P1164" s="217"/>
      <c r="Q1164" s="217"/>
      <c r="R1164" s="217"/>
      <c r="S1164" s="217"/>
      <c r="T1164" s="217"/>
      <c r="U1164" s="217"/>
      <c r="V1164" s="217"/>
      <c r="W1164" s="249"/>
      <c r="X1164" s="26"/>
      <c r="Y1164" s="26"/>
      <c r="Z1164" s="26"/>
      <c r="AA1164" s="26"/>
      <c r="AB1164" s="26"/>
      <c r="AC1164" s="26"/>
      <c r="AD1164" s="26"/>
      <c r="AE1164" s="26"/>
      <c r="AR1164" s="58" t="s">
        <v>223</v>
      </c>
      <c r="AT1164" s="58" t="s">
        <v>218</v>
      </c>
      <c r="AU1164" s="58" t="s">
        <v>93</v>
      </c>
      <c r="AY1164" s="18" t="s">
        <v>216</v>
      </c>
      <c r="BE1164" s="59">
        <f>IF(N1164="základní",J1164,0)</f>
        <v>0</v>
      </c>
      <c r="BF1164" s="59">
        <f>IF(N1164="snížená",J1164,0)</f>
        <v>0</v>
      </c>
      <c r="BG1164" s="59">
        <f>IF(N1164="zákl. přenesená",J1164,0)</f>
        <v>0</v>
      </c>
      <c r="BH1164" s="59">
        <f>IF(N1164="sníž. přenesená",J1164,0)</f>
        <v>0</v>
      </c>
      <c r="BI1164" s="59">
        <f>IF(N1164="nulová",J1164,0)</f>
        <v>0</v>
      </c>
      <c r="BJ1164" s="18" t="s">
        <v>91</v>
      </c>
      <c r="BK1164" s="59">
        <f>ROUND(I1164*H1164,2)</f>
        <v>0</v>
      </c>
      <c r="BL1164" s="18" t="s">
        <v>223</v>
      </c>
      <c r="BM1164" s="58" t="s">
        <v>1474</v>
      </c>
    </row>
    <row r="1165" spans="1:63" s="12" customFormat="1" ht="22.9" customHeight="1">
      <c r="A1165" s="125"/>
      <c r="B1165" s="126"/>
      <c r="C1165" s="125"/>
      <c r="D1165" s="127" t="s">
        <v>82</v>
      </c>
      <c r="E1165" s="129" t="s">
        <v>1475</v>
      </c>
      <c r="F1165" s="129" t="s">
        <v>1476</v>
      </c>
      <c r="G1165" s="125"/>
      <c r="H1165" s="125"/>
      <c r="I1165" s="54"/>
      <c r="J1165" s="186">
        <f>BK1165</f>
        <v>0</v>
      </c>
      <c r="K1165" s="125"/>
      <c r="L1165" s="183"/>
      <c r="M1165" s="216"/>
      <c r="N1165" s="216"/>
      <c r="O1165" s="216"/>
      <c r="P1165" s="216"/>
      <c r="Q1165" s="216"/>
      <c r="R1165" s="216"/>
      <c r="S1165" s="216"/>
      <c r="T1165" s="216"/>
      <c r="U1165" s="216"/>
      <c r="V1165" s="216"/>
      <c r="W1165" s="248"/>
      <c r="AR1165" s="53" t="s">
        <v>91</v>
      </c>
      <c r="AT1165" s="55" t="s">
        <v>82</v>
      </c>
      <c r="AU1165" s="55" t="s">
        <v>91</v>
      </c>
      <c r="AY1165" s="53" t="s">
        <v>216</v>
      </c>
      <c r="BK1165" s="56">
        <f>BK1166</f>
        <v>0</v>
      </c>
    </row>
    <row r="1166" spans="1:65" s="2" customFormat="1" ht="16.5" customHeight="1">
      <c r="A1166" s="83"/>
      <c r="B1166" s="84"/>
      <c r="C1166" s="130" t="s">
        <v>1477</v>
      </c>
      <c r="D1166" s="130" t="s">
        <v>218</v>
      </c>
      <c r="E1166" s="131" t="s">
        <v>1478</v>
      </c>
      <c r="F1166" s="132" t="s">
        <v>1479</v>
      </c>
      <c r="G1166" s="133" t="s">
        <v>278</v>
      </c>
      <c r="H1166" s="134">
        <v>598.566</v>
      </c>
      <c r="I1166" s="57"/>
      <c r="J1166" s="187">
        <f>ROUND(I1166*H1166,2)</f>
        <v>0</v>
      </c>
      <c r="K1166" s="132" t="s">
        <v>222</v>
      </c>
      <c r="L1166" s="188">
        <f>J1166</f>
        <v>0</v>
      </c>
      <c r="M1166" s="217"/>
      <c r="N1166" s="217"/>
      <c r="O1166" s="217"/>
      <c r="P1166" s="217"/>
      <c r="Q1166" s="217"/>
      <c r="R1166" s="217"/>
      <c r="S1166" s="217"/>
      <c r="T1166" s="217"/>
      <c r="U1166" s="217"/>
      <c r="V1166" s="217"/>
      <c r="W1166" s="249"/>
      <c r="X1166" s="26"/>
      <c r="Y1166" s="26"/>
      <c r="Z1166" s="26"/>
      <c r="AA1166" s="26"/>
      <c r="AB1166" s="26"/>
      <c r="AC1166" s="26"/>
      <c r="AD1166" s="26"/>
      <c r="AE1166" s="26"/>
      <c r="AR1166" s="58" t="s">
        <v>223</v>
      </c>
      <c r="AT1166" s="58" t="s">
        <v>218</v>
      </c>
      <c r="AU1166" s="58" t="s">
        <v>93</v>
      </c>
      <c r="AY1166" s="18" t="s">
        <v>216</v>
      </c>
      <c r="BE1166" s="59">
        <f>IF(N1166="základní",J1166,0)</f>
        <v>0</v>
      </c>
      <c r="BF1166" s="59">
        <f>IF(N1166="snížená",J1166,0)</f>
        <v>0</v>
      </c>
      <c r="BG1166" s="59">
        <f>IF(N1166="zákl. přenesená",J1166,0)</f>
        <v>0</v>
      </c>
      <c r="BH1166" s="59">
        <f>IF(N1166="sníž. přenesená",J1166,0)</f>
        <v>0</v>
      </c>
      <c r="BI1166" s="59">
        <f>IF(N1166="nulová",J1166,0)</f>
        <v>0</v>
      </c>
      <c r="BJ1166" s="18" t="s">
        <v>91</v>
      </c>
      <c r="BK1166" s="59">
        <f>ROUND(I1166*H1166,2)</f>
        <v>0</v>
      </c>
      <c r="BL1166" s="18" t="s">
        <v>223</v>
      </c>
      <c r="BM1166" s="58" t="s">
        <v>1480</v>
      </c>
    </row>
    <row r="1167" spans="1:63" s="12" customFormat="1" ht="25.9" customHeight="1">
      <c r="A1167" s="125"/>
      <c r="B1167" s="126"/>
      <c r="C1167" s="125"/>
      <c r="D1167" s="127" t="s">
        <v>82</v>
      </c>
      <c r="E1167" s="128" t="s">
        <v>1481</v>
      </c>
      <c r="F1167" s="128" t="s">
        <v>1482</v>
      </c>
      <c r="G1167" s="125"/>
      <c r="H1167" s="125"/>
      <c r="I1167" s="54"/>
      <c r="J1167" s="182">
        <f>BK1167</f>
        <v>0</v>
      </c>
      <c r="K1167" s="125"/>
      <c r="L1167" s="183"/>
      <c r="M1167" s="216"/>
      <c r="N1167" s="216"/>
      <c r="O1167" s="216"/>
      <c r="P1167" s="216"/>
      <c r="Q1167" s="216"/>
      <c r="R1167" s="216"/>
      <c r="S1167" s="216"/>
      <c r="T1167" s="216"/>
      <c r="U1167" s="216"/>
      <c r="V1167" s="216"/>
      <c r="W1167" s="248"/>
      <c r="AR1167" s="53" t="s">
        <v>93</v>
      </c>
      <c r="AT1167" s="55" t="s">
        <v>82</v>
      </c>
      <c r="AU1167" s="55" t="s">
        <v>83</v>
      </c>
      <c r="AY1167" s="53" t="s">
        <v>216</v>
      </c>
      <c r="BK1167" s="56">
        <f>BK1168+BK1198+BK1233+BK1566+BK1762+BK1816+BK1947+BK1956+BK2144+BK2185</f>
        <v>0</v>
      </c>
    </row>
    <row r="1168" spans="1:63" s="12" customFormat="1" ht="22.9" customHeight="1">
      <c r="A1168" s="125"/>
      <c r="B1168" s="126"/>
      <c r="C1168" s="125"/>
      <c r="D1168" s="127" t="s">
        <v>82</v>
      </c>
      <c r="E1168" s="129" t="s">
        <v>1483</v>
      </c>
      <c r="F1168" s="129" t="s">
        <v>1484</v>
      </c>
      <c r="G1168" s="125"/>
      <c r="H1168" s="125"/>
      <c r="I1168" s="54"/>
      <c r="J1168" s="186">
        <f>BK1168</f>
        <v>0</v>
      </c>
      <c r="K1168" s="125"/>
      <c r="L1168" s="183"/>
      <c r="M1168" s="216"/>
      <c r="N1168" s="216"/>
      <c r="O1168" s="216"/>
      <c r="P1168" s="216"/>
      <c r="Q1168" s="216"/>
      <c r="R1168" s="216"/>
      <c r="S1168" s="216"/>
      <c r="T1168" s="216"/>
      <c r="U1168" s="216"/>
      <c r="V1168" s="216"/>
      <c r="W1168" s="248"/>
      <c r="AR1168" s="53" t="s">
        <v>93</v>
      </c>
      <c r="AT1168" s="55" t="s">
        <v>82</v>
      </c>
      <c r="AU1168" s="55" t="s">
        <v>91</v>
      </c>
      <c r="AY1168" s="53" t="s">
        <v>216</v>
      </c>
      <c r="BK1168" s="56">
        <f>SUM(BK1169:BK1197)</f>
        <v>0</v>
      </c>
    </row>
    <row r="1169" spans="1:65" s="2" customFormat="1" ht="24.2" customHeight="1">
      <c r="A1169" s="83"/>
      <c r="B1169" s="84"/>
      <c r="C1169" s="130" t="s">
        <v>1485</v>
      </c>
      <c r="D1169" s="130" t="s">
        <v>218</v>
      </c>
      <c r="E1169" s="131" t="s">
        <v>1486</v>
      </c>
      <c r="F1169" s="132" t="s">
        <v>1487</v>
      </c>
      <c r="G1169" s="133" t="s">
        <v>221</v>
      </c>
      <c r="H1169" s="134">
        <v>164.88</v>
      </c>
      <c r="I1169" s="57"/>
      <c r="J1169" s="187">
        <f>ROUND(I1169*H1169,2)</f>
        <v>0</v>
      </c>
      <c r="K1169" s="132" t="s">
        <v>222</v>
      </c>
      <c r="L1169" s="188">
        <f>J1169</f>
        <v>0</v>
      </c>
      <c r="M1169" s="217"/>
      <c r="N1169" s="217"/>
      <c r="O1169" s="217"/>
      <c r="P1169" s="217"/>
      <c r="Q1169" s="217"/>
      <c r="R1169" s="217"/>
      <c r="S1169" s="217"/>
      <c r="T1169" s="217"/>
      <c r="U1169" s="217"/>
      <c r="V1169" s="217"/>
      <c r="W1169" s="249"/>
      <c r="X1169" s="26"/>
      <c r="Y1169" s="26"/>
      <c r="Z1169" s="26"/>
      <c r="AA1169" s="26"/>
      <c r="AB1169" s="26"/>
      <c r="AC1169" s="26"/>
      <c r="AD1169" s="26"/>
      <c r="AE1169" s="26"/>
      <c r="AR1169" s="58" t="s">
        <v>312</v>
      </c>
      <c r="AT1169" s="58" t="s">
        <v>218</v>
      </c>
      <c r="AU1169" s="58" t="s">
        <v>93</v>
      </c>
      <c r="AY1169" s="18" t="s">
        <v>216</v>
      </c>
      <c r="BE1169" s="59">
        <f>IF(N1169="základní",J1169,0)</f>
        <v>0</v>
      </c>
      <c r="BF1169" s="59">
        <f>IF(N1169="snížená",J1169,0)</f>
        <v>0</v>
      </c>
      <c r="BG1169" s="59">
        <f>IF(N1169="zákl. přenesená",J1169,0)</f>
        <v>0</v>
      </c>
      <c r="BH1169" s="59">
        <f>IF(N1169="sníž. přenesená",J1169,0)</f>
        <v>0</v>
      </c>
      <c r="BI1169" s="59">
        <f>IF(N1169="nulová",J1169,0)</f>
        <v>0</v>
      </c>
      <c r="BJ1169" s="18" t="s">
        <v>91</v>
      </c>
      <c r="BK1169" s="59">
        <f>ROUND(I1169*H1169,2)</f>
        <v>0</v>
      </c>
      <c r="BL1169" s="18" t="s">
        <v>312</v>
      </c>
      <c r="BM1169" s="58" t="s">
        <v>1488</v>
      </c>
    </row>
    <row r="1170" spans="1:51" s="13" customFormat="1" ht="12">
      <c r="A1170" s="140"/>
      <c r="B1170" s="141"/>
      <c r="C1170" s="140"/>
      <c r="D1170" s="137" t="s">
        <v>225</v>
      </c>
      <c r="E1170" s="142" t="s">
        <v>1</v>
      </c>
      <c r="F1170" s="143" t="s">
        <v>1489</v>
      </c>
      <c r="G1170" s="140"/>
      <c r="H1170" s="144">
        <v>134.76</v>
      </c>
      <c r="I1170" s="61"/>
      <c r="J1170" s="140"/>
      <c r="K1170" s="140"/>
      <c r="L1170" s="194"/>
      <c r="M1170" s="140"/>
      <c r="N1170" s="140"/>
      <c r="O1170" s="140"/>
      <c r="P1170" s="140"/>
      <c r="Q1170" s="140"/>
      <c r="R1170" s="140"/>
      <c r="S1170" s="140"/>
      <c r="T1170" s="140"/>
      <c r="U1170" s="140"/>
      <c r="V1170" s="140"/>
      <c r="W1170" s="231"/>
      <c r="AT1170" s="60" t="s">
        <v>225</v>
      </c>
      <c r="AU1170" s="60" t="s">
        <v>93</v>
      </c>
      <c r="AV1170" s="13" t="s">
        <v>93</v>
      </c>
      <c r="AW1170" s="13" t="s">
        <v>38</v>
      </c>
      <c r="AX1170" s="13" t="s">
        <v>83</v>
      </c>
      <c r="AY1170" s="60" t="s">
        <v>216</v>
      </c>
    </row>
    <row r="1171" spans="1:51" s="13" customFormat="1" ht="12">
      <c r="A1171" s="140"/>
      <c r="B1171" s="141"/>
      <c r="C1171" s="140"/>
      <c r="D1171" s="137" t="s">
        <v>225</v>
      </c>
      <c r="E1171" s="142" t="s">
        <v>1</v>
      </c>
      <c r="F1171" s="143" t="s">
        <v>1490</v>
      </c>
      <c r="G1171" s="140"/>
      <c r="H1171" s="144">
        <v>6.59</v>
      </c>
      <c r="I1171" s="61"/>
      <c r="J1171" s="140"/>
      <c r="K1171" s="140"/>
      <c r="L1171" s="194"/>
      <c r="M1171" s="140"/>
      <c r="N1171" s="140"/>
      <c r="O1171" s="140"/>
      <c r="P1171" s="140"/>
      <c r="Q1171" s="140"/>
      <c r="R1171" s="140"/>
      <c r="S1171" s="140"/>
      <c r="T1171" s="140"/>
      <c r="U1171" s="140"/>
      <c r="V1171" s="140"/>
      <c r="W1171" s="231"/>
      <c r="AT1171" s="60" t="s">
        <v>225</v>
      </c>
      <c r="AU1171" s="60" t="s">
        <v>93</v>
      </c>
      <c r="AV1171" s="13" t="s">
        <v>93</v>
      </c>
      <c r="AW1171" s="13" t="s">
        <v>38</v>
      </c>
      <c r="AX1171" s="13" t="s">
        <v>83</v>
      </c>
      <c r="AY1171" s="60" t="s">
        <v>216</v>
      </c>
    </row>
    <row r="1172" spans="1:51" s="13" customFormat="1" ht="12">
      <c r="A1172" s="140"/>
      <c r="B1172" s="141"/>
      <c r="C1172" s="140"/>
      <c r="D1172" s="137" t="s">
        <v>225</v>
      </c>
      <c r="E1172" s="142" t="s">
        <v>1</v>
      </c>
      <c r="F1172" s="143" t="s">
        <v>1491</v>
      </c>
      <c r="G1172" s="140"/>
      <c r="H1172" s="144">
        <v>23.53</v>
      </c>
      <c r="I1172" s="61"/>
      <c r="J1172" s="140"/>
      <c r="K1172" s="140"/>
      <c r="L1172" s="194"/>
      <c r="M1172" s="140"/>
      <c r="N1172" s="140"/>
      <c r="O1172" s="140"/>
      <c r="P1172" s="140"/>
      <c r="Q1172" s="140"/>
      <c r="R1172" s="140"/>
      <c r="S1172" s="140"/>
      <c r="T1172" s="140"/>
      <c r="U1172" s="140"/>
      <c r="V1172" s="140"/>
      <c r="W1172" s="231"/>
      <c r="AT1172" s="60" t="s">
        <v>225</v>
      </c>
      <c r="AU1172" s="60" t="s">
        <v>93</v>
      </c>
      <c r="AV1172" s="13" t="s">
        <v>93</v>
      </c>
      <c r="AW1172" s="13" t="s">
        <v>38</v>
      </c>
      <c r="AX1172" s="13" t="s">
        <v>83</v>
      </c>
      <c r="AY1172" s="60" t="s">
        <v>216</v>
      </c>
    </row>
    <row r="1173" spans="1:51" s="14" customFormat="1" ht="12">
      <c r="A1173" s="145"/>
      <c r="B1173" s="146"/>
      <c r="C1173" s="145"/>
      <c r="D1173" s="137" t="s">
        <v>225</v>
      </c>
      <c r="E1173" s="147" t="s">
        <v>1</v>
      </c>
      <c r="F1173" s="148" t="s">
        <v>229</v>
      </c>
      <c r="G1173" s="145"/>
      <c r="H1173" s="149">
        <v>164.88</v>
      </c>
      <c r="I1173" s="63"/>
      <c r="J1173" s="145"/>
      <c r="K1173" s="145"/>
      <c r="L1173" s="200"/>
      <c r="M1173" s="145"/>
      <c r="N1173" s="145"/>
      <c r="O1173" s="145"/>
      <c r="P1173" s="145"/>
      <c r="Q1173" s="145"/>
      <c r="R1173" s="145"/>
      <c r="S1173" s="145"/>
      <c r="T1173" s="145"/>
      <c r="U1173" s="145"/>
      <c r="V1173" s="145"/>
      <c r="W1173" s="235"/>
      <c r="AT1173" s="62" t="s">
        <v>225</v>
      </c>
      <c r="AU1173" s="62" t="s">
        <v>93</v>
      </c>
      <c r="AV1173" s="14" t="s">
        <v>223</v>
      </c>
      <c r="AW1173" s="14" t="s">
        <v>38</v>
      </c>
      <c r="AX1173" s="14" t="s">
        <v>91</v>
      </c>
      <c r="AY1173" s="62" t="s">
        <v>216</v>
      </c>
    </row>
    <row r="1174" spans="1:65" s="2" customFormat="1" ht="16.5" customHeight="1">
      <c r="A1174" s="83"/>
      <c r="B1174" s="84"/>
      <c r="C1174" s="252" t="s">
        <v>1492</v>
      </c>
      <c r="D1174" s="252" t="s">
        <v>295</v>
      </c>
      <c r="E1174" s="253" t="s">
        <v>1493</v>
      </c>
      <c r="F1174" s="254" t="s">
        <v>1494</v>
      </c>
      <c r="G1174" s="255" t="s">
        <v>1495</v>
      </c>
      <c r="H1174" s="256">
        <v>165</v>
      </c>
      <c r="I1174" s="66"/>
      <c r="J1174" s="280">
        <f>ROUND(I1174*H1174,2)</f>
        <v>0</v>
      </c>
      <c r="K1174" s="254" t="s">
        <v>222</v>
      </c>
      <c r="L1174" s="281">
        <f>J1174</f>
        <v>0</v>
      </c>
      <c r="M1174" s="290"/>
      <c r="N1174" s="290"/>
      <c r="O1174" s="290"/>
      <c r="P1174" s="290"/>
      <c r="Q1174" s="290"/>
      <c r="R1174" s="290"/>
      <c r="S1174" s="290"/>
      <c r="T1174" s="290"/>
      <c r="U1174" s="290"/>
      <c r="V1174" s="290"/>
      <c r="W1174" s="291"/>
      <c r="X1174" s="26"/>
      <c r="Y1174" s="26"/>
      <c r="Z1174" s="26"/>
      <c r="AA1174" s="26"/>
      <c r="AB1174" s="26"/>
      <c r="AC1174" s="26"/>
      <c r="AD1174" s="26"/>
      <c r="AE1174" s="26"/>
      <c r="AR1174" s="58" t="s">
        <v>438</v>
      </c>
      <c r="AT1174" s="58" t="s">
        <v>295</v>
      </c>
      <c r="AU1174" s="58" t="s">
        <v>93</v>
      </c>
      <c r="AY1174" s="18" t="s">
        <v>216</v>
      </c>
      <c r="BE1174" s="59">
        <f>IF(N1174="základní",J1174,0)</f>
        <v>0</v>
      </c>
      <c r="BF1174" s="59">
        <f>IF(N1174="snížená",J1174,0)</f>
        <v>0</v>
      </c>
      <c r="BG1174" s="59">
        <f>IF(N1174="zákl. přenesená",J1174,0)</f>
        <v>0</v>
      </c>
      <c r="BH1174" s="59">
        <f>IF(N1174="sníž. přenesená",J1174,0)</f>
        <v>0</v>
      </c>
      <c r="BI1174" s="59">
        <f>IF(N1174="nulová",J1174,0)</f>
        <v>0</v>
      </c>
      <c r="BJ1174" s="18" t="s">
        <v>91</v>
      </c>
      <c r="BK1174" s="59">
        <f>ROUND(I1174*H1174,2)</f>
        <v>0</v>
      </c>
      <c r="BL1174" s="18" t="s">
        <v>312</v>
      </c>
      <c r="BM1174" s="58" t="s">
        <v>1496</v>
      </c>
    </row>
    <row r="1175" spans="1:65" s="2" customFormat="1" ht="24.2" customHeight="1">
      <c r="A1175" s="83"/>
      <c r="B1175" s="84"/>
      <c r="C1175" s="130" t="s">
        <v>1497</v>
      </c>
      <c r="D1175" s="130" t="s">
        <v>218</v>
      </c>
      <c r="E1175" s="131" t="s">
        <v>1498</v>
      </c>
      <c r="F1175" s="132" t="s">
        <v>1499</v>
      </c>
      <c r="G1175" s="133" t="s">
        <v>221</v>
      </c>
      <c r="H1175" s="134">
        <v>164.88</v>
      </c>
      <c r="I1175" s="57"/>
      <c r="J1175" s="187">
        <f>ROUND(I1175*H1175,2)</f>
        <v>0</v>
      </c>
      <c r="K1175" s="132" t="s">
        <v>222</v>
      </c>
      <c r="L1175" s="188">
        <f>J1175</f>
        <v>0</v>
      </c>
      <c r="M1175" s="217"/>
      <c r="N1175" s="217"/>
      <c r="O1175" s="217"/>
      <c r="P1175" s="217"/>
      <c r="Q1175" s="217"/>
      <c r="R1175" s="217"/>
      <c r="S1175" s="217"/>
      <c r="T1175" s="217"/>
      <c r="U1175" s="217"/>
      <c r="V1175" s="217"/>
      <c r="W1175" s="249"/>
      <c r="X1175" s="26"/>
      <c r="Y1175" s="26"/>
      <c r="Z1175" s="26"/>
      <c r="AA1175" s="26"/>
      <c r="AB1175" s="26"/>
      <c r="AC1175" s="26"/>
      <c r="AD1175" s="26"/>
      <c r="AE1175" s="26"/>
      <c r="AR1175" s="58" t="s">
        <v>312</v>
      </c>
      <c r="AT1175" s="58" t="s">
        <v>218</v>
      </c>
      <c r="AU1175" s="58" t="s">
        <v>93</v>
      </c>
      <c r="AY1175" s="18" t="s">
        <v>216</v>
      </c>
      <c r="BE1175" s="59">
        <f>IF(N1175="základní",J1175,0)</f>
        <v>0</v>
      </c>
      <c r="BF1175" s="59">
        <f>IF(N1175="snížená",J1175,0)</f>
        <v>0</v>
      </c>
      <c r="BG1175" s="59">
        <f>IF(N1175="zákl. přenesená",J1175,0)</f>
        <v>0</v>
      </c>
      <c r="BH1175" s="59">
        <f>IF(N1175="sníž. přenesená",J1175,0)</f>
        <v>0</v>
      </c>
      <c r="BI1175" s="59">
        <f>IF(N1175="nulová",J1175,0)</f>
        <v>0</v>
      </c>
      <c r="BJ1175" s="18" t="s">
        <v>91</v>
      </c>
      <c r="BK1175" s="59">
        <f>ROUND(I1175*H1175,2)</f>
        <v>0</v>
      </c>
      <c r="BL1175" s="18" t="s">
        <v>312</v>
      </c>
      <c r="BM1175" s="58" t="s">
        <v>1500</v>
      </c>
    </row>
    <row r="1176" spans="1:51" s="13" customFormat="1" ht="12">
      <c r="A1176" s="140"/>
      <c r="B1176" s="141"/>
      <c r="C1176" s="140"/>
      <c r="D1176" s="137" t="s">
        <v>225</v>
      </c>
      <c r="E1176" s="142" t="s">
        <v>1</v>
      </c>
      <c r="F1176" s="143" t="s">
        <v>1489</v>
      </c>
      <c r="G1176" s="140"/>
      <c r="H1176" s="144">
        <v>134.76</v>
      </c>
      <c r="I1176" s="61"/>
      <c r="J1176" s="140"/>
      <c r="K1176" s="140"/>
      <c r="L1176" s="194"/>
      <c r="M1176" s="140"/>
      <c r="N1176" s="140"/>
      <c r="O1176" s="140"/>
      <c r="P1176" s="140"/>
      <c r="Q1176" s="140"/>
      <c r="R1176" s="140"/>
      <c r="S1176" s="140"/>
      <c r="T1176" s="140"/>
      <c r="U1176" s="140"/>
      <c r="V1176" s="140"/>
      <c r="W1176" s="231"/>
      <c r="AT1176" s="60" t="s">
        <v>225</v>
      </c>
      <c r="AU1176" s="60" t="s">
        <v>93</v>
      </c>
      <c r="AV1176" s="13" t="s">
        <v>93</v>
      </c>
      <c r="AW1176" s="13" t="s">
        <v>38</v>
      </c>
      <c r="AX1176" s="13" t="s">
        <v>83</v>
      </c>
      <c r="AY1176" s="60" t="s">
        <v>216</v>
      </c>
    </row>
    <row r="1177" spans="1:51" s="13" customFormat="1" ht="12">
      <c r="A1177" s="140"/>
      <c r="B1177" s="141"/>
      <c r="C1177" s="140"/>
      <c r="D1177" s="137" t="s">
        <v>225</v>
      </c>
      <c r="E1177" s="142" t="s">
        <v>1</v>
      </c>
      <c r="F1177" s="143" t="s">
        <v>1490</v>
      </c>
      <c r="G1177" s="140"/>
      <c r="H1177" s="144">
        <v>6.59</v>
      </c>
      <c r="I1177" s="61"/>
      <c r="J1177" s="140"/>
      <c r="K1177" s="140"/>
      <c r="L1177" s="194"/>
      <c r="M1177" s="140"/>
      <c r="N1177" s="140"/>
      <c r="O1177" s="140"/>
      <c r="P1177" s="140"/>
      <c r="Q1177" s="140"/>
      <c r="R1177" s="140"/>
      <c r="S1177" s="140"/>
      <c r="T1177" s="140"/>
      <c r="U1177" s="140"/>
      <c r="V1177" s="140"/>
      <c r="W1177" s="231"/>
      <c r="AT1177" s="60" t="s">
        <v>225</v>
      </c>
      <c r="AU1177" s="60" t="s">
        <v>93</v>
      </c>
      <c r="AV1177" s="13" t="s">
        <v>93</v>
      </c>
      <c r="AW1177" s="13" t="s">
        <v>38</v>
      </c>
      <c r="AX1177" s="13" t="s">
        <v>83</v>
      </c>
      <c r="AY1177" s="60" t="s">
        <v>216</v>
      </c>
    </row>
    <row r="1178" spans="1:51" s="13" customFormat="1" ht="12">
      <c r="A1178" s="140"/>
      <c r="B1178" s="141"/>
      <c r="C1178" s="140"/>
      <c r="D1178" s="137" t="s">
        <v>225</v>
      </c>
      <c r="E1178" s="142" t="s">
        <v>1</v>
      </c>
      <c r="F1178" s="143" t="s">
        <v>1491</v>
      </c>
      <c r="G1178" s="140"/>
      <c r="H1178" s="144">
        <v>23.53</v>
      </c>
      <c r="I1178" s="61"/>
      <c r="J1178" s="140"/>
      <c r="K1178" s="140"/>
      <c r="L1178" s="194"/>
      <c r="M1178" s="140"/>
      <c r="N1178" s="140"/>
      <c r="O1178" s="140"/>
      <c r="P1178" s="140"/>
      <c r="Q1178" s="140"/>
      <c r="R1178" s="140"/>
      <c r="S1178" s="140"/>
      <c r="T1178" s="140"/>
      <c r="U1178" s="140"/>
      <c r="V1178" s="140"/>
      <c r="W1178" s="231"/>
      <c r="AT1178" s="60" t="s">
        <v>225</v>
      </c>
      <c r="AU1178" s="60" t="s">
        <v>93</v>
      </c>
      <c r="AV1178" s="13" t="s">
        <v>93</v>
      </c>
      <c r="AW1178" s="13" t="s">
        <v>38</v>
      </c>
      <c r="AX1178" s="13" t="s">
        <v>83</v>
      </c>
      <c r="AY1178" s="60" t="s">
        <v>216</v>
      </c>
    </row>
    <row r="1179" spans="1:51" s="14" customFormat="1" ht="12">
      <c r="A1179" s="145"/>
      <c r="B1179" s="146"/>
      <c r="C1179" s="145"/>
      <c r="D1179" s="137" t="s">
        <v>225</v>
      </c>
      <c r="E1179" s="147" t="s">
        <v>1</v>
      </c>
      <c r="F1179" s="148" t="s">
        <v>229</v>
      </c>
      <c r="G1179" s="145"/>
      <c r="H1179" s="149">
        <v>164.88</v>
      </c>
      <c r="I1179" s="63"/>
      <c r="J1179" s="145"/>
      <c r="K1179" s="145"/>
      <c r="L1179" s="194"/>
      <c r="M1179" s="140"/>
      <c r="N1179" s="140"/>
      <c r="O1179" s="140"/>
      <c r="P1179" s="140"/>
      <c r="Q1179" s="140"/>
      <c r="R1179" s="140"/>
      <c r="S1179" s="140"/>
      <c r="T1179" s="140"/>
      <c r="U1179" s="140"/>
      <c r="V1179" s="140"/>
      <c r="W1179" s="231"/>
      <c r="AT1179" s="62" t="s">
        <v>225</v>
      </c>
      <c r="AU1179" s="62" t="s">
        <v>93</v>
      </c>
      <c r="AV1179" s="14" t="s">
        <v>223</v>
      </c>
      <c r="AW1179" s="14" t="s">
        <v>38</v>
      </c>
      <c r="AX1179" s="14" t="s">
        <v>91</v>
      </c>
      <c r="AY1179" s="62" t="s">
        <v>216</v>
      </c>
    </row>
    <row r="1180" spans="1:65" s="2" customFormat="1" ht="37.9" customHeight="1">
      <c r="A1180" s="83"/>
      <c r="B1180" s="84"/>
      <c r="C1180" s="252" t="s">
        <v>1501</v>
      </c>
      <c r="D1180" s="252" t="s">
        <v>295</v>
      </c>
      <c r="E1180" s="253" t="s">
        <v>1502</v>
      </c>
      <c r="F1180" s="254" t="s">
        <v>1503</v>
      </c>
      <c r="G1180" s="255" t="s">
        <v>221</v>
      </c>
      <c r="H1180" s="256">
        <v>189.612</v>
      </c>
      <c r="I1180" s="66"/>
      <c r="J1180" s="280">
        <f>ROUND(I1180*H1180,2)</f>
        <v>0</v>
      </c>
      <c r="K1180" s="254" t="s">
        <v>222</v>
      </c>
      <c r="L1180" s="281">
        <f>J1180</f>
        <v>0</v>
      </c>
      <c r="M1180" s="290"/>
      <c r="N1180" s="290"/>
      <c r="O1180" s="290"/>
      <c r="P1180" s="290"/>
      <c r="Q1180" s="290"/>
      <c r="R1180" s="290"/>
      <c r="S1180" s="290"/>
      <c r="T1180" s="290"/>
      <c r="U1180" s="290"/>
      <c r="V1180" s="290"/>
      <c r="W1180" s="291"/>
      <c r="X1180" s="26"/>
      <c r="Y1180" s="26"/>
      <c r="Z1180" s="26"/>
      <c r="AA1180" s="26"/>
      <c r="AB1180" s="26"/>
      <c r="AC1180" s="26"/>
      <c r="AD1180" s="26"/>
      <c r="AE1180" s="26"/>
      <c r="AR1180" s="58" t="s">
        <v>438</v>
      </c>
      <c r="AT1180" s="58" t="s">
        <v>295</v>
      </c>
      <c r="AU1180" s="58" t="s">
        <v>93</v>
      </c>
      <c r="AY1180" s="18" t="s">
        <v>216</v>
      </c>
      <c r="BE1180" s="59">
        <f>IF(N1180="základní",J1180,0)</f>
        <v>0</v>
      </c>
      <c r="BF1180" s="59">
        <f>IF(N1180="snížená",J1180,0)</f>
        <v>0</v>
      </c>
      <c r="BG1180" s="59">
        <f>IF(N1180="zákl. přenesená",J1180,0)</f>
        <v>0</v>
      </c>
      <c r="BH1180" s="59">
        <f>IF(N1180="sníž. přenesená",J1180,0)</f>
        <v>0</v>
      </c>
      <c r="BI1180" s="59">
        <f>IF(N1180="nulová",J1180,0)</f>
        <v>0</v>
      </c>
      <c r="BJ1180" s="18" t="s">
        <v>91</v>
      </c>
      <c r="BK1180" s="59">
        <f>ROUND(I1180*H1180,2)</f>
        <v>0</v>
      </c>
      <c r="BL1180" s="18" t="s">
        <v>312</v>
      </c>
      <c r="BM1180" s="58" t="s">
        <v>1504</v>
      </c>
    </row>
    <row r="1181" spans="1:51" s="13" customFormat="1" ht="12">
      <c r="A1181" s="140"/>
      <c r="B1181" s="141"/>
      <c r="C1181" s="140"/>
      <c r="D1181" s="137" t="s">
        <v>225</v>
      </c>
      <c r="E1181" s="140"/>
      <c r="F1181" s="143" t="s">
        <v>1505</v>
      </c>
      <c r="G1181" s="140"/>
      <c r="H1181" s="144">
        <v>189.612</v>
      </c>
      <c r="I1181" s="61"/>
      <c r="J1181" s="140"/>
      <c r="K1181" s="140"/>
      <c r="L1181" s="194"/>
      <c r="M1181" s="140"/>
      <c r="N1181" s="140"/>
      <c r="O1181" s="140"/>
      <c r="P1181" s="140"/>
      <c r="Q1181" s="140"/>
      <c r="R1181" s="140"/>
      <c r="S1181" s="140"/>
      <c r="T1181" s="140"/>
      <c r="U1181" s="140"/>
      <c r="V1181" s="140"/>
      <c r="W1181" s="231"/>
      <c r="AT1181" s="60" t="s">
        <v>225</v>
      </c>
      <c r="AU1181" s="60" t="s">
        <v>93</v>
      </c>
      <c r="AV1181" s="13" t="s">
        <v>93</v>
      </c>
      <c r="AW1181" s="13" t="s">
        <v>3</v>
      </c>
      <c r="AX1181" s="13" t="s">
        <v>91</v>
      </c>
      <c r="AY1181" s="60" t="s">
        <v>216</v>
      </c>
    </row>
    <row r="1182" spans="1:65" s="2" customFormat="1" ht="24.2" customHeight="1">
      <c r="A1182" s="83"/>
      <c r="B1182" s="84"/>
      <c r="C1182" s="130" t="s">
        <v>1506</v>
      </c>
      <c r="D1182" s="130" t="s">
        <v>218</v>
      </c>
      <c r="E1182" s="131" t="s">
        <v>1507</v>
      </c>
      <c r="F1182" s="132" t="s">
        <v>1508</v>
      </c>
      <c r="G1182" s="133" t="s">
        <v>221</v>
      </c>
      <c r="H1182" s="134">
        <v>73.35</v>
      </c>
      <c r="I1182" s="57"/>
      <c r="J1182" s="187">
        <f>ROUND(I1182*H1182,2)</f>
        <v>0</v>
      </c>
      <c r="K1182" s="132" t="s">
        <v>222</v>
      </c>
      <c r="L1182" s="188">
        <f>J1182</f>
        <v>0</v>
      </c>
      <c r="M1182" s="217"/>
      <c r="N1182" s="217"/>
      <c r="O1182" s="217"/>
      <c r="P1182" s="217"/>
      <c r="Q1182" s="217"/>
      <c r="R1182" s="217"/>
      <c r="S1182" s="217"/>
      <c r="T1182" s="217"/>
      <c r="U1182" s="217"/>
      <c r="V1182" s="217"/>
      <c r="W1182" s="249"/>
      <c r="X1182" s="26"/>
      <c r="Y1182" s="26"/>
      <c r="Z1182" s="26"/>
      <c r="AA1182" s="26"/>
      <c r="AB1182" s="26"/>
      <c r="AC1182" s="26"/>
      <c r="AD1182" s="26"/>
      <c r="AE1182" s="26"/>
      <c r="AR1182" s="58" t="s">
        <v>312</v>
      </c>
      <c r="AT1182" s="58" t="s">
        <v>218</v>
      </c>
      <c r="AU1182" s="58" t="s">
        <v>93</v>
      </c>
      <c r="AY1182" s="18" t="s">
        <v>216</v>
      </c>
      <c r="BE1182" s="59">
        <f>IF(N1182="základní",J1182,0)</f>
        <v>0</v>
      </c>
      <c r="BF1182" s="59">
        <f>IF(N1182="snížená",J1182,0)</f>
        <v>0</v>
      </c>
      <c r="BG1182" s="59">
        <f>IF(N1182="zákl. přenesená",J1182,0)</f>
        <v>0</v>
      </c>
      <c r="BH1182" s="59">
        <f>IF(N1182="sníž. přenesená",J1182,0)</f>
        <v>0</v>
      </c>
      <c r="BI1182" s="59">
        <f>IF(N1182="nulová",J1182,0)</f>
        <v>0</v>
      </c>
      <c r="BJ1182" s="18" t="s">
        <v>91</v>
      </c>
      <c r="BK1182" s="59">
        <f>ROUND(I1182*H1182,2)</f>
        <v>0</v>
      </c>
      <c r="BL1182" s="18" t="s">
        <v>312</v>
      </c>
      <c r="BM1182" s="58" t="s">
        <v>1509</v>
      </c>
    </row>
    <row r="1183" spans="1:51" s="13" customFormat="1" ht="12">
      <c r="A1183" s="140"/>
      <c r="B1183" s="141"/>
      <c r="C1183" s="140"/>
      <c r="D1183" s="137" t="s">
        <v>225</v>
      </c>
      <c r="E1183" s="142" t="s">
        <v>1</v>
      </c>
      <c r="F1183" s="143" t="s">
        <v>1510</v>
      </c>
      <c r="G1183" s="140"/>
      <c r="H1183" s="144">
        <v>51.15</v>
      </c>
      <c r="I1183" s="61"/>
      <c r="J1183" s="140"/>
      <c r="K1183" s="140"/>
      <c r="L1183" s="194"/>
      <c r="M1183" s="140"/>
      <c r="N1183" s="140"/>
      <c r="O1183" s="140"/>
      <c r="P1183" s="140"/>
      <c r="Q1183" s="140"/>
      <c r="R1183" s="140"/>
      <c r="S1183" s="140"/>
      <c r="T1183" s="140"/>
      <c r="U1183" s="140"/>
      <c r="V1183" s="140"/>
      <c r="W1183" s="231"/>
      <c r="AT1183" s="60" t="s">
        <v>225</v>
      </c>
      <c r="AU1183" s="60" t="s">
        <v>93</v>
      </c>
      <c r="AV1183" s="13" t="s">
        <v>93</v>
      </c>
      <c r="AW1183" s="13" t="s">
        <v>38</v>
      </c>
      <c r="AX1183" s="13" t="s">
        <v>83</v>
      </c>
      <c r="AY1183" s="60" t="s">
        <v>216</v>
      </c>
    </row>
    <row r="1184" spans="1:51" s="13" customFormat="1" ht="12">
      <c r="A1184" s="140"/>
      <c r="B1184" s="141"/>
      <c r="C1184" s="140"/>
      <c r="D1184" s="137" t="s">
        <v>225</v>
      </c>
      <c r="E1184" s="142" t="s">
        <v>1</v>
      </c>
      <c r="F1184" s="143" t="s">
        <v>1511</v>
      </c>
      <c r="G1184" s="140"/>
      <c r="H1184" s="144">
        <v>10.2</v>
      </c>
      <c r="I1184" s="61"/>
      <c r="J1184" s="140"/>
      <c r="K1184" s="140"/>
      <c r="L1184" s="194"/>
      <c r="M1184" s="140"/>
      <c r="N1184" s="140"/>
      <c r="O1184" s="140"/>
      <c r="P1184" s="140"/>
      <c r="Q1184" s="140"/>
      <c r="R1184" s="140"/>
      <c r="S1184" s="140"/>
      <c r="T1184" s="140"/>
      <c r="U1184" s="140"/>
      <c r="V1184" s="140"/>
      <c r="W1184" s="231"/>
      <c r="AT1184" s="60" t="s">
        <v>225</v>
      </c>
      <c r="AU1184" s="60" t="s">
        <v>93</v>
      </c>
      <c r="AV1184" s="13" t="s">
        <v>93</v>
      </c>
      <c r="AW1184" s="13" t="s">
        <v>38</v>
      </c>
      <c r="AX1184" s="13" t="s">
        <v>83</v>
      </c>
      <c r="AY1184" s="60" t="s">
        <v>216</v>
      </c>
    </row>
    <row r="1185" spans="1:51" s="13" customFormat="1" ht="12">
      <c r="A1185" s="140"/>
      <c r="B1185" s="141"/>
      <c r="C1185" s="140"/>
      <c r="D1185" s="137" t="s">
        <v>225</v>
      </c>
      <c r="E1185" s="142" t="s">
        <v>1</v>
      </c>
      <c r="F1185" s="143" t="s">
        <v>1512</v>
      </c>
      <c r="G1185" s="140"/>
      <c r="H1185" s="144">
        <v>12</v>
      </c>
      <c r="I1185" s="61"/>
      <c r="J1185" s="140"/>
      <c r="K1185" s="140"/>
      <c r="L1185" s="194"/>
      <c r="M1185" s="140"/>
      <c r="N1185" s="140"/>
      <c r="O1185" s="140"/>
      <c r="P1185" s="140"/>
      <c r="Q1185" s="140"/>
      <c r="R1185" s="140"/>
      <c r="S1185" s="140"/>
      <c r="T1185" s="140"/>
      <c r="U1185" s="140"/>
      <c r="V1185" s="140"/>
      <c r="W1185" s="231"/>
      <c r="AT1185" s="60" t="s">
        <v>225</v>
      </c>
      <c r="AU1185" s="60" t="s">
        <v>93</v>
      </c>
      <c r="AV1185" s="13" t="s">
        <v>93</v>
      </c>
      <c r="AW1185" s="13" t="s">
        <v>38</v>
      </c>
      <c r="AX1185" s="13" t="s">
        <v>83</v>
      </c>
      <c r="AY1185" s="60" t="s">
        <v>216</v>
      </c>
    </row>
    <row r="1186" spans="1:51" s="14" customFormat="1" ht="12">
      <c r="A1186" s="145"/>
      <c r="B1186" s="146"/>
      <c r="C1186" s="145"/>
      <c r="D1186" s="137" t="s">
        <v>225</v>
      </c>
      <c r="E1186" s="147" t="s">
        <v>1</v>
      </c>
      <c r="F1186" s="148" t="s">
        <v>229</v>
      </c>
      <c r="G1186" s="145"/>
      <c r="H1186" s="149">
        <v>73.35</v>
      </c>
      <c r="I1186" s="63"/>
      <c r="J1186" s="145"/>
      <c r="K1186" s="145"/>
      <c r="L1186" s="200"/>
      <c r="M1186" s="145"/>
      <c r="N1186" s="145"/>
      <c r="O1186" s="145"/>
      <c r="P1186" s="145"/>
      <c r="Q1186" s="145"/>
      <c r="R1186" s="145"/>
      <c r="S1186" s="145"/>
      <c r="T1186" s="145"/>
      <c r="U1186" s="145"/>
      <c r="V1186" s="145"/>
      <c r="W1186" s="235"/>
      <c r="AT1186" s="62" t="s">
        <v>225</v>
      </c>
      <c r="AU1186" s="62" t="s">
        <v>93</v>
      </c>
      <c r="AV1186" s="14" t="s">
        <v>223</v>
      </c>
      <c r="AW1186" s="14" t="s">
        <v>38</v>
      </c>
      <c r="AX1186" s="14" t="s">
        <v>91</v>
      </c>
      <c r="AY1186" s="62" t="s">
        <v>216</v>
      </c>
    </row>
    <row r="1187" spans="1:65" s="2" customFormat="1" ht="24.2" customHeight="1">
      <c r="A1187" s="83"/>
      <c r="B1187" s="84"/>
      <c r="C1187" s="130" t="s">
        <v>1513</v>
      </c>
      <c r="D1187" s="130" t="s">
        <v>218</v>
      </c>
      <c r="E1187" s="131" t="s">
        <v>1514</v>
      </c>
      <c r="F1187" s="132" t="s">
        <v>1515</v>
      </c>
      <c r="G1187" s="133" t="s">
        <v>237</v>
      </c>
      <c r="H1187" s="134">
        <v>51.5</v>
      </c>
      <c r="I1187" s="57"/>
      <c r="J1187" s="187">
        <f>ROUND(I1187*H1187,2)</f>
        <v>0</v>
      </c>
      <c r="K1187" s="132" t="s">
        <v>222</v>
      </c>
      <c r="L1187" s="281">
        <f>J1187</f>
        <v>0</v>
      </c>
      <c r="M1187" s="290"/>
      <c r="N1187" s="290"/>
      <c r="O1187" s="290"/>
      <c r="P1187" s="290"/>
      <c r="Q1187" s="290"/>
      <c r="R1187" s="290"/>
      <c r="S1187" s="290"/>
      <c r="T1187" s="290"/>
      <c r="U1187" s="290"/>
      <c r="V1187" s="290"/>
      <c r="W1187" s="291"/>
      <c r="X1187" s="26"/>
      <c r="Y1187" s="26"/>
      <c r="Z1187" s="26"/>
      <c r="AA1187" s="26"/>
      <c r="AB1187" s="26"/>
      <c r="AC1187" s="26"/>
      <c r="AD1187" s="26"/>
      <c r="AE1187" s="26"/>
      <c r="AR1187" s="58" t="s">
        <v>312</v>
      </c>
      <c r="AT1187" s="58" t="s">
        <v>218</v>
      </c>
      <c r="AU1187" s="58" t="s">
        <v>93</v>
      </c>
      <c r="AY1187" s="18" t="s">
        <v>216</v>
      </c>
      <c r="BE1187" s="59">
        <f>IF(N1187="základní",J1187,0)</f>
        <v>0</v>
      </c>
      <c r="BF1187" s="59">
        <f>IF(N1187="snížená",J1187,0)</f>
        <v>0</v>
      </c>
      <c r="BG1187" s="59">
        <f>IF(N1187="zákl. přenesená",J1187,0)</f>
        <v>0</v>
      </c>
      <c r="BH1187" s="59">
        <f>IF(N1187="sníž. přenesená",J1187,0)</f>
        <v>0</v>
      </c>
      <c r="BI1187" s="59">
        <f>IF(N1187="nulová",J1187,0)</f>
        <v>0</v>
      </c>
      <c r="BJ1187" s="18" t="s">
        <v>91</v>
      </c>
      <c r="BK1187" s="59">
        <f>ROUND(I1187*H1187,2)</f>
        <v>0</v>
      </c>
      <c r="BL1187" s="18" t="s">
        <v>312</v>
      </c>
      <c r="BM1187" s="58" t="s">
        <v>1516</v>
      </c>
    </row>
    <row r="1188" spans="1:51" s="13" customFormat="1" ht="12">
      <c r="A1188" s="140"/>
      <c r="B1188" s="141"/>
      <c r="C1188" s="140"/>
      <c r="D1188" s="137" t="s">
        <v>225</v>
      </c>
      <c r="E1188" s="142" t="s">
        <v>1</v>
      </c>
      <c r="F1188" s="143" t="s">
        <v>1517</v>
      </c>
      <c r="G1188" s="140"/>
      <c r="H1188" s="144">
        <v>35</v>
      </c>
      <c r="I1188" s="61"/>
      <c r="J1188" s="140"/>
      <c r="K1188" s="140"/>
      <c r="L1188" s="194"/>
      <c r="M1188" s="140"/>
      <c r="N1188" s="140"/>
      <c r="O1188" s="140"/>
      <c r="P1188" s="140"/>
      <c r="Q1188" s="140"/>
      <c r="R1188" s="140"/>
      <c r="S1188" s="140"/>
      <c r="T1188" s="140"/>
      <c r="U1188" s="140"/>
      <c r="V1188" s="140"/>
      <c r="W1188" s="231"/>
      <c r="AT1188" s="60" t="s">
        <v>225</v>
      </c>
      <c r="AU1188" s="60" t="s">
        <v>93</v>
      </c>
      <c r="AV1188" s="13" t="s">
        <v>93</v>
      </c>
      <c r="AW1188" s="13" t="s">
        <v>38</v>
      </c>
      <c r="AX1188" s="13" t="s">
        <v>83</v>
      </c>
      <c r="AY1188" s="60" t="s">
        <v>216</v>
      </c>
    </row>
    <row r="1189" spans="1:51" s="13" customFormat="1" ht="12">
      <c r="A1189" s="140"/>
      <c r="B1189" s="141"/>
      <c r="C1189" s="140"/>
      <c r="D1189" s="137" t="s">
        <v>225</v>
      </c>
      <c r="E1189" s="142" t="s">
        <v>1</v>
      </c>
      <c r="F1189" s="143" t="s">
        <v>1518</v>
      </c>
      <c r="G1189" s="140"/>
      <c r="H1189" s="144">
        <v>7.5</v>
      </c>
      <c r="I1189" s="61"/>
      <c r="J1189" s="140"/>
      <c r="K1189" s="140"/>
      <c r="L1189" s="194"/>
      <c r="M1189" s="140"/>
      <c r="N1189" s="140"/>
      <c r="O1189" s="140"/>
      <c r="P1189" s="140"/>
      <c r="Q1189" s="140"/>
      <c r="R1189" s="140"/>
      <c r="S1189" s="140"/>
      <c r="T1189" s="140"/>
      <c r="U1189" s="140"/>
      <c r="V1189" s="140"/>
      <c r="W1189" s="231"/>
      <c r="AT1189" s="60" t="s">
        <v>225</v>
      </c>
      <c r="AU1189" s="60" t="s">
        <v>93</v>
      </c>
      <c r="AV1189" s="13" t="s">
        <v>93</v>
      </c>
      <c r="AW1189" s="13" t="s">
        <v>38</v>
      </c>
      <c r="AX1189" s="13" t="s">
        <v>83</v>
      </c>
      <c r="AY1189" s="60" t="s">
        <v>216</v>
      </c>
    </row>
    <row r="1190" spans="1:51" s="13" customFormat="1" ht="12">
      <c r="A1190" s="140"/>
      <c r="B1190" s="141"/>
      <c r="C1190" s="140"/>
      <c r="D1190" s="137" t="s">
        <v>225</v>
      </c>
      <c r="E1190" s="142" t="s">
        <v>1</v>
      </c>
      <c r="F1190" s="143" t="s">
        <v>1519</v>
      </c>
      <c r="G1190" s="140"/>
      <c r="H1190" s="144">
        <v>9</v>
      </c>
      <c r="I1190" s="61"/>
      <c r="J1190" s="140"/>
      <c r="K1190" s="140"/>
      <c r="L1190" s="194"/>
      <c r="M1190" s="140"/>
      <c r="N1190" s="140"/>
      <c r="O1190" s="140"/>
      <c r="P1190" s="140"/>
      <c r="Q1190" s="140"/>
      <c r="R1190" s="140"/>
      <c r="S1190" s="140"/>
      <c r="T1190" s="140"/>
      <c r="U1190" s="140"/>
      <c r="V1190" s="140"/>
      <c r="W1190" s="231"/>
      <c r="AT1190" s="60" t="s">
        <v>225</v>
      </c>
      <c r="AU1190" s="60" t="s">
        <v>93</v>
      </c>
      <c r="AV1190" s="13" t="s">
        <v>93</v>
      </c>
      <c r="AW1190" s="13" t="s">
        <v>38</v>
      </c>
      <c r="AX1190" s="13" t="s">
        <v>83</v>
      </c>
      <c r="AY1190" s="60" t="s">
        <v>216</v>
      </c>
    </row>
    <row r="1191" spans="1:51" s="14" customFormat="1" ht="12">
      <c r="A1191" s="145"/>
      <c r="B1191" s="146"/>
      <c r="C1191" s="145"/>
      <c r="D1191" s="137" t="s">
        <v>225</v>
      </c>
      <c r="E1191" s="147" t="s">
        <v>1</v>
      </c>
      <c r="F1191" s="148" t="s">
        <v>229</v>
      </c>
      <c r="G1191" s="145"/>
      <c r="H1191" s="149">
        <v>51.5</v>
      </c>
      <c r="I1191" s="63"/>
      <c r="J1191" s="145"/>
      <c r="K1191" s="145"/>
      <c r="L1191" s="194"/>
      <c r="M1191" s="140"/>
      <c r="N1191" s="140"/>
      <c r="O1191" s="140"/>
      <c r="P1191" s="140"/>
      <c r="Q1191" s="140"/>
      <c r="R1191" s="140"/>
      <c r="S1191" s="140"/>
      <c r="T1191" s="140"/>
      <c r="U1191" s="140"/>
      <c r="V1191" s="140"/>
      <c r="W1191" s="231"/>
      <c r="AT1191" s="62" t="s">
        <v>225</v>
      </c>
      <c r="AU1191" s="62" t="s">
        <v>93</v>
      </c>
      <c r="AV1191" s="14" t="s">
        <v>223</v>
      </c>
      <c r="AW1191" s="14" t="s">
        <v>38</v>
      </c>
      <c r="AX1191" s="14" t="s">
        <v>91</v>
      </c>
      <c r="AY1191" s="62" t="s">
        <v>216</v>
      </c>
    </row>
    <row r="1192" spans="1:65" s="2" customFormat="1" ht="33" customHeight="1">
      <c r="A1192" s="83"/>
      <c r="B1192" s="84"/>
      <c r="C1192" s="130" t="s">
        <v>1520</v>
      </c>
      <c r="D1192" s="130" t="s">
        <v>218</v>
      </c>
      <c r="E1192" s="131" t="s">
        <v>1521</v>
      </c>
      <c r="F1192" s="132" t="s">
        <v>1522</v>
      </c>
      <c r="G1192" s="133" t="s">
        <v>221</v>
      </c>
      <c r="H1192" s="134">
        <v>63.57</v>
      </c>
      <c r="I1192" s="57"/>
      <c r="J1192" s="187">
        <f>ROUND(I1192*H1192,2)</f>
        <v>0</v>
      </c>
      <c r="K1192" s="132" t="s">
        <v>1</v>
      </c>
      <c r="L1192" s="188">
        <f>J1192</f>
        <v>0</v>
      </c>
      <c r="M1192" s="217"/>
      <c r="N1192" s="217"/>
      <c r="O1192" s="217"/>
      <c r="P1192" s="217"/>
      <c r="Q1192" s="217"/>
      <c r="R1192" s="217"/>
      <c r="S1192" s="217"/>
      <c r="T1192" s="217"/>
      <c r="U1192" s="217"/>
      <c r="V1192" s="217"/>
      <c r="W1192" s="249"/>
      <c r="X1192" s="26"/>
      <c r="Y1192" s="26"/>
      <c r="Z1192" s="26"/>
      <c r="AA1192" s="26"/>
      <c r="AB1192" s="26"/>
      <c r="AC1192" s="26"/>
      <c r="AD1192" s="26"/>
      <c r="AE1192" s="26"/>
      <c r="AR1192" s="58" t="s">
        <v>312</v>
      </c>
      <c r="AT1192" s="58" t="s">
        <v>218</v>
      </c>
      <c r="AU1192" s="58" t="s">
        <v>93</v>
      </c>
      <c r="AY1192" s="18" t="s">
        <v>216</v>
      </c>
      <c r="BE1192" s="59">
        <f>IF(N1192="základní",J1192,0)</f>
        <v>0</v>
      </c>
      <c r="BF1192" s="59">
        <f>IF(N1192="snížená",J1192,0)</f>
        <v>0</v>
      </c>
      <c r="BG1192" s="59">
        <f>IF(N1192="zákl. přenesená",J1192,0)</f>
        <v>0</v>
      </c>
      <c r="BH1192" s="59">
        <f>IF(N1192="sníž. přenesená",J1192,0)</f>
        <v>0</v>
      </c>
      <c r="BI1192" s="59">
        <f>IF(N1192="nulová",J1192,0)</f>
        <v>0</v>
      </c>
      <c r="BJ1192" s="18" t="s">
        <v>91</v>
      </c>
      <c r="BK1192" s="59">
        <f>ROUND(I1192*H1192,2)</f>
        <v>0</v>
      </c>
      <c r="BL1192" s="18" t="s">
        <v>312</v>
      </c>
      <c r="BM1192" s="58" t="s">
        <v>1523</v>
      </c>
    </row>
    <row r="1193" spans="1:51" s="13" customFormat="1" ht="12">
      <c r="A1193" s="140"/>
      <c r="B1193" s="141"/>
      <c r="C1193" s="140"/>
      <c r="D1193" s="137" t="s">
        <v>225</v>
      </c>
      <c r="E1193" s="142" t="s">
        <v>1</v>
      </c>
      <c r="F1193" s="143" t="s">
        <v>797</v>
      </c>
      <c r="G1193" s="140"/>
      <c r="H1193" s="144">
        <v>44.33</v>
      </c>
      <c r="I1193" s="61"/>
      <c r="J1193" s="140"/>
      <c r="K1193" s="140"/>
      <c r="L1193" s="194"/>
      <c r="M1193" s="140"/>
      <c r="N1193" s="140"/>
      <c r="O1193" s="140"/>
      <c r="P1193" s="140"/>
      <c r="Q1193" s="140"/>
      <c r="R1193" s="140"/>
      <c r="S1193" s="140"/>
      <c r="T1193" s="140"/>
      <c r="U1193" s="140"/>
      <c r="V1193" s="140"/>
      <c r="W1193" s="231"/>
      <c r="AT1193" s="60" t="s">
        <v>225</v>
      </c>
      <c r="AU1193" s="60" t="s">
        <v>93</v>
      </c>
      <c r="AV1193" s="13" t="s">
        <v>93</v>
      </c>
      <c r="AW1193" s="13" t="s">
        <v>38</v>
      </c>
      <c r="AX1193" s="13" t="s">
        <v>83</v>
      </c>
      <c r="AY1193" s="60" t="s">
        <v>216</v>
      </c>
    </row>
    <row r="1194" spans="1:51" s="13" customFormat="1" ht="12">
      <c r="A1194" s="140"/>
      <c r="B1194" s="141"/>
      <c r="C1194" s="140"/>
      <c r="D1194" s="137" t="s">
        <v>225</v>
      </c>
      <c r="E1194" s="142" t="s">
        <v>1</v>
      </c>
      <c r="F1194" s="143" t="s">
        <v>798</v>
      </c>
      <c r="G1194" s="140"/>
      <c r="H1194" s="144">
        <v>8.84</v>
      </c>
      <c r="I1194" s="61"/>
      <c r="J1194" s="140"/>
      <c r="K1194" s="140"/>
      <c r="L1194" s="194"/>
      <c r="M1194" s="140"/>
      <c r="N1194" s="140"/>
      <c r="O1194" s="140"/>
      <c r="P1194" s="140"/>
      <c r="Q1194" s="140"/>
      <c r="R1194" s="140"/>
      <c r="S1194" s="140"/>
      <c r="T1194" s="140"/>
      <c r="U1194" s="140"/>
      <c r="V1194" s="140"/>
      <c r="W1194" s="231"/>
      <c r="AT1194" s="60" t="s">
        <v>225</v>
      </c>
      <c r="AU1194" s="60" t="s">
        <v>93</v>
      </c>
      <c r="AV1194" s="13" t="s">
        <v>93</v>
      </c>
      <c r="AW1194" s="13" t="s">
        <v>38</v>
      </c>
      <c r="AX1194" s="13" t="s">
        <v>83</v>
      </c>
      <c r="AY1194" s="60" t="s">
        <v>216</v>
      </c>
    </row>
    <row r="1195" spans="1:51" s="13" customFormat="1" ht="12">
      <c r="A1195" s="140"/>
      <c r="B1195" s="141"/>
      <c r="C1195" s="140"/>
      <c r="D1195" s="137" t="s">
        <v>225</v>
      </c>
      <c r="E1195" s="142" t="s">
        <v>1</v>
      </c>
      <c r="F1195" s="143" t="s">
        <v>799</v>
      </c>
      <c r="G1195" s="140"/>
      <c r="H1195" s="144">
        <v>10.4</v>
      </c>
      <c r="I1195" s="61"/>
      <c r="J1195" s="140"/>
      <c r="K1195" s="140"/>
      <c r="L1195" s="194"/>
      <c r="M1195" s="140"/>
      <c r="N1195" s="140"/>
      <c r="O1195" s="140"/>
      <c r="P1195" s="140"/>
      <c r="Q1195" s="140"/>
      <c r="R1195" s="140"/>
      <c r="S1195" s="140"/>
      <c r="T1195" s="140"/>
      <c r="U1195" s="140"/>
      <c r="V1195" s="140"/>
      <c r="W1195" s="231"/>
      <c r="AT1195" s="60" t="s">
        <v>225</v>
      </c>
      <c r="AU1195" s="60" t="s">
        <v>93</v>
      </c>
      <c r="AV1195" s="13" t="s">
        <v>93</v>
      </c>
      <c r="AW1195" s="13" t="s">
        <v>38</v>
      </c>
      <c r="AX1195" s="13" t="s">
        <v>83</v>
      </c>
      <c r="AY1195" s="60" t="s">
        <v>216</v>
      </c>
    </row>
    <row r="1196" spans="1:51" s="14" customFormat="1" ht="12">
      <c r="A1196" s="145"/>
      <c r="B1196" s="146"/>
      <c r="C1196" s="145"/>
      <c r="D1196" s="137" t="s">
        <v>225</v>
      </c>
      <c r="E1196" s="147" t="s">
        <v>1</v>
      </c>
      <c r="F1196" s="148" t="s">
        <v>229</v>
      </c>
      <c r="G1196" s="145"/>
      <c r="H1196" s="149">
        <v>63.57</v>
      </c>
      <c r="I1196" s="63"/>
      <c r="J1196" s="145"/>
      <c r="K1196" s="145"/>
      <c r="L1196" s="194"/>
      <c r="M1196" s="140"/>
      <c r="N1196" s="140"/>
      <c r="O1196" s="140"/>
      <c r="P1196" s="140"/>
      <c r="Q1196" s="140"/>
      <c r="R1196" s="140"/>
      <c r="S1196" s="140"/>
      <c r="T1196" s="140"/>
      <c r="U1196" s="140"/>
      <c r="V1196" s="140"/>
      <c r="W1196" s="231"/>
      <c r="AT1196" s="62" t="s">
        <v>225</v>
      </c>
      <c r="AU1196" s="62" t="s">
        <v>93</v>
      </c>
      <c r="AV1196" s="14" t="s">
        <v>223</v>
      </c>
      <c r="AW1196" s="14" t="s">
        <v>38</v>
      </c>
      <c r="AX1196" s="14" t="s">
        <v>91</v>
      </c>
      <c r="AY1196" s="62" t="s">
        <v>216</v>
      </c>
    </row>
    <row r="1197" spans="1:65" s="2" customFormat="1" ht="24.2" customHeight="1">
      <c r="A1197" s="83"/>
      <c r="B1197" s="84"/>
      <c r="C1197" s="130" t="s">
        <v>1524</v>
      </c>
      <c r="D1197" s="130" t="s">
        <v>218</v>
      </c>
      <c r="E1197" s="131" t="s">
        <v>1525</v>
      </c>
      <c r="F1197" s="132" t="s">
        <v>1526</v>
      </c>
      <c r="G1197" s="133" t="s">
        <v>278</v>
      </c>
      <c r="H1197" s="134">
        <v>1.703</v>
      </c>
      <c r="I1197" s="57"/>
      <c r="J1197" s="187">
        <f>ROUND(I1197*H1197,2)</f>
        <v>0</v>
      </c>
      <c r="K1197" s="132" t="s">
        <v>222</v>
      </c>
      <c r="L1197" s="281">
        <f>J1197</f>
        <v>0</v>
      </c>
      <c r="M1197" s="290"/>
      <c r="N1197" s="290"/>
      <c r="O1197" s="290"/>
      <c r="P1197" s="290"/>
      <c r="Q1197" s="290"/>
      <c r="R1197" s="290"/>
      <c r="S1197" s="290"/>
      <c r="T1197" s="290"/>
      <c r="U1197" s="290"/>
      <c r="V1197" s="290"/>
      <c r="W1197" s="291"/>
      <c r="X1197" s="26"/>
      <c r="Y1197" s="26"/>
      <c r="Z1197" s="26"/>
      <c r="AA1197" s="26"/>
      <c r="AB1197" s="26"/>
      <c r="AC1197" s="26"/>
      <c r="AD1197" s="26"/>
      <c r="AE1197" s="26"/>
      <c r="AR1197" s="58" t="s">
        <v>312</v>
      </c>
      <c r="AT1197" s="58" t="s">
        <v>218</v>
      </c>
      <c r="AU1197" s="58" t="s">
        <v>93</v>
      </c>
      <c r="AY1197" s="18" t="s">
        <v>216</v>
      </c>
      <c r="BE1197" s="59">
        <f>IF(N1197="základní",J1197,0)</f>
        <v>0</v>
      </c>
      <c r="BF1197" s="59">
        <f>IF(N1197="snížená",J1197,0)</f>
        <v>0</v>
      </c>
      <c r="BG1197" s="59">
        <f>IF(N1197="zákl. přenesená",J1197,0)</f>
        <v>0</v>
      </c>
      <c r="BH1197" s="59">
        <f>IF(N1197="sníž. přenesená",J1197,0)</f>
        <v>0</v>
      </c>
      <c r="BI1197" s="59">
        <f>IF(N1197="nulová",J1197,0)</f>
        <v>0</v>
      </c>
      <c r="BJ1197" s="18" t="s">
        <v>91</v>
      </c>
      <c r="BK1197" s="59">
        <f>ROUND(I1197*H1197,2)</f>
        <v>0</v>
      </c>
      <c r="BL1197" s="18" t="s">
        <v>312</v>
      </c>
      <c r="BM1197" s="58" t="s">
        <v>1527</v>
      </c>
    </row>
    <row r="1198" spans="1:63" s="12" customFormat="1" ht="22.9" customHeight="1">
      <c r="A1198" s="125"/>
      <c r="B1198" s="126"/>
      <c r="C1198" s="125"/>
      <c r="D1198" s="127" t="s">
        <v>82</v>
      </c>
      <c r="E1198" s="129" t="s">
        <v>1528</v>
      </c>
      <c r="F1198" s="129" t="s">
        <v>1529</v>
      </c>
      <c r="G1198" s="125"/>
      <c r="H1198" s="125"/>
      <c r="I1198" s="54"/>
      <c r="J1198" s="186">
        <f>BK1198</f>
        <v>0</v>
      </c>
      <c r="K1198" s="125"/>
      <c r="L1198" s="194"/>
      <c r="M1198" s="140"/>
      <c r="N1198" s="140"/>
      <c r="O1198" s="140"/>
      <c r="P1198" s="140"/>
      <c r="Q1198" s="140"/>
      <c r="R1198" s="140"/>
      <c r="S1198" s="140"/>
      <c r="T1198" s="140"/>
      <c r="U1198" s="140"/>
      <c r="V1198" s="140"/>
      <c r="W1198" s="231"/>
      <c r="AR1198" s="53" t="s">
        <v>93</v>
      </c>
      <c r="AT1198" s="55" t="s">
        <v>82</v>
      </c>
      <c r="AU1198" s="55" t="s">
        <v>91</v>
      </c>
      <c r="AY1198" s="53" t="s">
        <v>216</v>
      </c>
      <c r="BK1198" s="56">
        <f>SUM(BK1199:BK1232)</f>
        <v>0</v>
      </c>
    </row>
    <row r="1199" spans="1:65" s="2" customFormat="1" ht="24.2" customHeight="1">
      <c r="A1199" s="83"/>
      <c r="B1199" s="84"/>
      <c r="C1199" s="130" t="s">
        <v>1530</v>
      </c>
      <c r="D1199" s="130" t="s">
        <v>218</v>
      </c>
      <c r="E1199" s="131" t="s">
        <v>1531</v>
      </c>
      <c r="F1199" s="132" t="s">
        <v>1532</v>
      </c>
      <c r="G1199" s="133" t="s">
        <v>221</v>
      </c>
      <c r="H1199" s="134">
        <v>988.26</v>
      </c>
      <c r="I1199" s="57"/>
      <c r="J1199" s="187">
        <f>ROUND(I1199*H1199,2)</f>
        <v>0</v>
      </c>
      <c r="K1199" s="132" t="s">
        <v>222</v>
      </c>
      <c r="L1199" s="188">
        <f>J1199</f>
        <v>0</v>
      </c>
      <c r="M1199" s="217"/>
      <c r="N1199" s="217"/>
      <c r="O1199" s="217"/>
      <c r="P1199" s="217"/>
      <c r="Q1199" s="217"/>
      <c r="R1199" s="217"/>
      <c r="S1199" s="217"/>
      <c r="T1199" s="217"/>
      <c r="U1199" s="217"/>
      <c r="V1199" s="217"/>
      <c r="W1199" s="249"/>
      <c r="X1199" s="26"/>
      <c r="Y1199" s="26"/>
      <c r="Z1199" s="26"/>
      <c r="AA1199" s="26"/>
      <c r="AB1199" s="26"/>
      <c r="AC1199" s="26"/>
      <c r="AD1199" s="26"/>
      <c r="AE1199" s="26"/>
      <c r="AR1199" s="58" t="s">
        <v>312</v>
      </c>
      <c r="AT1199" s="58" t="s">
        <v>218</v>
      </c>
      <c r="AU1199" s="58" t="s">
        <v>93</v>
      </c>
      <c r="AY1199" s="18" t="s">
        <v>216</v>
      </c>
      <c r="BE1199" s="59">
        <f>IF(N1199="základní",J1199,0)</f>
        <v>0</v>
      </c>
      <c r="BF1199" s="59">
        <f>IF(N1199="snížená",J1199,0)</f>
        <v>0</v>
      </c>
      <c r="BG1199" s="59">
        <f>IF(N1199="zákl. přenesená",J1199,0)</f>
        <v>0</v>
      </c>
      <c r="BH1199" s="59">
        <f>IF(N1199="sníž. přenesená",J1199,0)</f>
        <v>0</v>
      </c>
      <c r="BI1199" s="59">
        <f>IF(N1199="nulová",J1199,0)</f>
        <v>0</v>
      </c>
      <c r="BJ1199" s="18" t="s">
        <v>91</v>
      </c>
      <c r="BK1199" s="59">
        <f>ROUND(I1199*H1199,2)</f>
        <v>0</v>
      </c>
      <c r="BL1199" s="18" t="s">
        <v>312</v>
      </c>
      <c r="BM1199" s="58" t="s">
        <v>1533</v>
      </c>
    </row>
    <row r="1200" spans="1:51" s="13" customFormat="1" ht="12">
      <c r="A1200" s="140"/>
      <c r="B1200" s="141"/>
      <c r="C1200" s="140"/>
      <c r="D1200" s="137" t="s">
        <v>225</v>
      </c>
      <c r="E1200" s="142" t="s">
        <v>1</v>
      </c>
      <c r="F1200" s="143" t="s">
        <v>151</v>
      </c>
      <c r="G1200" s="140"/>
      <c r="H1200" s="144">
        <v>988.26</v>
      </c>
      <c r="I1200" s="61"/>
      <c r="J1200" s="140"/>
      <c r="K1200" s="140"/>
      <c r="L1200" s="194"/>
      <c r="M1200" s="140"/>
      <c r="N1200" s="140"/>
      <c r="O1200" s="140"/>
      <c r="P1200" s="140"/>
      <c r="Q1200" s="140"/>
      <c r="R1200" s="140"/>
      <c r="S1200" s="140"/>
      <c r="T1200" s="140"/>
      <c r="U1200" s="140"/>
      <c r="V1200" s="140"/>
      <c r="W1200" s="231"/>
      <c r="AT1200" s="60" t="s">
        <v>225</v>
      </c>
      <c r="AU1200" s="60" t="s">
        <v>93</v>
      </c>
      <c r="AV1200" s="13" t="s">
        <v>93</v>
      </c>
      <c r="AW1200" s="13" t="s">
        <v>38</v>
      </c>
      <c r="AX1200" s="13" t="s">
        <v>91</v>
      </c>
      <c r="AY1200" s="60" t="s">
        <v>216</v>
      </c>
    </row>
    <row r="1201" spans="1:65" s="2" customFormat="1" ht="24.2" customHeight="1">
      <c r="A1201" s="83"/>
      <c r="B1201" s="84"/>
      <c r="C1201" s="252" t="s">
        <v>1534</v>
      </c>
      <c r="D1201" s="252" t="s">
        <v>295</v>
      </c>
      <c r="E1201" s="253" t="s">
        <v>1535</v>
      </c>
      <c r="F1201" s="254" t="s">
        <v>1536</v>
      </c>
      <c r="G1201" s="255" t="s">
        <v>221</v>
      </c>
      <c r="H1201" s="256">
        <v>1087.086</v>
      </c>
      <c r="I1201" s="66"/>
      <c r="J1201" s="280">
        <f>ROUND(I1201*H1201,2)</f>
        <v>0</v>
      </c>
      <c r="K1201" s="254" t="s">
        <v>222</v>
      </c>
      <c r="L1201" s="188">
        <f>J1201</f>
        <v>0</v>
      </c>
      <c r="M1201" s="217"/>
      <c r="N1201" s="217"/>
      <c r="O1201" s="217"/>
      <c r="P1201" s="217"/>
      <c r="Q1201" s="217"/>
      <c r="R1201" s="217"/>
      <c r="S1201" s="217"/>
      <c r="T1201" s="217"/>
      <c r="U1201" s="217"/>
      <c r="V1201" s="217"/>
      <c r="W1201" s="249"/>
      <c r="X1201" s="26"/>
      <c r="Y1201" s="26"/>
      <c r="Z1201" s="26"/>
      <c r="AA1201" s="26"/>
      <c r="AB1201" s="26"/>
      <c r="AC1201" s="26"/>
      <c r="AD1201" s="26"/>
      <c r="AE1201" s="26"/>
      <c r="AR1201" s="58" t="s">
        <v>438</v>
      </c>
      <c r="AT1201" s="58" t="s">
        <v>295</v>
      </c>
      <c r="AU1201" s="58" t="s">
        <v>93</v>
      </c>
      <c r="AY1201" s="18" t="s">
        <v>216</v>
      </c>
      <c r="BE1201" s="59">
        <f>IF(N1201="základní",J1201,0)</f>
        <v>0</v>
      </c>
      <c r="BF1201" s="59">
        <f>IF(N1201="snížená",J1201,0)</f>
        <v>0</v>
      </c>
      <c r="BG1201" s="59">
        <f>IF(N1201="zákl. přenesená",J1201,0)</f>
        <v>0</v>
      </c>
      <c r="BH1201" s="59">
        <f>IF(N1201="sníž. přenesená",J1201,0)</f>
        <v>0</v>
      </c>
      <c r="BI1201" s="59">
        <f>IF(N1201="nulová",J1201,0)</f>
        <v>0</v>
      </c>
      <c r="BJ1201" s="18" t="s">
        <v>91</v>
      </c>
      <c r="BK1201" s="59">
        <f>ROUND(I1201*H1201,2)</f>
        <v>0</v>
      </c>
      <c r="BL1201" s="18" t="s">
        <v>312</v>
      </c>
      <c r="BM1201" s="58" t="s">
        <v>1537</v>
      </c>
    </row>
    <row r="1202" spans="1:51" s="13" customFormat="1" ht="12">
      <c r="A1202" s="140"/>
      <c r="B1202" s="141"/>
      <c r="C1202" s="140"/>
      <c r="D1202" s="137" t="s">
        <v>225</v>
      </c>
      <c r="E1202" s="140"/>
      <c r="F1202" s="143" t="s">
        <v>1538</v>
      </c>
      <c r="G1202" s="140"/>
      <c r="H1202" s="144">
        <v>1087.086</v>
      </c>
      <c r="I1202" s="61"/>
      <c r="J1202" s="140"/>
      <c r="K1202" s="140"/>
      <c r="L1202" s="194"/>
      <c r="M1202" s="140"/>
      <c r="N1202" s="140"/>
      <c r="O1202" s="140"/>
      <c r="P1202" s="140"/>
      <c r="Q1202" s="140"/>
      <c r="R1202" s="140"/>
      <c r="S1202" s="140"/>
      <c r="T1202" s="140"/>
      <c r="U1202" s="140"/>
      <c r="V1202" s="140"/>
      <c r="W1202" s="231"/>
      <c r="AT1202" s="60" t="s">
        <v>225</v>
      </c>
      <c r="AU1202" s="60" t="s">
        <v>93</v>
      </c>
      <c r="AV1202" s="13" t="s">
        <v>93</v>
      </c>
      <c r="AW1202" s="13" t="s">
        <v>3</v>
      </c>
      <c r="AX1202" s="13" t="s">
        <v>91</v>
      </c>
      <c r="AY1202" s="60" t="s">
        <v>216</v>
      </c>
    </row>
    <row r="1203" spans="1:65" s="2" customFormat="1" ht="24.2" customHeight="1">
      <c r="A1203" s="83"/>
      <c r="B1203" s="84"/>
      <c r="C1203" s="130" t="s">
        <v>1539</v>
      </c>
      <c r="D1203" s="130" t="s">
        <v>218</v>
      </c>
      <c r="E1203" s="131" t="s">
        <v>1540</v>
      </c>
      <c r="F1203" s="132" t="s">
        <v>1541</v>
      </c>
      <c r="G1203" s="133" t="s">
        <v>237</v>
      </c>
      <c r="H1203" s="134">
        <v>790.872</v>
      </c>
      <c r="I1203" s="57"/>
      <c r="J1203" s="187">
        <f>ROUND(I1203*H1203,2)</f>
        <v>0</v>
      </c>
      <c r="K1203" s="132" t="s">
        <v>222</v>
      </c>
      <c r="L1203" s="188">
        <f>J1203</f>
        <v>0</v>
      </c>
      <c r="M1203" s="217"/>
      <c r="N1203" s="217"/>
      <c r="O1203" s="217"/>
      <c r="P1203" s="217"/>
      <c r="Q1203" s="217"/>
      <c r="R1203" s="217"/>
      <c r="S1203" s="217"/>
      <c r="T1203" s="217"/>
      <c r="U1203" s="217"/>
      <c r="V1203" s="217"/>
      <c r="W1203" s="249"/>
      <c r="X1203" s="26"/>
      <c r="Y1203" s="26"/>
      <c r="Z1203" s="26"/>
      <c r="AA1203" s="26"/>
      <c r="AB1203" s="26"/>
      <c r="AC1203" s="26"/>
      <c r="AD1203" s="26"/>
      <c r="AE1203" s="26"/>
      <c r="AR1203" s="58" t="s">
        <v>312</v>
      </c>
      <c r="AT1203" s="58" t="s">
        <v>218</v>
      </c>
      <c r="AU1203" s="58" t="s">
        <v>93</v>
      </c>
      <c r="AY1203" s="18" t="s">
        <v>216</v>
      </c>
      <c r="BE1203" s="59">
        <f>IF(N1203="základní",J1203,0)</f>
        <v>0</v>
      </c>
      <c r="BF1203" s="59">
        <f>IF(N1203="snížená",J1203,0)</f>
        <v>0</v>
      </c>
      <c r="BG1203" s="59">
        <f>IF(N1203="zákl. přenesená",J1203,0)</f>
        <v>0</v>
      </c>
      <c r="BH1203" s="59">
        <f>IF(N1203="sníž. přenesená",J1203,0)</f>
        <v>0</v>
      </c>
      <c r="BI1203" s="59">
        <f>IF(N1203="nulová",J1203,0)</f>
        <v>0</v>
      </c>
      <c r="BJ1203" s="18" t="s">
        <v>91</v>
      </c>
      <c r="BK1203" s="59">
        <f>ROUND(I1203*H1203,2)</f>
        <v>0</v>
      </c>
      <c r="BL1203" s="18" t="s">
        <v>312</v>
      </c>
      <c r="BM1203" s="58" t="s">
        <v>1542</v>
      </c>
    </row>
    <row r="1204" spans="1:51" s="13" customFormat="1" ht="12">
      <c r="A1204" s="140"/>
      <c r="B1204" s="141"/>
      <c r="C1204" s="140"/>
      <c r="D1204" s="137" t="s">
        <v>225</v>
      </c>
      <c r="E1204" s="142" t="s">
        <v>1</v>
      </c>
      <c r="F1204" s="143" t="s">
        <v>1543</v>
      </c>
      <c r="G1204" s="140"/>
      <c r="H1204" s="144">
        <v>9.22</v>
      </c>
      <c r="I1204" s="61"/>
      <c r="J1204" s="140"/>
      <c r="K1204" s="140"/>
      <c r="L1204" s="194"/>
      <c r="M1204" s="140"/>
      <c r="N1204" s="140"/>
      <c r="O1204" s="140"/>
      <c r="P1204" s="140"/>
      <c r="Q1204" s="140"/>
      <c r="R1204" s="140"/>
      <c r="S1204" s="140"/>
      <c r="T1204" s="140"/>
      <c r="U1204" s="140"/>
      <c r="V1204" s="140"/>
      <c r="W1204" s="231"/>
      <c r="AT1204" s="60" t="s">
        <v>225</v>
      </c>
      <c r="AU1204" s="60" t="s">
        <v>93</v>
      </c>
      <c r="AV1204" s="13" t="s">
        <v>93</v>
      </c>
      <c r="AW1204" s="13" t="s">
        <v>38</v>
      </c>
      <c r="AX1204" s="13" t="s">
        <v>83</v>
      </c>
      <c r="AY1204" s="60" t="s">
        <v>216</v>
      </c>
    </row>
    <row r="1205" spans="1:51" s="13" customFormat="1" ht="12">
      <c r="A1205" s="140"/>
      <c r="B1205" s="141"/>
      <c r="C1205" s="140"/>
      <c r="D1205" s="137" t="s">
        <v>225</v>
      </c>
      <c r="E1205" s="142" t="s">
        <v>1</v>
      </c>
      <c r="F1205" s="143" t="s">
        <v>1544</v>
      </c>
      <c r="G1205" s="140"/>
      <c r="H1205" s="144">
        <v>11.734</v>
      </c>
      <c r="I1205" s="61"/>
      <c r="J1205" s="140"/>
      <c r="K1205" s="140"/>
      <c r="L1205" s="194"/>
      <c r="M1205" s="140"/>
      <c r="N1205" s="140"/>
      <c r="O1205" s="140"/>
      <c r="P1205" s="140"/>
      <c r="Q1205" s="140"/>
      <c r="R1205" s="140"/>
      <c r="S1205" s="140"/>
      <c r="T1205" s="140"/>
      <c r="U1205" s="140"/>
      <c r="V1205" s="140"/>
      <c r="W1205" s="231"/>
      <c r="AT1205" s="60" t="s">
        <v>225</v>
      </c>
      <c r="AU1205" s="60" t="s">
        <v>93</v>
      </c>
      <c r="AV1205" s="13" t="s">
        <v>93</v>
      </c>
      <c r="AW1205" s="13" t="s">
        <v>38</v>
      </c>
      <c r="AX1205" s="13" t="s">
        <v>83</v>
      </c>
      <c r="AY1205" s="60" t="s">
        <v>216</v>
      </c>
    </row>
    <row r="1206" spans="1:51" s="13" customFormat="1" ht="12">
      <c r="A1206" s="140"/>
      <c r="B1206" s="141"/>
      <c r="C1206" s="140"/>
      <c r="D1206" s="137" t="s">
        <v>225</v>
      </c>
      <c r="E1206" s="142" t="s">
        <v>1</v>
      </c>
      <c r="F1206" s="143" t="s">
        <v>1545</v>
      </c>
      <c r="G1206" s="140"/>
      <c r="H1206" s="144">
        <v>11.79</v>
      </c>
      <c r="I1206" s="61"/>
      <c r="J1206" s="140"/>
      <c r="K1206" s="140"/>
      <c r="L1206" s="194"/>
      <c r="M1206" s="140"/>
      <c r="N1206" s="140"/>
      <c r="O1206" s="140"/>
      <c r="P1206" s="140"/>
      <c r="Q1206" s="140"/>
      <c r="R1206" s="140"/>
      <c r="S1206" s="140"/>
      <c r="T1206" s="140"/>
      <c r="U1206" s="140"/>
      <c r="V1206" s="140"/>
      <c r="W1206" s="231"/>
      <c r="AT1206" s="60" t="s">
        <v>225</v>
      </c>
      <c r="AU1206" s="60" t="s">
        <v>93</v>
      </c>
      <c r="AV1206" s="13" t="s">
        <v>93</v>
      </c>
      <c r="AW1206" s="13" t="s">
        <v>38</v>
      </c>
      <c r="AX1206" s="13" t="s">
        <v>83</v>
      </c>
      <c r="AY1206" s="60" t="s">
        <v>216</v>
      </c>
    </row>
    <row r="1207" spans="1:51" s="13" customFormat="1" ht="12">
      <c r="A1207" s="140"/>
      <c r="B1207" s="141"/>
      <c r="C1207" s="140"/>
      <c r="D1207" s="137" t="s">
        <v>225</v>
      </c>
      <c r="E1207" s="142" t="s">
        <v>1</v>
      </c>
      <c r="F1207" s="143" t="s">
        <v>1546</v>
      </c>
      <c r="G1207" s="140"/>
      <c r="H1207" s="144">
        <v>9.04</v>
      </c>
      <c r="I1207" s="61"/>
      <c r="J1207" s="140"/>
      <c r="K1207" s="140"/>
      <c r="L1207" s="194"/>
      <c r="M1207" s="140"/>
      <c r="N1207" s="140"/>
      <c r="O1207" s="140"/>
      <c r="P1207" s="140"/>
      <c r="Q1207" s="140"/>
      <c r="R1207" s="140"/>
      <c r="S1207" s="140"/>
      <c r="T1207" s="140"/>
      <c r="U1207" s="140"/>
      <c r="V1207" s="140"/>
      <c r="W1207" s="231"/>
      <c r="AT1207" s="60" t="s">
        <v>225</v>
      </c>
      <c r="AU1207" s="60" t="s">
        <v>93</v>
      </c>
      <c r="AV1207" s="13" t="s">
        <v>93</v>
      </c>
      <c r="AW1207" s="13" t="s">
        <v>38</v>
      </c>
      <c r="AX1207" s="13" t="s">
        <v>83</v>
      </c>
      <c r="AY1207" s="60" t="s">
        <v>216</v>
      </c>
    </row>
    <row r="1208" spans="1:51" s="13" customFormat="1" ht="12">
      <c r="A1208" s="140"/>
      <c r="B1208" s="141"/>
      <c r="C1208" s="140"/>
      <c r="D1208" s="137" t="s">
        <v>225</v>
      </c>
      <c r="E1208" s="142" t="s">
        <v>1</v>
      </c>
      <c r="F1208" s="143" t="s">
        <v>1547</v>
      </c>
      <c r="G1208" s="140"/>
      <c r="H1208" s="144">
        <v>9.22</v>
      </c>
      <c r="I1208" s="61"/>
      <c r="J1208" s="140"/>
      <c r="K1208" s="140"/>
      <c r="L1208" s="194"/>
      <c r="M1208" s="140"/>
      <c r="N1208" s="140"/>
      <c r="O1208" s="140"/>
      <c r="P1208" s="140"/>
      <c r="Q1208" s="140"/>
      <c r="R1208" s="140"/>
      <c r="S1208" s="140"/>
      <c r="T1208" s="140"/>
      <c r="U1208" s="140"/>
      <c r="V1208" s="140"/>
      <c r="W1208" s="231"/>
      <c r="AT1208" s="60" t="s">
        <v>225</v>
      </c>
      <c r="AU1208" s="60" t="s">
        <v>93</v>
      </c>
      <c r="AV1208" s="13" t="s">
        <v>93</v>
      </c>
      <c r="AW1208" s="13" t="s">
        <v>38</v>
      </c>
      <c r="AX1208" s="13" t="s">
        <v>83</v>
      </c>
      <c r="AY1208" s="60" t="s">
        <v>216</v>
      </c>
    </row>
    <row r="1209" spans="1:51" s="13" customFormat="1" ht="12">
      <c r="A1209" s="140"/>
      <c r="B1209" s="141"/>
      <c r="C1209" s="140"/>
      <c r="D1209" s="137" t="s">
        <v>225</v>
      </c>
      <c r="E1209" s="142" t="s">
        <v>1</v>
      </c>
      <c r="F1209" s="143" t="s">
        <v>1548</v>
      </c>
      <c r="G1209" s="140"/>
      <c r="H1209" s="144">
        <v>11.734</v>
      </c>
      <c r="I1209" s="61"/>
      <c r="J1209" s="140"/>
      <c r="K1209" s="140"/>
      <c r="L1209" s="194"/>
      <c r="M1209" s="140"/>
      <c r="N1209" s="140"/>
      <c r="O1209" s="140"/>
      <c r="P1209" s="140"/>
      <c r="Q1209" s="140"/>
      <c r="R1209" s="140"/>
      <c r="S1209" s="140"/>
      <c r="T1209" s="140"/>
      <c r="U1209" s="140"/>
      <c r="V1209" s="140"/>
      <c r="W1209" s="231"/>
      <c r="AT1209" s="60" t="s">
        <v>225</v>
      </c>
      <c r="AU1209" s="60" t="s">
        <v>93</v>
      </c>
      <c r="AV1209" s="13" t="s">
        <v>93</v>
      </c>
      <c r="AW1209" s="13" t="s">
        <v>38</v>
      </c>
      <c r="AX1209" s="13" t="s">
        <v>83</v>
      </c>
      <c r="AY1209" s="60" t="s">
        <v>216</v>
      </c>
    </row>
    <row r="1210" spans="1:51" s="13" customFormat="1" ht="12">
      <c r="A1210" s="140"/>
      <c r="B1210" s="141"/>
      <c r="C1210" s="140"/>
      <c r="D1210" s="137" t="s">
        <v>225</v>
      </c>
      <c r="E1210" s="142" t="s">
        <v>1</v>
      </c>
      <c r="F1210" s="143" t="s">
        <v>1549</v>
      </c>
      <c r="G1210" s="140"/>
      <c r="H1210" s="144">
        <v>11.79</v>
      </c>
      <c r="I1210" s="61"/>
      <c r="J1210" s="140"/>
      <c r="K1210" s="140"/>
      <c r="L1210" s="194"/>
      <c r="M1210" s="140"/>
      <c r="N1210" s="140"/>
      <c r="O1210" s="140"/>
      <c r="P1210" s="140"/>
      <c r="Q1210" s="140"/>
      <c r="R1210" s="140"/>
      <c r="S1210" s="140"/>
      <c r="T1210" s="140"/>
      <c r="U1210" s="140"/>
      <c r="V1210" s="140"/>
      <c r="W1210" s="231"/>
      <c r="AT1210" s="60" t="s">
        <v>225</v>
      </c>
      <c r="AU1210" s="60" t="s">
        <v>93</v>
      </c>
      <c r="AV1210" s="13" t="s">
        <v>93</v>
      </c>
      <c r="AW1210" s="13" t="s">
        <v>38</v>
      </c>
      <c r="AX1210" s="13" t="s">
        <v>83</v>
      </c>
      <c r="AY1210" s="60" t="s">
        <v>216</v>
      </c>
    </row>
    <row r="1211" spans="1:51" s="13" customFormat="1" ht="12">
      <c r="A1211" s="140"/>
      <c r="B1211" s="141"/>
      <c r="C1211" s="140"/>
      <c r="D1211" s="137" t="s">
        <v>225</v>
      </c>
      <c r="E1211" s="142" t="s">
        <v>1</v>
      </c>
      <c r="F1211" s="143" t="s">
        <v>1550</v>
      </c>
      <c r="G1211" s="140"/>
      <c r="H1211" s="144">
        <v>9.04</v>
      </c>
      <c r="I1211" s="61"/>
      <c r="J1211" s="140"/>
      <c r="K1211" s="140"/>
      <c r="L1211" s="194"/>
      <c r="M1211" s="140"/>
      <c r="N1211" s="140"/>
      <c r="O1211" s="140"/>
      <c r="P1211" s="140"/>
      <c r="Q1211" s="140"/>
      <c r="R1211" s="140"/>
      <c r="S1211" s="140"/>
      <c r="T1211" s="140"/>
      <c r="U1211" s="140"/>
      <c r="V1211" s="140"/>
      <c r="W1211" s="231"/>
      <c r="AT1211" s="60" t="s">
        <v>225</v>
      </c>
      <c r="AU1211" s="60" t="s">
        <v>93</v>
      </c>
      <c r="AV1211" s="13" t="s">
        <v>93</v>
      </c>
      <c r="AW1211" s="13" t="s">
        <v>38</v>
      </c>
      <c r="AX1211" s="13" t="s">
        <v>83</v>
      </c>
      <c r="AY1211" s="60" t="s">
        <v>216</v>
      </c>
    </row>
    <row r="1212" spans="1:51" s="13" customFormat="1" ht="12">
      <c r="A1212" s="140"/>
      <c r="B1212" s="141"/>
      <c r="C1212" s="140"/>
      <c r="D1212" s="137" t="s">
        <v>225</v>
      </c>
      <c r="E1212" s="142" t="s">
        <v>1</v>
      </c>
      <c r="F1212" s="143" t="s">
        <v>1551</v>
      </c>
      <c r="G1212" s="140"/>
      <c r="H1212" s="144">
        <v>9.22</v>
      </c>
      <c r="I1212" s="61"/>
      <c r="J1212" s="140"/>
      <c r="K1212" s="140"/>
      <c r="L1212" s="194"/>
      <c r="M1212" s="140"/>
      <c r="N1212" s="140"/>
      <c r="O1212" s="140"/>
      <c r="P1212" s="140"/>
      <c r="Q1212" s="140"/>
      <c r="R1212" s="140"/>
      <c r="S1212" s="140"/>
      <c r="T1212" s="140"/>
      <c r="U1212" s="140"/>
      <c r="V1212" s="140"/>
      <c r="W1212" s="231"/>
      <c r="AT1212" s="60" t="s">
        <v>225</v>
      </c>
      <c r="AU1212" s="60" t="s">
        <v>93</v>
      </c>
      <c r="AV1212" s="13" t="s">
        <v>93</v>
      </c>
      <c r="AW1212" s="13" t="s">
        <v>38</v>
      </c>
      <c r="AX1212" s="13" t="s">
        <v>83</v>
      </c>
      <c r="AY1212" s="60" t="s">
        <v>216</v>
      </c>
    </row>
    <row r="1213" spans="1:51" s="13" customFormat="1" ht="12">
      <c r="A1213" s="140"/>
      <c r="B1213" s="141"/>
      <c r="C1213" s="140"/>
      <c r="D1213" s="137" t="s">
        <v>225</v>
      </c>
      <c r="E1213" s="142" t="s">
        <v>1</v>
      </c>
      <c r="F1213" s="143" t="s">
        <v>1552</v>
      </c>
      <c r="G1213" s="140"/>
      <c r="H1213" s="144">
        <v>8.84</v>
      </c>
      <c r="I1213" s="61"/>
      <c r="J1213" s="140"/>
      <c r="K1213" s="140"/>
      <c r="L1213" s="194"/>
      <c r="M1213" s="140"/>
      <c r="N1213" s="140"/>
      <c r="O1213" s="140"/>
      <c r="P1213" s="140"/>
      <c r="Q1213" s="140"/>
      <c r="R1213" s="140"/>
      <c r="S1213" s="140"/>
      <c r="T1213" s="140"/>
      <c r="U1213" s="140"/>
      <c r="V1213" s="140"/>
      <c r="W1213" s="231"/>
      <c r="AT1213" s="60" t="s">
        <v>225</v>
      </c>
      <c r="AU1213" s="60" t="s">
        <v>93</v>
      </c>
      <c r="AV1213" s="13" t="s">
        <v>93</v>
      </c>
      <c r="AW1213" s="13" t="s">
        <v>38</v>
      </c>
      <c r="AX1213" s="13" t="s">
        <v>83</v>
      </c>
      <c r="AY1213" s="60" t="s">
        <v>216</v>
      </c>
    </row>
    <row r="1214" spans="1:51" s="13" customFormat="1" ht="12">
      <c r="A1214" s="140"/>
      <c r="B1214" s="141"/>
      <c r="C1214" s="140"/>
      <c r="D1214" s="137" t="s">
        <v>225</v>
      </c>
      <c r="E1214" s="142" t="s">
        <v>1</v>
      </c>
      <c r="F1214" s="143" t="s">
        <v>1553</v>
      </c>
      <c r="G1214" s="140"/>
      <c r="H1214" s="144">
        <v>9.22</v>
      </c>
      <c r="I1214" s="61"/>
      <c r="J1214" s="140"/>
      <c r="K1214" s="140"/>
      <c r="L1214" s="194"/>
      <c r="M1214" s="140"/>
      <c r="N1214" s="140"/>
      <c r="O1214" s="140"/>
      <c r="P1214" s="140"/>
      <c r="Q1214" s="140"/>
      <c r="R1214" s="140"/>
      <c r="S1214" s="140"/>
      <c r="T1214" s="140"/>
      <c r="U1214" s="140"/>
      <c r="V1214" s="140"/>
      <c r="W1214" s="231"/>
      <c r="AT1214" s="60" t="s">
        <v>225</v>
      </c>
      <c r="AU1214" s="60" t="s">
        <v>93</v>
      </c>
      <c r="AV1214" s="13" t="s">
        <v>93</v>
      </c>
      <c r="AW1214" s="13" t="s">
        <v>38</v>
      </c>
      <c r="AX1214" s="13" t="s">
        <v>83</v>
      </c>
      <c r="AY1214" s="60" t="s">
        <v>216</v>
      </c>
    </row>
    <row r="1215" spans="1:51" s="13" customFormat="1" ht="12">
      <c r="A1215" s="140"/>
      <c r="B1215" s="141"/>
      <c r="C1215" s="140"/>
      <c r="D1215" s="137" t="s">
        <v>225</v>
      </c>
      <c r="E1215" s="142" t="s">
        <v>1</v>
      </c>
      <c r="F1215" s="143" t="s">
        <v>1554</v>
      </c>
      <c r="G1215" s="140"/>
      <c r="H1215" s="144">
        <v>11.794</v>
      </c>
      <c r="I1215" s="61"/>
      <c r="J1215" s="140"/>
      <c r="K1215" s="140"/>
      <c r="L1215" s="194"/>
      <c r="M1215" s="140"/>
      <c r="N1215" s="140"/>
      <c r="O1215" s="140"/>
      <c r="P1215" s="140"/>
      <c r="Q1215" s="140"/>
      <c r="R1215" s="140"/>
      <c r="S1215" s="140"/>
      <c r="T1215" s="140"/>
      <c r="U1215" s="140"/>
      <c r="V1215" s="140"/>
      <c r="W1215" s="231"/>
      <c r="AT1215" s="60" t="s">
        <v>225</v>
      </c>
      <c r="AU1215" s="60" t="s">
        <v>93</v>
      </c>
      <c r="AV1215" s="13" t="s">
        <v>93</v>
      </c>
      <c r="AW1215" s="13" t="s">
        <v>38</v>
      </c>
      <c r="AX1215" s="13" t="s">
        <v>83</v>
      </c>
      <c r="AY1215" s="60" t="s">
        <v>216</v>
      </c>
    </row>
    <row r="1216" spans="1:51" s="13" customFormat="1" ht="12">
      <c r="A1216" s="140"/>
      <c r="B1216" s="141"/>
      <c r="C1216" s="140"/>
      <c r="D1216" s="137" t="s">
        <v>225</v>
      </c>
      <c r="E1216" s="142" t="s">
        <v>1</v>
      </c>
      <c r="F1216" s="143" t="s">
        <v>1555</v>
      </c>
      <c r="G1216" s="140"/>
      <c r="H1216" s="144">
        <v>8.15</v>
      </c>
      <c r="I1216" s="61"/>
      <c r="J1216" s="140"/>
      <c r="K1216" s="140"/>
      <c r="L1216" s="194"/>
      <c r="M1216" s="140"/>
      <c r="N1216" s="140"/>
      <c r="O1216" s="140"/>
      <c r="P1216" s="140"/>
      <c r="Q1216" s="140"/>
      <c r="R1216" s="140"/>
      <c r="S1216" s="140"/>
      <c r="T1216" s="140"/>
      <c r="U1216" s="140"/>
      <c r="V1216" s="140"/>
      <c r="W1216" s="231"/>
      <c r="AT1216" s="60" t="s">
        <v>225</v>
      </c>
      <c r="AU1216" s="60" t="s">
        <v>93</v>
      </c>
      <c r="AV1216" s="13" t="s">
        <v>93</v>
      </c>
      <c r="AW1216" s="13" t="s">
        <v>38</v>
      </c>
      <c r="AX1216" s="13" t="s">
        <v>83</v>
      </c>
      <c r="AY1216" s="60" t="s">
        <v>216</v>
      </c>
    </row>
    <row r="1217" spans="1:51" s="13" customFormat="1" ht="12">
      <c r="A1217" s="140"/>
      <c r="B1217" s="141"/>
      <c r="C1217" s="140"/>
      <c r="D1217" s="137" t="s">
        <v>225</v>
      </c>
      <c r="E1217" s="142" t="s">
        <v>1</v>
      </c>
      <c r="F1217" s="143" t="s">
        <v>1556</v>
      </c>
      <c r="G1217" s="140"/>
      <c r="H1217" s="144">
        <v>8.84</v>
      </c>
      <c r="I1217" s="61"/>
      <c r="J1217" s="140"/>
      <c r="K1217" s="140"/>
      <c r="L1217" s="194"/>
      <c r="M1217" s="140"/>
      <c r="N1217" s="140"/>
      <c r="O1217" s="140"/>
      <c r="P1217" s="140"/>
      <c r="Q1217" s="140"/>
      <c r="R1217" s="140"/>
      <c r="S1217" s="140"/>
      <c r="T1217" s="140"/>
      <c r="U1217" s="140"/>
      <c r="V1217" s="140"/>
      <c r="W1217" s="231"/>
      <c r="AT1217" s="60" t="s">
        <v>225</v>
      </c>
      <c r="AU1217" s="60" t="s">
        <v>93</v>
      </c>
      <c r="AV1217" s="13" t="s">
        <v>93</v>
      </c>
      <c r="AW1217" s="13" t="s">
        <v>38</v>
      </c>
      <c r="AX1217" s="13" t="s">
        <v>83</v>
      </c>
      <c r="AY1217" s="60" t="s">
        <v>216</v>
      </c>
    </row>
    <row r="1218" spans="1:51" s="13" customFormat="1" ht="12">
      <c r="A1218" s="140"/>
      <c r="B1218" s="141"/>
      <c r="C1218" s="140"/>
      <c r="D1218" s="137" t="s">
        <v>225</v>
      </c>
      <c r="E1218" s="142" t="s">
        <v>1</v>
      </c>
      <c r="F1218" s="143" t="s">
        <v>1557</v>
      </c>
      <c r="G1218" s="140"/>
      <c r="H1218" s="144">
        <v>9.22</v>
      </c>
      <c r="I1218" s="61"/>
      <c r="J1218" s="140"/>
      <c r="K1218" s="140"/>
      <c r="L1218" s="194"/>
      <c r="M1218" s="140"/>
      <c r="N1218" s="140"/>
      <c r="O1218" s="140"/>
      <c r="P1218" s="140"/>
      <c r="Q1218" s="140"/>
      <c r="R1218" s="140"/>
      <c r="S1218" s="140"/>
      <c r="T1218" s="140"/>
      <c r="U1218" s="140"/>
      <c r="V1218" s="140"/>
      <c r="W1218" s="231"/>
      <c r="AT1218" s="60" t="s">
        <v>225</v>
      </c>
      <c r="AU1218" s="60" t="s">
        <v>93</v>
      </c>
      <c r="AV1218" s="13" t="s">
        <v>93</v>
      </c>
      <c r="AW1218" s="13" t="s">
        <v>38</v>
      </c>
      <c r="AX1218" s="13" t="s">
        <v>83</v>
      </c>
      <c r="AY1218" s="60" t="s">
        <v>216</v>
      </c>
    </row>
    <row r="1219" spans="1:51" s="13" customFormat="1" ht="33.75">
      <c r="A1219" s="140"/>
      <c r="B1219" s="141"/>
      <c r="C1219" s="140"/>
      <c r="D1219" s="137" t="s">
        <v>225</v>
      </c>
      <c r="E1219" s="142" t="s">
        <v>1</v>
      </c>
      <c r="F1219" s="143" t="s">
        <v>1558</v>
      </c>
      <c r="G1219" s="140"/>
      <c r="H1219" s="144">
        <v>44.237</v>
      </c>
      <c r="I1219" s="61"/>
      <c r="J1219" s="140"/>
      <c r="K1219" s="140"/>
      <c r="L1219" s="194"/>
      <c r="M1219" s="140"/>
      <c r="N1219" s="140"/>
      <c r="O1219" s="140"/>
      <c r="P1219" s="140"/>
      <c r="Q1219" s="140"/>
      <c r="R1219" s="140"/>
      <c r="S1219" s="140"/>
      <c r="T1219" s="140"/>
      <c r="U1219" s="140"/>
      <c r="V1219" s="140"/>
      <c r="W1219" s="231"/>
      <c r="AT1219" s="60" t="s">
        <v>225</v>
      </c>
      <c r="AU1219" s="60" t="s">
        <v>93</v>
      </c>
      <c r="AV1219" s="13" t="s">
        <v>93</v>
      </c>
      <c r="AW1219" s="13" t="s">
        <v>38</v>
      </c>
      <c r="AX1219" s="13" t="s">
        <v>83</v>
      </c>
      <c r="AY1219" s="60" t="s">
        <v>216</v>
      </c>
    </row>
    <row r="1220" spans="1:51" s="13" customFormat="1" ht="12">
      <c r="A1220" s="140"/>
      <c r="B1220" s="141"/>
      <c r="C1220" s="140"/>
      <c r="D1220" s="137" t="s">
        <v>225</v>
      </c>
      <c r="E1220" s="142" t="s">
        <v>1</v>
      </c>
      <c r="F1220" s="143" t="s">
        <v>1559</v>
      </c>
      <c r="G1220" s="140"/>
      <c r="H1220" s="144">
        <v>8.84</v>
      </c>
      <c r="I1220" s="61"/>
      <c r="J1220" s="140"/>
      <c r="K1220" s="140"/>
      <c r="L1220" s="194"/>
      <c r="M1220" s="140"/>
      <c r="N1220" s="140"/>
      <c r="O1220" s="140"/>
      <c r="P1220" s="140"/>
      <c r="Q1220" s="140"/>
      <c r="R1220" s="140"/>
      <c r="S1220" s="140"/>
      <c r="T1220" s="140"/>
      <c r="U1220" s="140"/>
      <c r="V1220" s="140"/>
      <c r="W1220" s="231"/>
      <c r="AT1220" s="60" t="s">
        <v>225</v>
      </c>
      <c r="AU1220" s="60" t="s">
        <v>93</v>
      </c>
      <c r="AV1220" s="13" t="s">
        <v>93</v>
      </c>
      <c r="AW1220" s="13" t="s">
        <v>38</v>
      </c>
      <c r="AX1220" s="13" t="s">
        <v>83</v>
      </c>
      <c r="AY1220" s="60" t="s">
        <v>216</v>
      </c>
    </row>
    <row r="1221" spans="1:51" s="13" customFormat="1" ht="33.75">
      <c r="A1221" s="140"/>
      <c r="B1221" s="141"/>
      <c r="C1221" s="140"/>
      <c r="D1221" s="137" t="s">
        <v>225</v>
      </c>
      <c r="E1221" s="142" t="s">
        <v>1</v>
      </c>
      <c r="F1221" s="143" t="s">
        <v>1560</v>
      </c>
      <c r="G1221" s="140"/>
      <c r="H1221" s="144">
        <v>61.007</v>
      </c>
      <c r="I1221" s="61"/>
      <c r="J1221" s="140"/>
      <c r="K1221" s="140"/>
      <c r="L1221" s="194"/>
      <c r="M1221" s="140"/>
      <c r="N1221" s="140"/>
      <c r="O1221" s="140"/>
      <c r="P1221" s="140"/>
      <c r="Q1221" s="140"/>
      <c r="R1221" s="140"/>
      <c r="S1221" s="140"/>
      <c r="T1221" s="140"/>
      <c r="U1221" s="140"/>
      <c r="V1221" s="140"/>
      <c r="W1221" s="231"/>
      <c r="AT1221" s="60" t="s">
        <v>225</v>
      </c>
      <c r="AU1221" s="60" t="s">
        <v>93</v>
      </c>
      <c r="AV1221" s="13" t="s">
        <v>93</v>
      </c>
      <c r="AW1221" s="13" t="s">
        <v>38</v>
      </c>
      <c r="AX1221" s="13" t="s">
        <v>83</v>
      </c>
      <c r="AY1221" s="60" t="s">
        <v>216</v>
      </c>
    </row>
    <row r="1222" spans="1:51" s="13" customFormat="1" ht="22.5">
      <c r="A1222" s="140"/>
      <c r="B1222" s="141"/>
      <c r="C1222" s="140"/>
      <c r="D1222" s="137" t="s">
        <v>225</v>
      </c>
      <c r="E1222" s="142" t="s">
        <v>1</v>
      </c>
      <c r="F1222" s="143" t="s">
        <v>1561</v>
      </c>
      <c r="G1222" s="140"/>
      <c r="H1222" s="144">
        <v>98.44</v>
      </c>
      <c r="I1222" s="61"/>
      <c r="J1222" s="140"/>
      <c r="K1222" s="140"/>
      <c r="L1222" s="194"/>
      <c r="M1222" s="140"/>
      <c r="N1222" s="140"/>
      <c r="O1222" s="140"/>
      <c r="P1222" s="140"/>
      <c r="Q1222" s="140"/>
      <c r="R1222" s="140"/>
      <c r="S1222" s="140"/>
      <c r="T1222" s="140"/>
      <c r="U1222" s="140"/>
      <c r="V1222" s="140"/>
      <c r="W1222" s="231"/>
      <c r="AT1222" s="60" t="s">
        <v>225</v>
      </c>
      <c r="AU1222" s="60" t="s">
        <v>93</v>
      </c>
      <c r="AV1222" s="13" t="s">
        <v>93</v>
      </c>
      <c r="AW1222" s="13" t="s">
        <v>38</v>
      </c>
      <c r="AX1222" s="13" t="s">
        <v>83</v>
      </c>
      <c r="AY1222" s="60" t="s">
        <v>216</v>
      </c>
    </row>
    <row r="1223" spans="1:51" s="13" customFormat="1" ht="22.5">
      <c r="A1223" s="140"/>
      <c r="B1223" s="141"/>
      <c r="C1223" s="140"/>
      <c r="D1223" s="137" t="s">
        <v>225</v>
      </c>
      <c r="E1223" s="142" t="s">
        <v>1</v>
      </c>
      <c r="F1223" s="143" t="s">
        <v>1562</v>
      </c>
      <c r="G1223" s="140"/>
      <c r="H1223" s="144">
        <v>100.44</v>
      </c>
      <c r="I1223" s="61"/>
      <c r="J1223" s="140"/>
      <c r="K1223" s="140"/>
      <c r="L1223" s="194"/>
      <c r="M1223" s="140"/>
      <c r="N1223" s="140"/>
      <c r="O1223" s="140"/>
      <c r="P1223" s="140"/>
      <c r="Q1223" s="140"/>
      <c r="R1223" s="140"/>
      <c r="S1223" s="140"/>
      <c r="T1223" s="140"/>
      <c r="U1223" s="140"/>
      <c r="V1223" s="140"/>
      <c r="W1223" s="231"/>
      <c r="AT1223" s="60" t="s">
        <v>225</v>
      </c>
      <c r="AU1223" s="60" t="s">
        <v>93</v>
      </c>
      <c r="AV1223" s="13" t="s">
        <v>93</v>
      </c>
      <c r="AW1223" s="13" t="s">
        <v>38</v>
      </c>
      <c r="AX1223" s="13" t="s">
        <v>83</v>
      </c>
      <c r="AY1223" s="60" t="s">
        <v>216</v>
      </c>
    </row>
    <row r="1224" spans="1:51" s="13" customFormat="1" ht="33.75">
      <c r="A1224" s="140"/>
      <c r="B1224" s="141"/>
      <c r="C1224" s="140"/>
      <c r="D1224" s="137" t="s">
        <v>225</v>
      </c>
      <c r="E1224" s="142" t="s">
        <v>1</v>
      </c>
      <c r="F1224" s="143" t="s">
        <v>1563</v>
      </c>
      <c r="G1224" s="140"/>
      <c r="H1224" s="144">
        <v>103.654</v>
      </c>
      <c r="I1224" s="61"/>
      <c r="J1224" s="140"/>
      <c r="K1224" s="140"/>
      <c r="L1224" s="194"/>
      <c r="M1224" s="140"/>
      <c r="N1224" s="140"/>
      <c r="O1224" s="140"/>
      <c r="P1224" s="140"/>
      <c r="Q1224" s="140"/>
      <c r="R1224" s="140"/>
      <c r="S1224" s="140"/>
      <c r="T1224" s="140"/>
      <c r="U1224" s="140"/>
      <c r="V1224" s="140"/>
      <c r="W1224" s="231"/>
      <c r="AT1224" s="60" t="s">
        <v>225</v>
      </c>
      <c r="AU1224" s="60" t="s">
        <v>93</v>
      </c>
      <c r="AV1224" s="13" t="s">
        <v>93</v>
      </c>
      <c r="AW1224" s="13" t="s">
        <v>38</v>
      </c>
      <c r="AX1224" s="13" t="s">
        <v>83</v>
      </c>
      <c r="AY1224" s="60" t="s">
        <v>216</v>
      </c>
    </row>
    <row r="1225" spans="1:51" s="13" customFormat="1" ht="12">
      <c r="A1225" s="140"/>
      <c r="B1225" s="141"/>
      <c r="C1225" s="140"/>
      <c r="D1225" s="137" t="s">
        <v>225</v>
      </c>
      <c r="E1225" s="142" t="s">
        <v>1</v>
      </c>
      <c r="F1225" s="143" t="s">
        <v>1564</v>
      </c>
      <c r="G1225" s="140"/>
      <c r="H1225" s="144">
        <v>81.15</v>
      </c>
      <c r="I1225" s="61"/>
      <c r="J1225" s="140"/>
      <c r="K1225" s="140"/>
      <c r="L1225" s="194"/>
      <c r="M1225" s="140"/>
      <c r="N1225" s="140"/>
      <c r="O1225" s="140"/>
      <c r="P1225" s="140"/>
      <c r="Q1225" s="140"/>
      <c r="R1225" s="140"/>
      <c r="S1225" s="140"/>
      <c r="T1225" s="140"/>
      <c r="U1225" s="140"/>
      <c r="V1225" s="140"/>
      <c r="W1225" s="231"/>
      <c r="AT1225" s="60" t="s">
        <v>225</v>
      </c>
      <c r="AU1225" s="60" t="s">
        <v>93</v>
      </c>
      <c r="AV1225" s="13" t="s">
        <v>93</v>
      </c>
      <c r="AW1225" s="13" t="s">
        <v>38</v>
      </c>
      <c r="AX1225" s="13" t="s">
        <v>83</v>
      </c>
      <c r="AY1225" s="60" t="s">
        <v>216</v>
      </c>
    </row>
    <row r="1226" spans="1:51" s="13" customFormat="1" ht="12">
      <c r="A1226" s="140"/>
      <c r="B1226" s="141"/>
      <c r="C1226" s="140"/>
      <c r="D1226" s="137" t="s">
        <v>225</v>
      </c>
      <c r="E1226" s="142" t="s">
        <v>1</v>
      </c>
      <c r="F1226" s="143" t="s">
        <v>1565</v>
      </c>
      <c r="G1226" s="140"/>
      <c r="H1226" s="144">
        <v>103.654</v>
      </c>
      <c r="I1226" s="61"/>
      <c r="J1226" s="140"/>
      <c r="K1226" s="140"/>
      <c r="L1226" s="194"/>
      <c r="M1226" s="140"/>
      <c r="N1226" s="140"/>
      <c r="O1226" s="140"/>
      <c r="P1226" s="140"/>
      <c r="Q1226" s="140"/>
      <c r="R1226" s="140"/>
      <c r="S1226" s="140"/>
      <c r="T1226" s="140"/>
      <c r="U1226" s="140"/>
      <c r="V1226" s="140"/>
      <c r="W1226" s="231"/>
      <c r="AT1226" s="60" t="s">
        <v>225</v>
      </c>
      <c r="AU1226" s="60" t="s">
        <v>93</v>
      </c>
      <c r="AV1226" s="13" t="s">
        <v>93</v>
      </c>
      <c r="AW1226" s="13" t="s">
        <v>38</v>
      </c>
      <c r="AX1226" s="13" t="s">
        <v>83</v>
      </c>
      <c r="AY1226" s="60" t="s">
        <v>216</v>
      </c>
    </row>
    <row r="1227" spans="1:51" s="13" customFormat="1" ht="12">
      <c r="A1227" s="140"/>
      <c r="B1227" s="141"/>
      <c r="C1227" s="140"/>
      <c r="D1227" s="137" t="s">
        <v>225</v>
      </c>
      <c r="E1227" s="142" t="s">
        <v>1</v>
      </c>
      <c r="F1227" s="143" t="s">
        <v>1566</v>
      </c>
      <c r="G1227" s="140"/>
      <c r="H1227" s="144">
        <v>11.734</v>
      </c>
      <c r="I1227" s="61"/>
      <c r="J1227" s="140"/>
      <c r="K1227" s="140"/>
      <c r="L1227" s="194"/>
      <c r="M1227" s="140"/>
      <c r="N1227" s="140"/>
      <c r="O1227" s="140"/>
      <c r="P1227" s="140"/>
      <c r="Q1227" s="140"/>
      <c r="R1227" s="140"/>
      <c r="S1227" s="140"/>
      <c r="T1227" s="140"/>
      <c r="U1227" s="140"/>
      <c r="V1227" s="140"/>
      <c r="W1227" s="231"/>
      <c r="AT1227" s="60" t="s">
        <v>225</v>
      </c>
      <c r="AU1227" s="60" t="s">
        <v>93</v>
      </c>
      <c r="AV1227" s="13" t="s">
        <v>93</v>
      </c>
      <c r="AW1227" s="13" t="s">
        <v>38</v>
      </c>
      <c r="AX1227" s="13" t="s">
        <v>83</v>
      </c>
      <c r="AY1227" s="60" t="s">
        <v>216</v>
      </c>
    </row>
    <row r="1228" spans="1:51" s="13" customFormat="1" ht="12">
      <c r="A1228" s="140"/>
      <c r="B1228" s="141"/>
      <c r="C1228" s="140"/>
      <c r="D1228" s="137" t="s">
        <v>225</v>
      </c>
      <c r="E1228" s="142" t="s">
        <v>1</v>
      </c>
      <c r="F1228" s="143" t="s">
        <v>1567</v>
      </c>
      <c r="G1228" s="140"/>
      <c r="H1228" s="144">
        <v>28.864</v>
      </c>
      <c r="I1228" s="61"/>
      <c r="J1228" s="140"/>
      <c r="K1228" s="140"/>
      <c r="L1228" s="194"/>
      <c r="M1228" s="140"/>
      <c r="N1228" s="140"/>
      <c r="O1228" s="140"/>
      <c r="P1228" s="140"/>
      <c r="Q1228" s="140"/>
      <c r="R1228" s="140"/>
      <c r="S1228" s="140"/>
      <c r="T1228" s="140"/>
      <c r="U1228" s="140"/>
      <c r="V1228" s="140"/>
      <c r="W1228" s="231"/>
      <c r="AT1228" s="60" t="s">
        <v>225</v>
      </c>
      <c r="AU1228" s="60" t="s">
        <v>93</v>
      </c>
      <c r="AV1228" s="13" t="s">
        <v>93</v>
      </c>
      <c r="AW1228" s="13" t="s">
        <v>38</v>
      </c>
      <c r="AX1228" s="13" t="s">
        <v>83</v>
      </c>
      <c r="AY1228" s="60" t="s">
        <v>216</v>
      </c>
    </row>
    <row r="1229" spans="1:51" s="14" customFormat="1" ht="12">
      <c r="A1229" s="145"/>
      <c r="B1229" s="146"/>
      <c r="C1229" s="145"/>
      <c r="D1229" s="137" t="s">
        <v>225</v>
      </c>
      <c r="E1229" s="147" t="s">
        <v>1</v>
      </c>
      <c r="F1229" s="148" t="s">
        <v>229</v>
      </c>
      <c r="G1229" s="145"/>
      <c r="H1229" s="149">
        <v>790.872</v>
      </c>
      <c r="I1229" s="63"/>
      <c r="J1229" s="145"/>
      <c r="K1229" s="145"/>
      <c r="L1229" s="194"/>
      <c r="M1229" s="140"/>
      <c r="N1229" s="140"/>
      <c r="O1229" s="140"/>
      <c r="P1229" s="140"/>
      <c r="Q1229" s="140"/>
      <c r="R1229" s="140"/>
      <c r="S1229" s="140"/>
      <c r="T1229" s="140"/>
      <c r="U1229" s="140"/>
      <c r="V1229" s="140"/>
      <c r="W1229" s="231"/>
      <c r="AT1229" s="62" t="s">
        <v>225</v>
      </c>
      <c r="AU1229" s="62" t="s">
        <v>93</v>
      </c>
      <c r="AV1229" s="14" t="s">
        <v>223</v>
      </c>
      <c r="AW1229" s="14" t="s">
        <v>38</v>
      </c>
      <c r="AX1229" s="14" t="s">
        <v>91</v>
      </c>
      <c r="AY1229" s="62" t="s">
        <v>216</v>
      </c>
    </row>
    <row r="1230" spans="1:65" s="2" customFormat="1" ht="24.2" customHeight="1">
      <c r="A1230" s="83"/>
      <c r="B1230" s="84"/>
      <c r="C1230" s="252" t="s">
        <v>1568</v>
      </c>
      <c r="D1230" s="252" t="s">
        <v>295</v>
      </c>
      <c r="E1230" s="253" t="s">
        <v>1569</v>
      </c>
      <c r="F1230" s="254" t="s">
        <v>1570</v>
      </c>
      <c r="G1230" s="255" t="s">
        <v>237</v>
      </c>
      <c r="H1230" s="256">
        <v>869.959</v>
      </c>
      <c r="I1230" s="66"/>
      <c r="J1230" s="280">
        <f>ROUND(I1230*H1230,2)</f>
        <v>0</v>
      </c>
      <c r="K1230" s="254" t="s">
        <v>222</v>
      </c>
      <c r="L1230" s="188">
        <f>J1230</f>
        <v>0</v>
      </c>
      <c r="M1230" s="217"/>
      <c r="N1230" s="217"/>
      <c r="O1230" s="217"/>
      <c r="P1230" s="217"/>
      <c r="Q1230" s="217"/>
      <c r="R1230" s="217"/>
      <c r="S1230" s="217"/>
      <c r="T1230" s="217"/>
      <c r="U1230" s="217"/>
      <c r="V1230" s="217"/>
      <c r="W1230" s="249"/>
      <c r="X1230" s="26"/>
      <c r="Y1230" s="26"/>
      <c r="Z1230" s="26"/>
      <c r="AA1230" s="26"/>
      <c r="AB1230" s="26"/>
      <c r="AC1230" s="26"/>
      <c r="AD1230" s="26"/>
      <c r="AE1230" s="26"/>
      <c r="AR1230" s="58" t="s">
        <v>438</v>
      </c>
      <c r="AT1230" s="58" t="s">
        <v>295</v>
      </c>
      <c r="AU1230" s="58" t="s">
        <v>93</v>
      </c>
      <c r="AY1230" s="18" t="s">
        <v>216</v>
      </c>
      <c r="BE1230" s="59">
        <f>IF(N1230="základní",J1230,0)</f>
        <v>0</v>
      </c>
      <c r="BF1230" s="59">
        <f>IF(N1230="snížená",J1230,0)</f>
        <v>0</v>
      </c>
      <c r="BG1230" s="59">
        <f>IF(N1230="zákl. přenesená",J1230,0)</f>
        <v>0</v>
      </c>
      <c r="BH1230" s="59">
        <f>IF(N1230="sníž. přenesená",J1230,0)</f>
        <v>0</v>
      </c>
      <c r="BI1230" s="59">
        <f>IF(N1230="nulová",J1230,0)</f>
        <v>0</v>
      </c>
      <c r="BJ1230" s="18" t="s">
        <v>91</v>
      </c>
      <c r="BK1230" s="59">
        <f>ROUND(I1230*H1230,2)</f>
        <v>0</v>
      </c>
      <c r="BL1230" s="18" t="s">
        <v>312</v>
      </c>
      <c r="BM1230" s="58" t="s">
        <v>1571</v>
      </c>
    </row>
    <row r="1231" spans="1:51" s="13" customFormat="1" ht="12">
      <c r="A1231" s="140"/>
      <c r="B1231" s="141"/>
      <c r="C1231" s="140"/>
      <c r="D1231" s="137" t="s">
        <v>225</v>
      </c>
      <c r="E1231" s="140"/>
      <c r="F1231" s="143" t="s">
        <v>1572</v>
      </c>
      <c r="G1231" s="140"/>
      <c r="H1231" s="144">
        <v>869.959</v>
      </c>
      <c r="I1231" s="61"/>
      <c r="J1231" s="140"/>
      <c r="K1231" s="140"/>
      <c r="L1231" s="194"/>
      <c r="M1231" s="140"/>
      <c r="N1231" s="140"/>
      <c r="O1231" s="140"/>
      <c r="P1231" s="140"/>
      <c r="Q1231" s="140"/>
      <c r="R1231" s="140"/>
      <c r="S1231" s="140"/>
      <c r="T1231" s="140"/>
      <c r="U1231" s="140"/>
      <c r="V1231" s="140"/>
      <c r="W1231" s="231"/>
      <c r="AT1231" s="60" t="s">
        <v>225</v>
      </c>
      <c r="AU1231" s="60" t="s">
        <v>93</v>
      </c>
      <c r="AV1231" s="13" t="s">
        <v>93</v>
      </c>
      <c r="AW1231" s="13" t="s">
        <v>3</v>
      </c>
      <c r="AX1231" s="13" t="s">
        <v>91</v>
      </c>
      <c r="AY1231" s="60" t="s">
        <v>216</v>
      </c>
    </row>
    <row r="1232" spans="1:65" s="2" customFormat="1" ht="24.2" customHeight="1">
      <c r="A1232" s="83"/>
      <c r="B1232" s="84"/>
      <c r="C1232" s="130" t="s">
        <v>1573</v>
      </c>
      <c r="D1232" s="130" t="s">
        <v>218</v>
      </c>
      <c r="E1232" s="131" t="s">
        <v>1574</v>
      </c>
      <c r="F1232" s="132" t="s">
        <v>1575</v>
      </c>
      <c r="G1232" s="133" t="s">
        <v>278</v>
      </c>
      <c r="H1232" s="134">
        <v>15.48</v>
      </c>
      <c r="I1232" s="57"/>
      <c r="J1232" s="187">
        <f>ROUND(I1232*H1232,2)</f>
        <v>0</v>
      </c>
      <c r="K1232" s="132" t="s">
        <v>222</v>
      </c>
      <c r="L1232" s="188">
        <f>J1232</f>
        <v>0</v>
      </c>
      <c r="M1232" s="217"/>
      <c r="N1232" s="217"/>
      <c r="O1232" s="217"/>
      <c r="P1232" s="217"/>
      <c r="Q1232" s="217"/>
      <c r="R1232" s="217"/>
      <c r="S1232" s="217"/>
      <c r="T1232" s="217"/>
      <c r="U1232" s="217"/>
      <c r="V1232" s="217"/>
      <c r="W1232" s="249"/>
      <c r="X1232" s="26"/>
      <c r="Y1232" s="26"/>
      <c r="Z1232" s="26"/>
      <c r="AA1232" s="26"/>
      <c r="AB1232" s="26"/>
      <c r="AC1232" s="26"/>
      <c r="AD1232" s="26"/>
      <c r="AE1232" s="26"/>
      <c r="AR1232" s="58" t="s">
        <v>312</v>
      </c>
      <c r="AT1232" s="58" t="s">
        <v>218</v>
      </c>
      <c r="AU1232" s="58" t="s">
        <v>93</v>
      </c>
      <c r="AY1232" s="18" t="s">
        <v>216</v>
      </c>
      <c r="BE1232" s="59">
        <f>IF(N1232="základní",J1232,0)</f>
        <v>0</v>
      </c>
      <c r="BF1232" s="59">
        <f>IF(N1232="snížená",J1232,0)</f>
        <v>0</v>
      </c>
      <c r="BG1232" s="59">
        <f>IF(N1232="zákl. přenesená",J1232,0)</f>
        <v>0</v>
      </c>
      <c r="BH1232" s="59">
        <f>IF(N1232="sníž. přenesená",J1232,0)</f>
        <v>0</v>
      </c>
      <c r="BI1232" s="59">
        <f>IF(N1232="nulová",J1232,0)</f>
        <v>0</v>
      </c>
      <c r="BJ1232" s="18" t="s">
        <v>91</v>
      </c>
      <c r="BK1232" s="59">
        <f>ROUND(I1232*H1232,2)</f>
        <v>0</v>
      </c>
      <c r="BL1232" s="18" t="s">
        <v>312</v>
      </c>
      <c r="BM1232" s="58" t="s">
        <v>1576</v>
      </c>
    </row>
    <row r="1233" spans="1:63" s="12" customFormat="1" ht="22.9" customHeight="1">
      <c r="A1233" s="125"/>
      <c r="B1233" s="126"/>
      <c r="C1233" s="125"/>
      <c r="D1233" s="127" t="s">
        <v>82</v>
      </c>
      <c r="E1233" s="129" t="s">
        <v>1577</v>
      </c>
      <c r="F1233" s="129" t="s">
        <v>1578</v>
      </c>
      <c r="G1233" s="125"/>
      <c r="H1233" s="125"/>
      <c r="I1233" s="54"/>
      <c r="J1233" s="186">
        <f>BK1233</f>
        <v>0</v>
      </c>
      <c r="K1233" s="125"/>
      <c r="L1233" s="194"/>
      <c r="M1233" s="140"/>
      <c r="N1233" s="140"/>
      <c r="O1233" s="140"/>
      <c r="P1233" s="140"/>
      <c r="Q1233" s="140"/>
      <c r="R1233" s="140"/>
      <c r="S1233" s="140"/>
      <c r="T1233" s="140"/>
      <c r="U1233" s="140"/>
      <c r="V1233" s="140"/>
      <c r="W1233" s="231"/>
      <c r="AR1233" s="53" t="s">
        <v>93</v>
      </c>
      <c r="AT1233" s="55" t="s">
        <v>82</v>
      </c>
      <c r="AU1233" s="55" t="s">
        <v>91</v>
      </c>
      <c r="AY1233" s="53" t="s">
        <v>216</v>
      </c>
      <c r="BK1233" s="56">
        <f>SUM(BK1234:BK1565)</f>
        <v>0</v>
      </c>
    </row>
    <row r="1234" spans="1:65" s="2" customFormat="1" ht="24.2" customHeight="1">
      <c r="A1234" s="83"/>
      <c r="B1234" s="84"/>
      <c r="C1234" s="130" t="s">
        <v>1579</v>
      </c>
      <c r="D1234" s="130" t="s">
        <v>218</v>
      </c>
      <c r="E1234" s="131" t="s">
        <v>1580</v>
      </c>
      <c r="F1234" s="132" t="s">
        <v>1581</v>
      </c>
      <c r="G1234" s="133" t="s">
        <v>221</v>
      </c>
      <c r="H1234" s="134">
        <v>173.547</v>
      </c>
      <c r="I1234" s="57"/>
      <c r="J1234" s="187">
        <f>ROUND(I1234*H1234,2)</f>
        <v>0</v>
      </c>
      <c r="K1234" s="132" t="s">
        <v>222</v>
      </c>
      <c r="L1234" s="188">
        <f>J1234</f>
        <v>0</v>
      </c>
      <c r="M1234" s="217"/>
      <c r="N1234" s="217"/>
      <c r="O1234" s="217"/>
      <c r="P1234" s="217"/>
      <c r="Q1234" s="217"/>
      <c r="R1234" s="217"/>
      <c r="S1234" s="217"/>
      <c r="T1234" s="217"/>
      <c r="U1234" s="217"/>
      <c r="V1234" s="217"/>
      <c r="W1234" s="249"/>
      <c r="X1234" s="26"/>
      <c r="Y1234" s="26"/>
      <c r="Z1234" s="26"/>
      <c r="AA1234" s="26"/>
      <c r="AB1234" s="26"/>
      <c r="AC1234" s="26"/>
      <c r="AD1234" s="26"/>
      <c r="AE1234" s="26"/>
      <c r="AR1234" s="58" t="s">
        <v>312</v>
      </c>
      <c r="AT1234" s="58" t="s">
        <v>218</v>
      </c>
      <c r="AU1234" s="58" t="s">
        <v>93</v>
      </c>
      <c r="AY1234" s="18" t="s">
        <v>216</v>
      </c>
      <c r="BE1234" s="59">
        <f>IF(N1234="základní",J1234,0)</f>
        <v>0</v>
      </c>
      <c r="BF1234" s="59">
        <f>IF(N1234="snížená",J1234,0)</f>
        <v>0</v>
      </c>
      <c r="BG1234" s="59">
        <f>IF(N1234="zákl. přenesená",J1234,0)</f>
        <v>0</v>
      </c>
      <c r="BH1234" s="59">
        <f>IF(N1234="sníž. přenesená",J1234,0)</f>
        <v>0</v>
      </c>
      <c r="BI1234" s="59">
        <f>IF(N1234="nulová",J1234,0)</f>
        <v>0</v>
      </c>
      <c r="BJ1234" s="18" t="s">
        <v>91</v>
      </c>
      <c r="BK1234" s="59">
        <f>ROUND(I1234*H1234,2)</f>
        <v>0</v>
      </c>
      <c r="BL1234" s="18" t="s">
        <v>312</v>
      </c>
      <c r="BM1234" s="58" t="s">
        <v>1582</v>
      </c>
    </row>
    <row r="1235" spans="1:51" s="15" customFormat="1" ht="12">
      <c r="A1235" s="135"/>
      <c r="B1235" s="136"/>
      <c r="C1235" s="135"/>
      <c r="D1235" s="137" t="s">
        <v>225</v>
      </c>
      <c r="E1235" s="138" t="s">
        <v>1</v>
      </c>
      <c r="F1235" s="139" t="s">
        <v>1583</v>
      </c>
      <c r="G1235" s="135"/>
      <c r="H1235" s="138" t="s">
        <v>1</v>
      </c>
      <c r="I1235" s="65"/>
      <c r="J1235" s="135"/>
      <c r="K1235" s="135"/>
      <c r="L1235" s="194"/>
      <c r="M1235" s="140"/>
      <c r="N1235" s="140"/>
      <c r="O1235" s="140"/>
      <c r="P1235" s="140"/>
      <c r="Q1235" s="140"/>
      <c r="R1235" s="140"/>
      <c r="S1235" s="140"/>
      <c r="T1235" s="140"/>
      <c r="U1235" s="140"/>
      <c r="V1235" s="140"/>
      <c r="W1235" s="231"/>
      <c r="AT1235" s="64" t="s">
        <v>225</v>
      </c>
      <c r="AU1235" s="64" t="s">
        <v>93</v>
      </c>
      <c r="AV1235" s="15" t="s">
        <v>91</v>
      </c>
      <c r="AW1235" s="15" t="s">
        <v>38</v>
      </c>
      <c r="AX1235" s="15" t="s">
        <v>83</v>
      </c>
      <c r="AY1235" s="64" t="s">
        <v>216</v>
      </c>
    </row>
    <row r="1236" spans="1:51" s="13" customFormat="1" ht="12">
      <c r="A1236" s="140"/>
      <c r="B1236" s="141"/>
      <c r="C1236" s="140"/>
      <c r="D1236" s="137" t="s">
        <v>225</v>
      </c>
      <c r="E1236" s="142" t="s">
        <v>1</v>
      </c>
      <c r="F1236" s="143" t="s">
        <v>1584</v>
      </c>
      <c r="G1236" s="140"/>
      <c r="H1236" s="144">
        <v>5.925</v>
      </c>
      <c r="I1236" s="61"/>
      <c r="J1236" s="140"/>
      <c r="K1236" s="140"/>
      <c r="L1236" s="194"/>
      <c r="M1236" s="140"/>
      <c r="N1236" s="140"/>
      <c r="O1236" s="140"/>
      <c r="P1236" s="140"/>
      <c r="Q1236" s="140"/>
      <c r="R1236" s="140"/>
      <c r="S1236" s="140"/>
      <c r="T1236" s="140"/>
      <c r="U1236" s="140"/>
      <c r="V1236" s="140"/>
      <c r="W1236" s="231"/>
      <c r="AT1236" s="60" t="s">
        <v>225</v>
      </c>
      <c r="AU1236" s="60" t="s">
        <v>93</v>
      </c>
      <c r="AV1236" s="13" t="s">
        <v>93</v>
      </c>
      <c r="AW1236" s="13" t="s">
        <v>38</v>
      </c>
      <c r="AX1236" s="13" t="s">
        <v>83</v>
      </c>
      <c r="AY1236" s="60" t="s">
        <v>216</v>
      </c>
    </row>
    <row r="1237" spans="1:51" s="13" customFormat="1" ht="12">
      <c r="A1237" s="140"/>
      <c r="B1237" s="141"/>
      <c r="C1237" s="140"/>
      <c r="D1237" s="137" t="s">
        <v>225</v>
      </c>
      <c r="E1237" s="142" t="s">
        <v>1</v>
      </c>
      <c r="F1237" s="143" t="s">
        <v>1585</v>
      </c>
      <c r="G1237" s="140"/>
      <c r="H1237" s="144">
        <v>3.95</v>
      </c>
      <c r="I1237" s="61"/>
      <c r="J1237" s="140"/>
      <c r="K1237" s="140"/>
      <c r="L1237" s="194"/>
      <c r="M1237" s="140"/>
      <c r="N1237" s="140"/>
      <c r="O1237" s="140"/>
      <c r="P1237" s="140"/>
      <c r="Q1237" s="140"/>
      <c r="R1237" s="140"/>
      <c r="S1237" s="140"/>
      <c r="T1237" s="140"/>
      <c r="U1237" s="140"/>
      <c r="V1237" s="140"/>
      <c r="W1237" s="231"/>
      <c r="AT1237" s="60" t="s">
        <v>225</v>
      </c>
      <c r="AU1237" s="60" t="s">
        <v>93</v>
      </c>
      <c r="AV1237" s="13" t="s">
        <v>93</v>
      </c>
      <c r="AW1237" s="13" t="s">
        <v>38</v>
      </c>
      <c r="AX1237" s="13" t="s">
        <v>83</v>
      </c>
      <c r="AY1237" s="60" t="s">
        <v>216</v>
      </c>
    </row>
    <row r="1238" spans="1:51" s="13" customFormat="1" ht="12">
      <c r="A1238" s="140"/>
      <c r="B1238" s="141"/>
      <c r="C1238" s="140"/>
      <c r="D1238" s="137" t="s">
        <v>225</v>
      </c>
      <c r="E1238" s="142" t="s">
        <v>1</v>
      </c>
      <c r="F1238" s="143" t="s">
        <v>1586</v>
      </c>
      <c r="G1238" s="140"/>
      <c r="H1238" s="144">
        <v>3.555</v>
      </c>
      <c r="I1238" s="61"/>
      <c r="J1238" s="140"/>
      <c r="K1238" s="140"/>
      <c r="L1238" s="194"/>
      <c r="M1238" s="140"/>
      <c r="N1238" s="140"/>
      <c r="O1238" s="140"/>
      <c r="P1238" s="140"/>
      <c r="Q1238" s="140"/>
      <c r="R1238" s="140"/>
      <c r="S1238" s="140"/>
      <c r="T1238" s="140"/>
      <c r="U1238" s="140"/>
      <c r="V1238" s="140"/>
      <c r="W1238" s="231"/>
      <c r="AT1238" s="60" t="s">
        <v>225</v>
      </c>
      <c r="AU1238" s="60" t="s">
        <v>93</v>
      </c>
      <c r="AV1238" s="13" t="s">
        <v>93</v>
      </c>
      <c r="AW1238" s="13" t="s">
        <v>38</v>
      </c>
      <c r="AX1238" s="13" t="s">
        <v>83</v>
      </c>
      <c r="AY1238" s="60" t="s">
        <v>216</v>
      </c>
    </row>
    <row r="1239" spans="1:51" s="13" customFormat="1" ht="12">
      <c r="A1239" s="140"/>
      <c r="B1239" s="141"/>
      <c r="C1239" s="140"/>
      <c r="D1239" s="137" t="s">
        <v>225</v>
      </c>
      <c r="E1239" s="142" t="s">
        <v>1</v>
      </c>
      <c r="F1239" s="143" t="s">
        <v>1587</v>
      </c>
      <c r="G1239" s="140"/>
      <c r="H1239" s="144">
        <v>3.555</v>
      </c>
      <c r="I1239" s="61"/>
      <c r="J1239" s="140"/>
      <c r="K1239" s="140"/>
      <c r="L1239" s="194"/>
      <c r="M1239" s="140"/>
      <c r="N1239" s="140"/>
      <c r="O1239" s="140"/>
      <c r="P1239" s="140"/>
      <c r="Q1239" s="140"/>
      <c r="R1239" s="140"/>
      <c r="S1239" s="140"/>
      <c r="T1239" s="140"/>
      <c r="U1239" s="140"/>
      <c r="V1239" s="140"/>
      <c r="W1239" s="231"/>
      <c r="AT1239" s="60" t="s">
        <v>225</v>
      </c>
      <c r="AU1239" s="60" t="s">
        <v>93</v>
      </c>
      <c r="AV1239" s="13" t="s">
        <v>93</v>
      </c>
      <c r="AW1239" s="13" t="s">
        <v>38</v>
      </c>
      <c r="AX1239" s="13" t="s">
        <v>83</v>
      </c>
      <c r="AY1239" s="60" t="s">
        <v>216</v>
      </c>
    </row>
    <row r="1240" spans="1:51" s="13" customFormat="1" ht="12">
      <c r="A1240" s="140"/>
      <c r="B1240" s="141"/>
      <c r="C1240" s="140"/>
      <c r="D1240" s="137" t="s">
        <v>225</v>
      </c>
      <c r="E1240" s="142" t="s">
        <v>1</v>
      </c>
      <c r="F1240" s="143" t="s">
        <v>1588</v>
      </c>
      <c r="G1240" s="140"/>
      <c r="H1240" s="144">
        <v>5.925</v>
      </c>
      <c r="I1240" s="61"/>
      <c r="J1240" s="140"/>
      <c r="K1240" s="140"/>
      <c r="L1240" s="194"/>
      <c r="M1240" s="140"/>
      <c r="N1240" s="140"/>
      <c r="O1240" s="140"/>
      <c r="P1240" s="140"/>
      <c r="Q1240" s="140"/>
      <c r="R1240" s="140"/>
      <c r="S1240" s="140"/>
      <c r="T1240" s="140"/>
      <c r="U1240" s="140"/>
      <c r="V1240" s="140"/>
      <c r="W1240" s="231"/>
      <c r="AT1240" s="60" t="s">
        <v>225</v>
      </c>
      <c r="AU1240" s="60" t="s">
        <v>93</v>
      </c>
      <c r="AV1240" s="13" t="s">
        <v>93</v>
      </c>
      <c r="AW1240" s="13" t="s">
        <v>38</v>
      </c>
      <c r="AX1240" s="13" t="s">
        <v>83</v>
      </c>
      <c r="AY1240" s="60" t="s">
        <v>216</v>
      </c>
    </row>
    <row r="1241" spans="1:51" s="13" customFormat="1" ht="12">
      <c r="A1241" s="140"/>
      <c r="B1241" s="141"/>
      <c r="C1241" s="140"/>
      <c r="D1241" s="137" t="s">
        <v>225</v>
      </c>
      <c r="E1241" s="142" t="s">
        <v>1</v>
      </c>
      <c r="F1241" s="143" t="s">
        <v>1589</v>
      </c>
      <c r="G1241" s="140"/>
      <c r="H1241" s="144">
        <v>3.95</v>
      </c>
      <c r="I1241" s="61"/>
      <c r="J1241" s="140"/>
      <c r="K1241" s="140"/>
      <c r="L1241" s="194"/>
      <c r="M1241" s="140"/>
      <c r="N1241" s="140"/>
      <c r="O1241" s="140"/>
      <c r="P1241" s="140"/>
      <c r="Q1241" s="140"/>
      <c r="R1241" s="140"/>
      <c r="S1241" s="140"/>
      <c r="T1241" s="140"/>
      <c r="U1241" s="140"/>
      <c r="V1241" s="140"/>
      <c r="W1241" s="231"/>
      <c r="AT1241" s="60" t="s">
        <v>225</v>
      </c>
      <c r="AU1241" s="60" t="s">
        <v>93</v>
      </c>
      <c r="AV1241" s="13" t="s">
        <v>93</v>
      </c>
      <c r="AW1241" s="13" t="s">
        <v>38</v>
      </c>
      <c r="AX1241" s="13" t="s">
        <v>83</v>
      </c>
      <c r="AY1241" s="60" t="s">
        <v>216</v>
      </c>
    </row>
    <row r="1242" spans="1:51" s="13" customFormat="1" ht="12">
      <c r="A1242" s="140"/>
      <c r="B1242" s="141"/>
      <c r="C1242" s="140"/>
      <c r="D1242" s="137" t="s">
        <v>225</v>
      </c>
      <c r="E1242" s="142" t="s">
        <v>1</v>
      </c>
      <c r="F1242" s="143" t="s">
        <v>1590</v>
      </c>
      <c r="G1242" s="140"/>
      <c r="H1242" s="144">
        <v>3.555</v>
      </c>
      <c r="I1242" s="61"/>
      <c r="J1242" s="140"/>
      <c r="K1242" s="140"/>
      <c r="L1242" s="194"/>
      <c r="M1242" s="140"/>
      <c r="N1242" s="140"/>
      <c r="O1242" s="140"/>
      <c r="P1242" s="140"/>
      <c r="Q1242" s="140"/>
      <c r="R1242" s="140"/>
      <c r="S1242" s="140"/>
      <c r="T1242" s="140"/>
      <c r="U1242" s="140"/>
      <c r="V1242" s="140"/>
      <c r="W1242" s="231"/>
      <c r="AT1242" s="60" t="s">
        <v>225</v>
      </c>
      <c r="AU1242" s="60" t="s">
        <v>93</v>
      </c>
      <c r="AV1242" s="13" t="s">
        <v>93</v>
      </c>
      <c r="AW1242" s="13" t="s">
        <v>38</v>
      </c>
      <c r="AX1242" s="13" t="s">
        <v>83</v>
      </c>
      <c r="AY1242" s="60" t="s">
        <v>216</v>
      </c>
    </row>
    <row r="1243" spans="1:51" s="13" customFormat="1" ht="12">
      <c r="A1243" s="140"/>
      <c r="B1243" s="141"/>
      <c r="C1243" s="140"/>
      <c r="D1243" s="137" t="s">
        <v>225</v>
      </c>
      <c r="E1243" s="142" t="s">
        <v>1</v>
      </c>
      <c r="F1243" s="143" t="s">
        <v>1591</v>
      </c>
      <c r="G1243" s="140"/>
      <c r="H1243" s="144">
        <v>3.555</v>
      </c>
      <c r="I1243" s="61"/>
      <c r="J1243" s="140"/>
      <c r="K1243" s="140"/>
      <c r="L1243" s="194"/>
      <c r="M1243" s="140"/>
      <c r="N1243" s="140"/>
      <c r="O1243" s="140"/>
      <c r="P1243" s="140"/>
      <c r="Q1243" s="140"/>
      <c r="R1243" s="140"/>
      <c r="S1243" s="140"/>
      <c r="T1243" s="140"/>
      <c r="U1243" s="140"/>
      <c r="V1243" s="140"/>
      <c r="W1243" s="231"/>
      <c r="AT1243" s="60" t="s">
        <v>225</v>
      </c>
      <c r="AU1243" s="60" t="s">
        <v>93</v>
      </c>
      <c r="AV1243" s="13" t="s">
        <v>93</v>
      </c>
      <c r="AW1243" s="13" t="s">
        <v>38</v>
      </c>
      <c r="AX1243" s="13" t="s">
        <v>83</v>
      </c>
      <c r="AY1243" s="60" t="s">
        <v>216</v>
      </c>
    </row>
    <row r="1244" spans="1:51" s="13" customFormat="1" ht="12">
      <c r="A1244" s="140"/>
      <c r="B1244" s="141"/>
      <c r="C1244" s="140"/>
      <c r="D1244" s="137" t="s">
        <v>225</v>
      </c>
      <c r="E1244" s="142" t="s">
        <v>1</v>
      </c>
      <c r="F1244" s="143" t="s">
        <v>1592</v>
      </c>
      <c r="G1244" s="140"/>
      <c r="H1244" s="144">
        <v>5.925</v>
      </c>
      <c r="I1244" s="61"/>
      <c r="J1244" s="140"/>
      <c r="K1244" s="140"/>
      <c r="L1244" s="194"/>
      <c r="M1244" s="140"/>
      <c r="N1244" s="140"/>
      <c r="O1244" s="140"/>
      <c r="P1244" s="140"/>
      <c r="Q1244" s="140"/>
      <c r="R1244" s="140"/>
      <c r="S1244" s="140"/>
      <c r="T1244" s="140"/>
      <c r="U1244" s="140"/>
      <c r="V1244" s="140"/>
      <c r="W1244" s="231"/>
      <c r="AT1244" s="60" t="s">
        <v>225</v>
      </c>
      <c r="AU1244" s="60" t="s">
        <v>93</v>
      </c>
      <c r="AV1244" s="13" t="s">
        <v>93</v>
      </c>
      <c r="AW1244" s="13" t="s">
        <v>38</v>
      </c>
      <c r="AX1244" s="13" t="s">
        <v>83</v>
      </c>
      <c r="AY1244" s="60" t="s">
        <v>216</v>
      </c>
    </row>
    <row r="1245" spans="1:51" s="13" customFormat="1" ht="12">
      <c r="A1245" s="140"/>
      <c r="B1245" s="141"/>
      <c r="C1245" s="140"/>
      <c r="D1245" s="137" t="s">
        <v>225</v>
      </c>
      <c r="E1245" s="142" t="s">
        <v>1</v>
      </c>
      <c r="F1245" s="143" t="s">
        <v>1593</v>
      </c>
      <c r="G1245" s="140"/>
      <c r="H1245" s="144">
        <v>3.555</v>
      </c>
      <c r="I1245" s="61"/>
      <c r="J1245" s="140"/>
      <c r="K1245" s="140"/>
      <c r="L1245" s="194"/>
      <c r="M1245" s="140"/>
      <c r="N1245" s="140"/>
      <c r="O1245" s="140"/>
      <c r="P1245" s="140"/>
      <c r="Q1245" s="140"/>
      <c r="R1245" s="140"/>
      <c r="S1245" s="140"/>
      <c r="T1245" s="140"/>
      <c r="U1245" s="140"/>
      <c r="V1245" s="140"/>
      <c r="W1245" s="231"/>
      <c r="AT1245" s="60" t="s">
        <v>225</v>
      </c>
      <c r="AU1245" s="60" t="s">
        <v>93</v>
      </c>
      <c r="AV1245" s="13" t="s">
        <v>93</v>
      </c>
      <c r="AW1245" s="13" t="s">
        <v>38</v>
      </c>
      <c r="AX1245" s="13" t="s">
        <v>83</v>
      </c>
      <c r="AY1245" s="60" t="s">
        <v>216</v>
      </c>
    </row>
    <row r="1246" spans="1:51" s="13" customFormat="1" ht="12">
      <c r="A1246" s="140"/>
      <c r="B1246" s="141"/>
      <c r="C1246" s="140"/>
      <c r="D1246" s="137" t="s">
        <v>225</v>
      </c>
      <c r="E1246" s="142" t="s">
        <v>1</v>
      </c>
      <c r="F1246" s="143" t="s">
        <v>1594</v>
      </c>
      <c r="G1246" s="140"/>
      <c r="H1246" s="144">
        <v>5.925</v>
      </c>
      <c r="I1246" s="61"/>
      <c r="J1246" s="140"/>
      <c r="K1246" s="140"/>
      <c r="L1246" s="194"/>
      <c r="M1246" s="140"/>
      <c r="N1246" s="140"/>
      <c r="O1246" s="140"/>
      <c r="P1246" s="140"/>
      <c r="Q1246" s="140"/>
      <c r="R1246" s="140"/>
      <c r="S1246" s="140"/>
      <c r="T1246" s="140"/>
      <c r="U1246" s="140"/>
      <c r="V1246" s="140"/>
      <c r="W1246" s="231"/>
      <c r="AT1246" s="60" t="s">
        <v>225</v>
      </c>
      <c r="AU1246" s="60" t="s">
        <v>93</v>
      </c>
      <c r="AV1246" s="13" t="s">
        <v>93</v>
      </c>
      <c r="AW1246" s="13" t="s">
        <v>38</v>
      </c>
      <c r="AX1246" s="13" t="s">
        <v>83</v>
      </c>
      <c r="AY1246" s="60" t="s">
        <v>216</v>
      </c>
    </row>
    <row r="1247" spans="1:51" s="13" customFormat="1" ht="12">
      <c r="A1247" s="140"/>
      <c r="B1247" s="141"/>
      <c r="C1247" s="140"/>
      <c r="D1247" s="137" t="s">
        <v>225</v>
      </c>
      <c r="E1247" s="142" t="s">
        <v>1</v>
      </c>
      <c r="F1247" s="143" t="s">
        <v>1595</v>
      </c>
      <c r="G1247" s="140"/>
      <c r="H1247" s="144">
        <v>3.95</v>
      </c>
      <c r="I1247" s="61"/>
      <c r="J1247" s="140"/>
      <c r="K1247" s="140"/>
      <c r="L1247" s="194"/>
      <c r="M1247" s="140"/>
      <c r="N1247" s="140"/>
      <c r="O1247" s="140"/>
      <c r="P1247" s="140"/>
      <c r="Q1247" s="140"/>
      <c r="R1247" s="140"/>
      <c r="S1247" s="140"/>
      <c r="T1247" s="140"/>
      <c r="U1247" s="140"/>
      <c r="V1247" s="140"/>
      <c r="W1247" s="231"/>
      <c r="AT1247" s="60" t="s">
        <v>225</v>
      </c>
      <c r="AU1247" s="60" t="s">
        <v>93</v>
      </c>
      <c r="AV1247" s="13" t="s">
        <v>93</v>
      </c>
      <c r="AW1247" s="13" t="s">
        <v>38</v>
      </c>
      <c r="AX1247" s="13" t="s">
        <v>83</v>
      </c>
      <c r="AY1247" s="60" t="s">
        <v>216</v>
      </c>
    </row>
    <row r="1248" spans="1:51" s="13" customFormat="1" ht="12">
      <c r="A1248" s="140"/>
      <c r="B1248" s="141"/>
      <c r="C1248" s="140"/>
      <c r="D1248" s="137" t="s">
        <v>225</v>
      </c>
      <c r="E1248" s="142" t="s">
        <v>1</v>
      </c>
      <c r="F1248" s="143" t="s">
        <v>1596</v>
      </c>
      <c r="G1248" s="140"/>
      <c r="H1248" s="144">
        <v>3.95</v>
      </c>
      <c r="I1248" s="61"/>
      <c r="J1248" s="140"/>
      <c r="K1248" s="140"/>
      <c r="L1248" s="194"/>
      <c r="M1248" s="140"/>
      <c r="N1248" s="140"/>
      <c r="O1248" s="140"/>
      <c r="P1248" s="140"/>
      <c r="Q1248" s="140"/>
      <c r="R1248" s="140"/>
      <c r="S1248" s="140"/>
      <c r="T1248" s="140"/>
      <c r="U1248" s="140"/>
      <c r="V1248" s="140"/>
      <c r="W1248" s="231"/>
      <c r="AT1248" s="60" t="s">
        <v>225</v>
      </c>
      <c r="AU1248" s="60" t="s">
        <v>93</v>
      </c>
      <c r="AV1248" s="13" t="s">
        <v>93</v>
      </c>
      <c r="AW1248" s="13" t="s">
        <v>38</v>
      </c>
      <c r="AX1248" s="13" t="s">
        <v>83</v>
      </c>
      <c r="AY1248" s="60" t="s">
        <v>216</v>
      </c>
    </row>
    <row r="1249" spans="1:51" s="13" customFormat="1" ht="12">
      <c r="A1249" s="140"/>
      <c r="B1249" s="141"/>
      <c r="C1249" s="140"/>
      <c r="D1249" s="137" t="s">
        <v>225</v>
      </c>
      <c r="E1249" s="142" t="s">
        <v>1</v>
      </c>
      <c r="F1249" s="143" t="s">
        <v>1597</v>
      </c>
      <c r="G1249" s="140"/>
      <c r="H1249" s="144">
        <v>3.555</v>
      </c>
      <c r="I1249" s="61"/>
      <c r="J1249" s="140"/>
      <c r="K1249" s="140"/>
      <c r="L1249" s="194"/>
      <c r="M1249" s="140"/>
      <c r="N1249" s="140"/>
      <c r="O1249" s="140"/>
      <c r="P1249" s="140"/>
      <c r="Q1249" s="140"/>
      <c r="R1249" s="140"/>
      <c r="S1249" s="140"/>
      <c r="T1249" s="140"/>
      <c r="U1249" s="140"/>
      <c r="V1249" s="140"/>
      <c r="W1249" s="231"/>
      <c r="AT1249" s="60" t="s">
        <v>225</v>
      </c>
      <c r="AU1249" s="60" t="s">
        <v>93</v>
      </c>
      <c r="AV1249" s="13" t="s">
        <v>93</v>
      </c>
      <c r="AW1249" s="13" t="s">
        <v>38</v>
      </c>
      <c r="AX1249" s="13" t="s">
        <v>83</v>
      </c>
      <c r="AY1249" s="60" t="s">
        <v>216</v>
      </c>
    </row>
    <row r="1250" spans="1:51" s="13" customFormat="1" ht="12">
      <c r="A1250" s="140"/>
      <c r="B1250" s="141"/>
      <c r="C1250" s="140"/>
      <c r="D1250" s="137" t="s">
        <v>225</v>
      </c>
      <c r="E1250" s="142" t="s">
        <v>1</v>
      </c>
      <c r="F1250" s="143" t="s">
        <v>1598</v>
      </c>
      <c r="G1250" s="140"/>
      <c r="H1250" s="144">
        <v>5.25</v>
      </c>
      <c r="I1250" s="61"/>
      <c r="J1250" s="140"/>
      <c r="K1250" s="140"/>
      <c r="L1250" s="194"/>
      <c r="M1250" s="140"/>
      <c r="N1250" s="140"/>
      <c r="O1250" s="140"/>
      <c r="P1250" s="140"/>
      <c r="Q1250" s="140"/>
      <c r="R1250" s="140"/>
      <c r="S1250" s="140"/>
      <c r="T1250" s="140"/>
      <c r="U1250" s="140"/>
      <c r="V1250" s="140"/>
      <c r="W1250" s="231"/>
      <c r="AT1250" s="60" t="s">
        <v>225</v>
      </c>
      <c r="AU1250" s="60" t="s">
        <v>93</v>
      </c>
      <c r="AV1250" s="13" t="s">
        <v>93</v>
      </c>
      <c r="AW1250" s="13" t="s">
        <v>38</v>
      </c>
      <c r="AX1250" s="13" t="s">
        <v>83</v>
      </c>
      <c r="AY1250" s="60" t="s">
        <v>216</v>
      </c>
    </row>
    <row r="1251" spans="1:51" s="13" customFormat="1" ht="12">
      <c r="A1251" s="140"/>
      <c r="B1251" s="141"/>
      <c r="C1251" s="140"/>
      <c r="D1251" s="137" t="s">
        <v>225</v>
      </c>
      <c r="E1251" s="142" t="s">
        <v>1</v>
      </c>
      <c r="F1251" s="143" t="s">
        <v>1599</v>
      </c>
      <c r="G1251" s="140"/>
      <c r="H1251" s="144">
        <v>5.25</v>
      </c>
      <c r="I1251" s="61"/>
      <c r="J1251" s="140"/>
      <c r="K1251" s="140"/>
      <c r="L1251" s="194"/>
      <c r="M1251" s="140"/>
      <c r="N1251" s="140"/>
      <c r="O1251" s="140"/>
      <c r="P1251" s="140"/>
      <c r="Q1251" s="140"/>
      <c r="R1251" s="140"/>
      <c r="S1251" s="140"/>
      <c r="T1251" s="140"/>
      <c r="U1251" s="140"/>
      <c r="V1251" s="140"/>
      <c r="W1251" s="231"/>
      <c r="AT1251" s="60" t="s">
        <v>225</v>
      </c>
      <c r="AU1251" s="60" t="s">
        <v>93</v>
      </c>
      <c r="AV1251" s="13" t="s">
        <v>93</v>
      </c>
      <c r="AW1251" s="13" t="s">
        <v>38</v>
      </c>
      <c r="AX1251" s="13" t="s">
        <v>83</v>
      </c>
      <c r="AY1251" s="60" t="s">
        <v>216</v>
      </c>
    </row>
    <row r="1252" spans="1:51" s="13" customFormat="1" ht="12">
      <c r="A1252" s="140"/>
      <c r="B1252" s="141"/>
      <c r="C1252" s="140"/>
      <c r="D1252" s="137" t="s">
        <v>225</v>
      </c>
      <c r="E1252" s="142" t="s">
        <v>1</v>
      </c>
      <c r="F1252" s="143" t="s">
        <v>1600</v>
      </c>
      <c r="G1252" s="140"/>
      <c r="H1252" s="144">
        <v>3.15</v>
      </c>
      <c r="I1252" s="61"/>
      <c r="J1252" s="140"/>
      <c r="K1252" s="140"/>
      <c r="L1252" s="194"/>
      <c r="M1252" s="140"/>
      <c r="N1252" s="140"/>
      <c r="O1252" s="140"/>
      <c r="P1252" s="140"/>
      <c r="Q1252" s="140"/>
      <c r="R1252" s="140"/>
      <c r="S1252" s="140"/>
      <c r="T1252" s="140"/>
      <c r="U1252" s="140"/>
      <c r="V1252" s="140"/>
      <c r="W1252" s="231"/>
      <c r="AT1252" s="60" t="s">
        <v>225</v>
      </c>
      <c r="AU1252" s="60" t="s">
        <v>93</v>
      </c>
      <c r="AV1252" s="13" t="s">
        <v>93</v>
      </c>
      <c r="AW1252" s="13" t="s">
        <v>38</v>
      </c>
      <c r="AX1252" s="13" t="s">
        <v>83</v>
      </c>
      <c r="AY1252" s="60" t="s">
        <v>216</v>
      </c>
    </row>
    <row r="1253" spans="1:51" s="13" customFormat="1" ht="12">
      <c r="A1253" s="140"/>
      <c r="B1253" s="141"/>
      <c r="C1253" s="140"/>
      <c r="D1253" s="137" t="s">
        <v>225</v>
      </c>
      <c r="E1253" s="142" t="s">
        <v>1</v>
      </c>
      <c r="F1253" s="143" t="s">
        <v>1601</v>
      </c>
      <c r="G1253" s="140"/>
      <c r="H1253" s="144">
        <v>3.16</v>
      </c>
      <c r="I1253" s="61"/>
      <c r="J1253" s="140"/>
      <c r="K1253" s="140"/>
      <c r="L1253" s="194"/>
      <c r="M1253" s="140"/>
      <c r="N1253" s="140"/>
      <c r="O1253" s="140"/>
      <c r="P1253" s="140"/>
      <c r="Q1253" s="140"/>
      <c r="R1253" s="140"/>
      <c r="S1253" s="140"/>
      <c r="T1253" s="140"/>
      <c r="U1253" s="140"/>
      <c r="V1253" s="140"/>
      <c r="W1253" s="231"/>
      <c r="AT1253" s="60" t="s">
        <v>225</v>
      </c>
      <c r="AU1253" s="60" t="s">
        <v>93</v>
      </c>
      <c r="AV1253" s="13" t="s">
        <v>93</v>
      </c>
      <c r="AW1253" s="13" t="s">
        <v>38</v>
      </c>
      <c r="AX1253" s="13" t="s">
        <v>83</v>
      </c>
      <c r="AY1253" s="60" t="s">
        <v>216</v>
      </c>
    </row>
    <row r="1254" spans="1:51" s="13" customFormat="1" ht="12">
      <c r="A1254" s="140"/>
      <c r="B1254" s="141"/>
      <c r="C1254" s="140"/>
      <c r="D1254" s="137" t="s">
        <v>225</v>
      </c>
      <c r="E1254" s="142" t="s">
        <v>1</v>
      </c>
      <c r="F1254" s="143" t="s">
        <v>1602</v>
      </c>
      <c r="G1254" s="140"/>
      <c r="H1254" s="144">
        <v>3.95</v>
      </c>
      <c r="I1254" s="61"/>
      <c r="J1254" s="140"/>
      <c r="K1254" s="140"/>
      <c r="L1254" s="194"/>
      <c r="M1254" s="140"/>
      <c r="N1254" s="140"/>
      <c r="O1254" s="140"/>
      <c r="P1254" s="140"/>
      <c r="Q1254" s="140"/>
      <c r="R1254" s="140"/>
      <c r="S1254" s="140"/>
      <c r="T1254" s="140"/>
      <c r="U1254" s="140"/>
      <c r="V1254" s="140"/>
      <c r="W1254" s="231"/>
      <c r="AT1254" s="60" t="s">
        <v>225</v>
      </c>
      <c r="AU1254" s="60" t="s">
        <v>93</v>
      </c>
      <c r="AV1254" s="13" t="s">
        <v>93</v>
      </c>
      <c r="AW1254" s="13" t="s">
        <v>38</v>
      </c>
      <c r="AX1254" s="13" t="s">
        <v>83</v>
      </c>
      <c r="AY1254" s="60" t="s">
        <v>216</v>
      </c>
    </row>
    <row r="1255" spans="1:51" s="13" customFormat="1" ht="12">
      <c r="A1255" s="140"/>
      <c r="B1255" s="141"/>
      <c r="C1255" s="140"/>
      <c r="D1255" s="137" t="s">
        <v>225</v>
      </c>
      <c r="E1255" s="142" t="s">
        <v>1</v>
      </c>
      <c r="F1255" s="143" t="s">
        <v>1603</v>
      </c>
      <c r="G1255" s="140"/>
      <c r="H1255" s="144">
        <v>3.95</v>
      </c>
      <c r="I1255" s="61"/>
      <c r="J1255" s="140"/>
      <c r="K1255" s="140"/>
      <c r="L1255" s="194"/>
      <c r="M1255" s="140"/>
      <c r="N1255" s="140"/>
      <c r="O1255" s="140"/>
      <c r="P1255" s="140"/>
      <c r="Q1255" s="140"/>
      <c r="R1255" s="140"/>
      <c r="S1255" s="140"/>
      <c r="T1255" s="140"/>
      <c r="U1255" s="140"/>
      <c r="V1255" s="140"/>
      <c r="W1255" s="231"/>
      <c r="AT1255" s="60" t="s">
        <v>225</v>
      </c>
      <c r="AU1255" s="60" t="s">
        <v>93</v>
      </c>
      <c r="AV1255" s="13" t="s">
        <v>93</v>
      </c>
      <c r="AW1255" s="13" t="s">
        <v>38</v>
      </c>
      <c r="AX1255" s="13" t="s">
        <v>83</v>
      </c>
      <c r="AY1255" s="60" t="s">
        <v>216</v>
      </c>
    </row>
    <row r="1256" spans="1:51" s="13" customFormat="1" ht="12">
      <c r="A1256" s="140"/>
      <c r="B1256" s="141"/>
      <c r="C1256" s="140"/>
      <c r="D1256" s="137" t="s">
        <v>225</v>
      </c>
      <c r="E1256" s="142" t="s">
        <v>1</v>
      </c>
      <c r="F1256" s="143" t="s">
        <v>1604</v>
      </c>
      <c r="G1256" s="140"/>
      <c r="H1256" s="144">
        <v>13.351</v>
      </c>
      <c r="I1256" s="61"/>
      <c r="J1256" s="140"/>
      <c r="K1256" s="140"/>
      <c r="L1256" s="194"/>
      <c r="M1256" s="140"/>
      <c r="N1256" s="140"/>
      <c r="O1256" s="140"/>
      <c r="P1256" s="140"/>
      <c r="Q1256" s="140"/>
      <c r="R1256" s="140"/>
      <c r="S1256" s="140"/>
      <c r="T1256" s="140"/>
      <c r="U1256" s="140"/>
      <c r="V1256" s="140"/>
      <c r="W1256" s="231"/>
      <c r="AT1256" s="60" t="s">
        <v>225</v>
      </c>
      <c r="AU1256" s="60" t="s">
        <v>93</v>
      </c>
      <c r="AV1256" s="13" t="s">
        <v>93</v>
      </c>
      <c r="AW1256" s="13" t="s">
        <v>38</v>
      </c>
      <c r="AX1256" s="13" t="s">
        <v>83</v>
      </c>
      <c r="AY1256" s="60" t="s">
        <v>216</v>
      </c>
    </row>
    <row r="1257" spans="1:51" s="13" customFormat="1" ht="12">
      <c r="A1257" s="140"/>
      <c r="B1257" s="141"/>
      <c r="C1257" s="140"/>
      <c r="D1257" s="137" t="s">
        <v>225</v>
      </c>
      <c r="E1257" s="142" t="s">
        <v>1</v>
      </c>
      <c r="F1257" s="143" t="s">
        <v>1605</v>
      </c>
      <c r="G1257" s="140"/>
      <c r="H1257" s="144">
        <v>3.16</v>
      </c>
      <c r="I1257" s="61"/>
      <c r="J1257" s="140"/>
      <c r="K1257" s="140"/>
      <c r="L1257" s="194"/>
      <c r="M1257" s="140"/>
      <c r="N1257" s="140"/>
      <c r="O1257" s="140"/>
      <c r="P1257" s="140"/>
      <c r="Q1257" s="140"/>
      <c r="R1257" s="140"/>
      <c r="S1257" s="140"/>
      <c r="T1257" s="140"/>
      <c r="U1257" s="140"/>
      <c r="V1257" s="140"/>
      <c r="W1257" s="231"/>
      <c r="AT1257" s="60" t="s">
        <v>225</v>
      </c>
      <c r="AU1257" s="60" t="s">
        <v>93</v>
      </c>
      <c r="AV1257" s="13" t="s">
        <v>93</v>
      </c>
      <c r="AW1257" s="13" t="s">
        <v>38</v>
      </c>
      <c r="AX1257" s="13" t="s">
        <v>83</v>
      </c>
      <c r="AY1257" s="60" t="s">
        <v>216</v>
      </c>
    </row>
    <row r="1258" spans="1:51" s="13" customFormat="1" ht="33.75">
      <c r="A1258" s="140"/>
      <c r="B1258" s="141"/>
      <c r="C1258" s="140"/>
      <c r="D1258" s="137" t="s">
        <v>225</v>
      </c>
      <c r="E1258" s="142" t="s">
        <v>1</v>
      </c>
      <c r="F1258" s="143" t="s">
        <v>1606</v>
      </c>
      <c r="G1258" s="140"/>
      <c r="H1258" s="144">
        <v>16.077</v>
      </c>
      <c r="I1258" s="61"/>
      <c r="J1258" s="140"/>
      <c r="K1258" s="140"/>
      <c r="L1258" s="194"/>
      <c r="M1258" s="140"/>
      <c r="N1258" s="140"/>
      <c r="O1258" s="140"/>
      <c r="P1258" s="140"/>
      <c r="Q1258" s="140"/>
      <c r="R1258" s="140"/>
      <c r="S1258" s="140"/>
      <c r="T1258" s="140"/>
      <c r="U1258" s="140"/>
      <c r="V1258" s="140"/>
      <c r="W1258" s="231"/>
      <c r="AT1258" s="60" t="s">
        <v>225</v>
      </c>
      <c r="AU1258" s="60" t="s">
        <v>93</v>
      </c>
      <c r="AV1258" s="13" t="s">
        <v>93</v>
      </c>
      <c r="AW1258" s="13" t="s">
        <v>38</v>
      </c>
      <c r="AX1258" s="13" t="s">
        <v>83</v>
      </c>
      <c r="AY1258" s="60" t="s">
        <v>216</v>
      </c>
    </row>
    <row r="1259" spans="1:51" s="13" customFormat="1" ht="33.75">
      <c r="A1259" s="140"/>
      <c r="B1259" s="141"/>
      <c r="C1259" s="140"/>
      <c r="D1259" s="137" t="s">
        <v>225</v>
      </c>
      <c r="E1259" s="142" t="s">
        <v>1</v>
      </c>
      <c r="F1259" s="143" t="s">
        <v>1607</v>
      </c>
      <c r="G1259" s="140"/>
      <c r="H1259" s="144">
        <v>23.74</v>
      </c>
      <c r="I1259" s="61"/>
      <c r="J1259" s="140"/>
      <c r="K1259" s="140"/>
      <c r="L1259" s="194"/>
      <c r="M1259" s="140"/>
      <c r="N1259" s="140"/>
      <c r="O1259" s="140"/>
      <c r="P1259" s="140"/>
      <c r="Q1259" s="140"/>
      <c r="R1259" s="140"/>
      <c r="S1259" s="140"/>
      <c r="T1259" s="140"/>
      <c r="U1259" s="140"/>
      <c r="V1259" s="140"/>
      <c r="W1259" s="231"/>
      <c r="AT1259" s="60" t="s">
        <v>225</v>
      </c>
      <c r="AU1259" s="60" t="s">
        <v>93</v>
      </c>
      <c r="AV1259" s="13" t="s">
        <v>93</v>
      </c>
      <c r="AW1259" s="13" t="s">
        <v>38</v>
      </c>
      <c r="AX1259" s="13" t="s">
        <v>83</v>
      </c>
      <c r="AY1259" s="60" t="s">
        <v>216</v>
      </c>
    </row>
    <row r="1260" spans="1:51" s="13" customFormat="1" ht="22.5">
      <c r="A1260" s="140"/>
      <c r="B1260" s="141"/>
      <c r="C1260" s="140"/>
      <c r="D1260" s="137" t="s">
        <v>225</v>
      </c>
      <c r="E1260" s="142" t="s">
        <v>1</v>
      </c>
      <c r="F1260" s="143" t="s">
        <v>1608</v>
      </c>
      <c r="G1260" s="140"/>
      <c r="H1260" s="144">
        <v>15.089</v>
      </c>
      <c r="I1260" s="61"/>
      <c r="J1260" s="140"/>
      <c r="K1260" s="140"/>
      <c r="L1260" s="194"/>
      <c r="M1260" s="140"/>
      <c r="N1260" s="140"/>
      <c r="O1260" s="140"/>
      <c r="P1260" s="140"/>
      <c r="Q1260" s="140"/>
      <c r="R1260" s="140"/>
      <c r="S1260" s="140"/>
      <c r="T1260" s="140"/>
      <c r="U1260" s="140"/>
      <c r="V1260" s="140"/>
      <c r="W1260" s="231"/>
      <c r="AT1260" s="60" t="s">
        <v>225</v>
      </c>
      <c r="AU1260" s="60" t="s">
        <v>93</v>
      </c>
      <c r="AV1260" s="13" t="s">
        <v>93</v>
      </c>
      <c r="AW1260" s="13" t="s">
        <v>38</v>
      </c>
      <c r="AX1260" s="13" t="s">
        <v>83</v>
      </c>
      <c r="AY1260" s="60" t="s">
        <v>216</v>
      </c>
    </row>
    <row r="1261" spans="1:51" s="13" customFormat="1" ht="12">
      <c r="A1261" s="140"/>
      <c r="B1261" s="141"/>
      <c r="C1261" s="140"/>
      <c r="D1261" s="137" t="s">
        <v>225</v>
      </c>
      <c r="E1261" s="142" t="s">
        <v>1</v>
      </c>
      <c r="F1261" s="143" t="s">
        <v>1609</v>
      </c>
      <c r="G1261" s="140"/>
      <c r="H1261" s="144">
        <v>16.59</v>
      </c>
      <c r="I1261" s="61"/>
      <c r="J1261" s="140"/>
      <c r="K1261" s="140"/>
      <c r="L1261" s="194"/>
      <c r="M1261" s="140"/>
      <c r="N1261" s="140"/>
      <c r="O1261" s="140"/>
      <c r="P1261" s="140"/>
      <c r="Q1261" s="140"/>
      <c r="R1261" s="140"/>
      <c r="S1261" s="140"/>
      <c r="T1261" s="140"/>
      <c r="U1261" s="140"/>
      <c r="V1261" s="140"/>
      <c r="W1261" s="231"/>
      <c r="AT1261" s="60" t="s">
        <v>225</v>
      </c>
      <c r="AU1261" s="60" t="s">
        <v>93</v>
      </c>
      <c r="AV1261" s="13" t="s">
        <v>93</v>
      </c>
      <c r="AW1261" s="13" t="s">
        <v>38</v>
      </c>
      <c r="AX1261" s="13" t="s">
        <v>83</v>
      </c>
      <c r="AY1261" s="60" t="s">
        <v>216</v>
      </c>
    </row>
    <row r="1262" spans="1:51" s="14" customFormat="1" ht="12">
      <c r="A1262" s="145"/>
      <c r="B1262" s="146"/>
      <c r="C1262" s="145"/>
      <c r="D1262" s="137" t="s">
        <v>225</v>
      </c>
      <c r="E1262" s="147" t="s">
        <v>1</v>
      </c>
      <c r="F1262" s="148" t="s">
        <v>229</v>
      </c>
      <c r="G1262" s="145"/>
      <c r="H1262" s="149">
        <v>173.547</v>
      </c>
      <c r="I1262" s="63"/>
      <c r="J1262" s="145"/>
      <c r="K1262" s="145"/>
      <c r="L1262" s="194"/>
      <c r="M1262" s="140"/>
      <c r="N1262" s="140"/>
      <c r="O1262" s="140"/>
      <c r="P1262" s="140"/>
      <c r="Q1262" s="140"/>
      <c r="R1262" s="140"/>
      <c r="S1262" s="140"/>
      <c r="T1262" s="140"/>
      <c r="U1262" s="140"/>
      <c r="V1262" s="140"/>
      <c r="W1262" s="231"/>
      <c r="AT1262" s="62" t="s">
        <v>225</v>
      </c>
      <c r="AU1262" s="62" t="s">
        <v>93</v>
      </c>
      <c r="AV1262" s="14" t="s">
        <v>223</v>
      </c>
      <c r="AW1262" s="14" t="s">
        <v>38</v>
      </c>
      <c r="AX1262" s="14" t="s">
        <v>91</v>
      </c>
      <c r="AY1262" s="62" t="s">
        <v>216</v>
      </c>
    </row>
    <row r="1263" spans="1:65" s="2" customFormat="1" ht="24.2" customHeight="1">
      <c r="A1263" s="83"/>
      <c r="B1263" s="84"/>
      <c r="C1263" s="130" t="s">
        <v>1610</v>
      </c>
      <c r="D1263" s="130" t="s">
        <v>218</v>
      </c>
      <c r="E1263" s="131" t="s">
        <v>1611</v>
      </c>
      <c r="F1263" s="132" t="s">
        <v>1612</v>
      </c>
      <c r="G1263" s="133" t="s">
        <v>221</v>
      </c>
      <c r="H1263" s="134">
        <v>158.79</v>
      </c>
      <c r="I1263" s="57"/>
      <c r="J1263" s="187">
        <f>ROUND(I1263*H1263,2)</f>
        <v>0</v>
      </c>
      <c r="K1263" s="132" t="s">
        <v>1</v>
      </c>
      <c r="L1263" s="188">
        <f>J1263</f>
        <v>0</v>
      </c>
      <c r="M1263" s="217"/>
      <c r="N1263" s="217"/>
      <c r="O1263" s="217"/>
      <c r="P1263" s="217"/>
      <c r="Q1263" s="217"/>
      <c r="R1263" s="217"/>
      <c r="S1263" s="217"/>
      <c r="T1263" s="217"/>
      <c r="U1263" s="217"/>
      <c r="V1263" s="217"/>
      <c r="W1263" s="249"/>
      <c r="X1263" s="26"/>
      <c r="Y1263" s="26"/>
      <c r="Z1263" s="26"/>
      <c r="AA1263" s="26"/>
      <c r="AB1263" s="26"/>
      <c r="AC1263" s="26"/>
      <c r="AD1263" s="26"/>
      <c r="AE1263" s="26"/>
      <c r="AR1263" s="58" t="s">
        <v>312</v>
      </c>
      <c r="AT1263" s="58" t="s">
        <v>218</v>
      </c>
      <c r="AU1263" s="58" t="s">
        <v>93</v>
      </c>
      <c r="AY1263" s="18" t="s">
        <v>216</v>
      </c>
      <c r="BE1263" s="59">
        <f>IF(N1263="základní",J1263,0)</f>
        <v>0</v>
      </c>
      <c r="BF1263" s="59">
        <f>IF(N1263="snížená",J1263,0)</f>
        <v>0</v>
      </c>
      <c r="BG1263" s="59">
        <f>IF(N1263="zákl. přenesená",J1263,0)</f>
        <v>0</v>
      </c>
      <c r="BH1263" s="59">
        <f>IF(N1263="sníž. přenesená",J1263,0)</f>
        <v>0</v>
      </c>
      <c r="BI1263" s="59">
        <f>IF(N1263="nulová",J1263,0)</f>
        <v>0</v>
      </c>
      <c r="BJ1263" s="18" t="s">
        <v>91</v>
      </c>
      <c r="BK1263" s="59">
        <f>ROUND(I1263*H1263,2)</f>
        <v>0</v>
      </c>
      <c r="BL1263" s="18" t="s">
        <v>312</v>
      </c>
      <c r="BM1263" s="58" t="s">
        <v>1613</v>
      </c>
    </row>
    <row r="1264" spans="1:51" s="15" customFormat="1" ht="12">
      <c r="A1264" s="135"/>
      <c r="B1264" s="136"/>
      <c r="C1264" s="135"/>
      <c r="D1264" s="137" t="s">
        <v>225</v>
      </c>
      <c r="E1264" s="138" t="s">
        <v>1</v>
      </c>
      <c r="F1264" s="139" t="s">
        <v>1614</v>
      </c>
      <c r="G1264" s="135"/>
      <c r="H1264" s="138" t="s">
        <v>1</v>
      </c>
      <c r="I1264" s="65"/>
      <c r="J1264" s="135"/>
      <c r="K1264" s="135"/>
      <c r="L1264" s="194"/>
      <c r="M1264" s="140"/>
      <c r="N1264" s="140"/>
      <c r="O1264" s="140"/>
      <c r="P1264" s="140"/>
      <c r="Q1264" s="140"/>
      <c r="R1264" s="140"/>
      <c r="S1264" s="140"/>
      <c r="T1264" s="140"/>
      <c r="U1264" s="140"/>
      <c r="V1264" s="140"/>
      <c r="W1264" s="231"/>
      <c r="AT1264" s="64" t="s">
        <v>225</v>
      </c>
      <c r="AU1264" s="64" t="s">
        <v>93</v>
      </c>
      <c r="AV1264" s="15" t="s">
        <v>91</v>
      </c>
      <c r="AW1264" s="15" t="s">
        <v>38</v>
      </c>
      <c r="AX1264" s="15" t="s">
        <v>83</v>
      </c>
      <c r="AY1264" s="64" t="s">
        <v>216</v>
      </c>
    </row>
    <row r="1265" spans="1:51" s="13" customFormat="1" ht="12">
      <c r="A1265" s="140"/>
      <c r="B1265" s="141"/>
      <c r="C1265" s="140"/>
      <c r="D1265" s="137" t="s">
        <v>225</v>
      </c>
      <c r="E1265" s="142" t="s">
        <v>1</v>
      </c>
      <c r="F1265" s="143" t="s">
        <v>1615</v>
      </c>
      <c r="G1265" s="140"/>
      <c r="H1265" s="144">
        <v>5.925</v>
      </c>
      <c r="I1265" s="61"/>
      <c r="J1265" s="140"/>
      <c r="K1265" s="140"/>
      <c r="L1265" s="194"/>
      <c r="M1265" s="140"/>
      <c r="N1265" s="140"/>
      <c r="O1265" s="140"/>
      <c r="P1265" s="140"/>
      <c r="Q1265" s="140"/>
      <c r="R1265" s="140"/>
      <c r="S1265" s="140"/>
      <c r="T1265" s="140"/>
      <c r="U1265" s="140"/>
      <c r="V1265" s="140"/>
      <c r="W1265" s="231"/>
      <c r="AT1265" s="60" t="s">
        <v>225</v>
      </c>
      <c r="AU1265" s="60" t="s">
        <v>93</v>
      </c>
      <c r="AV1265" s="13" t="s">
        <v>93</v>
      </c>
      <c r="AW1265" s="13" t="s">
        <v>38</v>
      </c>
      <c r="AX1265" s="13" t="s">
        <v>83</v>
      </c>
      <c r="AY1265" s="60" t="s">
        <v>216</v>
      </c>
    </row>
    <row r="1266" spans="1:51" s="13" customFormat="1" ht="12">
      <c r="A1266" s="140"/>
      <c r="B1266" s="141"/>
      <c r="C1266" s="140"/>
      <c r="D1266" s="137" t="s">
        <v>225</v>
      </c>
      <c r="E1266" s="142" t="s">
        <v>1</v>
      </c>
      <c r="F1266" s="143" t="s">
        <v>1616</v>
      </c>
      <c r="G1266" s="140"/>
      <c r="H1266" s="144">
        <v>3.95</v>
      </c>
      <c r="I1266" s="61"/>
      <c r="J1266" s="140"/>
      <c r="K1266" s="140"/>
      <c r="L1266" s="194"/>
      <c r="M1266" s="140"/>
      <c r="N1266" s="140"/>
      <c r="O1266" s="140"/>
      <c r="P1266" s="140"/>
      <c r="Q1266" s="140"/>
      <c r="R1266" s="140"/>
      <c r="S1266" s="140"/>
      <c r="T1266" s="140"/>
      <c r="U1266" s="140"/>
      <c r="V1266" s="140"/>
      <c r="W1266" s="231"/>
      <c r="AT1266" s="60" t="s">
        <v>225</v>
      </c>
      <c r="AU1266" s="60" t="s">
        <v>93</v>
      </c>
      <c r="AV1266" s="13" t="s">
        <v>93</v>
      </c>
      <c r="AW1266" s="13" t="s">
        <v>38</v>
      </c>
      <c r="AX1266" s="13" t="s">
        <v>83</v>
      </c>
      <c r="AY1266" s="60" t="s">
        <v>216</v>
      </c>
    </row>
    <row r="1267" spans="1:51" s="13" customFormat="1" ht="12">
      <c r="A1267" s="140"/>
      <c r="B1267" s="141"/>
      <c r="C1267" s="140"/>
      <c r="D1267" s="137" t="s">
        <v>225</v>
      </c>
      <c r="E1267" s="142" t="s">
        <v>1</v>
      </c>
      <c r="F1267" s="143" t="s">
        <v>1617</v>
      </c>
      <c r="G1267" s="140"/>
      <c r="H1267" s="144">
        <v>3.555</v>
      </c>
      <c r="I1267" s="61"/>
      <c r="J1267" s="140"/>
      <c r="K1267" s="140"/>
      <c r="L1267" s="194"/>
      <c r="M1267" s="140"/>
      <c r="N1267" s="140"/>
      <c r="O1267" s="140"/>
      <c r="P1267" s="140"/>
      <c r="Q1267" s="140"/>
      <c r="R1267" s="140"/>
      <c r="S1267" s="140"/>
      <c r="T1267" s="140"/>
      <c r="U1267" s="140"/>
      <c r="V1267" s="140"/>
      <c r="W1267" s="231"/>
      <c r="AT1267" s="60" t="s">
        <v>225</v>
      </c>
      <c r="AU1267" s="60" t="s">
        <v>93</v>
      </c>
      <c r="AV1267" s="13" t="s">
        <v>93</v>
      </c>
      <c r="AW1267" s="13" t="s">
        <v>38</v>
      </c>
      <c r="AX1267" s="13" t="s">
        <v>83</v>
      </c>
      <c r="AY1267" s="60" t="s">
        <v>216</v>
      </c>
    </row>
    <row r="1268" spans="1:51" s="13" customFormat="1" ht="12">
      <c r="A1268" s="140"/>
      <c r="B1268" s="141"/>
      <c r="C1268" s="140"/>
      <c r="D1268" s="137" t="s">
        <v>225</v>
      </c>
      <c r="E1268" s="142" t="s">
        <v>1</v>
      </c>
      <c r="F1268" s="143" t="s">
        <v>1618</v>
      </c>
      <c r="G1268" s="140"/>
      <c r="H1268" s="144">
        <v>3.555</v>
      </c>
      <c r="I1268" s="61"/>
      <c r="J1268" s="140"/>
      <c r="K1268" s="140"/>
      <c r="L1268" s="194"/>
      <c r="M1268" s="140"/>
      <c r="N1268" s="140"/>
      <c r="O1268" s="140"/>
      <c r="P1268" s="140"/>
      <c r="Q1268" s="140"/>
      <c r="R1268" s="140"/>
      <c r="S1268" s="140"/>
      <c r="T1268" s="140"/>
      <c r="U1268" s="140"/>
      <c r="V1268" s="140"/>
      <c r="W1268" s="231"/>
      <c r="AT1268" s="60" t="s">
        <v>225</v>
      </c>
      <c r="AU1268" s="60" t="s">
        <v>93</v>
      </c>
      <c r="AV1268" s="13" t="s">
        <v>93</v>
      </c>
      <c r="AW1268" s="13" t="s">
        <v>38</v>
      </c>
      <c r="AX1268" s="13" t="s">
        <v>83</v>
      </c>
      <c r="AY1268" s="60" t="s">
        <v>216</v>
      </c>
    </row>
    <row r="1269" spans="1:51" s="13" customFormat="1" ht="12">
      <c r="A1269" s="140"/>
      <c r="B1269" s="141"/>
      <c r="C1269" s="140"/>
      <c r="D1269" s="137" t="s">
        <v>225</v>
      </c>
      <c r="E1269" s="142" t="s">
        <v>1</v>
      </c>
      <c r="F1269" s="143" t="s">
        <v>1619</v>
      </c>
      <c r="G1269" s="140"/>
      <c r="H1269" s="144">
        <v>5.925</v>
      </c>
      <c r="I1269" s="61"/>
      <c r="J1269" s="140"/>
      <c r="K1269" s="140"/>
      <c r="L1269" s="194"/>
      <c r="M1269" s="140"/>
      <c r="N1269" s="140"/>
      <c r="O1269" s="140"/>
      <c r="P1269" s="140"/>
      <c r="Q1269" s="140"/>
      <c r="R1269" s="140"/>
      <c r="S1269" s="140"/>
      <c r="T1269" s="140"/>
      <c r="U1269" s="140"/>
      <c r="V1269" s="140"/>
      <c r="W1269" s="231"/>
      <c r="AT1269" s="60" t="s">
        <v>225</v>
      </c>
      <c r="AU1269" s="60" t="s">
        <v>93</v>
      </c>
      <c r="AV1269" s="13" t="s">
        <v>93</v>
      </c>
      <c r="AW1269" s="13" t="s">
        <v>38</v>
      </c>
      <c r="AX1269" s="13" t="s">
        <v>83</v>
      </c>
      <c r="AY1269" s="60" t="s">
        <v>216</v>
      </c>
    </row>
    <row r="1270" spans="1:51" s="13" customFormat="1" ht="12">
      <c r="A1270" s="140"/>
      <c r="B1270" s="141"/>
      <c r="C1270" s="140"/>
      <c r="D1270" s="137" t="s">
        <v>225</v>
      </c>
      <c r="E1270" s="142" t="s">
        <v>1</v>
      </c>
      <c r="F1270" s="143" t="s">
        <v>1620</v>
      </c>
      <c r="G1270" s="140"/>
      <c r="H1270" s="144">
        <v>3.95</v>
      </c>
      <c r="I1270" s="61"/>
      <c r="J1270" s="140"/>
      <c r="K1270" s="140"/>
      <c r="L1270" s="194"/>
      <c r="M1270" s="140"/>
      <c r="N1270" s="140"/>
      <c r="O1270" s="140"/>
      <c r="P1270" s="140"/>
      <c r="Q1270" s="140"/>
      <c r="R1270" s="140"/>
      <c r="S1270" s="140"/>
      <c r="T1270" s="140"/>
      <c r="U1270" s="140"/>
      <c r="V1270" s="140"/>
      <c r="W1270" s="231"/>
      <c r="AT1270" s="60" t="s">
        <v>225</v>
      </c>
      <c r="AU1270" s="60" t="s">
        <v>93</v>
      </c>
      <c r="AV1270" s="13" t="s">
        <v>93</v>
      </c>
      <c r="AW1270" s="13" t="s">
        <v>38</v>
      </c>
      <c r="AX1270" s="13" t="s">
        <v>83</v>
      </c>
      <c r="AY1270" s="60" t="s">
        <v>216</v>
      </c>
    </row>
    <row r="1271" spans="1:51" s="13" customFormat="1" ht="12">
      <c r="A1271" s="140"/>
      <c r="B1271" s="141"/>
      <c r="C1271" s="140"/>
      <c r="D1271" s="137" t="s">
        <v>225</v>
      </c>
      <c r="E1271" s="142" t="s">
        <v>1</v>
      </c>
      <c r="F1271" s="143" t="s">
        <v>1621</v>
      </c>
      <c r="G1271" s="140"/>
      <c r="H1271" s="144">
        <v>3.555</v>
      </c>
      <c r="I1271" s="61"/>
      <c r="J1271" s="140"/>
      <c r="K1271" s="140"/>
      <c r="L1271" s="194"/>
      <c r="M1271" s="140"/>
      <c r="N1271" s="140"/>
      <c r="O1271" s="140"/>
      <c r="P1271" s="140"/>
      <c r="Q1271" s="140"/>
      <c r="R1271" s="140"/>
      <c r="S1271" s="140"/>
      <c r="T1271" s="140"/>
      <c r="U1271" s="140"/>
      <c r="V1271" s="140"/>
      <c r="W1271" s="231"/>
      <c r="AT1271" s="60" t="s">
        <v>225</v>
      </c>
      <c r="AU1271" s="60" t="s">
        <v>93</v>
      </c>
      <c r="AV1271" s="13" t="s">
        <v>93</v>
      </c>
      <c r="AW1271" s="13" t="s">
        <v>38</v>
      </c>
      <c r="AX1271" s="13" t="s">
        <v>83</v>
      </c>
      <c r="AY1271" s="60" t="s">
        <v>216</v>
      </c>
    </row>
    <row r="1272" spans="1:51" s="13" customFormat="1" ht="12">
      <c r="A1272" s="140"/>
      <c r="B1272" s="141"/>
      <c r="C1272" s="140"/>
      <c r="D1272" s="137" t="s">
        <v>225</v>
      </c>
      <c r="E1272" s="142" t="s">
        <v>1</v>
      </c>
      <c r="F1272" s="143" t="s">
        <v>1622</v>
      </c>
      <c r="G1272" s="140"/>
      <c r="H1272" s="144">
        <v>3.555</v>
      </c>
      <c r="I1272" s="61"/>
      <c r="J1272" s="140"/>
      <c r="K1272" s="140"/>
      <c r="L1272" s="194"/>
      <c r="M1272" s="140"/>
      <c r="N1272" s="140"/>
      <c r="O1272" s="140"/>
      <c r="P1272" s="140"/>
      <c r="Q1272" s="140"/>
      <c r="R1272" s="140"/>
      <c r="S1272" s="140"/>
      <c r="T1272" s="140"/>
      <c r="U1272" s="140"/>
      <c r="V1272" s="140"/>
      <c r="W1272" s="231"/>
      <c r="AT1272" s="60" t="s">
        <v>225</v>
      </c>
      <c r="AU1272" s="60" t="s">
        <v>93</v>
      </c>
      <c r="AV1272" s="13" t="s">
        <v>93</v>
      </c>
      <c r="AW1272" s="13" t="s">
        <v>38</v>
      </c>
      <c r="AX1272" s="13" t="s">
        <v>83</v>
      </c>
      <c r="AY1272" s="60" t="s">
        <v>216</v>
      </c>
    </row>
    <row r="1273" spans="1:51" s="13" customFormat="1" ht="12">
      <c r="A1273" s="140"/>
      <c r="B1273" s="141"/>
      <c r="C1273" s="140"/>
      <c r="D1273" s="137" t="s">
        <v>225</v>
      </c>
      <c r="E1273" s="142" t="s">
        <v>1</v>
      </c>
      <c r="F1273" s="143" t="s">
        <v>1623</v>
      </c>
      <c r="G1273" s="140"/>
      <c r="H1273" s="144">
        <v>5.925</v>
      </c>
      <c r="I1273" s="61"/>
      <c r="J1273" s="140"/>
      <c r="K1273" s="140"/>
      <c r="L1273" s="194"/>
      <c r="M1273" s="140"/>
      <c r="N1273" s="140"/>
      <c r="O1273" s="140"/>
      <c r="P1273" s="140"/>
      <c r="Q1273" s="140"/>
      <c r="R1273" s="140"/>
      <c r="S1273" s="140"/>
      <c r="T1273" s="140"/>
      <c r="U1273" s="140"/>
      <c r="V1273" s="140"/>
      <c r="W1273" s="231"/>
      <c r="AT1273" s="60" t="s">
        <v>225</v>
      </c>
      <c r="AU1273" s="60" t="s">
        <v>93</v>
      </c>
      <c r="AV1273" s="13" t="s">
        <v>93</v>
      </c>
      <c r="AW1273" s="13" t="s">
        <v>38</v>
      </c>
      <c r="AX1273" s="13" t="s">
        <v>83</v>
      </c>
      <c r="AY1273" s="60" t="s">
        <v>216</v>
      </c>
    </row>
    <row r="1274" spans="1:51" s="13" customFormat="1" ht="12">
      <c r="A1274" s="140"/>
      <c r="B1274" s="141"/>
      <c r="C1274" s="140"/>
      <c r="D1274" s="137" t="s">
        <v>225</v>
      </c>
      <c r="E1274" s="142" t="s">
        <v>1</v>
      </c>
      <c r="F1274" s="143" t="s">
        <v>1624</v>
      </c>
      <c r="G1274" s="140"/>
      <c r="H1274" s="144">
        <v>3.555</v>
      </c>
      <c r="I1274" s="61"/>
      <c r="J1274" s="140"/>
      <c r="K1274" s="140"/>
      <c r="L1274" s="194"/>
      <c r="M1274" s="140"/>
      <c r="N1274" s="140"/>
      <c r="O1274" s="140"/>
      <c r="P1274" s="140"/>
      <c r="Q1274" s="140"/>
      <c r="R1274" s="140"/>
      <c r="S1274" s="140"/>
      <c r="T1274" s="140"/>
      <c r="U1274" s="140"/>
      <c r="V1274" s="140"/>
      <c r="W1274" s="231"/>
      <c r="AT1274" s="60" t="s">
        <v>225</v>
      </c>
      <c r="AU1274" s="60" t="s">
        <v>93</v>
      </c>
      <c r="AV1274" s="13" t="s">
        <v>93</v>
      </c>
      <c r="AW1274" s="13" t="s">
        <v>38</v>
      </c>
      <c r="AX1274" s="13" t="s">
        <v>83</v>
      </c>
      <c r="AY1274" s="60" t="s">
        <v>216</v>
      </c>
    </row>
    <row r="1275" spans="1:51" s="13" customFormat="1" ht="12">
      <c r="A1275" s="140"/>
      <c r="B1275" s="141"/>
      <c r="C1275" s="140"/>
      <c r="D1275" s="137" t="s">
        <v>225</v>
      </c>
      <c r="E1275" s="142" t="s">
        <v>1</v>
      </c>
      <c r="F1275" s="143" t="s">
        <v>1625</v>
      </c>
      <c r="G1275" s="140"/>
      <c r="H1275" s="144">
        <v>5.925</v>
      </c>
      <c r="I1275" s="61"/>
      <c r="J1275" s="140"/>
      <c r="K1275" s="140"/>
      <c r="L1275" s="194"/>
      <c r="M1275" s="140"/>
      <c r="N1275" s="140"/>
      <c r="O1275" s="140"/>
      <c r="P1275" s="140"/>
      <c r="Q1275" s="140"/>
      <c r="R1275" s="140"/>
      <c r="S1275" s="140"/>
      <c r="T1275" s="140"/>
      <c r="U1275" s="140"/>
      <c r="V1275" s="140"/>
      <c r="W1275" s="231"/>
      <c r="AT1275" s="60" t="s">
        <v>225</v>
      </c>
      <c r="AU1275" s="60" t="s">
        <v>93</v>
      </c>
      <c r="AV1275" s="13" t="s">
        <v>93</v>
      </c>
      <c r="AW1275" s="13" t="s">
        <v>38</v>
      </c>
      <c r="AX1275" s="13" t="s">
        <v>83</v>
      </c>
      <c r="AY1275" s="60" t="s">
        <v>216</v>
      </c>
    </row>
    <row r="1276" spans="1:51" s="13" customFormat="1" ht="12">
      <c r="A1276" s="140"/>
      <c r="B1276" s="141"/>
      <c r="C1276" s="140"/>
      <c r="D1276" s="137" t="s">
        <v>225</v>
      </c>
      <c r="E1276" s="142" t="s">
        <v>1</v>
      </c>
      <c r="F1276" s="143" t="s">
        <v>1626</v>
      </c>
      <c r="G1276" s="140"/>
      <c r="H1276" s="144">
        <v>3.95</v>
      </c>
      <c r="I1276" s="61"/>
      <c r="J1276" s="140"/>
      <c r="K1276" s="140"/>
      <c r="L1276" s="194"/>
      <c r="M1276" s="140"/>
      <c r="N1276" s="140"/>
      <c r="O1276" s="140"/>
      <c r="P1276" s="140"/>
      <c r="Q1276" s="140"/>
      <c r="R1276" s="140"/>
      <c r="S1276" s="140"/>
      <c r="T1276" s="140"/>
      <c r="U1276" s="140"/>
      <c r="V1276" s="140"/>
      <c r="W1276" s="231"/>
      <c r="AT1276" s="60" t="s">
        <v>225</v>
      </c>
      <c r="AU1276" s="60" t="s">
        <v>93</v>
      </c>
      <c r="AV1276" s="13" t="s">
        <v>93</v>
      </c>
      <c r="AW1276" s="13" t="s">
        <v>38</v>
      </c>
      <c r="AX1276" s="13" t="s">
        <v>83</v>
      </c>
      <c r="AY1276" s="60" t="s">
        <v>216</v>
      </c>
    </row>
    <row r="1277" spans="1:51" s="13" customFormat="1" ht="12">
      <c r="A1277" s="140"/>
      <c r="B1277" s="141"/>
      <c r="C1277" s="140"/>
      <c r="D1277" s="137" t="s">
        <v>225</v>
      </c>
      <c r="E1277" s="142" t="s">
        <v>1</v>
      </c>
      <c r="F1277" s="143" t="s">
        <v>1627</v>
      </c>
      <c r="G1277" s="140"/>
      <c r="H1277" s="144">
        <v>3.95</v>
      </c>
      <c r="I1277" s="61"/>
      <c r="J1277" s="140"/>
      <c r="K1277" s="140"/>
      <c r="L1277" s="194"/>
      <c r="M1277" s="140"/>
      <c r="N1277" s="140"/>
      <c r="O1277" s="140"/>
      <c r="P1277" s="140"/>
      <c r="Q1277" s="140"/>
      <c r="R1277" s="140"/>
      <c r="S1277" s="140"/>
      <c r="T1277" s="140"/>
      <c r="U1277" s="140"/>
      <c r="V1277" s="140"/>
      <c r="W1277" s="231"/>
      <c r="AT1277" s="60" t="s">
        <v>225</v>
      </c>
      <c r="AU1277" s="60" t="s">
        <v>93</v>
      </c>
      <c r="AV1277" s="13" t="s">
        <v>93</v>
      </c>
      <c r="AW1277" s="13" t="s">
        <v>38</v>
      </c>
      <c r="AX1277" s="13" t="s">
        <v>83</v>
      </c>
      <c r="AY1277" s="60" t="s">
        <v>216</v>
      </c>
    </row>
    <row r="1278" spans="1:51" s="13" customFormat="1" ht="12">
      <c r="A1278" s="140"/>
      <c r="B1278" s="141"/>
      <c r="C1278" s="140"/>
      <c r="D1278" s="137" t="s">
        <v>225</v>
      </c>
      <c r="E1278" s="142" t="s">
        <v>1</v>
      </c>
      <c r="F1278" s="143" t="s">
        <v>1628</v>
      </c>
      <c r="G1278" s="140"/>
      <c r="H1278" s="144">
        <v>3.555</v>
      </c>
      <c r="I1278" s="61"/>
      <c r="J1278" s="140"/>
      <c r="K1278" s="140"/>
      <c r="L1278" s="194"/>
      <c r="M1278" s="140"/>
      <c r="N1278" s="140"/>
      <c r="O1278" s="140"/>
      <c r="P1278" s="140"/>
      <c r="Q1278" s="140"/>
      <c r="R1278" s="140"/>
      <c r="S1278" s="140"/>
      <c r="T1278" s="140"/>
      <c r="U1278" s="140"/>
      <c r="V1278" s="140"/>
      <c r="W1278" s="231"/>
      <c r="AT1278" s="60" t="s">
        <v>225</v>
      </c>
      <c r="AU1278" s="60" t="s">
        <v>93</v>
      </c>
      <c r="AV1278" s="13" t="s">
        <v>93</v>
      </c>
      <c r="AW1278" s="13" t="s">
        <v>38</v>
      </c>
      <c r="AX1278" s="13" t="s">
        <v>83</v>
      </c>
      <c r="AY1278" s="60" t="s">
        <v>216</v>
      </c>
    </row>
    <row r="1279" spans="1:51" s="13" customFormat="1" ht="12">
      <c r="A1279" s="140"/>
      <c r="B1279" s="141"/>
      <c r="C1279" s="140"/>
      <c r="D1279" s="137" t="s">
        <v>225</v>
      </c>
      <c r="E1279" s="142" t="s">
        <v>1</v>
      </c>
      <c r="F1279" s="143" t="s">
        <v>1629</v>
      </c>
      <c r="G1279" s="140"/>
      <c r="H1279" s="144">
        <v>5.925</v>
      </c>
      <c r="I1279" s="61"/>
      <c r="J1279" s="140"/>
      <c r="K1279" s="140"/>
      <c r="L1279" s="194"/>
      <c r="M1279" s="140"/>
      <c r="N1279" s="140"/>
      <c r="O1279" s="140"/>
      <c r="P1279" s="140"/>
      <c r="Q1279" s="140"/>
      <c r="R1279" s="140"/>
      <c r="S1279" s="140"/>
      <c r="T1279" s="140"/>
      <c r="U1279" s="140"/>
      <c r="V1279" s="140"/>
      <c r="W1279" s="231"/>
      <c r="AT1279" s="60" t="s">
        <v>225</v>
      </c>
      <c r="AU1279" s="60" t="s">
        <v>93</v>
      </c>
      <c r="AV1279" s="13" t="s">
        <v>93</v>
      </c>
      <c r="AW1279" s="13" t="s">
        <v>38</v>
      </c>
      <c r="AX1279" s="13" t="s">
        <v>83</v>
      </c>
      <c r="AY1279" s="60" t="s">
        <v>216</v>
      </c>
    </row>
    <row r="1280" spans="1:51" s="13" customFormat="1" ht="12">
      <c r="A1280" s="140"/>
      <c r="B1280" s="141"/>
      <c r="C1280" s="140"/>
      <c r="D1280" s="137" t="s">
        <v>225</v>
      </c>
      <c r="E1280" s="142" t="s">
        <v>1</v>
      </c>
      <c r="F1280" s="143" t="s">
        <v>1630</v>
      </c>
      <c r="G1280" s="140"/>
      <c r="H1280" s="144">
        <v>5.925</v>
      </c>
      <c r="I1280" s="61"/>
      <c r="J1280" s="140"/>
      <c r="K1280" s="140"/>
      <c r="L1280" s="194"/>
      <c r="M1280" s="140"/>
      <c r="N1280" s="140"/>
      <c r="O1280" s="140"/>
      <c r="P1280" s="140"/>
      <c r="Q1280" s="140"/>
      <c r="R1280" s="140"/>
      <c r="S1280" s="140"/>
      <c r="T1280" s="140"/>
      <c r="U1280" s="140"/>
      <c r="V1280" s="140"/>
      <c r="W1280" s="231"/>
      <c r="AT1280" s="60" t="s">
        <v>225</v>
      </c>
      <c r="AU1280" s="60" t="s">
        <v>93</v>
      </c>
      <c r="AV1280" s="13" t="s">
        <v>93</v>
      </c>
      <c r="AW1280" s="13" t="s">
        <v>38</v>
      </c>
      <c r="AX1280" s="13" t="s">
        <v>83</v>
      </c>
      <c r="AY1280" s="60" t="s">
        <v>216</v>
      </c>
    </row>
    <row r="1281" spans="1:51" s="13" customFormat="1" ht="12">
      <c r="A1281" s="140"/>
      <c r="B1281" s="141"/>
      <c r="C1281" s="140"/>
      <c r="D1281" s="137" t="s">
        <v>225</v>
      </c>
      <c r="E1281" s="142" t="s">
        <v>1</v>
      </c>
      <c r="F1281" s="143" t="s">
        <v>1631</v>
      </c>
      <c r="G1281" s="140"/>
      <c r="H1281" s="144">
        <v>3.555</v>
      </c>
      <c r="I1281" s="61"/>
      <c r="J1281" s="140"/>
      <c r="K1281" s="140"/>
      <c r="L1281" s="194"/>
      <c r="M1281" s="140"/>
      <c r="N1281" s="140"/>
      <c r="O1281" s="140"/>
      <c r="P1281" s="140"/>
      <c r="Q1281" s="140"/>
      <c r="R1281" s="140"/>
      <c r="S1281" s="140"/>
      <c r="T1281" s="140"/>
      <c r="U1281" s="140"/>
      <c r="V1281" s="140"/>
      <c r="W1281" s="231"/>
      <c r="AT1281" s="60" t="s">
        <v>225</v>
      </c>
      <c r="AU1281" s="60" t="s">
        <v>93</v>
      </c>
      <c r="AV1281" s="13" t="s">
        <v>93</v>
      </c>
      <c r="AW1281" s="13" t="s">
        <v>38</v>
      </c>
      <c r="AX1281" s="13" t="s">
        <v>83</v>
      </c>
      <c r="AY1281" s="60" t="s">
        <v>216</v>
      </c>
    </row>
    <row r="1282" spans="1:51" s="13" customFormat="1" ht="12">
      <c r="A1282" s="140"/>
      <c r="B1282" s="141"/>
      <c r="C1282" s="140"/>
      <c r="D1282" s="137" t="s">
        <v>225</v>
      </c>
      <c r="E1282" s="142" t="s">
        <v>1</v>
      </c>
      <c r="F1282" s="143" t="s">
        <v>1632</v>
      </c>
      <c r="G1282" s="140"/>
      <c r="H1282" s="144">
        <v>3.95</v>
      </c>
      <c r="I1282" s="61"/>
      <c r="J1282" s="140"/>
      <c r="K1282" s="140"/>
      <c r="L1282" s="194"/>
      <c r="M1282" s="140"/>
      <c r="N1282" s="140"/>
      <c r="O1282" s="140"/>
      <c r="P1282" s="140"/>
      <c r="Q1282" s="140"/>
      <c r="R1282" s="140"/>
      <c r="S1282" s="140"/>
      <c r="T1282" s="140"/>
      <c r="U1282" s="140"/>
      <c r="V1282" s="140"/>
      <c r="W1282" s="231"/>
      <c r="AT1282" s="60" t="s">
        <v>225</v>
      </c>
      <c r="AU1282" s="60" t="s">
        <v>93</v>
      </c>
      <c r="AV1282" s="13" t="s">
        <v>93</v>
      </c>
      <c r="AW1282" s="13" t="s">
        <v>38</v>
      </c>
      <c r="AX1282" s="13" t="s">
        <v>83</v>
      </c>
      <c r="AY1282" s="60" t="s">
        <v>216</v>
      </c>
    </row>
    <row r="1283" spans="1:51" s="13" customFormat="1" ht="12">
      <c r="A1283" s="140"/>
      <c r="B1283" s="141"/>
      <c r="C1283" s="140"/>
      <c r="D1283" s="137" t="s">
        <v>225</v>
      </c>
      <c r="E1283" s="142" t="s">
        <v>1</v>
      </c>
      <c r="F1283" s="143" t="s">
        <v>1633</v>
      </c>
      <c r="G1283" s="140"/>
      <c r="H1283" s="144">
        <v>3.95</v>
      </c>
      <c r="I1283" s="61"/>
      <c r="J1283" s="140"/>
      <c r="K1283" s="140"/>
      <c r="L1283" s="194"/>
      <c r="M1283" s="140"/>
      <c r="N1283" s="140"/>
      <c r="O1283" s="140"/>
      <c r="P1283" s="140"/>
      <c r="Q1283" s="140"/>
      <c r="R1283" s="140"/>
      <c r="S1283" s="140"/>
      <c r="T1283" s="140"/>
      <c r="U1283" s="140"/>
      <c r="V1283" s="140"/>
      <c r="W1283" s="231"/>
      <c r="AT1283" s="60" t="s">
        <v>225</v>
      </c>
      <c r="AU1283" s="60" t="s">
        <v>93</v>
      </c>
      <c r="AV1283" s="13" t="s">
        <v>93</v>
      </c>
      <c r="AW1283" s="13" t="s">
        <v>38</v>
      </c>
      <c r="AX1283" s="13" t="s">
        <v>83</v>
      </c>
      <c r="AY1283" s="60" t="s">
        <v>216</v>
      </c>
    </row>
    <row r="1284" spans="1:51" s="13" customFormat="1" ht="12">
      <c r="A1284" s="140"/>
      <c r="B1284" s="141"/>
      <c r="C1284" s="140"/>
      <c r="D1284" s="137" t="s">
        <v>225</v>
      </c>
      <c r="E1284" s="142" t="s">
        <v>1</v>
      </c>
      <c r="F1284" s="143" t="s">
        <v>1634</v>
      </c>
      <c r="G1284" s="140"/>
      <c r="H1284" s="144">
        <v>3.95</v>
      </c>
      <c r="I1284" s="61"/>
      <c r="J1284" s="140"/>
      <c r="K1284" s="140"/>
      <c r="L1284" s="194"/>
      <c r="M1284" s="140"/>
      <c r="N1284" s="140"/>
      <c r="O1284" s="140"/>
      <c r="P1284" s="140"/>
      <c r="Q1284" s="140"/>
      <c r="R1284" s="140"/>
      <c r="S1284" s="140"/>
      <c r="T1284" s="140"/>
      <c r="U1284" s="140"/>
      <c r="V1284" s="140"/>
      <c r="W1284" s="231"/>
      <c r="AT1284" s="60" t="s">
        <v>225</v>
      </c>
      <c r="AU1284" s="60" t="s">
        <v>93</v>
      </c>
      <c r="AV1284" s="13" t="s">
        <v>93</v>
      </c>
      <c r="AW1284" s="13" t="s">
        <v>38</v>
      </c>
      <c r="AX1284" s="13" t="s">
        <v>83</v>
      </c>
      <c r="AY1284" s="60" t="s">
        <v>216</v>
      </c>
    </row>
    <row r="1285" spans="1:51" s="13" customFormat="1" ht="12">
      <c r="A1285" s="140"/>
      <c r="B1285" s="141"/>
      <c r="C1285" s="140"/>
      <c r="D1285" s="137" t="s">
        <v>225</v>
      </c>
      <c r="E1285" s="142" t="s">
        <v>1</v>
      </c>
      <c r="F1285" s="143" t="s">
        <v>1635</v>
      </c>
      <c r="G1285" s="140"/>
      <c r="H1285" s="144">
        <v>1.58</v>
      </c>
      <c r="I1285" s="61"/>
      <c r="J1285" s="140"/>
      <c r="K1285" s="140"/>
      <c r="L1285" s="194"/>
      <c r="M1285" s="140"/>
      <c r="N1285" s="140"/>
      <c r="O1285" s="140"/>
      <c r="P1285" s="140"/>
      <c r="Q1285" s="140"/>
      <c r="R1285" s="140"/>
      <c r="S1285" s="140"/>
      <c r="T1285" s="140"/>
      <c r="U1285" s="140"/>
      <c r="V1285" s="140"/>
      <c r="W1285" s="231"/>
      <c r="AT1285" s="60" t="s">
        <v>225</v>
      </c>
      <c r="AU1285" s="60" t="s">
        <v>93</v>
      </c>
      <c r="AV1285" s="13" t="s">
        <v>93</v>
      </c>
      <c r="AW1285" s="13" t="s">
        <v>38</v>
      </c>
      <c r="AX1285" s="13" t="s">
        <v>83</v>
      </c>
      <c r="AY1285" s="60" t="s">
        <v>216</v>
      </c>
    </row>
    <row r="1286" spans="1:51" s="13" customFormat="1" ht="12">
      <c r="A1286" s="140"/>
      <c r="B1286" s="141"/>
      <c r="C1286" s="140"/>
      <c r="D1286" s="137" t="s">
        <v>225</v>
      </c>
      <c r="E1286" s="142" t="s">
        <v>1</v>
      </c>
      <c r="F1286" s="143" t="s">
        <v>1636</v>
      </c>
      <c r="G1286" s="140"/>
      <c r="H1286" s="144">
        <v>4.74</v>
      </c>
      <c r="I1286" s="61"/>
      <c r="J1286" s="140"/>
      <c r="K1286" s="140"/>
      <c r="L1286" s="194"/>
      <c r="M1286" s="140"/>
      <c r="N1286" s="140"/>
      <c r="O1286" s="140"/>
      <c r="P1286" s="140"/>
      <c r="Q1286" s="140"/>
      <c r="R1286" s="140"/>
      <c r="S1286" s="140"/>
      <c r="T1286" s="140"/>
      <c r="U1286" s="140"/>
      <c r="V1286" s="140"/>
      <c r="W1286" s="231"/>
      <c r="AT1286" s="60" t="s">
        <v>225</v>
      </c>
      <c r="AU1286" s="60" t="s">
        <v>93</v>
      </c>
      <c r="AV1286" s="13" t="s">
        <v>93</v>
      </c>
      <c r="AW1286" s="13" t="s">
        <v>38</v>
      </c>
      <c r="AX1286" s="13" t="s">
        <v>83</v>
      </c>
      <c r="AY1286" s="60" t="s">
        <v>216</v>
      </c>
    </row>
    <row r="1287" spans="1:51" s="13" customFormat="1" ht="12">
      <c r="A1287" s="140"/>
      <c r="B1287" s="141"/>
      <c r="C1287" s="140"/>
      <c r="D1287" s="137" t="s">
        <v>225</v>
      </c>
      <c r="E1287" s="142" t="s">
        <v>1</v>
      </c>
      <c r="F1287" s="143" t="s">
        <v>1637</v>
      </c>
      <c r="G1287" s="140"/>
      <c r="H1287" s="144">
        <v>14.22</v>
      </c>
      <c r="I1287" s="61"/>
      <c r="J1287" s="140"/>
      <c r="K1287" s="140"/>
      <c r="L1287" s="194"/>
      <c r="M1287" s="140"/>
      <c r="N1287" s="140"/>
      <c r="O1287" s="140"/>
      <c r="P1287" s="140"/>
      <c r="Q1287" s="140"/>
      <c r="R1287" s="140"/>
      <c r="S1287" s="140"/>
      <c r="T1287" s="140"/>
      <c r="U1287" s="140"/>
      <c r="V1287" s="140"/>
      <c r="W1287" s="231"/>
      <c r="AT1287" s="60" t="s">
        <v>225</v>
      </c>
      <c r="AU1287" s="60" t="s">
        <v>93</v>
      </c>
      <c r="AV1287" s="13" t="s">
        <v>93</v>
      </c>
      <c r="AW1287" s="13" t="s">
        <v>38</v>
      </c>
      <c r="AX1287" s="13" t="s">
        <v>83</v>
      </c>
      <c r="AY1287" s="60" t="s">
        <v>216</v>
      </c>
    </row>
    <row r="1288" spans="1:51" s="13" customFormat="1" ht="12">
      <c r="A1288" s="140"/>
      <c r="B1288" s="141"/>
      <c r="C1288" s="140"/>
      <c r="D1288" s="137" t="s">
        <v>225</v>
      </c>
      <c r="E1288" s="142" t="s">
        <v>1</v>
      </c>
      <c r="F1288" s="143" t="s">
        <v>1638</v>
      </c>
      <c r="G1288" s="140"/>
      <c r="H1288" s="144">
        <v>10.27</v>
      </c>
      <c r="I1288" s="61"/>
      <c r="J1288" s="140"/>
      <c r="K1288" s="140"/>
      <c r="L1288" s="194"/>
      <c r="M1288" s="140"/>
      <c r="N1288" s="140"/>
      <c r="O1288" s="140"/>
      <c r="P1288" s="140"/>
      <c r="Q1288" s="140"/>
      <c r="R1288" s="140"/>
      <c r="S1288" s="140"/>
      <c r="T1288" s="140"/>
      <c r="U1288" s="140"/>
      <c r="V1288" s="140"/>
      <c r="W1288" s="231"/>
      <c r="AT1288" s="60" t="s">
        <v>225</v>
      </c>
      <c r="AU1288" s="60" t="s">
        <v>93</v>
      </c>
      <c r="AV1288" s="13" t="s">
        <v>93</v>
      </c>
      <c r="AW1288" s="13" t="s">
        <v>38</v>
      </c>
      <c r="AX1288" s="13" t="s">
        <v>83</v>
      </c>
      <c r="AY1288" s="60" t="s">
        <v>216</v>
      </c>
    </row>
    <row r="1289" spans="1:51" s="13" customFormat="1" ht="12">
      <c r="A1289" s="140"/>
      <c r="B1289" s="141"/>
      <c r="C1289" s="140"/>
      <c r="D1289" s="137" t="s">
        <v>225</v>
      </c>
      <c r="E1289" s="142" t="s">
        <v>1</v>
      </c>
      <c r="F1289" s="143" t="s">
        <v>1639</v>
      </c>
      <c r="G1289" s="140"/>
      <c r="H1289" s="144">
        <v>19.75</v>
      </c>
      <c r="I1289" s="61"/>
      <c r="J1289" s="140"/>
      <c r="K1289" s="140"/>
      <c r="L1289" s="194"/>
      <c r="M1289" s="140"/>
      <c r="N1289" s="140"/>
      <c r="O1289" s="140"/>
      <c r="P1289" s="140"/>
      <c r="Q1289" s="140"/>
      <c r="R1289" s="140"/>
      <c r="S1289" s="140"/>
      <c r="T1289" s="140"/>
      <c r="U1289" s="140"/>
      <c r="V1289" s="140"/>
      <c r="W1289" s="231"/>
      <c r="AT1289" s="60" t="s">
        <v>225</v>
      </c>
      <c r="AU1289" s="60" t="s">
        <v>93</v>
      </c>
      <c r="AV1289" s="13" t="s">
        <v>93</v>
      </c>
      <c r="AW1289" s="13" t="s">
        <v>38</v>
      </c>
      <c r="AX1289" s="13" t="s">
        <v>83</v>
      </c>
      <c r="AY1289" s="60" t="s">
        <v>216</v>
      </c>
    </row>
    <row r="1290" spans="1:51" s="13" customFormat="1" ht="22.5">
      <c r="A1290" s="140"/>
      <c r="B1290" s="141"/>
      <c r="C1290" s="140"/>
      <c r="D1290" s="137" t="s">
        <v>225</v>
      </c>
      <c r="E1290" s="142" t="s">
        <v>1</v>
      </c>
      <c r="F1290" s="143" t="s">
        <v>1640</v>
      </c>
      <c r="G1290" s="140"/>
      <c r="H1290" s="144">
        <v>20.145</v>
      </c>
      <c r="I1290" s="61"/>
      <c r="J1290" s="140"/>
      <c r="K1290" s="140"/>
      <c r="L1290" s="194"/>
      <c r="M1290" s="140"/>
      <c r="N1290" s="140"/>
      <c r="O1290" s="140"/>
      <c r="P1290" s="140"/>
      <c r="Q1290" s="140"/>
      <c r="R1290" s="140"/>
      <c r="S1290" s="140"/>
      <c r="T1290" s="140"/>
      <c r="U1290" s="140"/>
      <c r="V1290" s="140"/>
      <c r="W1290" s="231"/>
      <c r="AT1290" s="60" t="s">
        <v>225</v>
      </c>
      <c r="AU1290" s="60" t="s">
        <v>93</v>
      </c>
      <c r="AV1290" s="13" t="s">
        <v>93</v>
      </c>
      <c r="AW1290" s="13" t="s">
        <v>38</v>
      </c>
      <c r="AX1290" s="13" t="s">
        <v>83</v>
      </c>
      <c r="AY1290" s="60" t="s">
        <v>216</v>
      </c>
    </row>
    <row r="1291" spans="1:51" s="14" customFormat="1" ht="12">
      <c r="A1291" s="145"/>
      <c r="B1291" s="146"/>
      <c r="C1291" s="145"/>
      <c r="D1291" s="137" t="s">
        <v>225</v>
      </c>
      <c r="E1291" s="147" t="s">
        <v>163</v>
      </c>
      <c r="F1291" s="148" t="s">
        <v>229</v>
      </c>
      <c r="G1291" s="145"/>
      <c r="H1291" s="149">
        <v>158.79</v>
      </c>
      <c r="I1291" s="63"/>
      <c r="J1291" s="145"/>
      <c r="K1291" s="145"/>
      <c r="L1291" s="194"/>
      <c r="M1291" s="140"/>
      <c r="N1291" s="140"/>
      <c r="O1291" s="140"/>
      <c r="P1291" s="140"/>
      <c r="Q1291" s="140"/>
      <c r="R1291" s="140"/>
      <c r="S1291" s="140"/>
      <c r="T1291" s="140"/>
      <c r="U1291" s="140"/>
      <c r="V1291" s="140"/>
      <c r="W1291" s="231"/>
      <c r="AT1291" s="62" t="s">
        <v>225</v>
      </c>
      <c r="AU1291" s="62" t="s">
        <v>93</v>
      </c>
      <c r="AV1291" s="14" t="s">
        <v>223</v>
      </c>
      <c r="AW1291" s="14" t="s">
        <v>38</v>
      </c>
      <c r="AX1291" s="14" t="s">
        <v>91</v>
      </c>
      <c r="AY1291" s="62" t="s">
        <v>216</v>
      </c>
    </row>
    <row r="1292" spans="1:65" s="2" customFormat="1" ht="16.5" customHeight="1">
      <c r="A1292" s="83"/>
      <c r="B1292" s="84"/>
      <c r="C1292" s="130" t="s">
        <v>1641</v>
      </c>
      <c r="D1292" s="130" t="s">
        <v>218</v>
      </c>
      <c r="E1292" s="131" t="s">
        <v>1642</v>
      </c>
      <c r="F1292" s="132" t="s">
        <v>1643</v>
      </c>
      <c r="G1292" s="133" t="s">
        <v>221</v>
      </c>
      <c r="H1292" s="134">
        <v>158.79</v>
      </c>
      <c r="I1292" s="57"/>
      <c r="J1292" s="187">
        <f>ROUND(I1292*H1292,2)</f>
        <v>0</v>
      </c>
      <c r="K1292" s="132" t="s">
        <v>222</v>
      </c>
      <c r="L1292" s="188">
        <f>J1292</f>
        <v>0</v>
      </c>
      <c r="M1292" s="217"/>
      <c r="N1292" s="217"/>
      <c r="O1292" s="217"/>
      <c r="P1292" s="217"/>
      <c r="Q1292" s="217"/>
      <c r="R1292" s="217"/>
      <c r="S1292" s="217"/>
      <c r="T1292" s="217"/>
      <c r="U1292" s="217"/>
      <c r="V1292" s="217"/>
      <c r="W1292" s="249"/>
      <c r="X1292" s="26"/>
      <c r="Y1292" s="26"/>
      <c r="Z1292" s="26"/>
      <c r="AA1292" s="26"/>
      <c r="AB1292" s="26"/>
      <c r="AC1292" s="26"/>
      <c r="AD1292" s="26"/>
      <c r="AE1292" s="26"/>
      <c r="AR1292" s="58" t="s">
        <v>312</v>
      </c>
      <c r="AT1292" s="58" t="s">
        <v>218</v>
      </c>
      <c r="AU1292" s="58" t="s">
        <v>93</v>
      </c>
      <c r="AY1292" s="18" t="s">
        <v>216</v>
      </c>
      <c r="BE1292" s="59">
        <f>IF(N1292="základní",J1292,0)</f>
        <v>0</v>
      </c>
      <c r="BF1292" s="59">
        <f>IF(N1292="snížená",J1292,0)</f>
        <v>0</v>
      </c>
      <c r="BG1292" s="59">
        <f>IF(N1292="zákl. přenesená",J1292,0)</f>
        <v>0</v>
      </c>
      <c r="BH1292" s="59">
        <f>IF(N1292="sníž. přenesená",J1292,0)</f>
        <v>0</v>
      </c>
      <c r="BI1292" s="59">
        <f>IF(N1292="nulová",J1292,0)</f>
        <v>0</v>
      </c>
      <c r="BJ1292" s="18" t="s">
        <v>91</v>
      </c>
      <c r="BK1292" s="59">
        <f>ROUND(I1292*H1292,2)</f>
        <v>0</v>
      </c>
      <c r="BL1292" s="18" t="s">
        <v>312</v>
      </c>
      <c r="BM1292" s="58" t="s">
        <v>1644</v>
      </c>
    </row>
    <row r="1293" spans="1:51" s="13" customFormat="1" ht="12">
      <c r="A1293" s="140"/>
      <c r="B1293" s="141"/>
      <c r="C1293" s="140"/>
      <c r="D1293" s="137" t="s">
        <v>225</v>
      </c>
      <c r="E1293" s="142" t="s">
        <v>1</v>
      </c>
      <c r="F1293" s="143" t="s">
        <v>163</v>
      </c>
      <c r="G1293" s="140"/>
      <c r="H1293" s="144">
        <v>158.79</v>
      </c>
      <c r="I1293" s="61"/>
      <c r="J1293" s="140"/>
      <c r="K1293" s="140"/>
      <c r="L1293" s="194"/>
      <c r="M1293" s="140"/>
      <c r="N1293" s="140"/>
      <c r="O1293" s="140"/>
      <c r="P1293" s="140"/>
      <c r="Q1293" s="140"/>
      <c r="R1293" s="140"/>
      <c r="S1293" s="140"/>
      <c r="T1293" s="140"/>
      <c r="U1293" s="140"/>
      <c r="V1293" s="140"/>
      <c r="W1293" s="231"/>
      <c r="AT1293" s="60" t="s">
        <v>225</v>
      </c>
      <c r="AU1293" s="60" t="s">
        <v>93</v>
      </c>
      <c r="AV1293" s="13" t="s">
        <v>93</v>
      </c>
      <c r="AW1293" s="13" t="s">
        <v>38</v>
      </c>
      <c r="AX1293" s="13" t="s">
        <v>91</v>
      </c>
      <c r="AY1293" s="60" t="s">
        <v>216</v>
      </c>
    </row>
    <row r="1294" spans="1:65" s="2" customFormat="1" ht="24.2" customHeight="1">
      <c r="A1294" s="83"/>
      <c r="B1294" s="84"/>
      <c r="C1294" s="130" t="s">
        <v>1645</v>
      </c>
      <c r="D1294" s="130" t="s">
        <v>218</v>
      </c>
      <c r="E1294" s="131" t="s">
        <v>1646</v>
      </c>
      <c r="F1294" s="132" t="s">
        <v>1647</v>
      </c>
      <c r="G1294" s="133" t="s">
        <v>237</v>
      </c>
      <c r="H1294" s="134">
        <v>43.2</v>
      </c>
      <c r="I1294" s="57"/>
      <c r="J1294" s="187">
        <f>ROUND(I1294*H1294,2)</f>
        <v>0</v>
      </c>
      <c r="K1294" s="132" t="s">
        <v>222</v>
      </c>
      <c r="L1294" s="188">
        <f>J1294</f>
        <v>0</v>
      </c>
      <c r="M1294" s="217"/>
      <c r="N1294" s="217"/>
      <c r="O1294" s="217"/>
      <c r="P1294" s="217"/>
      <c r="Q1294" s="217"/>
      <c r="R1294" s="217"/>
      <c r="S1294" s="217"/>
      <c r="T1294" s="217"/>
      <c r="U1294" s="217"/>
      <c r="V1294" s="217"/>
      <c r="W1294" s="249"/>
      <c r="X1294" s="26"/>
      <c r="Y1294" s="26"/>
      <c r="Z1294" s="26"/>
      <c r="AA1294" s="26"/>
      <c r="AB1294" s="26"/>
      <c r="AC1294" s="26"/>
      <c r="AD1294" s="26"/>
      <c r="AE1294" s="26"/>
      <c r="AR1294" s="58" t="s">
        <v>312</v>
      </c>
      <c r="AT1294" s="58" t="s">
        <v>218</v>
      </c>
      <c r="AU1294" s="58" t="s">
        <v>93</v>
      </c>
      <c r="AY1294" s="18" t="s">
        <v>216</v>
      </c>
      <c r="BE1294" s="59">
        <f>IF(N1294="základní",J1294,0)</f>
        <v>0</v>
      </c>
      <c r="BF1294" s="59">
        <f>IF(N1294="snížená",J1294,0)</f>
        <v>0</v>
      </c>
      <c r="BG1294" s="59">
        <f>IF(N1294="zákl. přenesená",J1294,0)</f>
        <v>0</v>
      </c>
      <c r="BH1294" s="59">
        <f>IF(N1294="sníž. přenesená",J1294,0)</f>
        <v>0</v>
      </c>
      <c r="BI1294" s="59">
        <f>IF(N1294="nulová",J1294,0)</f>
        <v>0</v>
      </c>
      <c r="BJ1294" s="18" t="s">
        <v>91</v>
      </c>
      <c r="BK1294" s="59">
        <f>ROUND(I1294*H1294,2)</f>
        <v>0</v>
      </c>
      <c r="BL1294" s="18" t="s">
        <v>312</v>
      </c>
      <c r="BM1294" s="58" t="s">
        <v>1648</v>
      </c>
    </row>
    <row r="1295" spans="1:51" s="13" customFormat="1" ht="12">
      <c r="A1295" s="140"/>
      <c r="B1295" s="141"/>
      <c r="C1295" s="140"/>
      <c r="D1295" s="137" t="s">
        <v>225</v>
      </c>
      <c r="E1295" s="142" t="s">
        <v>1</v>
      </c>
      <c r="F1295" s="143" t="s">
        <v>1649</v>
      </c>
      <c r="G1295" s="140"/>
      <c r="H1295" s="144">
        <v>1</v>
      </c>
      <c r="I1295" s="61"/>
      <c r="J1295" s="140"/>
      <c r="K1295" s="140"/>
      <c r="L1295" s="194"/>
      <c r="M1295" s="140"/>
      <c r="N1295" s="140"/>
      <c r="O1295" s="140"/>
      <c r="P1295" s="140"/>
      <c r="Q1295" s="140"/>
      <c r="R1295" s="140"/>
      <c r="S1295" s="140"/>
      <c r="T1295" s="140"/>
      <c r="U1295" s="140"/>
      <c r="V1295" s="140"/>
      <c r="W1295" s="231"/>
      <c r="AT1295" s="60" t="s">
        <v>225</v>
      </c>
      <c r="AU1295" s="60" t="s">
        <v>93</v>
      </c>
      <c r="AV1295" s="13" t="s">
        <v>93</v>
      </c>
      <c r="AW1295" s="13" t="s">
        <v>38</v>
      </c>
      <c r="AX1295" s="13" t="s">
        <v>83</v>
      </c>
      <c r="AY1295" s="60" t="s">
        <v>216</v>
      </c>
    </row>
    <row r="1296" spans="1:51" s="13" customFormat="1" ht="12">
      <c r="A1296" s="140"/>
      <c r="B1296" s="141"/>
      <c r="C1296" s="140"/>
      <c r="D1296" s="137" t="s">
        <v>225</v>
      </c>
      <c r="E1296" s="142" t="s">
        <v>1</v>
      </c>
      <c r="F1296" s="143" t="s">
        <v>1650</v>
      </c>
      <c r="G1296" s="140"/>
      <c r="H1296" s="144">
        <v>1</v>
      </c>
      <c r="I1296" s="61"/>
      <c r="J1296" s="140"/>
      <c r="K1296" s="140"/>
      <c r="L1296" s="194"/>
      <c r="M1296" s="140"/>
      <c r="N1296" s="140"/>
      <c r="O1296" s="140"/>
      <c r="P1296" s="140"/>
      <c r="Q1296" s="140"/>
      <c r="R1296" s="140"/>
      <c r="S1296" s="140"/>
      <c r="T1296" s="140"/>
      <c r="U1296" s="140"/>
      <c r="V1296" s="140"/>
      <c r="W1296" s="231"/>
      <c r="AT1296" s="60" t="s">
        <v>225</v>
      </c>
      <c r="AU1296" s="60" t="s">
        <v>93</v>
      </c>
      <c r="AV1296" s="13" t="s">
        <v>93</v>
      </c>
      <c r="AW1296" s="13" t="s">
        <v>38</v>
      </c>
      <c r="AX1296" s="13" t="s">
        <v>83</v>
      </c>
      <c r="AY1296" s="60" t="s">
        <v>216</v>
      </c>
    </row>
    <row r="1297" spans="1:51" s="13" customFormat="1" ht="12">
      <c r="A1297" s="140"/>
      <c r="B1297" s="141"/>
      <c r="C1297" s="140"/>
      <c r="D1297" s="137" t="s">
        <v>225</v>
      </c>
      <c r="E1297" s="142" t="s">
        <v>1</v>
      </c>
      <c r="F1297" s="143" t="s">
        <v>1651</v>
      </c>
      <c r="G1297" s="140"/>
      <c r="H1297" s="144">
        <v>1</v>
      </c>
      <c r="I1297" s="61"/>
      <c r="J1297" s="140"/>
      <c r="K1297" s="140"/>
      <c r="L1297" s="194"/>
      <c r="M1297" s="140"/>
      <c r="N1297" s="140"/>
      <c r="O1297" s="140"/>
      <c r="P1297" s="140"/>
      <c r="Q1297" s="140"/>
      <c r="R1297" s="140"/>
      <c r="S1297" s="140"/>
      <c r="T1297" s="140"/>
      <c r="U1297" s="140"/>
      <c r="V1297" s="140"/>
      <c r="W1297" s="231"/>
      <c r="AT1297" s="60" t="s">
        <v>225</v>
      </c>
      <c r="AU1297" s="60" t="s">
        <v>93</v>
      </c>
      <c r="AV1297" s="13" t="s">
        <v>93</v>
      </c>
      <c r="AW1297" s="13" t="s">
        <v>38</v>
      </c>
      <c r="AX1297" s="13" t="s">
        <v>83</v>
      </c>
      <c r="AY1297" s="60" t="s">
        <v>216</v>
      </c>
    </row>
    <row r="1298" spans="1:51" s="13" customFormat="1" ht="12">
      <c r="A1298" s="140"/>
      <c r="B1298" s="141"/>
      <c r="C1298" s="140"/>
      <c r="D1298" s="137" t="s">
        <v>225</v>
      </c>
      <c r="E1298" s="142" t="s">
        <v>1</v>
      </c>
      <c r="F1298" s="143" t="s">
        <v>1652</v>
      </c>
      <c r="G1298" s="140"/>
      <c r="H1298" s="144">
        <v>1.8</v>
      </c>
      <c r="I1298" s="61"/>
      <c r="J1298" s="140"/>
      <c r="K1298" s="140"/>
      <c r="L1298" s="194"/>
      <c r="M1298" s="140"/>
      <c r="N1298" s="140"/>
      <c r="O1298" s="140"/>
      <c r="P1298" s="140"/>
      <c r="Q1298" s="140"/>
      <c r="R1298" s="140"/>
      <c r="S1298" s="140"/>
      <c r="T1298" s="140"/>
      <c r="U1298" s="140"/>
      <c r="V1298" s="140"/>
      <c r="W1298" s="231"/>
      <c r="AT1298" s="60" t="s">
        <v>225</v>
      </c>
      <c r="AU1298" s="60" t="s">
        <v>93</v>
      </c>
      <c r="AV1298" s="13" t="s">
        <v>93</v>
      </c>
      <c r="AW1298" s="13" t="s">
        <v>38</v>
      </c>
      <c r="AX1298" s="13" t="s">
        <v>83</v>
      </c>
      <c r="AY1298" s="60" t="s">
        <v>216</v>
      </c>
    </row>
    <row r="1299" spans="1:51" s="13" customFormat="1" ht="12">
      <c r="A1299" s="140"/>
      <c r="B1299" s="141"/>
      <c r="C1299" s="140"/>
      <c r="D1299" s="137" t="s">
        <v>225</v>
      </c>
      <c r="E1299" s="142" t="s">
        <v>1</v>
      </c>
      <c r="F1299" s="143" t="s">
        <v>1653</v>
      </c>
      <c r="G1299" s="140"/>
      <c r="H1299" s="144">
        <v>1.5</v>
      </c>
      <c r="I1299" s="61"/>
      <c r="J1299" s="140"/>
      <c r="K1299" s="140"/>
      <c r="L1299" s="194"/>
      <c r="M1299" s="140"/>
      <c r="N1299" s="140"/>
      <c r="O1299" s="140"/>
      <c r="P1299" s="140"/>
      <c r="Q1299" s="140"/>
      <c r="R1299" s="140"/>
      <c r="S1299" s="140"/>
      <c r="T1299" s="140"/>
      <c r="U1299" s="140"/>
      <c r="V1299" s="140"/>
      <c r="W1299" s="231"/>
      <c r="AT1299" s="60" t="s">
        <v>225</v>
      </c>
      <c r="AU1299" s="60" t="s">
        <v>93</v>
      </c>
      <c r="AV1299" s="13" t="s">
        <v>93</v>
      </c>
      <c r="AW1299" s="13" t="s">
        <v>38</v>
      </c>
      <c r="AX1299" s="13" t="s">
        <v>83</v>
      </c>
      <c r="AY1299" s="60" t="s">
        <v>216</v>
      </c>
    </row>
    <row r="1300" spans="1:51" s="13" customFormat="1" ht="12">
      <c r="A1300" s="140"/>
      <c r="B1300" s="141"/>
      <c r="C1300" s="140"/>
      <c r="D1300" s="137" t="s">
        <v>225</v>
      </c>
      <c r="E1300" s="142" t="s">
        <v>1</v>
      </c>
      <c r="F1300" s="143" t="s">
        <v>1654</v>
      </c>
      <c r="G1300" s="140"/>
      <c r="H1300" s="144">
        <v>1</v>
      </c>
      <c r="I1300" s="61"/>
      <c r="J1300" s="140"/>
      <c r="K1300" s="140"/>
      <c r="L1300" s="194"/>
      <c r="M1300" s="140"/>
      <c r="N1300" s="140"/>
      <c r="O1300" s="140"/>
      <c r="P1300" s="140"/>
      <c r="Q1300" s="140"/>
      <c r="R1300" s="140"/>
      <c r="S1300" s="140"/>
      <c r="T1300" s="140"/>
      <c r="U1300" s="140"/>
      <c r="V1300" s="140"/>
      <c r="W1300" s="231"/>
      <c r="AT1300" s="60" t="s">
        <v>225</v>
      </c>
      <c r="AU1300" s="60" t="s">
        <v>93</v>
      </c>
      <c r="AV1300" s="13" t="s">
        <v>93</v>
      </c>
      <c r="AW1300" s="13" t="s">
        <v>38</v>
      </c>
      <c r="AX1300" s="13" t="s">
        <v>83</v>
      </c>
      <c r="AY1300" s="60" t="s">
        <v>216</v>
      </c>
    </row>
    <row r="1301" spans="1:51" s="13" customFormat="1" ht="12">
      <c r="A1301" s="140"/>
      <c r="B1301" s="141"/>
      <c r="C1301" s="140"/>
      <c r="D1301" s="137" t="s">
        <v>225</v>
      </c>
      <c r="E1301" s="142" t="s">
        <v>1</v>
      </c>
      <c r="F1301" s="143" t="s">
        <v>1655</v>
      </c>
      <c r="G1301" s="140"/>
      <c r="H1301" s="144">
        <v>1</v>
      </c>
      <c r="I1301" s="61"/>
      <c r="J1301" s="140"/>
      <c r="K1301" s="140"/>
      <c r="L1301" s="194"/>
      <c r="M1301" s="140"/>
      <c r="N1301" s="140"/>
      <c r="O1301" s="140"/>
      <c r="P1301" s="140"/>
      <c r="Q1301" s="140"/>
      <c r="R1301" s="140"/>
      <c r="S1301" s="140"/>
      <c r="T1301" s="140"/>
      <c r="U1301" s="140"/>
      <c r="V1301" s="140"/>
      <c r="W1301" s="231"/>
      <c r="AT1301" s="60" t="s">
        <v>225</v>
      </c>
      <c r="AU1301" s="60" t="s">
        <v>93</v>
      </c>
      <c r="AV1301" s="13" t="s">
        <v>93</v>
      </c>
      <c r="AW1301" s="13" t="s">
        <v>38</v>
      </c>
      <c r="AX1301" s="13" t="s">
        <v>83</v>
      </c>
      <c r="AY1301" s="60" t="s">
        <v>216</v>
      </c>
    </row>
    <row r="1302" spans="1:51" s="13" customFormat="1" ht="12">
      <c r="A1302" s="140"/>
      <c r="B1302" s="141"/>
      <c r="C1302" s="140"/>
      <c r="D1302" s="137" t="s">
        <v>225</v>
      </c>
      <c r="E1302" s="142" t="s">
        <v>1</v>
      </c>
      <c r="F1302" s="143" t="s">
        <v>1656</v>
      </c>
      <c r="G1302" s="140"/>
      <c r="H1302" s="144">
        <v>1.8</v>
      </c>
      <c r="I1302" s="61"/>
      <c r="J1302" s="140"/>
      <c r="K1302" s="140"/>
      <c r="L1302" s="194"/>
      <c r="M1302" s="140"/>
      <c r="N1302" s="140"/>
      <c r="O1302" s="140"/>
      <c r="P1302" s="140"/>
      <c r="Q1302" s="140"/>
      <c r="R1302" s="140"/>
      <c r="S1302" s="140"/>
      <c r="T1302" s="140"/>
      <c r="U1302" s="140"/>
      <c r="V1302" s="140"/>
      <c r="W1302" s="231"/>
      <c r="AT1302" s="60" t="s">
        <v>225</v>
      </c>
      <c r="AU1302" s="60" t="s">
        <v>93</v>
      </c>
      <c r="AV1302" s="13" t="s">
        <v>93</v>
      </c>
      <c r="AW1302" s="13" t="s">
        <v>38</v>
      </c>
      <c r="AX1302" s="13" t="s">
        <v>83</v>
      </c>
      <c r="AY1302" s="60" t="s">
        <v>216</v>
      </c>
    </row>
    <row r="1303" spans="1:51" s="13" customFormat="1" ht="12">
      <c r="A1303" s="140"/>
      <c r="B1303" s="141"/>
      <c r="C1303" s="140"/>
      <c r="D1303" s="137" t="s">
        <v>225</v>
      </c>
      <c r="E1303" s="142" t="s">
        <v>1</v>
      </c>
      <c r="F1303" s="143" t="s">
        <v>1657</v>
      </c>
      <c r="G1303" s="140"/>
      <c r="H1303" s="144">
        <v>1.5</v>
      </c>
      <c r="I1303" s="61"/>
      <c r="J1303" s="140"/>
      <c r="K1303" s="140"/>
      <c r="L1303" s="194"/>
      <c r="M1303" s="140"/>
      <c r="N1303" s="140"/>
      <c r="O1303" s="140"/>
      <c r="P1303" s="140"/>
      <c r="Q1303" s="140"/>
      <c r="R1303" s="140"/>
      <c r="S1303" s="140"/>
      <c r="T1303" s="140"/>
      <c r="U1303" s="140"/>
      <c r="V1303" s="140"/>
      <c r="W1303" s="231"/>
      <c r="AT1303" s="60" t="s">
        <v>225</v>
      </c>
      <c r="AU1303" s="60" t="s">
        <v>93</v>
      </c>
      <c r="AV1303" s="13" t="s">
        <v>93</v>
      </c>
      <c r="AW1303" s="13" t="s">
        <v>38</v>
      </c>
      <c r="AX1303" s="13" t="s">
        <v>83</v>
      </c>
      <c r="AY1303" s="60" t="s">
        <v>216</v>
      </c>
    </row>
    <row r="1304" spans="1:51" s="13" customFormat="1" ht="12">
      <c r="A1304" s="140"/>
      <c r="B1304" s="141"/>
      <c r="C1304" s="140"/>
      <c r="D1304" s="137" t="s">
        <v>225</v>
      </c>
      <c r="E1304" s="142" t="s">
        <v>1</v>
      </c>
      <c r="F1304" s="143" t="s">
        <v>1658</v>
      </c>
      <c r="G1304" s="140"/>
      <c r="H1304" s="144">
        <v>1.8</v>
      </c>
      <c r="I1304" s="61"/>
      <c r="J1304" s="140"/>
      <c r="K1304" s="140"/>
      <c r="L1304" s="194"/>
      <c r="M1304" s="140"/>
      <c r="N1304" s="140"/>
      <c r="O1304" s="140"/>
      <c r="P1304" s="140"/>
      <c r="Q1304" s="140"/>
      <c r="R1304" s="140"/>
      <c r="S1304" s="140"/>
      <c r="T1304" s="140"/>
      <c r="U1304" s="140"/>
      <c r="V1304" s="140"/>
      <c r="W1304" s="231"/>
      <c r="AT1304" s="60" t="s">
        <v>225</v>
      </c>
      <c r="AU1304" s="60" t="s">
        <v>93</v>
      </c>
      <c r="AV1304" s="13" t="s">
        <v>93</v>
      </c>
      <c r="AW1304" s="13" t="s">
        <v>38</v>
      </c>
      <c r="AX1304" s="13" t="s">
        <v>83</v>
      </c>
      <c r="AY1304" s="60" t="s">
        <v>216</v>
      </c>
    </row>
    <row r="1305" spans="1:51" s="13" customFormat="1" ht="12">
      <c r="A1305" s="140"/>
      <c r="B1305" s="141"/>
      <c r="C1305" s="140"/>
      <c r="D1305" s="137" t="s">
        <v>225</v>
      </c>
      <c r="E1305" s="142" t="s">
        <v>1</v>
      </c>
      <c r="F1305" s="143" t="s">
        <v>1659</v>
      </c>
      <c r="G1305" s="140"/>
      <c r="H1305" s="144">
        <v>1.5</v>
      </c>
      <c r="I1305" s="61"/>
      <c r="J1305" s="140"/>
      <c r="K1305" s="140"/>
      <c r="L1305" s="194"/>
      <c r="M1305" s="140"/>
      <c r="N1305" s="140"/>
      <c r="O1305" s="140"/>
      <c r="P1305" s="140"/>
      <c r="Q1305" s="140"/>
      <c r="R1305" s="140"/>
      <c r="S1305" s="140"/>
      <c r="T1305" s="140"/>
      <c r="U1305" s="140"/>
      <c r="V1305" s="140"/>
      <c r="W1305" s="231"/>
      <c r="AT1305" s="60" t="s">
        <v>225</v>
      </c>
      <c r="AU1305" s="60" t="s">
        <v>93</v>
      </c>
      <c r="AV1305" s="13" t="s">
        <v>93</v>
      </c>
      <c r="AW1305" s="13" t="s">
        <v>38</v>
      </c>
      <c r="AX1305" s="13" t="s">
        <v>83</v>
      </c>
      <c r="AY1305" s="60" t="s">
        <v>216</v>
      </c>
    </row>
    <row r="1306" spans="1:51" s="13" customFormat="1" ht="12">
      <c r="A1306" s="140"/>
      <c r="B1306" s="141"/>
      <c r="C1306" s="140"/>
      <c r="D1306" s="137" t="s">
        <v>225</v>
      </c>
      <c r="E1306" s="142" t="s">
        <v>1</v>
      </c>
      <c r="F1306" s="143" t="s">
        <v>1660</v>
      </c>
      <c r="G1306" s="140"/>
      <c r="H1306" s="144">
        <v>1</v>
      </c>
      <c r="I1306" s="61"/>
      <c r="J1306" s="140"/>
      <c r="K1306" s="140"/>
      <c r="L1306" s="194"/>
      <c r="M1306" s="140"/>
      <c r="N1306" s="140"/>
      <c r="O1306" s="140"/>
      <c r="P1306" s="140"/>
      <c r="Q1306" s="140"/>
      <c r="R1306" s="140"/>
      <c r="S1306" s="140"/>
      <c r="T1306" s="140"/>
      <c r="U1306" s="140"/>
      <c r="V1306" s="140"/>
      <c r="W1306" s="231"/>
      <c r="AT1306" s="60" t="s">
        <v>225</v>
      </c>
      <c r="AU1306" s="60" t="s">
        <v>93</v>
      </c>
      <c r="AV1306" s="13" t="s">
        <v>93</v>
      </c>
      <c r="AW1306" s="13" t="s">
        <v>38</v>
      </c>
      <c r="AX1306" s="13" t="s">
        <v>83</v>
      </c>
      <c r="AY1306" s="60" t="s">
        <v>216</v>
      </c>
    </row>
    <row r="1307" spans="1:51" s="13" customFormat="1" ht="12">
      <c r="A1307" s="140"/>
      <c r="B1307" s="141"/>
      <c r="C1307" s="140"/>
      <c r="D1307" s="137" t="s">
        <v>225</v>
      </c>
      <c r="E1307" s="142" t="s">
        <v>1</v>
      </c>
      <c r="F1307" s="143" t="s">
        <v>1661</v>
      </c>
      <c r="G1307" s="140"/>
      <c r="H1307" s="144">
        <v>1</v>
      </c>
      <c r="I1307" s="61"/>
      <c r="J1307" s="140"/>
      <c r="K1307" s="140"/>
      <c r="L1307" s="194"/>
      <c r="M1307" s="140"/>
      <c r="N1307" s="140"/>
      <c r="O1307" s="140"/>
      <c r="P1307" s="140"/>
      <c r="Q1307" s="140"/>
      <c r="R1307" s="140"/>
      <c r="S1307" s="140"/>
      <c r="T1307" s="140"/>
      <c r="U1307" s="140"/>
      <c r="V1307" s="140"/>
      <c r="W1307" s="231"/>
      <c r="AT1307" s="60" t="s">
        <v>225</v>
      </c>
      <c r="AU1307" s="60" t="s">
        <v>93</v>
      </c>
      <c r="AV1307" s="13" t="s">
        <v>93</v>
      </c>
      <c r="AW1307" s="13" t="s">
        <v>38</v>
      </c>
      <c r="AX1307" s="13" t="s">
        <v>83</v>
      </c>
      <c r="AY1307" s="60" t="s">
        <v>216</v>
      </c>
    </row>
    <row r="1308" spans="1:51" s="13" customFormat="1" ht="12">
      <c r="A1308" s="140"/>
      <c r="B1308" s="141"/>
      <c r="C1308" s="140"/>
      <c r="D1308" s="137" t="s">
        <v>225</v>
      </c>
      <c r="E1308" s="142" t="s">
        <v>1</v>
      </c>
      <c r="F1308" s="143" t="s">
        <v>1662</v>
      </c>
      <c r="G1308" s="140"/>
      <c r="H1308" s="144">
        <v>1.8</v>
      </c>
      <c r="I1308" s="61"/>
      <c r="J1308" s="140"/>
      <c r="K1308" s="140"/>
      <c r="L1308" s="194"/>
      <c r="M1308" s="140"/>
      <c r="N1308" s="140"/>
      <c r="O1308" s="140"/>
      <c r="P1308" s="140"/>
      <c r="Q1308" s="140"/>
      <c r="R1308" s="140"/>
      <c r="S1308" s="140"/>
      <c r="T1308" s="140"/>
      <c r="U1308" s="140"/>
      <c r="V1308" s="140"/>
      <c r="W1308" s="231"/>
      <c r="AT1308" s="60" t="s">
        <v>225</v>
      </c>
      <c r="AU1308" s="60" t="s">
        <v>93</v>
      </c>
      <c r="AV1308" s="13" t="s">
        <v>93</v>
      </c>
      <c r="AW1308" s="13" t="s">
        <v>38</v>
      </c>
      <c r="AX1308" s="13" t="s">
        <v>83</v>
      </c>
      <c r="AY1308" s="60" t="s">
        <v>216</v>
      </c>
    </row>
    <row r="1309" spans="1:51" s="13" customFormat="1" ht="12">
      <c r="A1309" s="140"/>
      <c r="B1309" s="141"/>
      <c r="C1309" s="140"/>
      <c r="D1309" s="137" t="s">
        <v>225</v>
      </c>
      <c r="E1309" s="142" t="s">
        <v>1</v>
      </c>
      <c r="F1309" s="143" t="s">
        <v>1663</v>
      </c>
      <c r="G1309" s="140"/>
      <c r="H1309" s="144">
        <v>1.5</v>
      </c>
      <c r="I1309" s="61"/>
      <c r="J1309" s="140"/>
      <c r="K1309" s="140"/>
      <c r="L1309" s="194"/>
      <c r="M1309" s="140"/>
      <c r="N1309" s="140"/>
      <c r="O1309" s="140"/>
      <c r="P1309" s="140"/>
      <c r="Q1309" s="140"/>
      <c r="R1309" s="140"/>
      <c r="S1309" s="140"/>
      <c r="T1309" s="140"/>
      <c r="U1309" s="140"/>
      <c r="V1309" s="140"/>
      <c r="W1309" s="231"/>
      <c r="AT1309" s="60" t="s">
        <v>225</v>
      </c>
      <c r="AU1309" s="60" t="s">
        <v>93</v>
      </c>
      <c r="AV1309" s="13" t="s">
        <v>93</v>
      </c>
      <c r="AW1309" s="13" t="s">
        <v>38</v>
      </c>
      <c r="AX1309" s="13" t="s">
        <v>83</v>
      </c>
      <c r="AY1309" s="60" t="s">
        <v>216</v>
      </c>
    </row>
    <row r="1310" spans="1:51" s="13" customFormat="1" ht="12">
      <c r="A1310" s="140"/>
      <c r="B1310" s="141"/>
      <c r="C1310" s="140"/>
      <c r="D1310" s="137" t="s">
        <v>225</v>
      </c>
      <c r="E1310" s="142" t="s">
        <v>1</v>
      </c>
      <c r="F1310" s="143" t="s">
        <v>1664</v>
      </c>
      <c r="G1310" s="140"/>
      <c r="H1310" s="144">
        <v>1.5</v>
      </c>
      <c r="I1310" s="61"/>
      <c r="J1310" s="140"/>
      <c r="K1310" s="140"/>
      <c r="L1310" s="194"/>
      <c r="M1310" s="140"/>
      <c r="N1310" s="140"/>
      <c r="O1310" s="140"/>
      <c r="P1310" s="140"/>
      <c r="Q1310" s="140"/>
      <c r="R1310" s="140"/>
      <c r="S1310" s="140"/>
      <c r="T1310" s="140"/>
      <c r="U1310" s="140"/>
      <c r="V1310" s="140"/>
      <c r="W1310" s="231"/>
      <c r="AT1310" s="60" t="s">
        <v>225</v>
      </c>
      <c r="AU1310" s="60" t="s">
        <v>93</v>
      </c>
      <c r="AV1310" s="13" t="s">
        <v>93</v>
      </c>
      <c r="AW1310" s="13" t="s">
        <v>38</v>
      </c>
      <c r="AX1310" s="13" t="s">
        <v>83</v>
      </c>
      <c r="AY1310" s="60" t="s">
        <v>216</v>
      </c>
    </row>
    <row r="1311" spans="1:51" s="13" customFormat="1" ht="12">
      <c r="A1311" s="140"/>
      <c r="B1311" s="141"/>
      <c r="C1311" s="140"/>
      <c r="D1311" s="137" t="s">
        <v>225</v>
      </c>
      <c r="E1311" s="142" t="s">
        <v>1</v>
      </c>
      <c r="F1311" s="143" t="s">
        <v>1665</v>
      </c>
      <c r="G1311" s="140"/>
      <c r="H1311" s="144">
        <v>0.9</v>
      </c>
      <c r="I1311" s="61"/>
      <c r="J1311" s="140"/>
      <c r="K1311" s="140"/>
      <c r="L1311" s="194"/>
      <c r="M1311" s="140"/>
      <c r="N1311" s="140"/>
      <c r="O1311" s="140"/>
      <c r="P1311" s="140"/>
      <c r="Q1311" s="140"/>
      <c r="R1311" s="140"/>
      <c r="S1311" s="140"/>
      <c r="T1311" s="140"/>
      <c r="U1311" s="140"/>
      <c r="V1311" s="140"/>
      <c r="W1311" s="231"/>
      <c r="AT1311" s="60" t="s">
        <v>225</v>
      </c>
      <c r="AU1311" s="60" t="s">
        <v>93</v>
      </c>
      <c r="AV1311" s="13" t="s">
        <v>93</v>
      </c>
      <c r="AW1311" s="13" t="s">
        <v>38</v>
      </c>
      <c r="AX1311" s="13" t="s">
        <v>83</v>
      </c>
      <c r="AY1311" s="60" t="s">
        <v>216</v>
      </c>
    </row>
    <row r="1312" spans="1:51" s="13" customFormat="1" ht="12">
      <c r="A1312" s="140"/>
      <c r="B1312" s="141"/>
      <c r="C1312" s="140"/>
      <c r="D1312" s="137" t="s">
        <v>225</v>
      </c>
      <c r="E1312" s="142" t="s">
        <v>1</v>
      </c>
      <c r="F1312" s="143" t="s">
        <v>1666</v>
      </c>
      <c r="G1312" s="140"/>
      <c r="H1312" s="144">
        <v>1</v>
      </c>
      <c r="I1312" s="61"/>
      <c r="J1312" s="140"/>
      <c r="K1312" s="140"/>
      <c r="L1312" s="194"/>
      <c r="M1312" s="140"/>
      <c r="N1312" s="140"/>
      <c r="O1312" s="140"/>
      <c r="P1312" s="140"/>
      <c r="Q1312" s="140"/>
      <c r="R1312" s="140"/>
      <c r="S1312" s="140"/>
      <c r="T1312" s="140"/>
      <c r="U1312" s="140"/>
      <c r="V1312" s="140"/>
      <c r="W1312" s="231"/>
      <c r="AT1312" s="60" t="s">
        <v>225</v>
      </c>
      <c r="AU1312" s="60" t="s">
        <v>93</v>
      </c>
      <c r="AV1312" s="13" t="s">
        <v>93</v>
      </c>
      <c r="AW1312" s="13" t="s">
        <v>38</v>
      </c>
      <c r="AX1312" s="13" t="s">
        <v>83</v>
      </c>
      <c r="AY1312" s="60" t="s">
        <v>216</v>
      </c>
    </row>
    <row r="1313" spans="1:51" s="13" customFormat="1" ht="12">
      <c r="A1313" s="140"/>
      <c r="B1313" s="141"/>
      <c r="C1313" s="140"/>
      <c r="D1313" s="137" t="s">
        <v>225</v>
      </c>
      <c r="E1313" s="142" t="s">
        <v>1</v>
      </c>
      <c r="F1313" s="143" t="s">
        <v>1667</v>
      </c>
      <c r="G1313" s="140"/>
      <c r="H1313" s="144">
        <v>1</v>
      </c>
      <c r="I1313" s="61"/>
      <c r="J1313" s="140"/>
      <c r="K1313" s="140"/>
      <c r="L1313" s="194"/>
      <c r="M1313" s="140"/>
      <c r="N1313" s="140"/>
      <c r="O1313" s="140"/>
      <c r="P1313" s="140"/>
      <c r="Q1313" s="140"/>
      <c r="R1313" s="140"/>
      <c r="S1313" s="140"/>
      <c r="T1313" s="140"/>
      <c r="U1313" s="140"/>
      <c r="V1313" s="140"/>
      <c r="W1313" s="231"/>
      <c r="AT1313" s="60" t="s">
        <v>225</v>
      </c>
      <c r="AU1313" s="60" t="s">
        <v>93</v>
      </c>
      <c r="AV1313" s="13" t="s">
        <v>93</v>
      </c>
      <c r="AW1313" s="13" t="s">
        <v>38</v>
      </c>
      <c r="AX1313" s="13" t="s">
        <v>83</v>
      </c>
      <c r="AY1313" s="60" t="s">
        <v>216</v>
      </c>
    </row>
    <row r="1314" spans="1:51" s="13" customFormat="1" ht="12">
      <c r="A1314" s="140"/>
      <c r="B1314" s="141"/>
      <c r="C1314" s="140"/>
      <c r="D1314" s="137" t="s">
        <v>225</v>
      </c>
      <c r="E1314" s="142" t="s">
        <v>1</v>
      </c>
      <c r="F1314" s="143" t="s">
        <v>1668</v>
      </c>
      <c r="G1314" s="140"/>
      <c r="H1314" s="144">
        <v>0.7</v>
      </c>
      <c r="I1314" s="61"/>
      <c r="J1314" s="140"/>
      <c r="K1314" s="140"/>
      <c r="L1314" s="194"/>
      <c r="M1314" s="140"/>
      <c r="N1314" s="140"/>
      <c r="O1314" s="140"/>
      <c r="P1314" s="140"/>
      <c r="Q1314" s="140"/>
      <c r="R1314" s="140"/>
      <c r="S1314" s="140"/>
      <c r="T1314" s="140"/>
      <c r="U1314" s="140"/>
      <c r="V1314" s="140"/>
      <c r="W1314" s="231"/>
      <c r="AT1314" s="60" t="s">
        <v>225</v>
      </c>
      <c r="AU1314" s="60" t="s">
        <v>93</v>
      </c>
      <c r="AV1314" s="13" t="s">
        <v>93</v>
      </c>
      <c r="AW1314" s="13" t="s">
        <v>38</v>
      </c>
      <c r="AX1314" s="13" t="s">
        <v>83</v>
      </c>
      <c r="AY1314" s="60" t="s">
        <v>216</v>
      </c>
    </row>
    <row r="1315" spans="1:51" s="13" customFormat="1" ht="12">
      <c r="A1315" s="140"/>
      <c r="B1315" s="141"/>
      <c r="C1315" s="140"/>
      <c r="D1315" s="137" t="s">
        <v>225</v>
      </c>
      <c r="E1315" s="142" t="s">
        <v>1</v>
      </c>
      <c r="F1315" s="143" t="s">
        <v>1669</v>
      </c>
      <c r="G1315" s="140"/>
      <c r="H1315" s="144">
        <v>0.4</v>
      </c>
      <c r="I1315" s="61"/>
      <c r="J1315" s="140"/>
      <c r="K1315" s="140"/>
      <c r="L1315" s="194"/>
      <c r="M1315" s="140"/>
      <c r="N1315" s="140"/>
      <c r="O1315" s="140"/>
      <c r="P1315" s="140"/>
      <c r="Q1315" s="140"/>
      <c r="R1315" s="140"/>
      <c r="S1315" s="140"/>
      <c r="T1315" s="140"/>
      <c r="U1315" s="140"/>
      <c r="V1315" s="140"/>
      <c r="W1315" s="231"/>
      <c r="AT1315" s="60" t="s">
        <v>225</v>
      </c>
      <c r="AU1315" s="60" t="s">
        <v>93</v>
      </c>
      <c r="AV1315" s="13" t="s">
        <v>93</v>
      </c>
      <c r="AW1315" s="13" t="s">
        <v>38</v>
      </c>
      <c r="AX1315" s="13" t="s">
        <v>83</v>
      </c>
      <c r="AY1315" s="60" t="s">
        <v>216</v>
      </c>
    </row>
    <row r="1316" spans="1:51" s="13" customFormat="1" ht="12">
      <c r="A1316" s="140"/>
      <c r="B1316" s="141"/>
      <c r="C1316" s="140"/>
      <c r="D1316" s="137" t="s">
        <v>225</v>
      </c>
      <c r="E1316" s="142" t="s">
        <v>1</v>
      </c>
      <c r="F1316" s="143" t="s">
        <v>1670</v>
      </c>
      <c r="G1316" s="140"/>
      <c r="H1316" s="144">
        <v>1.2</v>
      </c>
      <c r="I1316" s="61"/>
      <c r="J1316" s="140"/>
      <c r="K1316" s="140"/>
      <c r="L1316" s="194"/>
      <c r="M1316" s="140"/>
      <c r="N1316" s="140"/>
      <c r="O1316" s="140"/>
      <c r="P1316" s="140"/>
      <c r="Q1316" s="140"/>
      <c r="R1316" s="140"/>
      <c r="S1316" s="140"/>
      <c r="T1316" s="140"/>
      <c r="U1316" s="140"/>
      <c r="V1316" s="140"/>
      <c r="W1316" s="231"/>
      <c r="AT1316" s="60" t="s">
        <v>225</v>
      </c>
      <c r="AU1316" s="60" t="s">
        <v>93</v>
      </c>
      <c r="AV1316" s="13" t="s">
        <v>93</v>
      </c>
      <c r="AW1316" s="13" t="s">
        <v>38</v>
      </c>
      <c r="AX1316" s="13" t="s">
        <v>83</v>
      </c>
      <c r="AY1316" s="60" t="s">
        <v>216</v>
      </c>
    </row>
    <row r="1317" spans="1:51" s="13" customFormat="1" ht="12">
      <c r="A1317" s="140"/>
      <c r="B1317" s="141"/>
      <c r="C1317" s="140"/>
      <c r="D1317" s="137" t="s">
        <v>225</v>
      </c>
      <c r="E1317" s="142" t="s">
        <v>1</v>
      </c>
      <c r="F1317" s="143" t="s">
        <v>1671</v>
      </c>
      <c r="G1317" s="140"/>
      <c r="H1317" s="144">
        <v>3.6</v>
      </c>
      <c r="I1317" s="61"/>
      <c r="J1317" s="140"/>
      <c r="K1317" s="140"/>
      <c r="L1317" s="194"/>
      <c r="M1317" s="140"/>
      <c r="N1317" s="140"/>
      <c r="O1317" s="140"/>
      <c r="P1317" s="140"/>
      <c r="Q1317" s="140"/>
      <c r="R1317" s="140"/>
      <c r="S1317" s="140"/>
      <c r="T1317" s="140"/>
      <c r="U1317" s="140"/>
      <c r="V1317" s="140"/>
      <c r="W1317" s="231"/>
      <c r="AT1317" s="60" t="s">
        <v>225</v>
      </c>
      <c r="AU1317" s="60" t="s">
        <v>93</v>
      </c>
      <c r="AV1317" s="13" t="s">
        <v>93</v>
      </c>
      <c r="AW1317" s="13" t="s">
        <v>38</v>
      </c>
      <c r="AX1317" s="13" t="s">
        <v>83</v>
      </c>
      <c r="AY1317" s="60" t="s">
        <v>216</v>
      </c>
    </row>
    <row r="1318" spans="1:51" s="13" customFormat="1" ht="12">
      <c r="A1318" s="140"/>
      <c r="B1318" s="141"/>
      <c r="C1318" s="140"/>
      <c r="D1318" s="137" t="s">
        <v>225</v>
      </c>
      <c r="E1318" s="142" t="s">
        <v>1</v>
      </c>
      <c r="F1318" s="143" t="s">
        <v>1672</v>
      </c>
      <c r="G1318" s="140"/>
      <c r="H1318" s="144">
        <v>2.6</v>
      </c>
      <c r="I1318" s="61"/>
      <c r="J1318" s="140"/>
      <c r="K1318" s="140"/>
      <c r="L1318" s="194"/>
      <c r="M1318" s="140"/>
      <c r="N1318" s="140"/>
      <c r="O1318" s="140"/>
      <c r="P1318" s="140"/>
      <c r="Q1318" s="140"/>
      <c r="R1318" s="140"/>
      <c r="S1318" s="140"/>
      <c r="T1318" s="140"/>
      <c r="U1318" s="140"/>
      <c r="V1318" s="140"/>
      <c r="W1318" s="231"/>
      <c r="AT1318" s="60" t="s">
        <v>225</v>
      </c>
      <c r="AU1318" s="60" t="s">
        <v>93</v>
      </c>
      <c r="AV1318" s="13" t="s">
        <v>93</v>
      </c>
      <c r="AW1318" s="13" t="s">
        <v>38</v>
      </c>
      <c r="AX1318" s="13" t="s">
        <v>83</v>
      </c>
      <c r="AY1318" s="60" t="s">
        <v>216</v>
      </c>
    </row>
    <row r="1319" spans="1:51" s="13" customFormat="1" ht="12">
      <c r="A1319" s="140"/>
      <c r="B1319" s="141"/>
      <c r="C1319" s="140"/>
      <c r="D1319" s="137" t="s">
        <v>225</v>
      </c>
      <c r="E1319" s="142" t="s">
        <v>1</v>
      </c>
      <c r="F1319" s="143" t="s">
        <v>1673</v>
      </c>
      <c r="G1319" s="140"/>
      <c r="H1319" s="144">
        <v>5</v>
      </c>
      <c r="I1319" s="61"/>
      <c r="J1319" s="140"/>
      <c r="K1319" s="140"/>
      <c r="L1319" s="194"/>
      <c r="M1319" s="140"/>
      <c r="N1319" s="140"/>
      <c r="O1319" s="140"/>
      <c r="P1319" s="140"/>
      <c r="Q1319" s="140"/>
      <c r="R1319" s="140"/>
      <c r="S1319" s="140"/>
      <c r="T1319" s="140"/>
      <c r="U1319" s="140"/>
      <c r="V1319" s="140"/>
      <c r="W1319" s="231"/>
      <c r="AT1319" s="60" t="s">
        <v>225</v>
      </c>
      <c r="AU1319" s="60" t="s">
        <v>93</v>
      </c>
      <c r="AV1319" s="13" t="s">
        <v>93</v>
      </c>
      <c r="AW1319" s="13" t="s">
        <v>38</v>
      </c>
      <c r="AX1319" s="13" t="s">
        <v>83</v>
      </c>
      <c r="AY1319" s="60" t="s">
        <v>216</v>
      </c>
    </row>
    <row r="1320" spans="1:51" s="13" customFormat="1" ht="12">
      <c r="A1320" s="140"/>
      <c r="B1320" s="141"/>
      <c r="C1320" s="140"/>
      <c r="D1320" s="137" t="s">
        <v>225</v>
      </c>
      <c r="E1320" s="142" t="s">
        <v>1</v>
      </c>
      <c r="F1320" s="143" t="s">
        <v>1674</v>
      </c>
      <c r="G1320" s="140"/>
      <c r="H1320" s="144">
        <v>5.1</v>
      </c>
      <c r="I1320" s="61"/>
      <c r="J1320" s="140"/>
      <c r="K1320" s="140"/>
      <c r="L1320" s="194"/>
      <c r="M1320" s="140"/>
      <c r="N1320" s="140"/>
      <c r="O1320" s="140"/>
      <c r="P1320" s="140"/>
      <c r="Q1320" s="140"/>
      <c r="R1320" s="140"/>
      <c r="S1320" s="140"/>
      <c r="T1320" s="140"/>
      <c r="U1320" s="140"/>
      <c r="V1320" s="140"/>
      <c r="W1320" s="231"/>
      <c r="AT1320" s="60" t="s">
        <v>225</v>
      </c>
      <c r="AU1320" s="60" t="s">
        <v>93</v>
      </c>
      <c r="AV1320" s="13" t="s">
        <v>93</v>
      </c>
      <c r="AW1320" s="13" t="s">
        <v>38</v>
      </c>
      <c r="AX1320" s="13" t="s">
        <v>83</v>
      </c>
      <c r="AY1320" s="60" t="s">
        <v>216</v>
      </c>
    </row>
    <row r="1321" spans="1:51" s="14" customFormat="1" ht="12">
      <c r="A1321" s="145"/>
      <c r="B1321" s="146"/>
      <c r="C1321" s="145"/>
      <c r="D1321" s="137" t="s">
        <v>225</v>
      </c>
      <c r="E1321" s="147" t="s">
        <v>1</v>
      </c>
      <c r="F1321" s="148" t="s">
        <v>229</v>
      </c>
      <c r="G1321" s="145"/>
      <c r="H1321" s="149">
        <v>43.2</v>
      </c>
      <c r="I1321" s="63"/>
      <c r="J1321" s="145"/>
      <c r="K1321" s="145"/>
      <c r="L1321" s="194"/>
      <c r="M1321" s="140"/>
      <c r="N1321" s="140"/>
      <c r="O1321" s="140"/>
      <c r="P1321" s="140"/>
      <c r="Q1321" s="140"/>
      <c r="R1321" s="140"/>
      <c r="S1321" s="140"/>
      <c r="T1321" s="140"/>
      <c r="U1321" s="140"/>
      <c r="V1321" s="140"/>
      <c r="W1321" s="231"/>
      <c r="AT1321" s="62" t="s">
        <v>225</v>
      </c>
      <c r="AU1321" s="62" t="s">
        <v>93</v>
      </c>
      <c r="AV1321" s="14" t="s">
        <v>223</v>
      </c>
      <c r="AW1321" s="14" t="s">
        <v>38</v>
      </c>
      <c r="AX1321" s="14" t="s">
        <v>91</v>
      </c>
      <c r="AY1321" s="62" t="s">
        <v>216</v>
      </c>
    </row>
    <row r="1322" spans="1:65" s="2" customFormat="1" ht="24.2" customHeight="1">
      <c r="A1322" s="83"/>
      <c r="B1322" s="84"/>
      <c r="C1322" s="130" t="s">
        <v>1675</v>
      </c>
      <c r="D1322" s="130" t="s">
        <v>218</v>
      </c>
      <c r="E1322" s="131" t="s">
        <v>1676</v>
      </c>
      <c r="F1322" s="132" t="s">
        <v>1677</v>
      </c>
      <c r="G1322" s="133" t="s">
        <v>221</v>
      </c>
      <c r="H1322" s="134">
        <v>158.79</v>
      </c>
      <c r="I1322" s="57"/>
      <c r="J1322" s="187">
        <f>ROUND(I1322*H1322,2)</f>
        <v>0</v>
      </c>
      <c r="K1322" s="132" t="s">
        <v>222</v>
      </c>
      <c r="L1322" s="188">
        <f>J1322</f>
        <v>0</v>
      </c>
      <c r="M1322" s="217"/>
      <c r="N1322" s="217"/>
      <c r="O1322" s="217"/>
      <c r="P1322" s="217"/>
      <c r="Q1322" s="217"/>
      <c r="R1322" s="217"/>
      <c r="S1322" s="217"/>
      <c r="T1322" s="217"/>
      <c r="U1322" s="217"/>
      <c r="V1322" s="217"/>
      <c r="W1322" s="249"/>
      <c r="X1322" s="26"/>
      <c r="Y1322" s="26"/>
      <c r="Z1322" s="26"/>
      <c r="AA1322" s="26"/>
      <c r="AB1322" s="26"/>
      <c r="AC1322" s="26"/>
      <c r="AD1322" s="26"/>
      <c r="AE1322" s="26"/>
      <c r="AR1322" s="58" t="s">
        <v>312</v>
      </c>
      <c r="AT1322" s="58" t="s">
        <v>218</v>
      </c>
      <c r="AU1322" s="58" t="s">
        <v>93</v>
      </c>
      <c r="AY1322" s="18" t="s">
        <v>216</v>
      </c>
      <c r="BE1322" s="59">
        <f>IF(N1322="základní",J1322,0)</f>
        <v>0</v>
      </c>
      <c r="BF1322" s="59">
        <f>IF(N1322="snížená",J1322,0)</f>
        <v>0</v>
      </c>
      <c r="BG1322" s="59">
        <f>IF(N1322="zákl. přenesená",J1322,0)</f>
        <v>0</v>
      </c>
      <c r="BH1322" s="59">
        <f>IF(N1322="sníž. přenesená",J1322,0)</f>
        <v>0</v>
      </c>
      <c r="BI1322" s="59">
        <f>IF(N1322="nulová",J1322,0)</f>
        <v>0</v>
      </c>
      <c r="BJ1322" s="18" t="s">
        <v>91</v>
      </c>
      <c r="BK1322" s="59">
        <f>ROUND(I1322*H1322,2)</f>
        <v>0</v>
      </c>
      <c r="BL1322" s="18" t="s">
        <v>312</v>
      </c>
      <c r="BM1322" s="58" t="s">
        <v>1678</v>
      </c>
    </row>
    <row r="1323" spans="1:51" s="13" customFormat="1" ht="12">
      <c r="A1323" s="140"/>
      <c r="B1323" s="141"/>
      <c r="C1323" s="140"/>
      <c r="D1323" s="137" t="s">
        <v>225</v>
      </c>
      <c r="E1323" s="142" t="s">
        <v>1</v>
      </c>
      <c r="F1323" s="143" t="s">
        <v>163</v>
      </c>
      <c r="G1323" s="140"/>
      <c r="H1323" s="144">
        <v>158.79</v>
      </c>
      <c r="I1323" s="61"/>
      <c r="J1323" s="140"/>
      <c r="K1323" s="140"/>
      <c r="L1323" s="194"/>
      <c r="M1323" s="140"/>
      <c r="N1323" s="140"/>
      <c r="O1323" s="140"/>
      <c r="P1323" s="140"/>
      <c r="Q1323" s="140"/>
      <c r="R1323" s="140"/>
      <c r="S1323" s="140"/>
      <c r="T1323" s="140"/>
      <c r="U1323" s="140"/>
      <c r="V1323" s="140"/>
      <c r="W1323" s="231"/>
      <c r="AT1323" s="60" t="s">
        <v>225</v>
      </c>
      <c r="AU1323" s="60" t="s">
        <v>93</v>
      </c>
      <c r="AV1323" s="13" t="s">
        <v>93</v>
      </c>
      <c r="AW1323" s="13" t="s">
        <v>38</v>
      </c>
      <c r="AX1323" s="13" t="s">
        <v>91</v>
      </c>
      <c r="AY1323" s="60" t="s">
        <v>216</v>
      </c>
    </row>
    <row r="1324" spans="1:65" s="2" customFormat="1" ht="24.2" customHeight="1">
      <c r="A1324" s="83"/>
      <c r="B1324" s="84"/>
      <c r="C1324" s="130" t="s">
        <v>1679</v>
      </c>
      <c r="D1324" s="130" t="s">
        <v>218</v>
      </c>
      <c r="E1324" s="131" t="s">
        <v>1680</v>
      </c>
      <c r="F1324" s="132" t="s">
        <v>1681</v>
      </c>
      <c r="G1324" s="133" t="s">
        <v>221</v>
      </c>
      <c r="H1324" s="134">
        <v>116.355</v>
      </c>
      <c r="I1324" s="57"/>
      <c r="J1324" s="187">
        <f>ROUND(I1324*H1324,2)</f>
        <v>0</v>
      </c>
      <c r="K1324" s="132" t="s">
        <v>222</v>
      </c>
      <c r="L1324" s="188">
        <f>J1324</f>
        <v>0</v>
      </c>
      <c r="M1324" s="217"/>
      <c r="N1324" s="217"/>
      <c r="O1324" s="217"/>
      <c r="P1324" s="217"/>
      <c r="Q1324" s="217"/>
      <c r="R1324" s="217"/>
      <c r="S1324" s="217"/>
      <c r="T1324" s="217"/>
      <c r="U1324" s="217"/>
      <c r="V1324" s="217"/>
      <c r="W1324" s="249"/>
      <c r="X1324" s="26"/>
      <c r="Y1324" s="26"/>
      <c r="Z1324" s="26"/>
      <c r="AA1324" s="26"/>
      <c r="AB1324" s="26"/>
      <c r="AC1324" s="26"/>
      <c r="AD1324" s="26"/>
      <c r="AE1324" s="26"/>
      <c r="AR1324" s="58" t="s">
        <v>312</v>
      </c>
      <c r="AT1324" s="58" t="s">
        <v>218</v>
      </c>
      <c r="AU1324" s="58" t="s">
        <v>93</v>
      </c>
      <c r="AY1324" s="18" t="s">
        <v>216</v>
      </c>
      <c r="BE1324" s="59">
        <f>IF(N1324="základní",J1324,0)</f>
        <v>0</v>
      </c>
      <c r="BF1324" s="59">
        <f>IF(N1324="snížená",J1324,0)</f>
        <v>0</v>
      </c>
      <c r="BG1324" s="59">
        <f>IF(N1324="zákl. přenesená",J1324,0)</f>
        <v>0</v>
      </c>
      <c r="BH1324" s="59">
        <f>IF(N1324="sníž. přenesená",J1324,0)</f>
        <v>0</v>
      </c>
      <c r="BI1324" s="59">
        <f>IF(N1324="nulová",J1324,0)</f>
        <v>0</v>
      </c>
      <c r="BJ1324" s="18" t="s">
        <v>91</v>
      </c>
      <c r="BK1324" s="59">
        <f>ROUND(I1324*H1324,2)</f>
        <v>0</v>
      </c>
      <c r="BL1324" s="18" t="s">
        <v>312</v>
      </c>
      <c r="BM1324" s="58" t="s">
        <v>1682</v>
      </c>
    </row>
    <row r="1325" spans="1:51" s="15" customFormat="1" ht="12">
      <c r="A1325" s="135"/>
      <c r="B1325" s="136"/>
      <c r="C1325" s="135"/>
      <c r="D1325" s="137" t="s">
        <v>225</v>
      </c>
      <c r="E1325" s="138" t="s">
        <v>1</v>
      </c>
      <c r="F1325" s="139" t="s">
        <v>1683</v>
      </c>
      <c r="G1325" s="135"/>
      <c r="H1325" s="138" t="s">
        <v>1</v>
      </c>
      <c r="I1325" s="65"/>
      <c r="J1325" s="135"/>
      <c r="K1325" s="135"/>
      <c r="L1325" s="194"/>
      <c r="M1325" s="140"/>
      <c r="N1325" s="140"/>
      <c r="O1325" s="140"/>
      <c r="P1325" s="140"/>
      <c r="Q1325" s="140"/>
      <c r="R1325" s="140"/>
      <c r="S1325" s="140"/>
      <c r="T1325" s="140"/>
      <c r="U1325" s="140"/>
      <c r="V1325" s="140"/>
      <c r="W1325" s="231"/>
      <c r="AT1325" s="64" t="s">
        <v>225</v>
      </c>
      <c r="AU1325" s="64" t="s">
        <v>93</v>
      </c>
      <c r="AV1325" s="15" t="s">
        <v>91</v>
      </c>
      <c r="AW1325" s="15" t="s">
        <v>38</v>
      </c>
      <c r="AX1325" s="15" t="s">
        <v>83</v>
      </c>
      <c r="AY1325" s="64" t="s">
        <v>216</v>
      </c>
    </row>
    <row r="1326" spans="1:51" s="13" customFormat="1" ht="12">
      <c r="A1326" s="140"/>
      <c r="B1326" s="141"/>
      <c r="C1326" s="140"/>
      <c r="D1326" s="137" t="s">
        <v>225</v>
      </c>
      <c r="E1326" s="142" t="s">
        <v>1</v>
      </c>
      <c r="F1326" s="143" t="s">
        <v>1684</v>
      </c>
      <c r="G1326" s="140"/>
      <c r="H1326" s="144">
        <v>2.625</v>
      </c>
      <c r="I1326" s="61"/>
      <c r="J1326" s="140"/>
      <c r="K1326" s="140"/>
      <c r="L1326" s="194"/>
      <c r="M1326" s="140"/>
      <c r="N1326" s="140"/>
      <c r="O1326" s="140"/>
      <c r="P1326" s="140"/>
      <c r="Q1326" s="140"/>
      <c r="R1326" s="140"/>
      <c r="S1326" s="140"/>
      <c r="T1326" s="140"/>
      <c r="U1326" s="140"/>
      <c r="V1326" s="140"/>
      <c r="W1326" s="231"/>
      <c r="AT1326" s="60" t="s">
        <v>225</v>
      </c>
      <c r="AU1326" s="60" t="s">
        <v>93</v>
      </c>
      <c r="AV1326" s="13" t="s">
        <v>93</v>
      </c>
      <c r="AW1326" s="13" t="s">
        <v>38</v>
      </c>
      <c r="AX1326" s="13" t="s">
        <v>83</v>
      </c>
      <c r="AY1326" s="60" t="s">
        <v>216</v>
      </c>
    </row>
    <row r="1327" spans="1:51" s="13" customFormat="1" ht="12">
      <c r="A1327" s="140"/>
      <c r="B1327" s="141"/>
      <c r="C1327" s="140"/>
      <c r="D1327" s="137" t="s">
        <v>225</v>
      </c>
      <c r="E1327" s="142" t="s">
        <v>1</v>
      </c>
      <c r="F1327" s="143" t="s">
        <v>1685</v>
      </c>
      <c r="G1327" s="140"/>
      <c r="H1327" s="144">
        <v>1.75</v>
      </c>
      <c r="I1327" s="61"/>
      <c r="J1327" s="140"/>
      <c r="K1327" s="140"/>
      <c r="L1327" s="194"/>
      <c r="M1327" s="140"/>
      <c r="N1327" s="140"/>
      <c r="O1327" s="140"/>
      <c r="P1327" s="140"/>
      <c r="Q1327" s="140"/>
      <c r="R1327" s="140"/>
      <c r="S1327" s="140"/>
      <c r="T1327" s="140"/>
      <c r="U1327" s="140"/>
      <c r="V1327" s="140"/>
      <c r="W1327" s="231"/>
      <c r="AT1327" s="60" t="s">
        <v>225</v>
      </c>
      <c r="AU1327" s="60" t="s">
        <v>93</v>
      </c>
      <c r="AV1327" s="13" t="s">
        <v>93</v>
      </c>
      <c r="AW1327" s="13" t="s">
        <v>38</v>
      </c>
      <c r="AX1327" s="13" t="s">
        <v>83</v>
      </c>
      <c r="AY1327" s="60" t="s">
        <v>216</v>
      </c>
    </row>
    <row r="1328" spans="1:51" s="13" customFormat="1" ht="12">
      <c r="A1328" s="140"/>
      <c r="B1328" s="141"/>
      <c r="C1328" s="140"/>
      <c r="D1328" s="137" t="s">
        <v>225</v>
      </c>
      <c r="E1328" s="142" t="s">
        <v>1</v>
      </c>
      <c r="F1328" s="143" t="s">
        <v>1686</v>
      </c>
      <c r="G1328" s="140"/>
      <c r="H1328" s="144">
        <v>1.575</v>
      </c>
      <c r="I1328" s="61"/>
      <c r="J1328" s="140"/>
      <c r="K1328" s="140"/>
      <c r="L1328" s="194"/>
      <c r="M1328" s="140"/>
      <c r="N1328" s="140"/>
      <c r="O1328" s="140"/>
      <c r="P1328" s="140"/>
      <c r="Q1328" s="140"/>
      <c r="R1328" s="140"/>
      <c r="S1328" s="140"/>
      <c r="T1328" s="140"/>
      <c r="U1328" s="140"/>
      <c r="V1328" s="140"/>
      <c r="W1328" s="231"/>
      <c r="AT1328" s="60" t="s">
        <v>225</v>
      </c>
      <c r="AU1328" s="60" t="s">
        <v>93</v>
      </c>
      <c r="AV1328" s="13" t="s">
        <v>93</v>
      </c>
      <c r="AW1328" s="13" t="s">
        <v>38</v>
      </c>
      <c r="AX1328" s="13" t="s">
        <v>83</v>
      </c>
      <c r="AY1328" s="60" t="s">
        <v>216</v>
      </c>
    </row>
    <row r="1329" spans="1:51" s="13" customFormat="1" ht="12">
      <c r="A1329" s="140"/>
      <c r="B1329" s="141"/>
      <c r="C1329" s="140"/>
      <c r="D1329" s="137" t="s">
        <v>225</v>
      </c>
      <c r="E1329" s="142" t="s">
        <v>1</v>
      </c>
      <c r="F1329" s="143" t="s">
        <v>1687</v>
      </c>
      <c r="G1329" s="140"/>
      <c r="H1329" s="144">
        <v>1.575</v>
      </c>
      <c r="I1329" s="61"/>
      <c r="J1329" s="140"/>
      <c r="K1329" s="140"/>
      <c r="L1329" s="194"/>
      <c r="M1329" s="140"/>
      <c r="N1329" s="140"/>
      <c r="O1329" s="140"/>
      <c r="P1329" s="140"/>
      <c r="Q1329" s="140"/>
      <c r="R1329" s="140"/>
      <c r="S1329" s="140"/>
      <c r="T1329" s="140"/>
      <c r="U1329" s="140"/>
      <c r="V1329" s="140"/>
      <c r="W1329" s="231"/>
      <c r="AT1329" s="60" t="s">
        <v>225</v>
      </c>
      <c r="AU1329" s="60" t="s">
        <v>93</v>
      </c>
      <c r="AV1329" s="13" t="s">
        <v>93</v>
      </c>
      <c r="AW1329" s="13" t="s">
        <v>38</v>
      </c>
      <c r="AX1329" s="13" t="s">
        <v>83</v>
      </c>
      <c r="AY1329" s="60" t="s">
        <v>216</v>
      </c>
    </row>
    <row r="1330" spans="1:51" s="13" customFormat="1" ht="12">
      <c r="A1330" s="140"/>
      <c r="B1330" s="141"/>
      <c r="C1330" s="140"/>
      <c r="D1330" s="137" t="s">
        <v>225</v>
      </c>
      <c r="E1330" s="142" t="s">
        <v>1</v>
      </c>
      <c r="F1330" s="143" t="s">
        <v>1688</v>
      </c>
      <c r="G1330" s="140"/>
      <c r="H1330" s="144">
        <v>2.625</v>
      </c>
      <c r="I1330" s="61"/>
      <c r="J1330" s="140"/>
      <c r="K1330" s="140"/>
      <c r="L1330" s="194"/>
      <c r="M1330" s="140"/>
      <c r="N1330" s="140"/>
      <c r="O1330" s="140"/>
      <c r="P1330" s="140"/>
      <c r="Q1330" s="140"/>
      <c r="R1330" s="140"/>
      <c r="S1330" s="140"/>
      <c r="T1330" s="140"/>
      <c r="U1330" s="140"/>
      <c r="V1330" s="140"/>
      <c r="W1330" s="231"/>
      <c r="AT1330" s="60" t="s">
        <v>225</v>
      </c>
      <c r="AU1330" s="60" t="s">
        <v>93</v>
      </c>
      <c r="AV1330" s="13" t="s">
        <v>93</v>
      </c>
      <c r="AW1330" s="13" t="s">
        <v>38</v>
      </c>
      <c r="AX1330" s="13" t="s">
        <v>83</v>
      </c>
      <c r="AY1330" s="60" t="s">
        <v>216</v>
      </c>
    </row>
    <row r="1331" spans="1:51" s="13" customFormat="1" ht="12">
      <c r="A1331" s="140"/>
      <c r="B1331" s="141"/>
      <c r="C1331" s="140"/>
      <c r="D1331" s="137" t="s">
        <v>225</v>
      </c>
      <c r="E1331" s="142" t="s">
        <v>1</v>
      </c>
      <c r="F1331" s="143" t="s">
        <v>1689</v>
      </c>
      <c r="G1331" s="140"/>
      <c r="H1331" s="144">
        <v>1.75</v>
      </c>
      <c r="I1331" s="61"/>
      <c r="J1331" s="140"/>
      <c r="K1331" s="140"/>
      <c r="L1331" s="194"/>
      <c r="M1331" s="140"/>
      <c r="N1331" s="140"/>
      <c r="O1331" s="140"/>
      <c r="P1331" s="140"/>
      <c r="Q1331" s="140"/>
      <c r="R1331" s="140"/>
      <c r="S1331" s="140"/>
      <c r="T1331" s="140"/>
      <c r="U1331" s="140"/>
      <c r="V1331" s="140"/>
      <c r="W1331" s="231"/>
      <c r="AT1331" s="60" t="s">
        <v>225</v>
      </c>
      <c r="AU1331" s="60" t="s">
        <v>93</v>
      </c>
      <c r="AV1331" s="13" t="s">
        <v>93</v>
      </c>
      <c r="AW1331" s="13" t="s">
        <v>38</v>
      </c>
      <c r="AX1331" s="13" t="s">
        <v>83</v>
      </c>
      <c r="AY1331" s="60" t="s">
        <v>216</v>
      </c>
    </row>
    <row r="1332" spans="1:51" s="13" customFormat="1" ht="12">
      <c r="A1332" s="140"/>
      <c r="B1332" s="141"/>
      <c r="C1332" s="140"/>
      <c r="D1332" s="137" t="s">
        <v>225</v>
      </c>
      <c r="E1332" s="142" t="s">
        <v>1</v>
      </c>
      <c r="F1332" s="143" t="s">
        <v>1690</v>
      </c>
      <c r="G1332" s="140"/>
      <c r="H1332" s="144">
        <v>1.575</v>
      </c>
      <c r="I1332" s="61"/>
      <c r="J1332" s="140"/>
      <c r="K1332" s="140"/>
      <c r="L1332" s="194"/>
      <c r="M1332" s="140"/>
      <c r="N1332" s="140"/>
      <c r="O1332" s="140"/>
      <c r="P1332" s="140"/>
      <c r="Q1332" s="140"/>
      <c r="R1332" s="140"/>
      <c r="S1332" s="140"/>
      <c r="T1332" s="140"/>
      <c r="U1332" s="140"/>
      <c r="V1332" s="140"/>
      <c r="W1332" s="231"/>
      <c r="AT1332" s="60" t="s">
        <v>225</v>
      </c>
      <c r="AU1332" s="60" t="s">
        <v>93</v>
      </c>
      <c r="AV1332" s="13" t="s">
        <v>93</v>
      </c>
      <c r="AW1332" s="13" t="s">
        <v>38</v>
      </c>
      <c r="AX1332" s="13" t="s">
        <v>83</v>
      </c>
      <c r="AY1332" s="60" t="s">
        <v>216</v>
      </c>
    </row>
    <row r="1333" spans="1:51" s="13" customFormat="1" ht="12">
      <c r="A1333" s="140"/>
      <c r="B1333" s="141"/>
      <c r="C1333" s="140"/>
      <c r="D1333" s="137" t="s">
        <v>225</v>
      </c>
      <c r="E1333" s="142" t="s">
        <v>1</v>
      </c>
      <c r="F1333" s="143" t="s">
        <v>1691</v>
      </c>
      <c r="G1333" s="140"/>
      <c r="H1333" s="144">
        <v>1.575</v>
      </c>
      <c r="I1333" s="61"/>
      <c r="J1333" s="140"/>
      <c r="K1333" s="140"/>
      <c r="L1333" s="194"/>
      <c r="M1333" s="140"/>
      <c r="N1333" s="140"/>
      <c r="O1333" s="140"/>
      <c r="P1333" s="140"/>
      <c r="Q1333" s="140"/>
      <c r="R1333" s="140"/>
      <c r="S1333" s="140"/>
      <c r="T1333" s="140"/>
      <c r="U1333" s="140"/>
      <c r="V1333" s="140"/>
      <c r="W1333" s="231"/>
      <c r="AT1333" s="60" t="s">
        <v>225</v>
      </c>
      <c r="AU1333" s="60" t="s">
        <v>93</v>
      </c>
      <c r="AV1333" s="13" t="s">
        <v>93</v>
      </c>
      <c r="AW1333" s="13" t="s">
        <v>38</v>
      </c>
      <c r="AX1333" s="13" t="s">
        <v>83</v>
      </c>
      <c r="AY1333" s="60" t="s">
        <v>216</v>
      </c>
    </row>
    <row r="1334" spans="1:51" s="13" customFormat="1" ht="12">
      <c r="A1334" s="140"/>
      <c r="B1334" s="141"/>
      <c r="C1334" s="140"/>
      <c r="D1334" s="137" t="s">
        <v>225</v>
      </c>
      <c r="E1334" s="142" t="s">
        <v>1</v>
      </c>
      <c r="F1334" s="143" t="s">
        <v>1692</v>
      </c>
      <c r="G1334" s="140"/>
      <c r="H1334" s="144">
        <v>2.625</v>
      </c>
      <c r="I1334" s="61"/>
      <c r="J1334" s="140"/>
      <c r="K1334" s="140"/>
      <c r="L1334" s="194"/>
      <c r="M1334" s="140"/>
      <c r="N1334" s="140"/>
      <c r="O1334" s="140"/>
      <c r="P1334" s="140"/>
      <c r="Q1334" s="140"/>
      <c r="R1334" s="140"/>
      <c r="S1334" s="140"/>
      <c r="T1334" s="140"/>
      <c r="U1334" s="140"/>
      <c r="V1334" s="140"/>
      <c r="W1334" s="231"/>
      <c r="AT1334" s="60" t="s">
        <v>225</v>
      </c>
      <c r="AU1334" s="60" t="s">
        <v>93</v>
      </c>
      <c r="AV1334" s="13" t="s">
        <v>93</v>
      </c>
      <c r="AW1334" s="13" t="s">
        <v>38</v>
      </c>
      <c r="AX1334" s="13" t="s">
        <v>83</v>
      </c>
      <c r="AY1334" s="60" t="s">
        <v>216</v>
      </c>
    </row>
    <row r="1335" spans="1:51" s="13" customFormat="1" ht="12">
      <c r="A1335" s="140"/>
      <c r="B1335" s="141"/>
      <c r="C1335" s="140"/>
      <c r="D1335" s="137" t="s">
        <v>225</v>
      </c>
      <c r="E1335" s="142" t="s">
        <v>1</v>
      </c>
      <c r="F1335" s="143" t="s">
        <v>1693</v>
      </c>
      <c r="G1335" s="140"/>
      <c r="H1335" s="144">
        <v>1.575</v>
      </c>
      <c r="I1335" s="61"/>
      <c r="J1335" s="140"/>
      <c r="K1335" s="140"/>
      <c r="L1335" s="194"/>
      <c r="M1335" s="140"/>
      <c r="N1335" s="140"/>
      <c r="O1335" s="140"/>
      <c r="P1335" s="140"/>
      <c r="Q1335" s="140"/>
      <c r="R1335" s="140"/>
      <c r="S1335" s="140"/>
      <c r="T1335" s="140"/>
      <c r="U1335" s="140"/>
      <c r="V1335" s="140"/>
      <c r="W1335" s="231"/>
      <c r="AT1335" s="60" t="s">
        <v>225</v>
      </c>
      <c r="AU1335" s="60" t="s">
        <v>93</v>
      </c>
      <c r="AV1335" s="13" t="s">
        <v>93</v>
      </c>
      <c r="AW1335" s="13" t="s">
        <v>38</v>
      </c>
      <c r="AX1335" s="13" t="s">
        <v>83</v>
      </c>
      <c r="AY1335" s="60" t="s">
        <v>216</v>
      </c>
    </row>
    <row r="1336" spans="1:51" s="13" customFormat="1" ht="12">
      <c r="A1336" s="140"/>
      <c r="B1336" s="141"/>
      <c r="C1336" s="140"/>
      <c r="D1336" s="137" t="s">
        <v>225</v>
      </c>
      <c r="E1336" s="142" t="s">
        <v>1</v>
      </c>
      <c r="F1336" s="143" t="s">
        <v>1694</v>
      </c>
      <c r="G1336" s="140"/>
      <c r="H1336" s="144">
        <v>2.625</v>
      </c>
      <c r="I1336" s="61"/>
      <c r="J1336" s="140"/>
      <c r="K1336" s="140"/>
      <c r="L1336" s="194"/>
      <c r="M1336" s="140"/>
      <c r="N1336" s="140"/>
      <c r="O1336" s="140"/>
      <c r="P1336" s="140"/>
      <c r="Q1336" s="140"/>
      <c r="R1336" s="140"/>
      <c r="S1336" s="140"/>
      <c r="T1336" s="140"/>
      <c r="U1336" s="140"/>
      <c r="V1336" s="140"/>
      <c r="W1336" s="231"/>
      <c r="AT1336" s="60" t="s">
        <v>225</v>
      </c>
      <c r="AU1336" s="60" t="s">
        <v>93</v>
      </c>
      <c r="AV1336" s="13" t="s">
        <v>93</v>
      </c>
      <c r="AW1336" s="13" t="s">
        <v>38</v>
      </c>
      <c r="AX1336" s="13" t="s">
        <v>83</v>
      </c>
      <c r="AY1336" s="60" t="s">
        <v>216</v>
      </c>
    </row>
    <row r="1337" spans="1:51" s="13" customFormat="1" ht="12">
      <c r="A1337" s="140"/>
      <c r="B1337" s="141"/>
      <c r="C1337" s="140"/>
      <c r="D1337" s="137" t="s">
        <v>225</v>
      </c>
      <c r="E1337" s="142" t="s">
        <v>1</v>
      </c>
      <c r="F1337" s="143" t="s">
        <v>1695</v>
      </c>
      <c r="G1337" s="140"/>
      <c r="H1337" s="144">
        <v>1.75</v>
      </c>
      <c r="I1337" s="61"/>
      <c r="J1337" s="140"/>
      <c r="K1337" s="140"/>
      <c r="L1337" s="194"/>
      <c r="M1337" s="140"/>
      <c r="N1337" s="140"/>
      <c r="O1337" s="140"/>
      <c r="P1337" s="140"/>
      <c r="Q1337" s="140"/>
      <c r="R1337" s="140"/>
      <c r="S1337" s="140"/>
      <c r="T1337" s="140"/>
      <c r="U1337" s="140"/>
      <c r="V1337" s="140"/>
      <c r="W1337" s="231"/>
      <c r="AT1337" s="60" t="s">
        <v>225</v>
      </c>
      <c r="AU1337" s="60" t="s">
        <v>93</v>
      </c>
      <c r="AV1337" s="13" t="s">
        <v>93</v>
      </c>
      <c r="AW1337" s="13" t="s">
        <v>38</v>
      </c>
      <c r="AX1337" s="13" t="s">
        <v>83</v>
      </c>
      <c r="AY1337" s="60" t="s">
        <v>216</v>
      </c>
    </row>
    <row r="1338" spans="1:51" s="13" customFormat="1" ht="12">
      <c r="A1338" s="140"/>
      <c r="B1338" s="141"/>
      <c r="C1338" s="140"/>
      <c r="D1338" s="137" t="s">
        <v>225</v>
      </c>
      <c r="E1338" s="142" t="s">
        <v>1</v>
      </c>
      <c r="F1338" s="143" t="s">
        <v>1696</v>
      </c>
      <c r="G1338" s="140"/>
      <c r="H1338" s="144">
        <v>1.75</v>
      </c>
      <c r="I1338" s="61"/>
      <c r="J1338" s="140"/>
      <c r="K1338" s="140"/>
      <c r="L1338" s="194"/>
      <c r="M1338" s="140"/>
      <c r="N1338" s="140"/>
      <c r="O1338" s="140"/>
      <c r="P1338" s="140"/>
      <c r="Q1338" s="140"/>
      <c r="R1338" s="140"/>
      <c r="S1338" s="140"/>
      <c r="T1338" s="140"/>
      <c r="U1338" s="140"/>
      <c r="V1338" s="140"/>
      <c r="W1338" s="231"/>
      <c r="AT1338" s="60" t="s">
        <v>225</v>
      </c>
      <c r="AU1338" s="60" t="s">
        <v>93</v>
      </c>
      <c r="AV1338" s="13" t="s">
        <v>93</v>
      </c>
      <c r="AW1338" s="13" t="s">
        <v>38</v>
      </c>
      <c r="AX1338" s="13" t="s">
        <v>83</v>
      </c>
      <c r="AY1338" s="60" t="s">
        <v>216</v>
      </c>
    </row>
    <row r="1339" spans="1:51" s="13" customFormat="1" ht="12">
      <c r="A1339" s="140"/>
      <c r="B1339" s="141"/>
      <c r="C1339" s="140"/>
      <c r="D1339" s="137" t="s">
        <v>225</v>
      </c>
      <c r="E1339" s="142" t="s">
        <v>1</v>
      </c>
      <c r="F1339" s="143" t="s">
        <v>1697</v>
      </c>
      <c r="G1339" s="140"/>
      <c r="H1339" s="144">
        <v>1.575</v>
      </c>
      <c r="I1339" s="61"/>
      <c r="J1339" s="140"/>
      <c r="K1339" s="140"/>
      <c r="L1339" s="194"/>
      <c r="M1339" s="140"/>
      <c r="N1339" s="140"/>
      <c r="O1339" s="140"/>
      <c r="P1339" s="140"/>
      <c r="Q1339" s="140"/>
      <c r="R1339" s="140"/>
      <c r="S1339" s="140"/>
      <c r="T1339" s="140"/>
      <c r="U1339" s="140"/>
      <c r="V1339" s="140"/>
      <c r="W1339" s="231"/>
      <c r="AT1339" s="60" t="s">
        <v>225</v>
      </c>
      <c r="AU1339" s="60" t="s">
        <v>93</v>
      </c>
      <c r="AV1339" s="13" t="s">
        <v>93</v>
      </c>
      <c r="AW1339" s="13" t="s">
        <v>38</v>
      </c>
      <c r="AX1339" s="13" t="s">
        <v>83</v>
      </c>
      <c r="AY1339" s="60" t="s">
        <v>216</v>
      </c>
    </row>
    <row r="1340" spans="1:51" s="13" customFormat="1" ht="12">
      <c r="A1340" s="140"/>
      <c r="B1340" s="141"/>
      <c r="C1340" s="140"/>
      <c r="D1340" s="137" t="s">
        <v>225</v>
      </c>
      <c r="E1340" s="142" t="s">
        <v>1</v>
      </c>
      <c r="F1340" s="143" t="s">
        <v>1698</v>
      </c>
      <c r="G1340" s="140"/>
      <c r="H1340" s="144">
        <v>5.25</v>
      </c>
      <c r="I1340" s="61"/>
      <c r="J1340" s="140"/>
      <c r="K1340" s="140"/>
      <c r="L1340" s="194"/>
      <c r="M1340" s="140"/>
      <c r="N1340" s="140"/>
      <c r="O1340" s="140"/>
      <c r="P1340" s="140"/>
      <c r="Q1340" s="140"/>
      <c r="R1340" s="140"/>
      <c r="S1340" s="140"/>
      <c r="T1340" s="140"/>
      <c r="U1340" s="140"/>
      <c r="V1340" s="140"/>
      <c r="W1340" s="231"/>
      <c r="AT1340" s="60" t="s">
        <v>225</v>
      </c>
      <c r="AU1340" s="60" t="s">
        <v>93</v>
      </c>
      <c r="AV1340" s="13" t="s">
        <v>93</v>
      </c>
      <c r="AW1340" s="13" t="s">
        <v>38</v>
      </c>
      <c r="AX1340" s="13" t="s">
        <v>83</v>
      </c>
      <c r="AY1340" s="60" t="s">
        <v>216</v>
      </c>
    </row>
    <row r="1341" spans="1:51" s="13" customFormat="1" ht="12">
      <c r="A1341" s="140"/>
      <c r="B1341" s="141"/>
      <c r="C1341" s="140"/>
      <c r="D1341" s="137" t="s">
        <v>225</v>
      </c>
      <c r="E1341" s="142" t="s">
        <v>1</v>
      </c>
      <c r="F1341" s="143" t="s">
        <v>1599</v>
      </c>
      <c r="G1341" s="140"/>
      <c r="H1341" s="144">
        <v>5.25</v>
      </c>
      <c r="I1341" s="61"/>
      <c r="J1341" s="140"/>
      <c r="K1341" s="140"/>
      <c r="L1341" s="194"/>
      <c r="M1341" s="140"/>
      <c r="N1341" s="140"/>
      <c r="O1341" s="140"/>
      <c r="P1341" s="140"/>
      <c r="Q1341" s="140"/>
      <c r="R1341" s="140"/>
      <c r="S1341" s="140"/>
      <c r="T1341" s="140"/>
      <c r="U1341" s="140"/>
      <c r="V1341" s="140"/>
      <c r="W1341" s="231"/>
      <c r="AT1341" s="60" t="s">
        <v>225</v>
      </c>
      <c r="AU1341" s="60" t="s">
        <v>93</v>
      </c>
      <c r="AV1341" s="13" t="s">
        <v>93</v>
      </c>
      <c r="AW1341" s="13" t="s">
        <v>38</v>
      </c>
      <c r="AX1341" s="13" t="s">
        <v>83</v>
      </c>
      <c r="AY1341" s="60" t="s">
        <v>216</v>
      </c>
    </row>
    <row r="1342" spans="1:51" s="13" customFormat="1" ht="12">
      <c r="A1342" s="140"/>
      <c r="B1342" s="141"/>
      <c r="C1342" s="140"/>
      <c r="D1342" s="137" t="s">
        <v>225</v>
      </c>
      <c r="E1342" s="142" t="s">
        <v>1</v>
      </c>
      <c r="F1342" s="143" t="s">
        <v>1699</v>
      </c>
      <c r="G1342" s="140"/>
      <c r="H1342" s="144">
        <v>0.9</v>
      </c>
      <c r="I1342" s="61"/>
      <c r="J1342" s="140"/>
      <c r="K1342" s="140"/>
      <c r="L1342" s="194"/>
      <c r="M1342" s="140"/>
      <c r="N1342" s="140"/>
      <c r="O1342" s="140"/>
      <c r="P1342" s="140"/>
      <c r="Q1342" s="140"/>
      <c r="R1342" s="140"/>
      <c r="S1342" s="140"/>
      <c r="T1342" s="140"/>
      <c r="U1342" s="140"/>
      <c r="V1342" s="140"/>
      <c r="W1342" s="231"/>
      <c r="AT1342" s="60" t="s">
        <v>225</v>
      </c>
      <c r="AU1342" s="60" t="s">
        <v>93</v>
      </c>
      <c r="AV1342" s="13" t="s">
        <v>93</v>
      </c>
      <c r="AW1342" s="13" t="s">
        <v>38</v>
      </c>
      <c r="AX1342" s="13" t="s">
        <v>83</v>
      </c>
      <c r="AY1342" s="60" t="s">
        <v>216</v>
      </c>
    </row>
    <row r="1343" spans="1:51" s="13" customFormat="1" ht="12">
      <c r="A1343" s="140"/>
      <c r="B1343" s="141"/>
      <c r="C1343" s="140"/>
      <c r="D1343" s="137" t="s">
        <v>225</v>
      </c>
      <c r="E1343" s="142" t="s">
        <v>1</v>
      </c>
      <c r="F1343" s="143" t="s">
        <v>1700</v>
      </c>
      <c r="G1343" s="140"/>
      <c r="H1343" s="144">
        <v>1.75</v>
      </c>
      <c r="I1343" s="61"/>
      <c r="J1343" s="140"/>
      <c r="K1343" s="140"/>
      <c r="L1343" s="194"/>
      <c r="M1343" s="140"/>
      <c r="N1343" s="140"/>
      <c r="O1343" s="140"/>
      <c r="P1343" s="140"/>
      <c r="Q1343" s="140"/>
      <c r="R1343" s="140"/>
      <c r="S1343" s="140"/>
      <c r="T1343" s="140"/>
      <c r="U1343" s="140"/>
      <c r="V1343" s="140"/>
      <c r="W1343" s="231"/>
      <c r="AT1343" s="60" t="s">
        <v>225</v>
      </c>
      <c r="AU1343" s="60" t="s">
        <v>93</v>
      </c>
      <c r="AV1343" s="13" t="s">
        <v>93</v>
      </c>
      <c r="AW1343" s="13" t="s">
        <v>38</v>
      </c>
      <c r="AX1343" s="13" t="s">
        <v>83</v>
      </c>
      <c r="AY1343" s="60" t="s">
        <v>216</v>
      </c>
    </row>
    <row r="1344" spans="1:51" s="13" customFormat="1" ht="12">
      <c r="A1344" s="140"/>
      <c r="B1344" s="141"/>
      <c r="C1344" s="140"/>
      <c r="D1344" s="137" t="s">
        <v>225</v>
      </c>
      <c r="E1344" s="142" t="s">
        <v>1</v>
      </c>
      <c r="F1344" s="143" t="s">
        <v>1701</v>
      </c>
      <c r="G1344" s="140"/>
      <c r="H1344" s="144">
        <v>1.6</v>
      </c>
      <c r="I1344" s="61"/>
      <c r="J1344" s="140"/>
      <c r="K1344" s="140"/>
      <c r="L1344" s="194"/>
      <c r="M1344" s="140"/>
      <c r="N1344" s="140"/>
      <c r="O1344" s="140"/>
      <c r="P1344" s="140"/>
      <c r="Q1344" s="140"/>
      <c r="R1344" s="140"/>
      <c r="S1344" s="140"/>
      <c r="T1344" s="140"/>
      <c r="U1344" s="140"/>
      <c r="V1344" s="140"/>
      <c r="W1344" s="231"/>
      <c r="AT1344" s="60" t="s">
        <v>225</v>
      </c>
      <c r="AU1344" s="60" t="s">
        <v>93</v>
      </c>
      <c r="AV1344" s="13" t="s">
        <v>93</v>
      </c>
      <c r="AW1344" s="13" t="s">
        <v>38</v>
      </c>
      <c r="AX1344" s="13" t="s">
        <v>83</v>
      </c>
      <c r="AY1344" s="60" t="s">
        <v>216</v>
      </c>
    </row>
    <row r="1345" spans="1:51" s="13" customFormat="1" ht="12">
      <c r="A1345" s="140"/>
      <c r="B1345" s="141"/>
      <c r="C1345" s="140"/>
      <c r="D1345" s="137" t="s">
        <v>225</v>
      </c>
      <c r="E1345" s="142" t="s">
        <v>1</v>
      </c>
      <c r="F1345" s="143" t="s">
        <v>1634</v>
      </c>
      <c r="G1345" s="140"/>
      <c r="H1345" s="144">
        <v>3.95</v>
      </c>
      <c r="I1345" s="61"/>
      <c r="J1345" s="140"/>
      <c r="K1345" s="140"/>
      <c r="L1345" s="194"/>
      <c r="M1345" s="140"/>
      <c r="N1345" s="140"/>
      <c r="O1345" s="140"/>
      <c r="P1345" s="140"/>
      <c r="Q1345" s="140"/>
      <c r="R1345" s="140"/>
      <c r="S1345" s="140"/>
      <c r="T1345" s="140"/>
      <c r="U1345" s="140"/>
      <c r="V1345" s="140"/>
      <c r="W1345" s="231"/>
      <c r="AT1345" s="60" t="s">
        <v>225</v>
      </c>
      <c r="AU1345" s="60" t="s">
        <v>93</v>
      </c>
      <c r="AV1345" s="13" t="s">
        <v>93</v>
      </c>
      <c r="AW1345" s="13" t="s">
        <v>38</v>
      </c>
      <c r="AX1345" s="13" t="s">
        <v>83</v>
      </c>
      <c r="AY1345" s="60" t="s">
        <v>216</v>
      </c>
    </row>
    <row r="1346" spans="1:51" s="13" customFormat="1" ht="12">
      <c r="A1346" s="140"/>
      <c r="B1346" s="141"/>
      <c r="C1346" s="140"/>
      <c r="D1346" s="137" t="s">
        <v>225</v>
      </c>
      <c r="E1346" s="142" t="s">
        <v>1</v>
      </c>
      <c r="F1346" s="143" t="s">
        <v>1635</v>
      </c>
      <c r="G1346" s="140"/>
      <c r="H1346" s="144">
        <v>1.58</v>
      </c>
      <c r="I1346" s="61"/>
      <c r="J1346" s="140"/>
      <c r="K1346" s="140"/>
      <c r="L1346" s="194"/>
      <c r="M1346" s="140"/>
      <c r="N1346" s="140"/>
      <c r="O1346" s="140"/>
      <c r="P1346" s="140"/>
      <c r="Q1346" s="140"/>
      <c r="R1346" s="140"/>
      <c r="S1346" s="140"/>
      <c r="T1346" s="140"/>
      <c r="U1346" s="140"/>
      <c r="V1346" s="140"/>
      <c r="W1346" s="231"/>
      <c r="AT1346" s="60" t="s">
        <v>225</v>
      </c>
      <c r="AU1346" s="60" t="s">
        <v>93</v>
      </c>
      <c r="AV1346" s="13" t="s">
        <v>93</v>
      </c>
      <c r="AW1346" s="13" t="s">
        <v>38</v>
      </c>
      <c r="AX1346" s="13" t="s">
        <v>83</v>
      </c>
      <c r="AY1346" s="60" t="s">
        <v>216</v>
      </c>
    </row>
    <row r="1347" spans="1:51" s="13" customFormat="1" ht="12">
      <c r="A1347" s="140"/>
      <c r="B1347" s="141"/>
      <c r="C1347" s="140"/>
      <c r="D1347" s="137" t="s">
        <v>225</v>
      </c>
      <c r="E1347" s="142" t="s">
        <v>1</v>
      </c>
      <c r="F1347" s="143" t="s">
        <v>1636</v>
      </c>
      <c r="G1347" s="140"/>
      <c r="H1347" s="144">
        <v>4.74</v>
      </c>
      <c r="I1347" s="61"/>
      <c r="J1347" s="140"/>
      <c r="K1347" s="140"/>
      <c r="L1347" s="194"/>
      <c r="M1347" s="140"/>
      <c r="N1347" s="140"/>
      <c r="O1347" s="140"/>
      <c r="P1347" s="140"/>
      <c r="Q1347" s="140"/>
      <c r="R1347" s="140"/>
      <c r="S1347" s="140"/>
      <c r="T1347" s="140"/>
      <c r="U1347" s="140"/>
      <c r="V1347" s="140"/>
      <c r="W1347" s="231"/>
      <c r="AT1347" s="60" t="s">
        <v>225</v>
      </c>
      <c r="AU1347" s="60" t="s">
        <v>93</v>
      </c>
      <c r="AV1347" s="13" t="s">
        <v>93</v>
      </c>
      <c r="AW1347" s="13" t="s">
        <v>38</v>
      </c>
      <c r="AX1347" s="13" t="s">
        <v>83</v>
      </c>
      <c r="AY1347" s="60" t="s">
        <v>216</v>
      </c>
    </row>
    <row r="1348" spans="1:51" s="13" customFormat="1" ht="12">
      <c r="A1348" s="140"/>
      <c r="B1348" s="141"/>
      <c r="C1348" s="140"/>
      <c r="D1348" s="137" t="s">
        <v>225</v>
      </c>
      <c r="E1348" s="142" t="s">
        <v>1</v>
      </c>
      <c r="F1348" s="143" t="s">
        <v>1637</v>
      </c>
      <c r="G1348" s="140"/>
      <c r="H1348" s="144">
        <v>14.22</v>
      </c>
      <c r="I1348" s="61"/>
      <c r="J1348" s="140"/>
      <c r="K1348" s="140"/>
      <c r="L1348" s="194"/>
      <c r="M1348" s="140"/>
      <c r="N1348" s="140"/>
      <c r="O1348" s="140"/>
      <c r="P1348" s="140"/>
      <c r="Q1348" s="140"/>
      <c r="R1348" s="140"/>
      <c r="S1348" s="140"/>
      <c r="T1348" s="140"/>
      <c r="U1348" s="140"/>
      <c r="V1348" s="140"/>
      <c r="W1348" s="231"/>
      <c r="AT1348" s="60" t="s">
        <v>225</v>
      </c>
      <c r="AU1348" s="60" t="s">
        <v>93</v>
      </c>
      <c r="AV1348" s="13" t="s">
        <v>93</v>
      </c>
      <c r="AW1348" s="13" t="s">
        <v>38</v>
      </c>
      <c r="AX1348" s="13" t="s">
        <v>83</v>
      </c>
      <c r="AY1348" s="60" t="s">
        <v>216</v>
      </c>
    </row>
    <row r="1349" spans="1:51" s="13" customFormat="1" ht="12">
      <c r="A1349" s="140"/>
      <c r="B1349" s="141"/>
      <c r="C1349" s="140"/>
      <c r="D1349" s="137" t="s">
        <v>225</v>
      </c>
      <c r="E1349" s="142" t="s">
        <v>1</v>
      </c>
      <c r="F1349" s="143" t="s">
        <v>1638</v>
      </c>
      <c r="G1349" s="140"/>
      <c r="H1349" s="144">
        <v>10.27</v>
      </c>
      <c r="I1349" s="61"/>
      <c r="J1349" s="140"/>
      <c r="K1349" s="140"/>
      <c r="L1349" s="194"/>
      <c r="M1349" s="140"/>
      <c r="N1349" s="140"/>
      <c r="O1349" s="140"/>
      <c r="P1349" s="140"/>
      <c r="Q1349" s="140"/>
      <c r="R1349" s="140"/>
      <c r="S1349" s="140"/>
      <c r="T1349" s="140"/>
      <c r="U1349" s="140"/>
      <c r="V1349" s="140"/>
      <c r="W1349" s="231"/>
      <c r="AT1349" s="60" t="s">
        <v>225</v>
      </c>
      <c r="AU1349" s="60" t="s">
        <v>93</v>
      </c>
      <c r="AV1349" s="13" t="s">
        <v>93</v>
      </c>
      <c r="AW1349" s="13" t="s">
        <v>38</v>
      </c>
      <c r="AX1349" s="13" t="s">
        <v>83</v>
      </c>
      <c r="AY1349" s="60" t="s">
        <v>216</v>
      </c>
    </row>
    <row r="1350" spans="1:51" s="13" customFormat="1" ht="12">
      <c r="A1350" s="140"/>
      <c r="B1350" s="141"/>
      <c r="C1350" s="140"/>
      <c r="D1350" s="137" t="s">
        <v>225</v>
      </c>
      <c r="E1350" s="142" t="s">
        <v>1</v>
      </c>
      <c r="F1350" s="143" t="s">
        <v>1639</v>
      </c>
      <c r="G1350" s="140"/>
      <c r="H1350" s="144">
        <v>19.75</v>
      </c>
      <c r="I1350" s="61"/>
      <c r="J1350" s="140"/>
      <c r="K1350" s="140"/>
      <c r="L1350" s="194"/>
      <c r="M1350" s="140"/>
      <c r="N1350" s="140"/>
      <c r="O1350" s="140"/>
      <c r="P1350" s="140"/>
      <c r="Q1350" s="140"/>
      <c r="R1350" s="140"/>
      <c r="S1350" s="140"/>
      <c r="T1350" s="140"/>
      <c r="U1350" s="140"/>
      <c r="V1350" s="140"/>
      <c r="W1350" s="231"/>
      <c r="AT1350" s="60" t="s">
        <v>225</v>
      </c>
      <c r="AU1350" s="60" t="s">
        <v>93</v>
      </c>
      <c r="AV1350" s="13" t="s">
        <v>93</v>
      </c>
      <c r="AW1350" s="13" t="s">
        <v>38</v>
      </c>
      <c r="AX1350" s="13" t="s">
        <v>83</v>
      </c>
      <c r="AY1350" s="60" t="s">
        <v>216</v>
      </c>
    </row>
    <row r="1351" spans="1:51" s="13" customFormat="1" ht="22.5">
      <c r="A1351" s="140"/>
      <c r="B1351" s="141"/>
      <c r="C1351" s="140"/>
      <c r="D1351" s="137" t="s">
        <v>225</v>
      </c>
      <c r="E1351" s="142" t="s">
        <v>1</v>
      </c>
      <c r="F1351" s="143" t="s">
        <v>1640</v>
      </c>
      <c r="G1351" s="140"/>
      <c r="H1351" s="144">
        <v>20.145</v>
      </c>
      <c r="I1351" s="61"/>
      <c r="J1351" s="140"/>
      <c r="K1351" s="140"/>
      <c r="L1351" s="194"/>
      <c r="M1351" s="140"/>
      <c r="N1351" s="140"/>
      <c r="O1351" s="140"/>
      <c r="P1351" s="140"/>
      <c r="Q1351" s="140"/>
      <c r="R1351" s="140"/>
      <c r="S1351" s="140"/>
      <c r="T1351" s="140"/>
      <c r="U1351" s="140"/>
      <c r="V1351" s="140"/>
      <c r="W1351" s="231"/>
      <c r="AT1351" s="60" t="s">
        <v>225</v>
      </c>
      <c r="AU1351" s="60" t="s">
        <v>93</v>
      </c>
      <c r="AV1351" s="13" t="s">
        <v>93</v>
      </c>
      <c r="AW1351" s="13" t="s">
        <v>38</v>
      </c>
      <c r="AX1351" s="13" t="s">
        <v>83</v>
      </c>
      <c r="AY1351" s="60" t="s">
        <v>216</v>
      </c>
    </row>
    <row r="1352" spans="1:51" s="14" customFormat="1" ht="12">
      <c r="A1352" s="145"/>
      <c r="B1352" s="146"/>
      <c r="C1352" s="145"/>
      <c r="D1352" s="137" t="s">
        <v>225</v>
      </c>
      <c r="E1352" s="147" t="s">
        <v>1</v>
      </c>
      <c r="F1352" s="148" t="s">
        <v>229</v>
      </c>
      <c r="G1352" s="145"/>
      <c r="H1352" s="149">
        <v>116.355</v>
      </c>
      <c r="I1352" s="63"/>
      <c r="J1352" s="145"/>
      <c r="K1352" s="145"/>
      <c r="L1352" s="200"/>
      <c r="M1352" s="145"/>
      <c r="N1352" s="145"/>
      <c r="O1352" s="145"/>
      <c r="P1352" s="145"/>
      <c r="Q1352" s="145"/>
      <c r="R1352" s="145"/>
      <c r="S1352" s="145"/>
      <c r="T1352" s="145"/>
      <c r="U1352" s="145"/>
      <c r="V1352" s="145"/>
      <c r="W1352" s="235"/>
      <c r="AT1352" s="62" t="s">
        <v>225</v>
      </c>
      <c r="AU1352" s="62" t="s">
        <v>93</v>
      </c>
      <c r="AV1352" s="14" t="s">
        <v>223</v>
      </c>
      <c r="AW1352" s="14" t="s">
        <v>38</v>
      </c>
      <c r="AX1352" s="14" t="s">
        <v>91</v>
      </c>
      <c r="AY1352" s="62" t="s">
        <v>216</v>
      </c>
    </row>
    <row r="1353" spans="1:65" s="2" customFormat="1" ht="16.5" customHeight="1">
      <c r="A1353" s="83"/>
      <c r="B1353" s="84"/>
      <c r="C1353" s="130" t="s">
        <v>1702</v>
      </c>
      <c r="D1353" s="130" t="s">
        <v>218</v>
      </c>
      <c r="E1353" s="131" t="s">
        <v>1703</v>
      </c>
      <c r="F1353" s="132" t="s">
        <v>1704</v>
      </c>
      <c r="G1353" s="133" t="s">
        <v>221</v>
      </c>
      <c r="H1353" s="134">
        <v>434.158</v>
      </c>
      <c r="I1353" s="57"/>
      <c r="J1353" s="187">
        <f>ROUND(I1353*H1353,2)</f>
        <v>0</v>
      </c>
      <c r="K1353" s="132" t="s">
        <v>222</v>
      </c>
      <c r="L1353" s="188">
        <f>J1353</f>
        <v>0</v>
      </c>
      <c r="M1353" s="217"/>
      <c r="N1353" s="217"/>
      <c r="O1353" s="217"/>
      <c r="P1353" s="217"/>
      <c r="Q1353" s="217"/>
      <c r="R1353" s="217"/>
      <c r="S1353" s="217"/>
      <c r="T1353" s="217"/>
      <c r="U1353" s="217"/>
      <c r="V1353" s="217"/>
      <c r="W1353" s="249"/>
      <c r="X1353" s="26"/>
      <c r="Y1353" s="26"/>
      <c r="Z1353" s="26"/>
      <c r="AA1353" s="26"/>
      <c r="AB1353" s="26"/>
      <c r="AC1353" s="26"/>
      <c r="AD1353" s="26"/>
      <c r="AE1353" s="26"/>
      <c r="AR1353" s="58" t="s">
        <v>312</v>
      </c>
      <c r="AT1353" s="58" t="s">
        <v>218</v>
      </c>
      <c r="AU1353" s="58" t="s">
        <v>93</v>
      </c>
      <c r="AY1353" s="18" t="s">
        <v>216</v>
      </c>
      <c r="BE1353" s="59">
        <f>IF(N1353="základní",J1353,0)</f>
        <v>0</v>
      </c>
      <c r="BF1353" s="59">
        <f>IF(N1353="snížená",J1353,0)</f>
        <v>0</v>
      </c>
      <c r="BG1353" s="59">
        <f>IF(N1353="zákl. přenesená",J1353,0)</f>
        <v>0</v>
      </c>
      <c r="BH1353" s="59">
        <f>IF(N1353="sníž. přenesená",J1353,0)</f>
        <v>0</v>
      </c>
      <c r="BI1353" s="59">
        <f>IF(N1353="nulová",J1353,0)</f>
        <v>0</v>
      </c>
      <c r="BJ1353" s="18" t="s">
        <v>91</v>
      </c>
      <c r="BK1353" s="59">
        <f>ROUND(I1353*H1353,2)</f>
        <v>0</v>
      </c>
      <c r="BL1353" s="18" t="s">
        <v>312</v>
      </c>
      <c r="BM1353" s="58" t="s">
        <v>1705</v>
      </c>
    </row>
    <row r="1354" spans="1:51" s="13" customFormat="1" ht="12">
      <c r="A1354" s="140"/>
      <c r="B1354" s="141"/>
      <c r="C1354" s="140"/>
      <c r="D1354" s="137" t="s">
        <v>225</v>
      </c>
      <c r="E1354" s="142" t="s">
        <v>1</v>
      </c>
      <c r="F1354" s="143" t="s">
        <v>1706</v>
      </c>
      <c r="G1354" s="140"/>
      <c r="H1354" s="144">
        <v>434.158</v>
      </c>
      <c r="I1354" s="61"/>
      <c r="J1354" s="140"/>
      <c r="K1354" s="140"/>
      <c r="L1354" s="194"/>
      <c r="M1354" s="140"/>
      <c r="N1354" s="140"/>
      <c r="O1354" s="140"/>
      <c r="P1354" s="140"/>
      <c r="Q1354" s="140"/>
      <c r="R1354" s="140"/>
      <c r="S1354" s="140"/>
      <c r="T1354" s="140"/>
      <c r="U1354" s="140"/>
      <c r="V1354" s="140"/>
      <c r="W1354" s="231"/>
      <c r="AT1354" s="60" t="s">
        <v>225</v>
      </c>
      <c r="AU1354" s="60" t="s">
        <v>93</v>
      </c>
      <c r="AV1354" s="13" t="s">
        <v>93</v>
      </c>
      <c r="AW1354" s="13" t="s">
        <v>38</v>
      </c>
      <c r="AX1354" s="13" t="s">
        <v>91</v>
      </c>
      <c r="AY1354" s="60" t="s">
        <v>216</v>
      </c>
    </row>
    <row r="1355" spans="1:65" s="2" customFormat="1" ht="21.75" customHeight="1">
      <c r="A1355" s="83"/>
      <c r="B1355" s="84"/>
      <c r="C1355" s="130" t="s">
        <v>1707</v>
      </c>
      <c r="D1355" s="130" t="s">
        <v>218</v>
      </c>
      <c r="E1355" s="131" t="s">
        <v>1708</v>
      </c>
      <c r="F1355" s="132" t="s">
        <v>1709</v>
      </c>
      <c r="G1355" s="133" t="s">
        <v>221</v>
      </c>
      <c r="H1355" s="134">
        <v>434.158</v>
      </c>
      <c r="I1355" s="57"/>
      <c r="J1355" s="187">
        <f>ROUND(I1355*H1355,2)</f>
        <v>0</v>
      </c>
      <c r="K1355" s="132" t="s">
        <v>222</v>
      </c>
      <c r="L1355" s="188">
        <f>J1355</f>
        <v>0</v>
      </c>
      <c r="M1355" s="217"/>
      <c r="N1355" s="217"/>
      <c r="O1355" s="217"/>
      <c r="P1355" s="217"/>
      <c r="Q1355" s="217"/>
      <c r="R1355" s="217"/>
      <c r="S1355" s="217"/>
      <c r="T1355" s="217"/>
      <c r="U1355" s="217"/>
      <c r="V1355" s="217"/>
      <c r="W1355" s="249"/>
      <c r="X1355" s="26"/>
      <c r="Y1355" s="26"/>
      <c r="Z1355" s="26"/>
      <c r="AA1355" s="26"/>
      <c r="AB1355" s="26"/>
      <c r="AC1355" s="26"/>
      <c r="AD1355" s="26"/>
      <c r="AE1355" s="26"/>
      <c r="AR1355" s="58" t="s">
        <v>312</v>
      </c>
      <c r="AT1355" s="58" t="s">
        <v>218</v>
      </c>
      <c r="AU1355" s="58" t="s">
        <v>93</v>
      </c>
      <c r="AY1355" s="18" t="s">
        <v>216</v>
      </c>
      <c r="BE1355" s="59">
        <f>IF(N1355="základní",J1355,0)</f>
        <v>0</v>
      </c>
      <c r="BF1355" s="59">
        <f>IF(N1355="snížená",J1355,0)</f>
        <v>0</v>
      </c>
      <c r="BG1355" s="59">
        <f>IF(N1355="zákl. přenesená",J1355,0)</f>
        <v>0</v>
      </c>
      <c r="BH1355" s="59">
        <f>IF(N1355="sníž. přenesená",J1355,0)</f>
        <v>0</v>
      </c>
      <c r="BI1355" s="59">
        <f>IF(N1355="nulová",J1355,0)</f>
        <v>0</v>
      </c>
      <c r="BJ1355" s="18" t="s">
        <v>91</v>
      </c>
      <c r="BK1355" s="59">
        <f>ROUND(I1355*H1355,2)</f>
        <v>0</v>
      </c>
      <c r="BL1355" s="18" t="s">
        <v>312</v>
      </c>
      <c r="BM1355" s="58" t="s">
        <v>1710</v>
      </c>
    </row>
    <row r="1356" spans="1:51" s="13" customFormat="1" ht="12">
      <c r="A1356" s="140"/>
      <c r="B1356" s="141"/>
      <c r="C1356" s="140"/>
      <c r="D1356" s="137" t="s">
        <v>225</v>
      </c>
      <c r="E1356" s="142" t="s">
        <v>1</v>
      </c>
      <c r="F1356" s="143" t="s">
        <v>1706</v>
      </c>
      <c r="G1356" s="140"/>
      <c r="H1356" s="144">
        <v>434.158</v>
      </c>
      <c r="I1356" s="61"/>
      <c r="J1356" s="140"/>
      <c r="K1356" s="140"/>
      <c r="L1356" s="194"/>
      <c r="M1356" s="140"/>
      <c r="N1356" s="140"/>
      <c r="O1356" s="140"/>
      <c r="P1356" s="140"/>
      <c r="Q1356" s="140"/>
      <c r="R1356" s="140"/>
      <c r="S1356" s="140"/>
      <c r="T1356" s="140"/>
      <c r="U1356" s="140"/>
      <c r="V1356" s="140"/>
      <c r="W1356" s="231"/>
      <c r="AT1356" s="60" t="s">
        <v>225</v>
      </c>
      <c r="AU1356" s="60" t="s">
        <v>93</v>
      </c>
      <c r="AV1356" s="13" t="s">
        <v>93</v>
      </c>
      <c r="AW1356" s="13" t="s">
        <v>38</v>
      </c>
      <c r="AX1356" s="13" t="s">
        <v>91</v>
      </c>
      <c r="AY1356" s="60" t="s">
        <v>216</v>
      </c>
    </row>
    <row r="1357" spans="1:65" s="2" customFormat="1" ht="24.2" customHeight="1">
      <c r="A1357" s="83"/>
      <c r="B1357" s="84"/>
      <c r="C1357" s="130" t="s">
        <v>1711</v>
      </c>
      <c r="D1357" s="130" t="s">
        <v>218</v>
      </c>
      <c r="E1357" s="131" t="s">
        <v>1712</v>
      </c>
      <c r="F1357" s="132" t="s">
        <v>1713</v>
      </c>
      <c r="G1357" s="133" t="s">
        <v>221</v>
      </c>
      <c r="H1357" s="134">
        <v>250.41</v>
      </c>
      <c r="I1357" s="57"/>
      <c r="J1357" s="187">
        <f>ROUND(I1357*H1357,2)</f>
        <v>0</v>
      </c>
      <c r="K1357" s="132" t="s">
        <v>222</v>
      </c>
      <c r="L1357" s="188">
        <f>J1357</f>
        <v>0</v>
      </c>
      <c r="M1357" s="217"/>
      <c r="N1357" s="217"/>
      <c r="O1357" s="217"/>
      <c r="P1357" s="217"/>
      <c r="Q1357" s="217"/>
      <c r="R1357" s="217"/>
      <c r="S1357" s="217"/>
      <c r="T1357" s="217"/>
      <c r="U1357" s="217"/>
      <c r="V1357" s="217"/>
      <c r="W1357" s="249"/>
      <c r="X1357" s="26"/>
      <c r="Y1357" s="26"/>
      <c r="Z1357" s="26"/>
      <c r="AA1357" s="26"/>
      <c r="AB1357" s="26"/>
      <c r="AC1357" s="26"/>
      <c r="AD1357" s="26"/>
      <c r="AE1357" s="26"/>
      <c r="AR1357" s="58" t="s">
        <v>312</v>
      </c>
      <c r="AT1357" s="58" t="s">
        <v>218</v>
      </c>
      <c r="AU1357" s="58" t="s">
        <v>93</v>
      </c>
      <c r="AY1357" s="18" t="s">
        <v>216</v>
      </c>
      <c r="BE1357" s="59">
        <f>IF(N1357="základní",J1357,0)</f>
        <v>0</v>
      </c>
      <c r="BF1357" s="59">
        <f>IF(N1357="snížená",J1357,0)</f>
        <v>0</v>
      </c>
      <c r="BG1357" s="59">
        <f>IF(N1357="zákl. přenesená",J1357,0)</f>
        <v>0</v>
      </c>
      <c r="BH1357" s="59">
        <f>IF(N1357="sníž. přenesená",J1357,0)</f>
        <v>0</v>
      </c>
      <c r="BI1357" s="59">
        <f>IF(N1357="nulová",J1357,0)</f>
        <v>0</v>
      </c>
      <c r="BJ1357" s="18" t="s">
        <v>91</v>
      </c>
      <c r="BK1357" s="59">
        <f>ROUND(I1357*H1357,2)</f>
        <v>0</v>
      </c>
      <c r="BL1357" s="18" t="s">
        <v>312</v>
      </c>
      <c r="BM1357" s="58" t="s">
        <v>1714</v>
      </c>
    </row>
    <row r="1358" spans="1:51" s="13" customFormat="1" ht="12">
      <c r="A1358" s="140"/>
      <c r="B1358" s="141"/>
      <c r="C1358" s="140"/>
      <c r="D1358" s="137" t="s">
        <v>225</v>
      </c>
      <c r="E1358" s="142" t="s">
        <v>1</v>
      </c>
      <c r="F1358" s="143" t="s">
        <v>1715</v>
      </c>
      <c r="G1358" s="140"/>
      <c r="H1358" s="144">
        <v>63.45</v>
      </c>
      <c r="I1358" s="61"/>
      <c r="J1358" s="140"/>
      <c r="K1358" s="140"/>
      <c r="L1358" s="194"/>
      <c r="M1358" s="140"/>
      <c r="N1358" s="140"/>
      <c r="O1358" s="140"/>
      <c r="P1358" s="140"/>
      <c r="Q1358" s="140"/>
      <c r="R1358" s="140"/>
      <c r="S1358" s="140"/>
      <c r="T1358" s="140"/>
      <c r="U1358" s="140"/>
      <c r="V1358" s="140"/>
      <c r="W1358" s="231"/>
      <c r="AT1358" s="60" t="s">
        <v>225</v>
      </c>
      <c r="AU1358" s="60" t="s">
        <v>93</v>
      </c>
      <c r="AV1358" s="13" t="s">
        <v>93</v>
      </c>
      <c r="AW1358" s="13" t="s">
        <v>38</v>
      </c>
      <c r="AX1358" s="13" t="s">
        <v>83</v>
      </c>
      <c r="AY1358" s="60" t="s">
        <v>216</v>
      </c>
    </row>
    <row r="1359" spans="1:51" s="13" customFormat="1" ht="12">
      <c r="A1359" s="140"/>
      <c r="B1359" s="141"/>
      <c r="C1359" s="140"/>
      <c r="D1359" s="137" t="s">
        <v>225</v>
      </c>
      <c r="E1359" s="142" t="s">
        <v>1</v>
      </c>
      <c r="F1359" s="143" t="s">
        <v>1716</v>
      </c>
      <c r="G1359" s="140"/>
      <c r="H1359" s="144">
        <v>83.95</v>
      </c>
      <c r="I1359" s="61"/>
      <c r="J1359" s="140"/>
      <c r="K1359" s="140"/>
      <c r="L1359" s="194"/>
      <c r="M1359" s="140"/>
      <c r="N1359" s="140"/>
      <c r="O1359" s="140"/>
      <c r="P1359" s="140"/>
      <c r="Q1359" s="140"/>
      <c r="R1359" s="140"/>
      <c r="S1359" s="140"/>
      <c r="T1359" s="140"/>
      <c r="U1359" s="140"/>
      <c r="V1359" s="140"/>
      <c r="W1359" s="231"/>
      <c r="AT1359" s="60" t="s">
        <v>225</v>
      </c>
      <c r="AU1359" s="60" t="s">
        <v>93</v>
      </c>
      <c r="AV1359" s="13" t="s">
        <v>93</v>
      </c>
      <c r="AW1359" s="13" t="s">
        <v>38</v>
      </c>
      <c r="AX1359" s="13" t="s">
        <v>83</v>
      </c>
      <c r="AY1359" s="60" t="s">
        <v>216</v>
      </c>
    </row>
    <row r="1360" spans="1:51" s="13" customFormat="1" ht="22.5">
      <c r="A1360" s="140"/>
      <c r="B1360" s="141"/>
      <c r="C1360" s="140"/>
      <c r="D1360" s="137" t="s">
        <v>225</v>
      </c>
      <c r="E1360" s="142" t="s">
        <v>1</v>
      </c>
      <c r="F1360" s="143" t="s">
        <v>1717</v>
      </c>
      <c r="G1360" s="140"/>
      <c r="H1360" s="144">
        <v>103.01</v>
      </c>
      <c r="I1360" s="61"/>
      <c r="J1360" s="140"/>
      <c r="K1360" s="140"/>
      <c r="L1360" s="194"/>
      <c r="M1360" s="140"/>
      <c r="N1360" s="140"/>
      <c r="O1360" s="140"/>
      <c r="P1360" s="140"/>
      <c r="Q1360" s="140"/>
      <c r="R1360" s="140"/>
      <c r="S1360" s="140"/>
      <c r="T1360" s="140"/>
      <c r="U1360" s="140"/>
      <c r="V1360" s="140"/>
      <c r="W1360" s="231"/>
      <c r="AT1360" s="60" t="s">
        <v>225</v>
      </c>
      <c r="AU1360" s="60" t="s">
        <v>93</v>
      </c>
      <c r="AV1360" s="13" t="s">
        <v>93</v>
      </c>
      <c r="AW1360" s="13" t="s">
        <v>38</v>
      </c>
      <c r="AX1360" s="13" t="s">
        <v>83</v>
      </c>
      <c r="AY1360" s="60" t="s">
        <v>216</v>
      </c>
    </row>
    <row r="1361" spans="1:51" s="14" customFormat="1" ht="12">
      <c r="A1361" s="145"/>
      <c r="B1361" s="146"/>
      <c r="C1361" s="145"/>
      <c r="D1361" s="137" t="s">
        <v>225</v>
      </c>
      <c r="E1361" s="147" t="s">
        <v>160</v>
      </c>
      <c r="F1361" s="148" t="s">
        <v>229</v>
      </c>
      <c r="G1361" s="145"/>
      <c r="H1361" s="149">
        <v>250.41</v>
      </c>
      <c r="I1361" s="63"/>
      <c r="J1361" s="145"/>
      <c r="K1361" s="145"/>
      <c r="L1361" s="200"/>
      <c r="M1361" s="145"/>
      <c r="N1361" s="145"/>
      <c r="O1361" s="145"/>
      <c r="P1361" s="145"/>
      <c r="Q1361" s="145"/>
      <c r="R1361" s="145"/>
      <c r="S1361" s="145"/>
      <c r="T1361" s="145"/>
      <c r="U1361" s="145"/>
      <c r="V1361" s="145"/>
      <c r="W1361" s="235"/>
      <c r="AT1361" s="62" t="s">
        <v>225</v>
      </c>
      <c r="AU1361" s="62" t="s">
        <v>93</v>
      </c>
      <c r="AV1361" s="14" t="s">
        <v>223</v>
      </c>
      <c r="AW1361" s="14" t="s">
        <v>38</v>
      </c>
      <c r="AX1361" s="14" t="s">
        <v>91</v>
      </c>
      <c r="AY1361" s="62" t="s">
        <v>216</v>
      </c>
    </row>
    <row r="1362" spans="1:65" s="2" customFormat="1" ht="37.9" customHeight="1">
      <c r="A1362" s="83"/>
      <c r="B1362" s="84"/>
      <c r="C1362" s="130" t="s">
        <v>1718</v>
      </c>
      <c r="D1362" s="130" t="s">
        <v>218</v>
      </c>
      <c r="E1362" s="131" t="s">
        <v>1719</v>
      </c>
      <c r="F1362" s="132" t="s">
        <v>1720</v>
      </c>
      <c r="G1362" s="133" t="s">
        <v>221</v>
      </c>
      <c r="H1362" s="134">
        <v>183.748</v>
      </c>
      <c r="I1362" s="57"/>
      <c r="J1362" s="187">
        <f>ROUND(I1362*H1362,2)</f>
        <v>0</v>
      </c>
      <c r="K1362" s="132" t="s">
        <v>1</v>
      </c>
      <c r="L1362" s="188">
        <f>J1362</f>
        <v>0</v>
      </c>
      <c r="M1362" s="217"/>
      <c r="N1362" s="217"/>
      <c r="O1362" s="217"/>
      <c r="P1362" s="217"/>
      <c r="Q1362" s="217"/>
      <c r="R1362" s="217"/>
      <c r="S1362" s="217"/>
      <c r="T1362" s="217"/>
      <c r="U1362" s="217"/>
      <c r="V1362" s="217"/>
      <c r="W1362" s="249"/>
      <c r="X1362" s="26"/>
      <c r="Y1362" s="26"/>
      <c r="Z1362" s="26"/>
      <c r="AA1362" s="26"/>
      <c r="AB1362" s="26"/>
      <c r="AC1362" s="26"/>
      <c r="AD1362" s="26"/>
      <c r="AE1362" s="26"/>
      <c r="AR1362" s="58" t="s">
        <v>312</v>
      </c>
      <c r="AT1362" s="58" t="s">
        <v>218</v>
      </c>
      <c r="AU1362" s="58" t="s">
        <v>93</v>
      </c>
      <c r="AY1362" s="18" t="s">
        <v>216</v>
      </c>
      <c r="BE1362" s="59">
        <f>IF(N1362="základní",J1362,0)</f>
        <v>0</v>
      </c>
      <c r="BF1362" s="59">
        <f>IF(N1362="snížená",J1362,0)</f>
        <v>0</v>
      </c>
      <c r="BG1362" s="59">
        <f>IF(N1362="zákl. přenesená",J1362,0)</f>
        <v>0</v>
      </c>
      <c r="BH1362" s="59">
        <f>IF(N1362="sníž. přenesená",J1362,0)</f>
        <v>0</v>
      </c>
      <c r="BI1362" s="59">
        <f>IF(N1362="nulová",J1362,0)</f>
        <v>0</v>
      </c>
      <c r="BJ1362" s="18" t="s">
        <v>91</v>
      </c>
      <c r="BK1362" s="59">
        <f>ROUND(I1362*H1362,2)</f>
        <v>0</v>
      </c>
      <c r="BL1362" s="18" t="s">
        <v>312</v>
      </c>
      <c r="BM1362" s="58" t="s">
        <v>1721</v>
      </c>
    </row>
    <row r="1363" spans="1:51" s="13" customFormat="1" ht="12">
      <c r="A1363" s="140"/>
      <c r="B1363" s="141"/>
      <c r="C1363" s="140"/>
      <c r="D1363" s="137" t="s">
        <v>225</v>
      </c>
      <c r="E1363" s="142" t="s">
        <v>1</v>
      </c>
      <c r="F1363" s="143" t="s">
        <v>1722</v>
      </c>
      <c r="G1363" s="140"/>
      <c r="H1363" s="144">
        <v>73.038</v>
      </c>
      <c r="I1363" s="61"/>
      <c r="J1363" s="140"/>
      <c r="K1363" s="140"/>
      <c r="L1363" s="194"/>
      <c r="M1363" s="140"/>
      <c r="N1363" s="140"/>
      <c r="O1363" s="140"/>
      <c r="P1363" s="140"/>
      <c r="Q1363" s="140"/>
      <c r="R1363" s="140"/>
      <c r="S1363" s="140"/>
      <c r="T1363" s="140"/>
      <c r="U1363" s="140"/>
      <c r="V1363" s="140"/>
      <c r="W1363" s="231"/>
      <c r="AT1363" s="60" t="s">
        <v>225</v>
      </c>
      <c r="AU1363" s="60" t="s">
        <v>93</v>
      </c>
      <c r="AV1363" s="13" t="s">
        <v>93</v>
      </c>
      <c r="AW1363" s="13" t="s">
        <v>38</v>
      </c>
      <c r="AX1363" s="13" t="s">
        <v>83</v>
      </c>
      <c r="AY1363" s="60" t="s">
        <v>216</v>
      </c>
    </row>
    <row r="1364" spans="1:51" s="13" customFormat="1" ht="12">
      <c r="A1364" s="140"/>
      <c r="B1364" s="141"/>
      <c r="C1364" s="140"/>
      <c r="D1364" s="137" t="s">
        <v>225</v>
      </c>
      <c r="E1364" s="142" t="s">
        <v>1</v>
      </c>
      <c r="F1364" s="143" t="s">
        <v>1723</v>
      </c>
      <c r="G1364" s="140"/>
      <c r="H1364" s="144">
        <v>8.32</v>
      </c>
      <c r="I1364" s="61"/>
      <c r="J1364" s="140"/>
      <c r="K1364" s="140"/>
      <c r="L1364" s="194"/>
      <c r="M1364" s="140"/>
      <c r="N1364" s="140"/>
      <c r="O1364" s="140"/>
      <c r="P1364" s="140"/>
      <c r="Q1364" s="140"/>
      <c r="R1364" s="140"/>
      <c r="S1364" s="140"/>
      <c r="T1364" s="140"/>
      <c r="U1364" s="140"/>
      <c r="V1364" s="140"/>
      <c r="W1364" s="231"/>
      <c r="AT1364" s="60" t="s">
        <v>225</v>
      </c>
      <c r="AU1364" s="60" t="s">
        <v>93</v>
      </c>
      <c r="AV1364" s="13" t="s">
        <v>93</v>
      </c>
      <c r="AW1364" s="13" t="s">
        <v>38</v>
      </c>
      <c r="AX1364" s="13" t="s">
        <v>83</v>
      </c>
      <c r="AY1364" s="60" t="s">
        <v>216</v>
      </c>
    </row>
    <row r="1365" spans="1:51" s="13" customFormat="1" ht="22.5">
      <c r="A1365" s="140"/>
      <c r="B1365" s="141"/>
      <c r="C1365" s="140"/>
      <c r="D1365" s="137" t="s">
        <v>225</v>
      </c>
      <c r="E1365" s="142" t="s">
        <v>1</v>
      </c>
      <c r="F1365" s="143" t="s">
        <v>1724</v>
      </c>
      <c r="G1365" s="140"/>
      <c r="H1365" s="144">
        <v>52.954</v>
      </c>
      <c r="I1365" s="61"/>
      <c r="J1365" s="140"/>
      <c r="K1365" s="140"/>
      <c r="L1365" s="194"/>
      <c r="M1365" s="140"/>
      <c r="N1365" s="140"/>
      <c r="O1365" s="140"/>
      <c r="P1365" s="140"/>
      <c r="Q1365" s="140"/>
      <c r="R1365" s="140"/>
      <c r="S1365" s="140"/>
      <c r="T1365" s="140"/>
      <c r="U1365" s="140"/>
      <c r="V1365" s="140"/>
      <c r="W1365" s="231"/>
      <c r="AT1365" s="60" t="s">
        <v>225</v>
      </c>
      <c r="AU1365" s="60" t="s">
        <v>93</v>
      </c>
      <c r="AV1365" s="13" t="s">
        <v>93</v>
      </c>
      <c r="AW1365" s="13" t="s">
        <v>38</v>
      </c>
      <c r="AX1365" s="13" t="s">
        <v>83</v>
      </c>
      <c r="AY1365" s="60" t="s">
        <v>216</v>
      </c>
    </row>
    <row r="1366" spans="1:51" s="13" customFormat="1" ht="12">
      <c r="A1366" s="140"/>
      <c r="B1366" s="141"/>
      <c r="C1366" s="140"/>
      <c r="D1366" s="137" t="s">
        <v>225</v>
      </c>
      <c r="E1366" s="142" t="s">
        <v>1</v>
      </c>
      <c r="F1366" s="143" t="s">
        <v>1725</v>
      </c>
      <c r="G1366" s="140"/>
      <c r="H1366" s="144">
        <v>4.112</v>
      </c>
      <c r="I1366" s="61"/>
      <c r="J1366" s="140"/>
      <c r="K1366" s="140"/>
      <c r="L1366" s="194"/>
      <c r="M1366" s="140"/>
      <c r="N1366" s="140"/>
      <c r="O1366" s="140"/>
      <c r="P1366" s="140"/>
      <c r="Q1366" s="140"/>
      <c r="R1366" s="140"/>
      <c r="S1366" s="140"/>
      <c r="T1366" s="140"/>
      <c r="U1366" s="140"/>
      <c r="V1366" s="140"/>
      <c r="W1366" s="231"/>
      <c r="AT1366" s="60" t="s">
        <v>225</v>
      </c>
      <c r="AU1366" s="60" t="s">
        <v>93</v>
      </c>
      <c r="AV1366" s="13" t="s">
        <v>93</v>
      </c>
      <c r="AW1366" s="13" t="s">
        <v>38</v>
      </c>
      <c r="AX1366" s="13" t="s">
        <v>83</v>
      </c>
      <c r="AY1366" s="60" t="s">
        <v>216</v>
      </c>
    </row>
    <row r="1367" spans="1:51" s="13" customFormat="1" ht="12">
      <c r="A1367" s="140"/>
      <c r="B1367" s="141"/>
      <c r="C1367" s="140"/>
      <c r="D1367" s="137" t="s">
        <v>225</v>
      </c>
      <c r="E1367" s="142" t="s">
        <v>1</v>
      </c>
      <c r="F1367" s="143" t="s">
        <v>1726</v>
      </c>
      <c r="G1367" s="140"/>
      <c r="H1367" s="144">
        <v>45.324</v>
      </c>
      <c r="I1367" s="61"/>
      <c r="J1367" s="140"/>
      <c r="K1367" s="140"/>
      <c r="L1367" s="194"/>
      <c r="M1367" s="140"/>
      <c r="N1367" s="140"/>
      <c r="O1367" s="140"/>
      <c r="P1367" s="140"/>
      <c r="Q1367" s="140"/>
      <c r="R1367" s="140"/>
      <c r="S1367" s="140"/>
      <c r="T1367" s="140"/>
      <c r="U1367" s="140"/>
      <c r="V1367" s="140"/>
      <c r="W1367" s="231"/>
      <c r="AT1367" s="60" t="s">
        <v>225</v>
      </c>
      <c r="AU1367" s="60" t="s">
        <v>93</v>
      </c>
      <c r="AV1367" s="13" t="s">
        <v>93</v>
      </c>
      <c r="AW1367" s="13" t="s">
        <v>38</v>
      </c>
      <c r="AX1367" s="13" t="s">
        <v>83</v>
      </c>
      <c r="AY1367" s="60" t="s">
        <v>216</v>
      </c>
    </row>
    <row r="1368" spans="1:51" s="14" customFormat="1" ht="12">
      <c r="A1368" s="145"/>
      <c r="B1368" s="146"/>
      <c r="C1368" s="145"/>
      <c r="D1368" s="137" t="s">
        <v>225</v>
      </c>
      <c r="E1368" s="147" t="s">
        <v>157</v>
      </c>
      <c r="F1368" s="148" t="s">
        <v>229</v>
      </c>
      <c r="G1368" s="145"/>
      <c r="H1368" s="149">
        <v>183.748</v>
      </c>
      <c r="I1368" s="63"/>
      <c r="J1368" s="145"/>
      <c r="K1368" s="145"/>
      <c r="L1368" s="200"/>
      <c r="M1368" s="145"/>
      <c r="N1368" s="145"/>
      <c r="O1368" s="145"/>
      <c r="P1368" s="145"/>
      <c r="Q1368" s="145"/>
      <c r="R1368" s="145"/>
      <c r="S1368" s="145"/>
      <c r="T1368" s="145"/>
      <c r="U1368" s="145"/>
      <c r="V1368" s="145"/>
      <c r="W1368" s="235"/>
      <c r="AT1368" s="62" t="s">
        <v>225</v>
      </c>
      <c r="AU1368" s="62" t="s">
        <v>93</v>
      </c>
      <c r="AV1368" s="14" t="s">
        <v>223</v>
      </c>
      <c r="AW1368" s="14" t="s">
        <v>38</v>
      </c>
      <c r="AX1368" s="14" t="s">
        <v>91</v>
      </c>
      <c r="AY1368" s="62" t="s">
        <v>216</v>
      </c>
    </row>
    <row r="1369" spans="1:65" s="2" customFormat="1" ht="37.9" customHeight="1">
      <c r="A1369" s="83"/>
      <c r="B1369" s="84"/>
      <c r="C1369" s="130" t="s">
        <v>1727</v>
      </c>
      <c r="D1369" s="130" t="s">
        <v>218</v>
      </c>
      <c r="E1369" s="131" t="s">
        <v>1728</v>
      </c>
      <c r="F1369" s="132" t="s">
        <v>1729</v>
      </c>
      <c r="G1369" s="133" t="s">
        <v>221</v>
      </c>
      <c r="H1369" s="134">
        <v>59.475</v>
      </c>
      <c r="I1369" s="57"/>
      <c r="J1369" s="187">
        <f>ROUND(I1369*H1369,2)</f>
        <v>0</v>
      </c>
      <c r="K1369" s="132" t="s">
        <v>1</v>
      </c>
      <c r="L1369" s="188">
        <f>J1369</f>
        <v>0</v>
      </c>
      <c r="M1369" s="217"/>
      <c r="N1369" s="217"/>
      <c r="O1369" s="217"/>
      <c r="P1369" s="217"/>
      <c r="Q1369" s="217"/>
      <c r="R1369" s="217"/>
      <c r="S1369" s="217"/>
      <c r="T1369" s="217"/>
      <c r="U1369" s="217"/>
      <c r="V1369" s="217"/>
      <c r="W1369" s="249"/>
      <c r="X1369" s="26"/>
      <c r="Y1369" s="26"/>
      <c r="Z1369" s="26"/>
      <c r="AA1369" s="26"/>
      <c r="AB1369" s="26"/>
      <c r="AC1369" s="26"/>
      <c r="AD1369" s="26"/>
      <c r="AE1369" s="26"/>
      <c r="AR1369" s="58" t="s">
        <v>312</v>
      </c>
      <c r="AT1369" s="58" t="s">
        <v>218</v>
      </c>
      <c r="AU1369" s="58" t="s">
        <v>93</v>
      </c>
      <c r="AY1369" s="18" t="s">
        <v>216</v>
      </c>
      <c r="BE1369" s="59">
        <f>IF(N1369="základní",J1369,0)</f>
        <v>0</v>
      </c>
      <c r="BF1369" s="59">
        <f>IF(N1369="snížená",J1369,0)</f>
        <v>0</v>
      </c>
      <c r="BG1369" s="59">
        <f>IF(N1369="zákl. přenesená",J1369,0)</f>
        <v>0</v>
      </c>
      <c r="BH1369" s="59">
        <f>IF(N1369="sníž. přenesená",J1369,0)</f>
        <v>0</v>
      </c>
      <c r="BI1369" s="59">
        <f>IF(N1369="nulová",J1369,0)</f>
        <v>0</v>
      </c>
      <c r="BJ1369" s="18" t="s">
        <v>91</v>
      </c>
      <c r="BK1369" s="59">
        <f>ROUND(I1369*H1369,2)</f>
        <v>0</v>
      </c>
      <c r="BL1369" s="18" t="s">
        <v>312</v>
      </c>
      <c r="BM1369" s="58" t="s">
        <v>1730</v>
      </c>
    </row>
    <row r="1370" spans="1:51" s="13" customFormat="1" ht="12">
      <c r="A1370" s="140"/>
      <c r="B1370" s="141"/>
      <c r="C1370" s="140"/>
      <c r="D1370" s="137" t="s">
        <v>225</v>
      </c>
      <c r="E1370" s="142" t="s">
        <v>1</v>
      </c>
      <c r="F1370" s="143" t="s">
        <v>1731</v>
      </c>
      <c r="G1370" s="140"/>
      <c r="H1370" s="144">
        <v>31.725</v>
      </c>
      <c r="I1370" s="61"/>
      <c r="J1370" s="140"/>
      <c r="K1370" s="140"/>
      <c r="L1370" s="194"/>
      <c r="M1370" s="140"/>
      <c r="N1370" s="140"/>
      <c r="O1370" s="140"/>
      <c r="P1370" s="140"/>
      <c r="Q1370" s="140"/>
      <c r="R1370" s="140"/>
      <c r="S1370" s="140"/>
      <c r="T1370" s="140"/>
      <c r="U1370" s="140"/>
      <c r="V1370" s="140"/>
      <c r="W1370" s="231"/>
      <c r="AT1370" s="60" t="s">
        <v>225</v>
      </c>
      <c r="AU1370" s="60" t="s">
        <v>93</v>
      </c>
      <c r="AV1370" s="13" t="s">
        <v>93</v>
      </c>
      <c r="AW1370" s="13" t="s">
        <v>38</v>
      </c>
      <c r="AX1370" s="13" t="s">
        <v>83</v>
      </c>
      <c r="AY1370" s="60" t="s">
        <v>216</v>
      </c>
    </row>
    <row r="1371" spans="1:51" s="13" customFormat="1" ht="12">
      <c r="A1371" s="140"/>
      <c r="B1371" s="141"/>
      <c r="C1371" s="140"/>
      <c r="D1371" s="137" t="s">
        <v>225</v>
      </c>
      <c r="E1371" s="142" t="s">
        <v>1</v>
      </c>
      <c r="F1371" s="143" t="s">
        <v>1732</v>
      </c>
      <c r="G1371" s="140"/>
      <c r="H1371" s="144">
        <v>9.25</v>
      </c>
      <c r="I1371" s="61"/>
      <c r="J1371" s="140"/>
      <c r="K1371" s="140"/>
      <c r="L1371" s="194"/>
      <c r="M1371" s="140"/>
      <c r="N1371" s="140"/>
      <c r="O1371" s="140"/>
      <c r="P1371" s="140"/>
      <c r="Q1371" s="140"/>
      <c r="R1371" s="140"/>
      <c r="S1371" s="140"/>
      <c r="T1371" s="140"/>
      <c r="U1371" s="140"/>
      <c r="V1371" s="140"/>
      <c r="W1371" s="231"/>
      <c r="AT1371" s="60" t="s">
        <v>225</v>
      </c>
      <c r="AU1371" s="60" t="s">
        <v>93</v>
      </c>
      <c r="AV1371" s="13" t="s">
        <v>93</v>
      </c>
      <c r="AW1371" s="13" t="s">
        <v>38</v>
      </c>
      <c r="AX1371" s="13" t="s">
        <v>83</v>
      </c>
      <c r="AY1371" s="60" t="s">
        <v>216</v>
      </c>
    </row>
    <row r="1372" spans="1:51" s="13" customFormat="1" ht="12">
      <c r="A1372" s="140"/>
      <c r="B1372" s="141"/>
      <c r="C1372" s="140"/>
      <c r="D1372" s="137" t="s">
        <v>225</v>
      </c>
      <c r="E1372" s="142" t="s">
        <v>1</v>
      </c>
      <c r="F1372" s="143" t="s">
        <v>1733</v>
      </c>
      <c r="G1372" s="140"/>
      <c r="H1372" s="144">
        <v>9.25</v>
      </c>
      <c r="I1372" s="61"/>
      <c r="J1372" s="140"/>
      <c r="K1372" s="140"/>
      <c r="L1372" s="194"/>
      <c r="M1372" s="140"/>
      <c r="N1372" s="140"/>
      <c r="O1372" s="140"/>
      <c r="P1372" s="140"/>
      <c r="Q1372" s="140"/>
      <c r="R1372" s="140"/>
      <c r="S1372" s="140"/>
      <c r="T1372" s="140"/>
      <c r="U1372" s="140"/>
      <c r="V1372" s="140"/>
      <c r="W1372" s="231"/>
      <c r="AT1372" s="60" t="s">
        <v>225</v>
      </c>
      <c r="AU1372" s="60" t="s">
        <v>93</v>
      </c>
      <c r="AV1372" s="13" t="s">
        <v>93</v>
      </c>
      <c r="AW1372" s="13" t="s">
        <v>38</v>
      </c>
      <c r="AX1372" s="13" t="s">
        <v>83</v>
      </c>
      <c r="AY1372" s="60" t="s">
        <v>216</v>
      </c>
    </row>
    <row r="1373" spans="1:51" s="13" customFormat="1" ht="12">
      <c r="A1373" s="140"/>
      <c r="B1373" s="141"/>
      <c r="C1373" s="140"/>
      <c r="D1373" s="137" t="s">
        <v>225</v>
      </c>
      <c r="E1373" s="142" t="s">
        <v>1</v>
      </c>
      <c r="F1373" s="143" t="s">
        <v>1734</v>
      </c>
      <c r="G1373" s="140"/>
      <c r="H1373" s="144">
        <v>9.25</v>
      </c>
      <c r="I1373" s="61"/>
      <c r="J1373" s="140"/>
      <c r="K1373" s="140"/>
      <c r="L1373" s="194"/>
      <c r="M1373" s="140"/>
      <c r="N1373" s="140"/>
      <c r="O1373" s="140"/>
      <c r="P1373" s="140"/>
      <c r="Q1373" s="140"/>
      <c r="R1373" s="140"/>
      <c r="S1373" s="140"/>
      <c r="T1373" s="140"/>
      <c r="U1373" s="140"/>
      <c r="V1373" s="140"/>
      <c r="W1373" s="231"/>
      <c r="AT1373" s="60" t="s">
        <v>225</v>
      </c>
      <c r="AU1373" s="60" t="s">
        <v>93</v>
      </c>
      <c r="AV1373" s="13" t="s">
        <v>93</v>
      </c>
      <c r="AW1373" s="13" t="s">
        <v>38</v>
      </c>
      <c r="AX1373" s="13" t="s">
        <v>83</v>
      </c>
      <c r="AY1373" s="60" t="s">
        <v>216</v>
      </c>
    </row>
    <row r="1374" spans="1:51" s="14" customFormat="1" ht="12">
      <c r="A1374" s="145"/>
      <c r="B1374" s="146"/>
      <c r="C1374" s="145"/>
      <c r="D1374" s="137" t="s">
        <v>225</v>
      </c>
      <c r="E1374" s="147" t="s">
        <v>1</v>
      </c>
      <c r="F1374" s="148" t="s">
        <v>229</v>
      </c>
      <c r="G1374" s="145"/>
      <c r="H1374" s="149">
        <v>59.475</v>
      </c>
      <c r="I1374" s="63"/>
      <c r="J1374" s="145"/>
      <c r="K1374" s="145"/>
      <c r="L1374" s="200"/>
      <c r="M1374" s="145"/>
      <c r="N1374" s="145"/>
      <c r="O1374" s="145"/>
      <c r="P1374" s="145"/>
      <c r="Q1374" s="145"/>
      <c r="R1374" s="145"/>
      <c r="S1374" s="145"/>
      <c r="T1374" s="145"/>
      <c r="U1374" s="145"/>
      <c r="V1374" s="145"/>
      <c r="W1374" s="235"/>
      <c r="AT1374" s="62" t="s">
        <v>225</v>
      </c>
      <c r="AU1374" s="62" t="s">
        <v>93</v>
      </c>
      <c r="AV1374" s="14" t="s">
        <v>223</v>
      </c>
      <c r="AW1374" s="14" t="s">
        <v>38</v>
      </c>
      <c r="AX1374" s="14" t="s">
        <v>91</v>
      </c>
      <c r="AY1374" s="62" t="s">
        <v>216</v>
      </c>
    </row>
    <row r="1375" spans="1:65" s="2" customFormat="1" ht="33" customHeight="1">
      <c r="A1375" s="83"/>
      <c r="B1375" s="84"/>
      <c r="C1375" s="130" t="s">
        <v>1735</v>
      </c>
      <c r="D1375" s="130" t="s">
        <v>218</v>
      </c>
      <c r="E1375" s="131" t="s">
        <v>1736</v>
      </c>
      <c r="F1375" s="132" t="s">
        <v>1737</v>
      </c>
      <c r="G1375" s="133" t="s">
        <v>221</v>
      </c>
      <c r="H1375" s="134">
        <v>347.052</v>
      </c>
      <c r="I1375" s="57"/>
      <c r="J1375" s="187">
        <f>ROUND(I1375*H1375,2)</f>
        <v>0</v>
      </c>
      <c r="K1375" s="132" t="s">
        <v>222</v>
      </c>
      <c r="L1375" s="188">
        <f>J1375</f>
        <v>0</v>
      </c>
      <c r="M1375" s="217"/>
      <c r="N1375" s="217"/>
      <c r="O1375" s="217"/>
      <c r="P1375" s="217"/>
      <c r="Q1375" s="217"/>
      <c r="R1375" s="217"/>
      <c r="S1375" s="217"/>
      <c r="T1375" s="217"/>
      <c r="U1375" s="217"/>
      <c r="V1375" s="217"/>
      <c r="W1375" s="249"/>
      <c r="X1375" s="26"/>
      <c r="Y1375" s="26"/>
      <c r="Z1375" s="26"/>
      <c r="AA1375" s="26"/>
      <c r="AB1375" s="26"/>
      <c r="AC1375" s="26"/>
      <c r="AD1375" s="26"/>
      <c r="AE1375" s="26"/>
      <c r="AR1375" s="58" t="s">
        <v>312</v>
      </c>
      <c r="AT1375" s="58" t="s">
        <v>218</v>
      </c>
      <c r="AU1375" s="58" t="s">
        <v>93</v>
      </c>
      <c r="AY1375" s="18" t="s">
        <v>216</v>
      </c>
      <c r="BE1375" s="59">
        <f>IF(N1375="základní",J1375,0)</f>
        <v>0</v>
      </c>
      <c r="BF1375" s="59">
        <f>IF(N1375="snížená",J1375,0)</f>
        <v>0</v>
      </c>
      <c r="BG1375" s="59">
        <f>IF(N1375="zákl. přenesená",J1375,0)</f>
        <v>0</v>
      </c>
      <c r="BH1375" s="59">
        <f>IF(N1375="sníž. přenesená",J1375,0)</f>
        <v>0</v>
      </c>
      <c r="BI1375" s="59">
        <f>IF(N1375="nulová",J1375,0)</f>
        <v>0</v>
      </c>
      <c r="BJ1375" s="18" t="s">
        <v>91</v>
      </c>
      <c r="BK1375" s="59">
        <f>ROUND(I1375*H1375,2)</f>
        <v>0</v>
      </c>
      <c r="BL1375" s="18" t="s">
        <v>312</v>
      </c>
      <c r="BM1375" s="58" t="s">
        <v>1738</v>
      </c>
    </row>
    <row r="1376" spans="1:51" s="13" customFormat="1" ht="22.5">
      <c r="A1376" s="140"/>
      <c r="B1376" s="141"/>
      <c r="C1376" s="140"/>
      <c r="D1376" s="137" t="s">
        <v>225</v>
      </c>
      <c r="E1376" s="142" t="s">
        <v>1</v>
      </c>
      <c r="F1376" s="143" t="s">
        <v>1739</v>
      </c>
      <c r="G1376" s="140"/>
      <c r="H1376" s="144">
        <v>92.61</v>
      </c>
      <c r="I1376" s="61"/>
      <c r="J1376" s="140"/>
      <c r="K1376" s="140"/>
      <c r="L1376" s="194"/>
      <c r="M1376" s="140"/>
      <c r="N1376" s="140"/>
      <c r="O1376" s="140"/>
      <c r="P1376" s="140"/>
      <c r="Q1376" s="140"/>
      <c r="R1376" s="140"/>
      <c r="S1376" s="140"/>
      <c r="T1376" s="140"/>
      <c r="U1376" s="140"/>
      <c r="V1376" s="140"/>
      <c r="W1376" s="231"/>
      <c r="AT1376" s="60" t="s">
        <v>225</v>
      </c>
      <c r="AU1376" s="60" t="s">
        <v>93</v>
      </c>
      <c r="AV1376" s="13" t="s">
        <v>93</v>
      </c>
      <c r="AW1376" s="13" t="s">
        <v>38</v>
      </c>
      <c r="AX1376" s="13" t="s">
        <v>83</v>
      </c>
      <c r="AY1376" s="60" t="s">
        <v>216</v>
      </c>
    </row>
    <row r="1377" spans="1:51" s="13" customFormat="1" ht="12">
      <c r="A1377" s="140"/>
      <c r="B1377" s="141"/>
      <c r="C1377" s="140"/>
      <c r="D1377" s="137" t="s">
        <v>225</v>
      </c>
      <c r="E1377" s="142" t="s">
        <v>1</v>
      </c>
      <c r="F1377" s="143" t="s">
        <v>1740</v>
      </c>
      <c r="G1377" s="140"/>
      <c r="H1377" s="144">
        <v>32.4</v>
      </c>
      <c r="I1377" s="61"/>
      <c r="J1377" s="140"/>
      <c r="K1377" s="140"/>
      <c r="L1377" s="194"/>
      <c r="M1377" s="140"/>
      <c r="N1377" s="140"/>
      <c r="O1377" s="140"/>
      <c r="P1377" s="140"/>
      <c r="Q1377" s="140"/>
      <c r="R1377" s="140"/>
      <c r="S1377" s="140"/>
      <c r="T1377" s="140"/>
      <c r="U1377" s="140"/>
      <c r="V1377" s="140"/>
      <c r="W1377" s="231"/>
      <c r="AT1377" s="60" t="s">
        <v>225</v>
      </c>
      <c r="AU1377" s="60" t="s">
        <v>93</v>
      </c>
      <c r="AV1377" s="13" t="s">
        <v>93</v>
      </c>
      <c r="AW1377" s="13" t="s">
        <v>38</v>
      </c>
      <c r="AX1377" s="13" t="s">
        <v>83</v>
      </c>
      <c r="AY1377" s="60" t="s">
        <v>216</v>
      </c>
    </row>
    <row r="1378" spans="1:51" s="13" customFormat="1" ht="22.5">
      <c r="A1378" s="140"/>
      <c r="B1378" s="141"/>
      <c r="C1378" s="140"/>
      <c r="D1378" s="137" t="s">
        <v>225</v>
      </c>
      <c r="E1378" s="142" t="s">
        <v>1</v>
      </c>
      <c r="F1378" s="143" t="s">
        <v>1741</v>
      </c>
      <c r="G1378" s="140"/>
      <c r="H1378" s="144">
        <v>65.65</v>
      </c>
      <c r="I1378" s="61"/>
      <c r="J1378" s="140"/>
      <c r="K1378" s="140"/>
      <c r="L1378" s="194"/>
      <c r="M1378" s="140"/>
      <c r="N1378" s="140"/>
      <c r="O1378" s="140"/>
      <c r="P1378" s="140"/>
      <c r="Q1378" s="140"/>
      <c r="R1378" s="140"/>
      <c r="S1378" s="140"/>
      <c r="T1378" s="140"/>
      <c r="U1378" s="140"/>
      <c r="V1378" s="140"/>
      <c r="W1378" s="231"/>
      <c r="AT1378" s="60" t="s">
        <v>225</v>
      </c>
      <c r="AU1378" s="60" t="s">
        <v>93</v>
      </c>
      <c r="AV1378" s="13" t="s">
        <v>93</v>
      </c>
      <c r="AW1378" s="13" t="s">
        <v>38</v>
      </c>
      <c r="AX1378" s="13" t="s">
        <v>83</v>
      </c>
      <c r="AY1378" s="60" t="s">
        <v>216</v>
      </c>
    </row>
    <row r="1379" spans="1:51" s="13" customFormat="1" ht="12">
      <c r="A1379" s="140"/>
      <c r="B1379" s="141"/>
      <c r="C1379" s="140"/>
      <c r="D1379" s="137" t="s">
        <v>225</v>
      </c>
      <c r="E1379" s="142" t="s">
        <v>1</v>
      </c>
      <c r="F1379" s="143" t="s">
        <v>1742</v>
      </c>
      <c r="G1379" s="140"/>
      <c r="H1379" s="144">
        <v>45.36</v>
      </c>
      <c r="I1379" s="61"/>
      <c r="J1379" s="140"/>
      <c r="K1379" s="140"/>
      <c r="L1379" s="194"/>
      <c r="M1379" s="140"/>
      <c r="N1379" s="140"/>
      <c r="O1379" s="140"/>
      <c r="P1379" s="140"/>
      <c r="Q1379" s="140"/>
      <c r="R1379" s="140"/>
      <c r="S1379" s="140"/>
      <c r="T1379" s="140"/>
      <c r="U1379" s="140"/>
      <c r="V1379" s="140"/>
      <c r="W1379" s="231"/>
      <c r="AT1379" s="60" t="s">
        <v>225</v>
      </c>
      <c r="AU1379" s="60" t="s">
        <v>93</v>
      </c>
      <c r="AV1379" s="13" t="s">
        <v>93</v>
      </c>
      <c r="AW1379" s="13" t="s">
        <v>38</v>
      </c>
      <c r="AX1379" s="13" t="s">
        <v>83</v>
      </c>
      <c r="AY1379" s="60" t="s">
        <v>216</v>
      </c>
    </row>
    <row r="1380" spans="1:51" s="13" customFormat="1" ht="12">
      <c r="A1380" s="140"/>
      <c r="B1380" s="141"/>
      <c r="C1380" s="140"/>
      <c r="D1380" s="137" t="s">
        <v>225</v>
      </c>
      <c r="E1380" s="142" t="s">
        <v>1</v>
      </c>
      <c r="F1380" s="143" t="s">
        <v>1743</v>
      </c>
      <c r="G1380" s="140"/>
      <c r="H1380" s="144">
        <v>64.592</v>
      </c>
      <c r="I1380" s="61"/>
      <c r="J1380" s="140"/>
      <c r="K1380" s="140"/>
      <c r="L1380" s="194"/>
      <c r="M1380" s="140"/>
      <c r="N1380" s="140"/>
      <c r="O1380" s="140"/>
      <c r="P1380" s="140"/>
      <c r="Q1380" s="140"/>
      <c r="R1380" s="140"/>
      <c r="S1380" s="140"/>
      <c r="T1380" s="140"/>
      <c r="U1380" s="140"/>
      <c r="V1380" s="140"/>
      <c r="W1380" s="231"/>
      <c r="AT1380" s="60" t="s">
        <v>225</v>
      </c>
      <c r="AU1380" s="60" t="s">
        <v>93</v>
      </c>
      <c r="AV1380" s="13" t="s">
        <v>93</v>
      </c>
      <c r="AW1380" s="13" t="s">
        <v>38</v>
      </c>
      <c r="AX1380" s="13" t="s">
        <v>83</v>
      </c>
      <c r="AY1380" s="60" t="s">
        <v>216</v>
      </c>
    </row>
    <row r="1381" spans="1:51" s="13" customFormat="1" ht="12">
      <c r="A1381" s="140"/>
      <c r="B1381" s="141"/>
      <c r="C1381" s="140"/>
      <c r="D1381" s="137" t="s">
        <v>225</v>
      </c>
      <c r="E1381" s="142" t="s">
        <v>1</v>
      </c>
      <c r="F1381" s="143" t="s">
        <v>1744</v>
      </c>
      <c r="G1381" s="140"/>
      <c r="H1381" s="144">
        <v>46.44</v>
      </c>
      <c r="I1381" s="61"/>
      <c r="J1381" s="140"/>
      <c r="K1381" s="140"/>
      <c r="L1381" s="194"/>
      <c r="M1381" s="140"/>
      <c r="N1381" s="140"/>
      <c r="O1381" s="140"/>
      <c r="P1381" s="140"/>
      <c r="Q1381" s="140"/>
      <c r="R1381" s="140"/>
      <c r="S1381" s="140"/>
      <c r="T1381" s="140"/>
      <c r="U1381" s="140"/>
      <c r="V1381" s="140"/>
      <c r="W1381" s="231"/>
      <c r="AT1381" s="60" t="s">
        <v>225</v>
      </c>
      <c r="AU1381" s="60" t="s">
        <v>93</v>
      </c>
      <c r="AV1381" s="13" t="s">
        <v>93</v>
      </c>
      <c r="AW1381" s="13" t="s">
        <v>38</v>
      </c>
      <c r="AX1381" s="13" t="s">
        <v>83</v>
      </c>
      <c r="AY1381" s="60" t="s">
        <v>216</v>
      </c>
    </row>
    <row r="1382" spans="1:51" s="14" customFormat="1" ht="12">
      <c r="A1382" s="145"/>
      <c r="B1382" s="146"/>
      <c r="C1382" s="145"/>
      <c r="D1382" s="137" t="s">
        <v>225</v>
      </c>
      <c r="E1382" s="147" t="s">
        <v>1745</v>
      </c>
      <c r="F1382" s="148" t="s">
        <v>229</v>
      </c>
      <c r="G1382" s="145"/>
      <c r="H1382" s="149">
        <v>347.052</v>
      </c>
      <c r="I1382" s="63"/>
      <c r="J1382" s="145"/>
      <c r="K1382" s="145"/>
      <c r="L1382" s="200"/>
      <c r="M1382" s="145"/>
      <c r="N1382" s="145"/>
      <c r="O1382" s="145"/>
      <c r="P1382" s="145"/>
      <c r="Q1382" s="145"/>
      <c r="R1382" s="145"/>
      <c r="S1382" s="145"/>
      <c r="T1382" s="145"/>
      <c r="U1382" s="145"/>
      <c r="V1382" s="145"/>
      <c r="W1382" s="235"/>
      <c r="AT1382" s="62" t="s">
        <v>225</v>
      </c>
      <c r="AU1382" s="62" t="s">
        <v>93</v>
      </c>
      <c r="AV1382" s="14" t="s">
        <v>223</v>
      </c>
      <c r="AW1382" s="14" t="s">
        <v>38</v>
      </c>
      <c r="AX1382" s="14" t="s">
        <v>91</v>
      </c>
      <c r="AY1382" s="62" t="s">
        <v>216</v>
      </c>
    </row>
    <row r="1383" spans="1:65" s="2" customFormat="1" ht="24.2" customHeight="1">
      <c r="A1383" s="83"/>
      <c r="B1383" s="84"/>
      <c r="C1383" s="252" t="s">
        <v>1746</v>
      </c>
      <c r="D1383" s="252" t="s">
        <v>295</v>
      </c>
      <c r="E1383" s="253" t="s">
        <v>1747</v>
      </c>
      <c r="F1383" s="254" t="s">
        <v>1748</v>
      </c>
      <c r="G1383" s="255" t="s">
        <v>323</v>
      </c>
      <c r="H1383" s="256">
        <v>364.405</v>
      </c>
      <c r="I1383" s="66"/>
      <c r="J1383" s="280">
        <f>ROUND(I1383*H1383,2)</f>
        <v>0</v>
      </c>
      <c r="K1383" s="254" t="s">
        <v>1</v>
      </c>
      <c r="L1383" s="281">
        <f>J1383</f>
        <v>0</v>
      </c>
      <c r="M1383" s="290"/>
      <c r="N1383" s="290"/>
      <c r="O1383" s="290"/>
      <c r="P1383" s="290"/>
      <c r="Q1383" s="290"/>
      <c r="R1383" s="290"/>
      <c r="S1383" s="290"/>
      <c r="T1383" s="290"/>
      <c r="U1383" s="290"/>
      <c r="V1383" s="290"/>
      <c r="W1383" s="291"/>
      <c r="X1383" s="26"/>
      <c r="Y1383" s="26"/>
      <c r="Z1383" s="26"/>
      <c r="AA1383" s="26"/>
      <c r="AB1383" s="26"/>
      <c r="AC1383" s="26"/>
      <c r="AD1383" s="26"/>
      <c r="AE1383" s="26"/>
      <c r="AR1383" s="58" t="s">
        <v>438</v>
      </c>
      <c r="AT1383" s="58" t="s">
        <v>295</v>
      </c>
      <c r="AU1383" s="58" t="s">
        <v>93</v>
      </c>
      <c r="AY1383" s="18" t="s">
        <v>216</v>
      </c>
      <c r="BE1383" s="59">
        <f>IF(N1383="základní",J1383,0)</f>
        <v>0</v>
      </c>
      <c r="BF1383" s="59">
        <f>IF(N1383="snížená",J1383,0)</f>
        <v>0</v>
      </c>
      <c r="BG1383" s="59">
        <f>IF(N1383="zákl. přenesená",J1383,0)</f>
        <v>0</v>
      </c>
      <c r="BH1383" s="59">
        <f>IF(N1383="sníž. přenesená",J1383,0)</f>
        <v>0</v>
      </c>
      <c r="BI1383" s="59">
        <f>IF(N1383="nulová",J1383,0)</f>
        <v>0</v>
      </c>
      <c r="BJ1383" s="18" t="s">
        <v>91</v>
      </c>
      <c r="BK1383" s="59">
        <f>ROUND(I1383*H1383,2)</f>
        <v>0</v>
      </c>
      <c r="BL1383" s="18" t="s">
        <v>312</v>
      </c>
      <c r="BM1383" s="58" t="s">
        <v>1749</v>
      </c>
    </row>
    <row r="1384" spans="1:51" s="13" customFormat="1" ht="12">
      <c r="A1384" s="140"/>
      <c r="B1384" s="141"/>
      <c r="C1384" s="140"/>
      <c r="D1384" s="137" t="s">
        <v>225</v>
      </c>
      <c r="E1384" s="140"/>
      <c r="F1384" s="143" t="s">
        <v>1750</v>
      </c>
      <c r="G1384" s="140"/>
      <c r="H1384" s="144">
        <v>364.405</v>
      </c>
      <c r="I1384" s="61"/>
      <c r="J1384" s="140"/>
      <c r="K1384" s="140"/>
      <c r="L1384" s="194"/>
      <c r="M1384" s="140"/>
      <c r="N1384" s="140"/>
      <c r="O1384" s="140"/>
      <c r="P1384" s="140"/>
      <c r="Q1384" s="140"/>
      <c r="R1384" s="140"/>
      <c r="S1384" s="140"/>
      <c r="T1384" s="140"/>
      <c r="U1384" s="140"/>
      <c r="V1384" s="140"/>
      <c r="W1384" s="231"/>
      <c r="AT1384" s="60" t="s">
        <v>225</v>
      </c>
      <c r="AU1384" s="60" t="s">
        <v>93</v>
      </c>
      <c r="AV1384" s="13" t="s">
        <v>93</v>
      </c>
      <c r="AW1384" s="13" t="s">
        <v>3</v>
      </c>
      <c r="AX1384" s="13" t="s">
        <v>91</v>
      </c>
      <c r="AY1384" s="60" t="s">
        <v>216</v>
      </c>
    </row>
    <row r="1385" spans="1:65" s="2" customFormat="1" ht="16.5" customHeight="1">
      <c r="A1385" s="83"/>
      <c r="B1385" s="84"/>
      <c r="C1385" s="130" t="s">
        <v>1751</v>
      </c>
      <c r="D1385" s="130" t="s">
        <v>218</v>
      </c>
      <c r="E1385" s="131" t="s">
        <v>1752</v>
      </c>
      <c r="F1385" s="132" t="s">
        <v>1753</v>
      </c>
      <c r="G1385" s="133" t="s">
        <v>237</v>
      </c>
      <c r="H1385" s="134">
        <v>238.878</v>
      </c>
      <c r="I1385" s="57"/>
      <c r="J1385" s="187">
        <f>ROUND(I1385*H1385,2)</f>
        <v>0</v>
      </c>
      <c r="K1385" s="132" t="s">
        <v>222</v>
      </c>
      <c r="L1385" s="188">
        <f>J1385</f>
        <v>0</v>
      </c>
      <c r="M1385" s="217"/>
      <c r="N1385" s="217"/>
      <c r="O1385" s="217"/>
      <c r="P1385" s="217"/>
      <c r="Q1385" s="217"/>
      <c r="R1385" s="217"/>
      <c r="S1385" s="217"/>
      <c r="T1385" s="217"/>
      <c r="U1385" s="217"/>
      <c r="V1385" s="217"/>
      <c r="W1385" s="249"/>
      <c r="X1385" s="26"/>
      <c r="Y1385" s="26"/>
      <c r="Z1385" s="26"/>
      <c r="AA1385" s="26"/>
      <c r="AB1385" s="26"/>
      <c r="AC1385" s="26"/>
      <c r="AD1385" s="26"/>
      <c r="AE1385" s="26"/>
      <c r="AR1385" s="58" t="s">
        <v>312</v>
      </c>
      <c r="AT1385" s="58" t="s">
        <v>218</v>
      </c>
      <c r="AU1385" s="58" t="s">
        <v>93</v>
      </c>
      <c r="AY1385" s="18" t="s">
        <v>216</v>
      </c>
      <c r="BE1385" s="59">
        <f>IF(N1385="základní",J1385,0)</f>
        <v>0</v>
      </c>
      <c r="BF1385" s="59">
        <f>IF(N1385="snížená",J1385,0)</f>
        <v>0</v>
      </c>
      <c r="BG1385" s="59">
        <f>IF(N1385="zákl. přenesená",J1385,0)</f>
        <v>0</v>
      </c>
      <c r="BH1385" s="59">
        <f>IF(N1385="sníž. přenesená",J1385,0)</f>
        <v>0</v>
      </c>
      <c r="BI1385" s="59">
        <f>IF(N1385="nulová",J1385,0)</f>
        <v>0</v>
      </c>
      <c r="BJ1385" s="18" t="s">
        <v>91</v>
      </c>
      <c r="BK1385" s="59">
        <f>ROUND(I1385*H1385,2)</f>
        <v>0</v>
      </c>
      <c r="BL1385" s="18" t="s">
        <v>312</v>
      </c>
      <c r="BM1385" s="58" t="s">
        <v>1754</v>
      </c>
    </row>
    <row r="1386" spans="1:51" s="13" customFormat="1" ht="12">
      <c r="A1386" s="140"/>
      <c r="B1386" s="141"/>
      <c r="C1386" s="140"/>
      <c r="D1386" s="137" t="s">
        <v>225</v>
      </c>
      <c r="E1386" s="142" t="s">
        <v>1</v>
      </c>
      <c r="F1386" s="143" t="s">
        <v>1755</v>
      </c>
      <c r="G1386" s="140"/>
      <c r="H1386" s="144">
        <v>94.116</v>
      </c>
      <c r="I1386" s="61"/>
      <c r="J1386" s="140"/>
      <c r="K1386" s="140"/>
      <c r="L1386" s="194"/>
      <c r="M1386" s="140"/>
      <c r="N1386" s="140"/>
      <c r="O1386" s="140"/>
      <c r="P1386" s="140"/>
      <c r="Q1386" s="140"/>
      <c r="R1386" s="140"/>
      <c r="S1386" s="140"/>
      <c r="T1386" s="140"/>
      <c r="U1386" s="140"/>
      <c r="V1386" s="140"/>
      <c r="W1386" s="231"/>
      <c r="AT1386" s="60" t="s">
        <v>225</v>
      </c>
      <c r="AU1386" s="60" t="s">
        <v>93</v>
      </c>
      <c r="AV1386" s="13" t="s">
        <v>93</v>
      </c>
      <c r="AW1386" s="13" t="s">
        <v>38</v>
      </c>
      <c r="AX1386" s="13" t="s">
        <v>83</v>
      </c>
      <c r="AY1386" s="60" t="s">
        <v>216</v>
      </c>
    </row>
    <row r="1387" spans="1:51" s="13" customFormat="1" ht="12">
      <c r="A1387" s="140"/>
      <c r="B1387" s="141"/>
      <c r="C1387" s="140"/>
      <c r="D1387" s="137" t="s">
        <v>225</v>
      </c>
      <c r="E1387" s="142" t="s">
        <v>1</v>
      </c>
      <c r="F1387" s="143" t="s">
        <v>1756</v>
      </c>
      <c r="G1387" s="140"/>
      <c r="H1387" s="144">
        <v>75.376</v>
      </c>
      <c r="I1387" s="61"/>
      <c r="J1387" s="140"/>
      <c r="K1387" s="140"/>
      <c r="L1387" s="194"/>
      <c r="M1387" s="140"/>
      <c r="N1387" s="140"/>
      <c r="O1387" s="140"/>
      <c r="P1387" s="140"/>
      <c r="Q1387" s="140"/>
      <c r="R1387" s="140"/>
      <c r="S1387" s="140"/>
      <c r="T1387" s="140"/>
      <c r="U1387" s="140"/>
      <c r="V1387" s="140"/>
      <c r="W1387" s="231"/>
      <c r="AT1387" s="60" t="s">
        <v>225</v>
      </c>
      <c r="AU1387" s="60" t="s">
        <v>93</v>
      </c>
      <c r="AV1387" s="13" t="s">
        <v>93</v>
      </c>
      <c r="AW1387" s="13" t="s">
        <v>38</v>
      </c>
      <c r="AX1387" s="13" t="s">
        <v>83</v>
      </c>
      <c r="AY1387" s="60" t="s">
        <v>216</v>
      </c>
    </row>
    <row r="1388" spans="1:51" s="13" customFormat="1" ht="12">
      <c r="A1388" s="140"/>
      <c r="B1388" s="141"/>
      <c r="C1388" s="140"/>
      <c r="D1388" s="137" t="s">
        <v>225</v>
      </c>
      <c r="E1388" s="142" t="s">
        <v>1</v>
      </c>
      <c r="F1388" s="143" t="s">
        <v>1757</v>
      </c>
      <c r="G1388" s="140"/>
      <c r="H1388" s="144">
        <v>69.386</v>
      </c>
      <c r="I1388" s="61"/>
      <c r="J1388" s="140"/>
      <c r="K1388" s="140"/>
      <c r="L1388" s="194"/>
      <c r="M1388" s="140"/>
      <c r="N1388" s="140"/>
      <c r="O1388" s="140"/>
      <c r="P1388" s="140"/>
      <c r="Q1388" s="140"/>
      <c r="R1388" s="140"/>
      <c r="S1388" s="140"/>
      <c r="T1388" s="140"/>
      <c r="U1388" s="140"/>
      <c r="V1388" s="140"/>
      <c r="W1388" s="231"/>
      <c r="AT1388" s="60" t="s">
        <v>225</v>
      </c>
      <c r="AU1388" s="60" t="s">
        <v>93</v>
      </c>
      <c r="AV1388" s="13" t="s">
        <v>93</v>
      </c>
      <c r="AW1388" s="13" t="s">
        <v>38</v>
      </c>
      <c r="AX1388" s="13" t="s">
        <v>83</v>
      </c>
      <c r="AY1388" s="60" t="s">
        <v>216</v>
      </c>
    </row>
    <row r="1389" spans="1:51" s="14" customFormat="1" ht="12">
      <c r="A1389" s="145"/>
      <c r="B1389" s="146"/>
      <c r="C1389" s="145"/>
      <c r="D1389" s="137" t="s">
        <v>225</v>
      </c>
      <c r="E1389" s="147" t="s">
        <v>1</v>
      </c>
      <c r="F1389" s="148" t="s">
        <v>229</v>
      </c>
      <c r="G1389" s="145"/>
      <c r="H1389" s="149">
        <v>238.878</v>
      </c>
      <c r="I1389" s="63"/>
      <c r="J1389" s="145"/>
      <c r="K1389" s="145"/>
      <c r="L1389" s="200"/>
      <c r="M1389" s="145"/>
      <c r="N1389" s="145"/>
      <c r="O1389" s="145"/>
      <c r="P1389" s="145"/>
      <c r="Q1389" s="145"/>
      <c r="R1389" s="145"/>
      <c r="S1389" s="145"/>
      <c r="T1389" s="145"/>
      <c r="U1389" s="145"/>
      <c r="V1389" s="145"/>
      <c r="W1389" s="235"/>
      <c r="AT1389" s="62" t="s">
        <v>225</v>
      </c>
      <c r="AU1389" s="62" t="s">
        <v>93</v>
      </c>
      <c r="AV1389" s="14" t="s">
        <v>223</v>
      </c>
      <c r="AW1389" s="14" t="s">
        <v>38</v>
      </c>
      <c r="AX1389" s="14" t="s">
        <v>91</v>
      </c>
      <c r="AY1389" s="62" t="s">
        <v>216</v>
      </c>
    </row>
    <row r="1390" spans="1:65" s="2" customFormat="1" ht="24.2" customHeight="1">
      <c r="A1390" s="83"/>
      <c r="B1390" s="84"/>
      <c r="C1390" s="130" t="s">
        <v>1758</v>
      </c>
      <c r="D1390" s="130" t="s">
        <v>218</v>
      </c>
      <c r="E1390" s="131" t="s">
        <v>1759</v>
      </c>
      <c r="F1390" s="132" t="s">
        <v>1760</v>
      </c>
      <c r="G1390" s="133" t="s">
        <v>237</v>
      </c>
      <c r="H1390" s="134">
        <v>518.398</v>
      </c>
      <c r="I1390" s="57"/>
      <c r="J1390" s="187">
        <f>ROUND(I1390*H1390,2)</f>
        <v>0</v>
      </c>
      <c r="K1390" s="132" t="s">
        <v>222</v>
      </c>
      <c r="L1390" s="188">
        <f>J1390</f>
        <v>0</v>
      </c>
      <c r="M1390" s="217"/>
      <c r="N1390" s="217"/>
      <c r="O1390" s="217"/>
      <c r="P1390" s="217"/>
      <c r="Q1390" s="217"/>
      <c r="R1390" s="217"/>
      <c r="S1390" s="217"/>
      <c r="T1390" s="217"/>
      <c r="U1390" s="217"/>
      <c r="V1390" s="217"/>
      <c r="W1390" s="249"/>
      <c r="X1390" s="26"/>
      <c r="Y1390" s="26"/>
      <c r="Z1390" s="26"/>
      <c r="AA1390" s="26"/>
      <c r="AB1390" s="26"/>
      <c r="AC1390" s="26"/>
      <c r="AD1390" s="26"/>
      <c r="AE1390" s="26"/>
      <c r="AR1390" s="58" t="s">
        <v>312</v>
      </c>
      <c r="AT1390" s="58" t="s">
        <v>218</v>
      </c>
      <c r="AU1390" s="58" t="s">
        <v>93</v>
      </c>
      <c r="AY1390" s="18" t="s">
        <v>216</v>
      </c>
      <c r="BE1390" s="59">
        <f>IF(N1390="základní",J1390,0)</f>
        <v>0</v>
      </c>
      <c r="BF1390" s="59">
        <f>IF(N1390="snížená",J1390,0)</f>
        <v>0</v>
      </c>
      <c r="BG1390" s="59">
        <f>IF(N1390="zákl. přenesená",J1390,0)</f>
        <v>0</v>
      </c>
      <c r="BH1390" s="59">
        <f>IF(N1390="sníž. přenesená",J1390,0)</f>
        <v>0</v>
      </c>
      <c r="BI1390" s="59">
        <f>IF(N1390="nulová",J1390,0)</f>
        <v>0</v>
      </c>
      <c r="BJ1390" s="18" t="s">
        <v>91</v>
      </c>
      <c r="BK1390" s="59">
        <f>ROUND(I1390*H1390,2)</f>
        <v>0</v>
      </c>
      <c r="BL1390" s="18" t="s">
        <v>312</v>
      </c>
      <c r="BM1390" s="58" t="s">
        <v>1761</v>
      </c>
    </row>
    <row r="1391" spans="1:51" s="13" customFormat="1" ht="12">
      <c r="A1391" s="140"/>
      <c r="B1391" s="141"/>
      <c r="C1391" s="140"/>
      <c r="D1391" s="137" t="s">
        <v>225</v>
      </c>
      <c r="E1391" s="142" t="s">
        <v>1</v>
      </c>
      <c r="F1391" s="143" t="s">
        <v>1762</v>
      </c>
      <c r="G1391" s="140"/>
      <c r="H1391" s="144">
        <v>92.756</v>
      </c>
      <c r="I1391" s="61"/>
      <c r="J1391" s="140"/>
      <c r="K1391" s="140"/>
      <c r="L1391" s="194"/>
      <c r="M1391" s="140"/>
      <c r="N1391" s="140"/>
      <c r="O1391" s="140"/>
      <c r="P1391" s="140"/>
      <c r="Q1391" s="140"/>
      <c r="R1391" s="140"/>
      <c r="S1391" s="140"/>
      <c r="T1391" s="140"/>
      <c r="U1391" s="140"/>
      <c r="V1391" s="140"/>
      <c r="W1391" s="231"/>
      <c r="AT1391" s="60" t="s">
        <v>225</v>
      </c>
      <c r="AU1391" s="60" t="s">
        <v>93</v>
      </c>
      <c r="AV1391" s="13" t="s">
        <v>93</v>
      </c>
      <c r="AW1391" s="13" t="s">
        <v>38</v>
      </c>
      <c r="AX1391" s="13" t="s">
        <v>83</v>
      </c>
      <c r="AY1391" s="60" t="s">
        <v>216</v>
      </c>
    </row>
    <row r="1392" spans="1:51" s="13" customFormat="1" ht="12">
      <c r="A1392" s="140"/>
      <c r="B1392" s="141"/>
      <c r="C1392" s="140"/>
      <c r="D1392" s="137" t="s">
        <v>225</v>
      </c>
      <c r="E1392" s="142" t="s">
        <v>1</v>
      </c>
      <c r="F1392" s="143" t="s">
        <v>1763</v>
      </c>
      <c r="G1392" s="140"/>
      <c r="H1392" s="144">
        <v>72</v>
      </c>
      <c r="I1392" s="61"/>
      <c r="J1392" s="140"/>
      <c r="K1392" s="140"/>
      <c r="L1392" s="194"/>
      <c r="M1392" s="140"/>
      <c r="N1392" s="140"/>
      <c r="O1392" s="140"/>
      <c r="P1392" s="140"/>
      <c r="Q1392" s="140"/>
      <c r="R1392" s="140"/>
      <c r="S1392" s="140"/>
      <c r="T1392" s="140"/>
      <c r="U1392" s="140"/>
      <c r="V1392" s="140"/>
      <c r="W1392" s="231"/>
      <c r="AT1392" s="60" t="s">
        <v>225</v>
      </c>
      <c r="AU1392" s="60" t="s">
        <v>93</v>
      </c>
      <c r="AV1392" s="13" t="s">
        <v>93</v>
      </c>
      <c r="AW1392" s="13" t="s">
        <v>38</v>
      </c>
      <c r="AX1392" s="13" t="s">
        <v>83</v>
      </c>
      <c r="AY1392" s="60" t="s">
        <v>216</v>
      </c>
    </row>
    <row r="1393" spans="1:51" s="13" customFormat="1" ht="12">
      <c r="A1393" s="140"/>
      <c r="B1393" s="141"/>
      <c r="C1393" s="140"/>
      <c r="D1393" s="137" t="s">
        <v>225</v>
      </c>
      <c r="E1393" s="142" t="s">
        <v>1</v>
      </c>
      <c r="F1393" s="143" t="s">
        <v>1764</v>
      </c>
      <c r="G1393" s="140"/>
      <c r="H1393" s="144">
        <v>74.016</v>
      </c>
      <c r="I1393" s="61"/>
      <c r="J1393" s="140"/>
      <c r="K1393" s="140"/>
      <c r="L1393" s="194"/>
      <c r="M1393" s="140"/>
      <c r="N1393" s="140"/>
      <c r="O1393" s="140"/>
      <c r="P1393" s="140"/>
      <c r="Q1393" s="140"/>
      <c r="R1393" s="140"/>
      <c r="S1393" s="140"/>
      <c r="T1393" s="140"/>
      <c r="U1393" s="140"/>
      <c r="V1393" s="140"/>
      <c r="W1393" s="231"/>
      <c r="AT1393" s="60" t="s">
        <v>225</v>
      </c>
      <c r="AU1393" s="60" t="s">
        <v>93</v>
      </c>
      <c r="AV1393" s="13" t="s">
        <v>93</v>
      </c>
      <c r="AW1393" s="13" t="s">
        <v>38</v>
      </c>
      <c r="AX1393" s="13" t="s">
        <v>83</v>
      </c>
      <c r="AY1393" s="60" t="s">
        <v>216</v>
      </c>
    </row>
    <row r="1394" spans="1:51" s="13" customFormat="1" ht="12">
      <c r="A1394" s="140"/>
      <c r="B1394" s="141"/>
      <c r="C1394" s="140"/>
      <c r="D1394" s="137" t="s">
        <v>225</v>
      </c>
      <c r="E1394" s="142" t="s">
        <v>1</v>
      </c>
      <c r="F1394" s="143" t="s">
        <v>1765</v>
      </c>
      <c r="G1394" s="140"/>
      <c r="H1394" s="144">
        <v>100.8</v>
      </c>
      <c r="I1394" s="61"/>
      <c r="J1394" s="140"/>
      <c r="K1394" s="140"/>
      <c r="L1394" s="194"/>
      <c r="M1394" s="140"/>
      <c r="N1394" s="140"/>
      <c r="O1394" s="140"/>
      <c r="P1394" s="140"/>
      <c r="Q1394" s="140"/>
      <c r="R1394" s="140"/>
      <c r="S1394" s="140"/>
      <c r="T1394" s="140"/>
      <c r="U1394" s="140"/>
      <c r="V1394" s="140"/>
      <c r="W1394" s="231"/>
      <c r="AT1394" s="60" t="s">
        <v>225</v>
      </c>
      <c r="AU1394" s="60" t="s">
        <v>93</v>
      </c>
      <c r="AV1394" s="13" t="s">
        <v>93</v>
      </c>
      <c r="AW1394" s="13" t="s">
        <v>38</v>
      </c>
      <c r="AX1394" s="13" t="s">
        <v>83</v>
      </c>
      <c r="AY1394" s="60" t="s">
        <v>216</v>
      </c>
    </row>
    <row r="1395" spans="1:51" s="13" customFormat="1" ht="12">
      <c r="A1395" s="140"/>
      <c r="B1395" s="141"/>
      <c r="C1395" s="140"/>
      <c r="D1395" s="137" t="s">
        <v>225</v>
      </c>
      <c r="E1395" s="142" t="s">
        <v>1</v>
      </c>
      <c r="F1395" s="143" t="s">
        <v>1766</v>
      </c>
      <c r="G1395" s="140"/>
      <c r="H1395" s="144">
        <v>73.226</v>
      </c>
      <c r="I1395" s="61"/>
      <c r="J1395" s="140"/>
      <c r="K1395" s="140"/>
      <c r="L1395" s="194"/>
      <c r="M1395" s="140"/>
      <c r="N1395" s="140"/>
      <c r="O1395" s="140"/>
      <c r="P1395" s="140"/>
      <c r="Q1395" s="140"/>
      <c r="R1395" s="140"/>
      <c r="S1395" s="140"/>
      <c r="T1395" s="140"/>
      <c r="U1395" s="140"/>
      <c r="V1395" s="140"/>
      <c r="W1395" s="231"/>
      <c r="AT1395" s="60" t="s">
        <v>225</v>
      </c>
      <c r="AU1395" s="60" t="s">
        <v>93</v>
      </c>
      <c r="AV1395" s="13" t="s">
        <v>93</v>
      </c>
      <c r="AW1395" s="13" t="s">
        <v>38</v>
      </c>
      <c r="AX1395" s="13" t="s">
        <v>83</v>
      </c>
      <c r="AY1395" s="60" t="s">
        <v>216</v>
      </c>
    </row>
    <row r="1396" spans="1:51" s="13" customFormat="1" ht="12">
      <c r="A1396" s="140"/>
      <c r="B1396" s="141"/>
      <c r="C1396" s="140"/>
      <c r="D1396" s="137" t="s">
        <v>225</v>
      </c>
      <c r="E1396" s="142" t="s">
        <v>1</v>
      </c>
      <c r="F1396" s="143" t="s">
        <v>1767</v>
      </c>
      <c r="G1396" s="140"/>
      <c r="H1396" s="144">
        <v>105.6</v>
      </c>
      <c r="I1396" s="61"/>
      <c r="J1396" s="140"/>
      <c r="K1396" s="140"/>
      <c r="L1396" s="194"/>
      <c r="M1396" s="140"/>
      <c r="N1396" s="140"/>
      <c r="O1396" s="140"/>
      <c r="P1396" s="140"/>
      <c r="Q1396" s="140"/>
      <c r="R1396" s="140"/>
      <c r="S1396" s="140"/>
      <c r="T1396" s="140"/>
      <c r="U1396" s="140"/>
      <c r="V1396" s="140"/>
      <c r="W1396" s="231"/>
      <c r="AT1396" s="60" t="s">
        <v>225</v>
      </c>
      <c r="AU1396" s="60" t="s">
        <v>93</v>
      </c>
      <c r="AV1396" s="13" t="s">
        <v>93</v>
      </c>
      <c r="AW1396" s="13" t="s">
        <v>38</v>
      </c>
      <c r="AX1396" s="13" t="s">
        <v>83</v>
      </c>
      <c r="AY1396" s="60" t="s">
        <v>216</v>
      </c>
    </row>
    <row r="1397" spans="1:51" s="14" customFormat="1" ht="12">
      <c r="A1397" s="145"/>
      <c r="B1397" s="146"/>
      <c r="C1397" s="145"/>
      <c r="D1397" s="137" t="s">
        <v>225</v>
      </c>
      <c r="E1397" s="147" t="s">
        <v>1</v>
      </c>
      <c r="F1397" s="148" t="s">
        <v>229</v>
      </c>
      <c r="G1397" s="145"/>
      <c r="H1397" s="149">
        <v>518.398</v>
      </c>
      <c r="I1397" s="63"/>
      <c r="J1397" s="145"/>
      <c r="K1397" s="145"/>
      <c r="L1397" s="200"/>
      <c r="M1397" s="145"/>
      <c r="N1397" s="145"/>
      <c r="O1397" s="145"/>
      <c r="P1397" s="145"/>
      <c r="Q1397" s="145"/>
      <c r="R1397" s="145"/>
      <c r="S1397" s="145"/>
      <c r="T1397" s="145"/>
      <c r="U1397" s="145"/>
      <c r="V1397" s="145"/>
      <c r="W1397" s="235"/>
      <c r="AT1397" s="62" t="s">
        <v>225</v>
      </c>
      <c r="AU1397" s="62" t="s">
        <v>93</v>
      </c>
      <c r="AV1397" s="14" t="s">
        <v>223</v>
      </c>
      <c r="AW1397" s="14" t="s">
        <v>38</v>
      </c>
      <c r="AX1397" s="14" t="s">
        <v>91</v>
      </c>
      <c r="AY1397" s="62" t="s">
        <v>216</v>
      </c>
    </row>
    <row r="1398" spans="1:65" s="2" customFormat="1" ht="24.2" customHeight="1">
      <c r="A1398" s="83"/>
      <c r="B1398" s="84"/>
      <c r="C1398" s="130" t="s">
        <v>1768</v>
      </c>
      <c r="D1398" s="130" t="s">
        <v>218</v>
      </c>
      <c r="E1398" s="131" t="s">
        <v>1769</v>
      </c>
      <c r="F1398" s="132" t="s">
        <v>1770</v>
      </c>
      <c r="G1398" s="133" t="s">
        <v>221</v>
      </c>
      <c r="H1398" s="134">
        <v>314.322</v>
      </c>
      <c r="I1398" s="57"/>
      <c r="J1398" s="187">
        <f>ROUND(I1398*H1398,2)</f>
        <v>0</v>
      </c>
      <c r="K1398" s="132" t="s">
        <v>1</v>
      </c>
      <c r="L1398" s="188">
        <f>J1398</f>
        <v>0</v>
      </c>
      <c r="M1398" s="217"/>
      <c r="N1398" s="217"/>
      <c r="O1398" s="217"/>
      <c r="P1398" s="217"/>
      <c r="Q1398" s="217"/>
      <c r="R1398" s="217"/>
      <c r="S1398" s="217"/>
      <c r="T1398" s="217"/>
      <c r="U1398" s="217"/>
      <c r="V1398" s="217"/>
      <c r="W1398" s="249"/>
      <c r="X1398" s="26"/>
      <c r="Y1398" s="26"/>
      <c r="Z1398" s="26"/>
      <c r="AA1398" s="26"/>
      <c r="AB1398" s="26"/>
      <c r="AC1398" s="26"/>
      <c r="AD1398" s="26"/>
      <c r="AE1398" s="26"/>
      <c r="AR1398" s="58" t="s">
        <v>312</v>
      </c>
      <c r="AT1398" s="58" t="s">
        <v>218</v>
      </c>
      <c r="AU1398" s="58" t="s">
        <v>93</v>
      </c>
      <c r="AY1398" s="18" t="s">
        <v>216</v>
      </c>
      <c r="BE1398" s="59">
        <f>IF(N1398="základní",J1398,0)</f>
        <v>0</v>
      </c>
      <c r="BF1398" s="59">
        <f>IF(N1398="snížená",J1398,0)</f>
        <v>0</v>
      </c>
      <c r="BG1398" s="59">
        <f>IF(N1398="zákl. přenesená",J1398,0)</f>
        <v>0</v>
      </c>
      <c r="BH1398" s="59">
        <f>IF(N1398="sníž. přenesená",J1398,0)</f>
        <v>0</v>
      </c>
      <c r="BI1398" s="59">
        <f>IF(N1398="nulová",J1398,0)</f>
        <v>0</v>
      </c>
      <c r="BJ1398" s="18" t="s">
        <v>91</v>
      </c>
      <c r="BK1398" s="59">
        <f>ROUND(I1398*H1398,2)</f>
        <v>0</v>
      </c>
      <c r="BL1398" s="18" t="s">
        <v>312</v>
      </c>
      <c r="BM1398" s="58" t="s">
        <v>1771</v>
      </c>
    </row>
    <row r="1399" spans="1:51" s="15" customFormat="1" ht="12">
      <c r="A1399" s="135"/>
      <c r="B1399" s="136"/>
      <c r="C1399" s="135"/>
      <c r="D1399" s="137" t="s">
        <v>225</v>
      </c>
      <c r="E1399" s="138" t="s">
        <v>1</v>
      </c>
      <c r="F1399" s="139" t="s">
        <v>1772</v>
      </c>
      <c r="G1399" s="135"/>
      <c r="H1399" s="138" t="s">
        <v>1</v>
      </c>
      <c r="I1399" s="65"/>
      <c r="J1399" s="135"/>
      <c r="K1399" s="135"/>
      <c r="L1399" s="191"/>
      <c r="M1399" s="135"/>
      <c r="N1399" s="135"/>
      <c r="O1399" s="135"/>
      <c r="P1399" s="135"/>
      <c r="Q1399" s="135"/>
      <c r="R1399" s="135"/>
      <c r="S1399" s="135"/>
      <c r="T1399" s="135"/>
      <c r="U1399" s="135"/>
      <c r="V1399" s="135"/>
      <c r="W1399" s="227"/>
      <c r="AT1399" s="64" t="s">
        <v>225</v>
      </c>
      <c r="AU1399" s="64" t="s">
        <v>93</v>
      </c>
      <c r="AV1399" s="15" t="s">
        <v>91</v>
      </c>
      <c r="AW1399" s="15" t="s">
        <v>38</v>
      </c>
      <c r="AX1399" s="15" t="s">
        <v>83</v>
      </c>
      <c r="AY1399" s="64" t="s">
        <v>216</v>
      </c>
    </row>
    <row r="1400" spans="1:51" s="13" customFormat="1" ht="12">
      <c r="A1400" s="140"/>
      <c r="B1400" s="141"/>
      <c r="C1400" s="140"/>
      <c r="D1400" s="137" t="s">
        <v>225</v>
      </c>
      <c r="E1400" s="142" t="s">
        <v>1</v>
      </c>
      <c r="F1400" s="143" t="s">
        <v>1773</v>
      </c>
      <c r="G1400" s="140"/>
      <c r="H1400" s="144">
        <v>65.274</v>
      </c>
      <c r="I1400" s="61"/>
      <c r="J1400" s="140"/>
      <c r="K1400" s="140"/>
      <c r="L1400" s="194"/>
      <c r="M1400" s="140"/>
      <c r="N1400" s="140"/>
      <c r="O1400" s="140"/>
      <c r="P1400" s="140"/>
      <c r="Q1400" s="140"/>
      <c r="R1400" s="140"/>
      <c r="S1400" s="140"/>
      <c r="T1400" s="140"/>
      <c r="U1400" s="140"/>
      <c r="V1400" s="140"/>
      <c r="W1400" s="231"/>
      <c r="AT1400" s="60" t="s">
        <v>225</v>
      </c>
      <c r="AU1400" s="60" t="s">
        <v>93</v>
      </c>
      <c r="AV1400" s="13" t="s">
        <v>93</v>
      </c>
      <c r="AW1400" s="13" t="s">
        <v>38</v>
      </c>
      <c r="AX1400" s="13" t="s">
        <v>83</v>
      </c>
      <c r="AY1400" s="60" t="s">
        <v>216</v>
      </c>
    </row>
    <row r="1401" spans="1:51" s="13" customFormat="1" ht="12">
      <c r="A1401" s="140"/>
      <c r="B1401" s="141"/>
      <c r="C1401" s="140"/>
      <c r="D1401" s="137" t="s">
        <v>225</v>
      </c>
      <c r="E1401" s="142" t="s">
        <v>1</v>
      </c>
      <c r="F1401" s="143" t="s">
        <v>1723</v>
      </c>
      <c r="G1401" s="140"/>
      <c r="H1401" s="144">
        <v>8.32</v>
      </c>
      <c r="I1401" s="61"/>
      <c r="J1401" s="140"/>
      <c r="K1401" s="140"/>
      <c r="L1401" s="194"/>
      <c r="M1401" s="140"/>
      <c r="N1401" s="140"/>
      <c r="O1401" s="140"/>
      <c r="P1401" s="140"/>
      <c r="Q1401" s="140"/>
      <c r="R1401" s="140"/>
      <c r="S1401" s="140"/>
      <c r="T1401" s="140"/>
      <c r="U1401" s="140"/>
      <c r="V1401" s="140"/>
      <c r="W1401" s="231"/>
      <c r="AT1401" s="60" t="s">
        <v>225</v>
      </c>
      <c r="AU1401" s="60" t="s">
        <v>93</v>
      </c>
      <c r="AV1401" s="13" t="s">
        <v>93</v>
      </c>
      <c r="AW1401" s="13" t="s">
        <v>38</v>
      </c>
      <c r="AX1401" s="13" t="s">
        <v>83</v>
      </c>
      <c r="AY1401" s="60" t="s">
        <v>216</v>
      </c>
    </row>
    <row r="1402" spans="1:51" s="13" customFormat="1" ht="12">
      <c r="A1402" s="140"/>
      <c r="B1402" s="141"/>
      <c r="C1402" s="140"/>
      <c r="D1402" s="137" t="s">
        <v>225</v>
      </c>
      <c r="E1402" s="142" t="s">
        <v>1</v>
      </c>
      <c r="F1402" s="143" t="s">
        <v>1774</v>
      </c>
      <c r="G1402" s="140"/>
      <c r="H1402" s="144">
        <v>51.128</v>
      </c>
      <c r="I1402" s="61"/>
      <c r="J1402" s="140"/>
      <c r="K1402" s="140"/>
      <c r="L1402" s="194"/>
      <c r="M1402" s="140"/>
      <c r="N1402" s="140"/>
      <c r="O1402" s="140"/>
      <c r="P1402" s="140"/>
      <c r="Q1402" s="140"/>
      <c r="R1402" s="140"/>
      <c r="S1402" s="140"/>
      <c r="T1402" s="140"/>
      <c r="U1402" s="140"/>
      <c r="V1402" s="140"/>
      <c r="W1402" s="231"/>
      <c r="AT1402" s="60" t="s">
        <v>225</v>
      </c>
      <c r="AU1402" s="60" t="s">
        <v>93</v>
      </c>
      <c r="AV1402" s="13" t="s">
        <v>93</v>
      </c>
      <c r="AW1402" s="13" t="s">
        <v>38</v>
      </c>
      <c r="AX1402" s="13" t="s">
        <v>83</v>
      </c>
      <c r="AY1402" s="60" t="s">
        <v>216</v>
      </c>
    </row>
    <row r="1403" spans="1:51" s="13" customFormat="1" ht="12">
      <c r="A1403" s="140"/>
      <c r="B1403" s="141"/>
      <c r="C1403" s="140"/>
      <c r="D1403" s="137" t="s">
        <v>225</v>
      </c>
      <c r="E1403" s="142" t="s">
        <v>1</v>
      </c>
      <c r="F1403" s="143" t="s">
        <v>1775</v>
      </c>
      <c r="G1403" s="140"/>
      <c r="H1403" s="144">
        <v>73.6</v>
      </c>
      <c r="I1403" s="61"/>
      <c r="J1403" s="140"/>
      <c r="K1403" s="140"/>
      <c r="L1403" s="194"/>
      <c r="M1403" s="140"/>
      <c r="N1403" s="140"/>
      <c r="O1403" s="140"/>
      <c r="P1403" s="140"/>
      <c r="Q1403" s="140"/>
      <c r="R1403" s="140"/>
      <c r="S1403" s="140"/>
      <c r="T1403" s="140"/>
      <c r="U1403" s="140"/>
      <c r="V1403" s="140"/>
      <c r="W1403" s="231"/>
      <c r="AT1403" s="60" t="s">
        <v>225</v>
      </c>
      <c r="AU1403" s="60" t="s">
        <v>93</v>
      </c>
      <c r="AV1403" s="13" t="s">
        <v>93</v>
      </c>
      <c r="AW1403" s="13" t="s">
        <v>38</v>
      </c>
      <c r="AX1403" s="13" t="s">
        <v>83</v>
      </c>
      <c r="AY1403" s="60" t="s">
        <v>216</v>
      </c>
    </row>
    <row r="1404" spans="1:51" s="13" customFormat="1" ht="12">
      <c r="A1404" s="140"/>
      <c r="B1404" s="141"/>
      <c r="C1404" s="140"/>
      <c r="D1404" s="137" t="s">
        <v>225</v>
      </c>
      <c r="E1404" s="142" t="s">
        <v>1</v>
      </c>
      <c r="F1404" s="143" t="s">
        <v>1776</v>
      </c>
      <c r="G1404" s="140"/>
      <c r="H1404" s="144">
        <v>41.6</v>
      </c>
      <c r="I1404" s="61"/>
      <c r="J1404" s="140"/>
      <c r="K1404" s="140"/>
      <c r="L1404" s="194"/>
      <c r="M1404" s="140"/>
      <c r="N1404" s="140"/>
      <c r="O1404" s="140"/>
      <c r="P1404" s="140"/>
      <c r="Q1404" s="140"/>
      <c r="R1404" s="140"/>
      <c r="S1404" s="140"/>
      <c r="T1404" s="140"/>
      <c r="U1404" s="140"/>
      <c r="V1404" s="140"/>
      <c r="W1404" s="231"/>
      <c r="AT1404" s="60" t="s">
        <v>225</v>
      </c>
      <c r="AU1404" s="60" t="s">
        <v>93</v>
      </c>
      <c r="AV1404" s="13" t="s">
        <v>93</v>
      </c>
      <c r="AW1404" s="13" t="s">
        <v>38</v>
      </c>
      <c r="AX1404" s="13" t="s">
        <v>83</v>
      </c>
      <c r="AY1404" s="60" t="s">
        <v>216</v>
      </c>
    </row>
    <row r="1405" spans="1:51" s="13" customFormat="1" ht="12">
      <c r="A1405" s="140"/>
      <c r="B1405" s="141"/>
      <c r="C1405" s="140"/>
      <c r="D1405" s="137" t="s">
        <v>225</v>
      </c>
      <c r="E1405" s="142" t="s">
        <v>1</v>
      </c>
      <c r="F1405" s="143" t="s">
        <v>1777</v>
      </c>
      <c r="G1405" s="140"/>
      <c r="H1405" s="144">
        <v>74.4</v>
      </c>
      <c r="I1405" s="61"/>
      <c r="J1405" s="140"/>
      <c r="K1405" s="140"/>
      <c r="L1405" s="194"/>
      <c r="M1405" s="140"/>
      <c r="N1405" s="140"/>
      <c r="O1405" s="140"/>
      <c r="P1405" s="140"/>
      <c r="Q1405" s="140"/>
      <c r="R1405" s="140"/>
      <c r="S1405" s="140"/>
      <c r="T1405" s="140"/>
      <c r="U1405" s="140"/>
      <c r="V1405" s="140"/>
      <c r="W1405" s="231"/>
      <c r="AT1405" s="60" t="s">
        <v>225</v>
      </c>
      <c r="AU1405" s="60" t="s">
        <v>93</v>
      </c>
      <c r="AV1405" s="13" t="s">
        <v>93</v>
      </c>
      <c r="AW1405" s="13" t="s">
        <v>38</v>
      </c>
      <c r="AX1405" s="13" t="s">
        <v>83</v>
      </c>
      <c r="AY1405" s="60" t="s">
        <v>216</v>
      </c>
    </row>
    <row r="1406" spans="1:51" s="14" customFormat="1" ht="12">
      <c r="A1406" s="145"/>
      <c r="B1406" s="146"/>
      <c r="C1406" s="145"/>
      <c r="D1406" s="137" t="s">
        <v>225</v>
      </c>
      <c r="E1406" s="147" t="s">
        <v>1</v>
      </c>
      <c r="F1406" s="148" t="s">
        <v>229</v>
      </c>
      <c r="G1406" s="145"/>
      <c r="H1406" s="149">
        <v>314.322</v>
      </c>
      <c r="I1406" s="63"/>
      <c r="J1406" s="145"/>
      <c r="K1406" s="145"/>
      <c r="L1406" s="200"/>
      <c r="M1406" s="145"/>
      <c r="N1406" s="145"/>
      <c r="O1406" s="145"/>
      <c r="P1406" s="145"/>
      <c r="Q1406" s="145"/>
      <c r="R1406" s="145"/>
      <c r="S1406" s="145"/>
      <c r="T1406" s="145"/>
      <c r="U1406" s="145"/>
      <c r="V1406" s="145"/>
      <c r="W1406" s="235"/>
      <c r="AT1406" s="62" t="s">
        <v>225</v>
      </c>
      <c r="AU1406" s="62" t="s">
        <v>93</v>
      </c>
      <c r="AV1406" s="14" t="s">
        <v>223</v>
      </c>
      <c r="AW1406" s="14" t="s">
        <v>38</v>
      </c>
      <c r="AX1406" s="14" t="s">
        <v>91</v>
      </c>
      <c r="AY1406" s="62" t="s">
        <v>216</v>
      </c>
    </row>
    <row r="1407" spans="1:65" s="2" customFormat="1" ht="33" customHeight="1">
      <c r="A1407" s="83"/>
      <c r="B1407" s="84"/>
      <c r="C1407" s="130" t="s">
        <v>1778</v>
      </c>
      <c r="D1407" s="130" t="s">
        <v>218</v>
      </c>
      <c r="E1407" s="131" t="s">
        <v>1779</v>
      </c>
      <c r="F1407" s="132" t="s">
        <v>1780</v>
      </c>
      <c r="G1407" s="133" t="s">
        <v>323</v>
      </c>
      <c r="H1407" s="134">
        <v>1</v>
      </c>
      <c r="I1407" s="57"/>
      <c r="J1407" s="187">
        <f>ROUND(I1407*H1407,2)</f>
        <v>0</v>
      </c>
      <c r="K1407" s="132" t="s">
        <v>1</v>
      </c>
      <c r="L1407" s="188">
        <f>J1407</f>
        <v>0</v>
      </c>
      <c r="M1407" s="217"/>
      <c r="N1407" s="217"/>
      <c r="O1407" s="217"/>
      <c r="P1407" s="217"/>
      <c r="Q1407" s="217"/>
      <c r="R1407" s="217"/>
      <c r="S1407" s="217"/>
      <c r="T1407" s="217"/>
      <c r="U1407" s="217"/>
      <c r="V1407" s="217"/>
      <c r="W1407" s="249"/>
      <c r="X1407" s="26"/>
      <c r="Y1407" s="26"/>
      <c r="Z1407" s="26"/>
      <c r="AA1407" s="26"/>
      <c r="AB1407" s="26"/>
      <c r="AC1407" s="26"/>
      <c r="AD1407" s="26"/>
      <c r="AE1407" s="26"/>
      <c r="AR1407" s="58" t="s">
        <v>223</v>
      </c>
      <c r="AT1407" s="58" t="s">
        <v>218</v>
      </c>
      <c r="AU1407" s="58" t="s">
        <v>93</v>
      </c>
      <c r="AY1407" s="18" t="s">
        <v>216</v>
      </c>
      <c r="BE1407" s="59">
        <f>IF(N1407="základní",J1407,0)</f>
        <v>0</v>
      </c>
      <c r="BF1407" s="59">
        <f>IF(N1407="snížená",J1407,0)</f>
        <v>0</v>
      </c>
      <c r="BG1407" s="59">
        <f>IF(N1407="zákl. přenesená",J1407,0)</f>
        <v>0</v>
      </c>
      <c r="BH1407" s="59">
        <f>IF(N1407="sníž. přenesená",J1407,0)</f>
        <v>0</v>
      </c>
      <c r="BI1407" s="59">
        <f>IF(N1407="nulová",J1407,0)</f>
        <v>0</v>
      </c>
      <c r="BJ1407" s="18" t="s">
        <v>91</v>
      </c>
      <c r="BK1407" s="59">
        <f>ROUND(I1407*H1407,2)</f>
        <v>0</v>
      </c>
      <c r="BL1407" s="18" t="s">
        <v>223</v>
      </c>
      <c r="BM1407" s="58" t="s">
        <v>1781</v>
      </c>
    </row>
    <row r="1408" spans="1:51" s="13" customFormat="1" ht="12">
      <c r="A1408" s="140"/>
      <c r="B1408" s="141"/>
      <c r="C1408" s="140"/>
      <c r="D1408" s="137" t="s">
        <v>225</v>
      </c>
      <c r="E1408" s="142" t="s">
        <v>1</v>
      </c>
      <c r="F1408" s="143" t="s">
        <v>1782</v>
      </c>
      <c r="G1408" s="140"/>
      <c r="H1408" s="144">
        <v>1</v>
      </c>
      <c r="I1408" s="61"/>
      <c r="J1408" s="140"/>
      <c r="K1408" s="140"/>
      <c r="L1408" s="194"/>
      <c r="M1408" s="140"/>
      <c r="N1408" s="140"/>
      <c r="O1408" s="140"/>
      <c r="P1408" s="140"/>
      <c r="Q1408" s="140"/>
      <c r="R1408" s="140"/>
      <c r="S1408" s="140"/>
      <c r="T1408" s="140"/>
      <c r="U1408" s="140"/>
      <c r="V1408" s="140"/>
      <c r="W1408" s="231"/>
      <c r="AT1408" s="60" t="s">
        <v>225</v>
      </c>
      <c r="AU1408" s="60" t="s">
        <v>93</v>
      </c>
      <c r="AV1408" s="13" t="s">
        <v>93</v>
      </c>
      <c r="AW1408" s="13" t="s">
        <v>38</v>
      </c>
      <c r="AX1408" s="13" t="s">
        <v>91</v>
      </c>
      <c r="AY1408" s="60" t="s">
        <v>216</v>
      </c>
    </row>
    <row r="1409" spans="1:65" s="2" customFormat="1" ht="21.75" customHeight="1">
      <c r="A1409" s="83"/>
      <c r="B1409" s="84"/>
      <c r="C1409" s="130" t="s">
        <v>1783</v>
      </c>
      <c r="D1409" s="130" t="s">
        <v>218</v>
      </c>
      <c r="E1409" s="131" t="s">
        <v>1784</v>
      </c>
      <c r="F1409" s="132" t="s">
        <v>1785</v>
      </c>
      <c r="G1409" s="133" t="s">
        <v>323</v>
      </c>
      <c r="H1409" s="134">
        <v>27</v>
      </c>
      <c r="I1409" s="57"/>
      <c r="J1409" s="187">
        <f>ROUND(I1409*H1409,2)</f>
        <v>0</v>
      </c>
      <c r="K1409" s="132" t="s">
        <v>1</v>
      </c>
      <c r="L1409" s="188">
        <f>J1409</f>
        <v>0</v>
      </c>
      <c r="M1409" s="217"/>
      <c r="N1409" s="217"/>
      <c r="O1409" s="217"/>
      <c r="P1409" s="217"/>
      <c r="Q1409" s="217"/>
      <c r="R1409" s="217"/>
      <c r="S1409" s="217"/>
      <c r="T1409" s="217"/>
      <c r="U1409" s="217"/>
      <c r="V1409" s="217"/>
      <c r="W1409" s="249"/>
      <c r="X1409" s="26"/>
      <c r="Y1409" s="26"/>
      <c r="Z1409" s="26"/>
      <c r="AA1409" s="26"/>
      <c r="AB1409" s="26"/>
      <c r="AC1409" s="26"/>
      <c r="AD1409" s="26"/>
      <c r="AE1409" s="26"/>
      <c r="AR1409" s="58" t="s">
        <v>312</v>
      </c>
      <c r="AT1409" s="58" t="s">
        <v>218</v>
      </c>
      <c r="AU1409" s="58" t="s">
        <v>93</v>
      </c>
      <c r="AY1409" s="18" t="s">
        <v>216</v>
      </c>
      <c r="BE1409" s="59">
        <f>IF(N1409="základní",J1409,0)</f>
        <v>0</v>
      </c>
      <c r="BF1409" s="59">
        <f>IF(N1409="snížená",J1409,0)</f>
        <v>0</v>
      </c>
      <c r="BG1409" s="59">
        <f>IF(N1409="zákl. přenesená",J1409,0)</f>
        <v>0</v>
      </c>
      <c r="BH1409" s="59">
        <f>IF(N1409="sníž. přenesená",J1409,0)</f>
        <v>0</v>
      </c>
      <c r="BI1409" s="59">
        <f>IF(N1409="nulová",J1409,0)</f>
        <v>0</v>
      </c>
      <c r="BJ1409" s="18" t="s">
        <v>91</v>
      </c>
      <c r="BK1409" s="59">
        <f>ROUND(I1409*H1409,2)</f>
        <v>0</v>
      </c>
      <c r="BL1409" s="18" t="s">
        <v>312</v>
      </c>
      <c r="BM1409" s="58" t="s">
        <v>1786</v>
      </c>
    </row>
    <row r="1410" spans="1:51" s="13" customFormat="1" ht="12">
      <c r="A1410" s="140"/>
      <c r="B1410" s="141"/>
      <c r="C1410" s="140"/>
      <c r="D1410" s="137" t="s">
        <v>225</v>
      </c>
      <c r="E1410" s="142" t="s">
        <v>1</v>
      </c>
      <c r="F1410" s="143" t="s">
        <v>1787</v>
      </c>
      <c r="G1410" s="140"/>
      <c r="H1410" s="144">
        <v>2</v>
      </c>
      <c r="I1410" s="61"/>
      <c r="J1410" s="140"/>
      <c r="K1410" s="140"/>
      <c r="L1410" s="194"/>
      <c r="M1410" s="140"/>
      <c r="N1410" s="140"/>
      <c r="O1410" s="140"/>
      <c r="P1410" s="140"/>
      <c r="Q1410" s="140"/>
      <c r="R1410" s="140"/>
      <c r="S1410" s="140"/>
      <c r="T1410" s="140"/>
      <c r="U1410" s="140"/>
      <c r="V1410" s="140"/>
      <c r="W1410" s="231"/>
      <c r="AT1410" s="60" t="s">
        <v>225</v>
      </c>
      <c r="AU1410" s="60" t="s">
        <v>93</v>
      </c>
      <c r="AV1410" s="13" t="s">
        <v>93</v>
      </c>
      <c r="AW1410" s="13" t="s">
        <v>38</v>
      </c>
      <c r="AX1410" s="13" t="s">
        <v>83</v>
      </c>
      <c r="AY1410" s="60" t="s">
        <v>216</v>
      </c>
    </row>
    <row r="1411" spans="1:51" s="13" customFormat="1" ht="12">
      <c r="A1411" s="140"/>
      <c r="B1411" s="141"/>
      <c r="C1411" s="140"/>
      <c r="D1411" s="137" t="s">
        <v>225</v>
      </c>
      <c r="E1411" s="142" t="s">
        <v>1</v>
      </c>
      <c r="F1411" s="143" t="s">
        <v>1788</v>
      </c>
      <c r="G1411" s="140"/>
      <c r="H1411" s="144">
        <v>1</v>
      </c>
      <c r="I1411" s="61"/>
      <c r="J1411" s="140"/>
      <c r="K1411" s="140"/>
      <c r="L1411" s="194"/>
      <c r="M1411" s="140"/>
      <c r="N1411" s="140"/>
      <c r="O1411" s="140"/>
      <c r="P1411" s="140"/>
      <c r="Q1411" s="140"/>
      <c r="R1411" s="140"/>
      <c r="S1411" s="140"/>
      <c r="T1411" s="140"/>
      <c r="U1411" s="140"/>
      <c r="V1411" s="140"/>
      <c r="W1411" s="231"/>
      <c r="AT1411" s="60" t="s">
        <v>225</v>
      </c>
      <c r="AU1411" s="60" t="s">
        <v>93</v>
      </c>
      <c r="AV1411" s="13" t="s">
        <v>93</v>
      </c>
      <c r="AW1411" s="13" t="s">
        <v>38</v>
      </c>
      <c r="AX1411" s="13" t="s">
        <v>83</v>
      </c>
      <c r="AY1411" s="60" t="s">
        <v>216</v>
      </c>
    </row>
    <row r="1412" spans="1:51" s="13" customFormat="1" ht="12">
      <c r="A1412" s="140"/>
      <c r="B1412" s="141"/>
      <c r="C1412" s="140"/>
      <c r="D1412" s="137" t="s">
        <v>225</v>
      </c>
      <c r="E1412" s="142" t="s">
        <v>1</v>
      </c>
      <c r="F1412" s="143" t="s">
        <v>1789</v>
      </c>
      <c r="G1412" s="140"/>
      <c r="H1412" s="144">
        <v>1</v>
      </c>
      <c r="I1412" s="61"/>
      <c r="J1412" s="140"/>
      <c r="K1412" s="140"/>
      <c r="L1412" s="194"/>
      <c r="M1412" s="140"/>
      <c r="N1412" s="140"/>
      <c r="O1412" s="140"/>
      <c r="P1412" s="140"/>
      <c r="Q1412" s="140"/>
      <c r="R1412" s="140"/>
      <c r="S1412" s="140"/>
      <c r="T1412" s="140"/>
      <c r="U1412" s="140"/>
      <c r="V1412" s="140"/>
      <c r="W1412" s="231"/>
      <c r="AT1412" s="60" t="s">
        <v>225</v>
      </c>
      <c r="AU1412" s="60" t="s">
        <v>93</v>
      </c>
      <c r="AV1412" s="13" t="s">
        <v>93</v>
      </c>
      <c r="AW1412" s="13" t="s">
        <v>38</v>
      </c>
      <c r="AX1412" s="13" t="s">
        <v>83</v>
      </c>
      <c r="AY1412" s="60" t="s">
        <v>216</v>
      </c>
    </row>
    <row r="1413" spans="1:51" s="13" customFormat="1" ht="12">
      <c r="A1413" s="140"/>
      <c r="B1413" s="141"/>
      <c r="C1413" s="140"/>
      <c r="D1413" s="137" t="s">
        <v>225</v>
      </c>
      <c r="E1413" s="142" t="s">
        <v>1</v>
      </c>
      <c r="F1413" s="143" t="s">
        <v>1790</v>
      </c>
      <c r="G1413" s="140"/>
      <c r="H1413" s="144">
        <v>1</v>
      </c>
      <c r="I1413" s="61"/>
      <c r="J1413" s="140"/>
      <c r="K1413" s="140"/>
      <c r="L1413" s="194"/>
      <c r="M1413" s="140"/>
      <c r="N1413" s="140"/>
      <c r="O1413" s="140"/>
      <c r="P1413" s="140"/>
      <c r="Q1413" s="140"/>
      <c r="R1413" s="140"/>
      <c r="S1413" s="140"/>
      <c r="T1413" s="140"/>
      <c r="U1413" s="140"/>
      <c r="V1413" s="140"/>
      <c r="W1413" s="231"/>
      <c r="AT1413" s="60" t="s">
        <v>225</v>
      </c>
      <c r="AU1413" s="60" t="s">
        <v>93</v>
      </c>
      <c r="AV1413" s="13" t="s">
        <v>93</v>
      </c>
      <c r="AW1413" s="13" t="s">
        <v>38</v>
      </c>
      <c r="AX1413" s="13" t="s">
        <v>83</v>
      </c>
      <c r="AY1413" s="60" t="s">
        <v>216</v>
      </c>
    </row>
    <row r="1414" spans="1:51" s="13" customFormat="1" ht="12">
      <c r="A1414" s="140"/>
      <c r="B1414" s="141"/>
      <c r="C1414" s="140"/>
      <c r="D1414" s="137" t="s">
        <v>225</v>
      </c>
      <c r="E1414" s="142" t="s">
        <v>1</v>
      </c>
      <c r="F1414" s="143" t="s">
        <v>1791</v>
      </c>
      <c r="G1414" s="140"/>
      <c r="H1414" s="144">
        <v>1</v>
      </c>
      <c r="I1414" s="61"/>
      <c r="J1414" s="140"/>
      <c r="K1414" s="140"/>
      <c r="L1414" s="194"/>
      <c r="M1414" s="140"/>
      <c r="N1414" s="140"/>
      <c r="O1414" s="140"/>
      <c r="P1414" s="140"/>
      <c r="Q1414" s="140"/>
      <c r="R1414" s="140"/>
      <c r="S1414" s="140"/>
      <c r="T1414" s="140"/>
      <c r="U1414" s="140"/>
      <c r="V1414" s="140"/>
      <c r="W1414" s="231"/>
      <c r="AT1414" s="60" t="s">
        <v>225</v>
      </c>
      <c r="AU1414" s="60" t="s">
        <v>93</v>
      </c>
      <c r="AV1414" s="13" t="s">
        <v>93</v>
      </c>
      <c r="AW1414" s="13" t="s">
        <v>38</v>
      </c>
      <c r="AX1414" s="13" t="s">
        <v>83</v>
      </c>
      <c r="AY1414" s="60" t="s">
        <v>216</v>
      </c>
    </row>
    <row r="1415" spans="1:51" s="13" customFormat="1" ht="12">
      <c r="A1415" s="140"/>
      <c r="B1415" s="141"/>
      <c r="C1415" s="140"/>
      <c r="D1415" s="137" t="s">
        <v>225</v>
      </c>
      <c r="E1415" s="142" t="s">
        <v>1</v>
      </c>
      <c r="F1415" s="143" t="s">
        <v>1792</v>
      </c>
      <c r="G1415" s="140"/>
      <c r="H1415" s="144">
        <v>1</v>
      </c>
      <c r="I1415" s="61"/>
      <c r="J1415" s="140"/>
      <c r="K1415" s="140"/>
      <c r="L1415" s="194"/>
      <c r="M1415" s="140"/>
      <c r="N1415" s="140"/>
      <c r="O1415" s="140"/>
      <c r="P1415" s="140"/>
      <c r="Q1415" s="140"/>
      <c r="R1415" s="140"/>
      <c r="S1415" s="140"/>
      <c r="T1415" s="140"/>
      <c r="U1415" s="140"/>
      <c r="V1415" s="140"/>
      <c r="W1415" s="231"/>
      <c r="AT1415" s="60" t="s">
        <v>225</v>
      </c>
      <c r="AU1415" s="60" t="s">
        <v>93</v>
      </c>
      <c r="AV1415" s="13" t="s">
        <v>93</v>
      </c>
      <c r="AW1415" s="13" t="s">
        <v>38</v>
      </c>
      <c r="AX1415" s="13" t="s">
        <v>83</v>
      </c>
      <c r="AY1415" s="60" t="s">
        <v>216</v>
      </c>
    </row>
    <row r="1416" spans="1:51" s="13" customFormat="1" ht="12">
      <c r="A1416" s="140"/>
      <c r="B1416" s="141"/>
      <c r="C1416" s="140"/>
      <c r="D1416" s="137" t="s">
        <v>225</v>
      </c>
      <c r="E1416" s="142" t="s">
        <v>1</v>
      </c>
      <c r="F1416" s="143" t="s">
        <v>1793</v>
      </c>
      <c r="G1416" s="140"/>
      <c r="H1416" s="144">
        <v>1</v>
      </c>
      <c r="I1416" s="61"/>
      <c r="J1416" s="140"/>
      <c r="K1416" s="140"/>
      <c r="L1416" s="194"/>
      <c r="M1416" s="140"/>
      <c r="N1416" s="140"/>
      <c r="O1416" s="140"/>
      <c r="P1416" s="140"/>
      <c r="Q1416" s="140"/>
      <c r="R1416" s="140"/>
      <c r="S1416" s="140"/>
      <c r="T1416" s="140"/>
      <c r="U1416" s="140"/>
      <c r="V1416" s="140"/>
      <c r="W1416" s="231"/>
      <c r="AT1416" s="60" t="s">
        <v>225</v>
      </c>
      <c r="AU1416" s="60" t="s">
        <v>93</v>
      </c>
      <c r="AV1416" s="13" t="s">
        <v>93</v>
      </c>
      <c r="AW1416" s="13" t="s">
        <v>38</v>
      </c>
      <c r="AX1416" s="13" t="s">
        <v>83</v>
      </c>
      <c r="AY1416" s="60" t="s">
        <v>216</v>
      </c>
    </row>
    <row r="1417" spans="1:51" s="13" customFormat="1" ht="12">
      <c r="A1417" s="140"/>
      <c r="B1417" s="141"/>
      <c r="C1417" s="140"/>
      <c r="D1417" s="137" t="s">
        <v>225</v>
      </c>
      <c r="E1417" s="142" t="s">
        <v>1</v>
      </c>
      <c r="F1417" s="143" t="s">
        <v>1794</v>
      </c>
      <c r="G1417" s="140"/>
      <c r="H1417" s="144">
        <v>1</v>
      </c>
      <c r="I1417" s="61"/>
      <c r="J1417" s="140"/>
      <c r="K1417" s="140"/>
      <c r="L1417" s="194"/>
      <c r="M1417" s="140"/>
      <c r="N1417" s="140"/>
      <c r="O1417" s="140"/>
      <c r="P1417" s="140"/>
      <c r="Q1417" s="140"/>
      <c r="R1417" s="140"/>
      <c r="S1417" s="140"/>
      <c r="T1417" s="140"/>
      <c r="U1417" s="140"/>
      <c r="V1417" s="140"/>
      <c r="W1417" s="231"/>
      <c r="AT1417" s="60" t="s">
        <v>225</v>
      </c>
      <c r="AU1417" s="60" t="s">
        <v>93</v>
      </c>
      <c r="AV1417" s="13" t="s">
        <v>93</v>
      </c>
      <c r="AW1417" s="13" t="s">
        <v>38</v>
      </c>
      <c r="AX1417" s="13" t="s">
        <v>83</v>
      </c>
      <c r="AY1417" s="60" t="s">
        <v>216</v>
      </c>
    </row>
    <row r="1418" spans="1:51" s="13" customFormat="1" ht="12">
      <c r="A1418" s="140"/>
      <c r="B1418" s="141"/>
      <c r="C1418" s="140"/>
      <c r="D1418" s="137" t="s">
        <v>225</v>
      </c>
      <c r="E1418" s="142" t="s">
        <v>1</v>
      </c>
      <c r="F1418" s="143" t="s">
        <v>1795</v>
      </c>
      <c r="G1418" s="140"/>
      <c r="H1418" s="144">
        <v>1</v>
      </c>
      <c r="I1418" s="61"/>
      <c r="J1418" s="140"/>
      <c r="K1418" s="140"/>
      <c r="L1418" s="194"/>
      <c r="M1418" s="140"/>
      <c r="N1418" s="140"/>
      <c r="O1418" s="140"/>
      <c r="P1418" s="140"/>
      <c r="Q1418" s="140"/>
      <c r="R1418" s="140"/>
      <c r="S1418" s="140"/>
      <c r="T1418" s="140"/>
      <c r="U1418" s="140"/>
      <c r="V1418" s="140"/>
      <c r="W1418" s="231"/>
      <c r="AT1418" s="60" t="s">
        <v>225</v>
      </c>
      <c r="AU1418" s="60" t="s">
        <v>93</v>
      </c>
      <c r="AV1418" s="13" t="s">
        <v>93</v>
      </c>
      <c r="AW1418" s="13" t="s">
        <v>38</v>
      </c>
      <c r="AX1418" s="13" t="s">
        <v>83</v>
      </c>
      <c r="AY1418" s="60" t="s">
        <v>216</v>
      </c>
    </row>
    <row r="1419" spans="1:51" s="13" customFormat="1" ht="12">
      <c r="A1419" s="140"/>
      <c r="B1419" s="141"/>
      <c r="C1419" s="140"/>
      <c r="D1419" s="137" t="s">
        <v>225</v>
      </c>
      <c r="E1419" s="142" t="s">
        <v>1</v>
      </c>
      <c r="F1419" s="143" t="s">
        <v>1796</v>
      </c>
      <c r="G1419" s="140"/>
      <c r="H1419" s="144">
        <v>1</v>
      </c>
      <c r="I1419" s="61"/>
      <c r="J1419" s="140"/>
      <c r="K1419" s="140"/>
      <c r="L1419" s="194"/>
      <c r="M1419" s="140"/>
      <c r="N1419" s="140"/>
      <c r="O1419" s="140"/>
      <c r="P1419" s="140"/>
      <c r="Q1419" s="140"/>
      <c r="R1419" s="140"/>
      <c r="S1419" s="140"/>
      <c r="T1419" s="140"/>
      <c r="U1419" s="140"/>
      <c r="V1419" s="140"/>
      <c r="W1419" s="231"/>
      <c r="AT1419" s="60" t="s">
        <v>225</v>
      </c>
      <c r="AU1419" s="60" t="s">
        <v>93</v>
      </c>
      <c r="AV1419" s="13" t="s">
        <v>93</v>
      </c>
      <c r="AW1419" s="13" t="s">
        <v>38</v>
      </c>
      <c r="AX1419" s="13" t="s">
        <v>83</v>
      </c>
      <c r="AY1419" s="60" t="s">
        <v>216</v>
      </c>
    </row>
    <row r="1420" spans="1:51" s="13" customFormat="1" ht="12">
      <c r="A1420" s="140"/>
      <c r="B1420" s="141"/>
      <c r="C1420" s="140"/>
      <c r="D1420" s="137" t="s">
        <v>225</v>
      </c>
      <c r="E1420" s="142" t="s">
        <v>1</v>
      </c>
      <c r="F1420" s="143" t="s">
        <v>1797</v>
      </c>
      <c r="G1420" s="140"/>
      <c r="H1420" s="144">
        <v>1</v>
      </c>
      <c r="I1420" s="61"/>
      <c r="J1420" s="140"/>
      <c r="K1420" s="140"/>
      <c r="L1420" s="194"/>
      <c r="M1420" s="140"/>
      <c r="N1420" s="140"/>
      <c r="O1420" s="140"/>
      <c r="P1420" s="140"/>
      <c r="Q1420" s="140"/>
      <c r="R1420" s="140"/>
      <c r="S1420" s="140"/>
      <c r="T1420" s="140"/>
      <c r="U1420" s="140"/>
      <c r="V1420" s="140"/>
      <c r="W1420" s="231"/>
      <c r="AT1420" s="60" t="s">
        <v>225</v>
      </c>
      <c r="AU1420" s="60" t="s">
        <v>93</v>
      </c>
      <c r="AV1420" s="13" t="s">
        <v>93</v>
      </c>
      <c r="AW1420" s="13" t="s">
        <v>38</v>
      </c>
      <c r="AX1420" s="13" t="s">
        <v>83</v>
      </c>
      <c r="AY1420" s="60" t="s">
        <v>216</v>
      </c>
    </row>
    <row r="1421" spans="1:51" s="13" customFormat="1" ht="12">
      <c r="A1421" s="140"/>
      <c r="B1421" s="141"/>
      <c r="C1421" s="140"/>
      <c r="D1421" s="137" t="s">
        <v>225</v>
      </c>
      <c r="E1421" s="142" t="s">
        <v>1</v>
      </c>
      <c r="F1421" s="143" t="s">
        <v>1798</v>
      </c>
      <c r="G1421" s="140"/>
      <c r="H1421" s="144">
        <v>1</v>
      </c>
      <c r="I1421" s="61"/>
      <c r="J1421" s="140"/>
      <c r="K1421" s="140"/>
      <c r="L1421" s="194"/>
      <c r="M1421" s="140"/>
      <c r="N1421" s="140"/>
      <c r="O1421" s="140"/>
      <c r="P1421" s="140"/>
      <c r="Q1421" s="140"/>
      <c r="R1421" s="140"/>
      <c r="S1421" s="140"/>
      <c r="T1421" s="140"/>
      <c r="U1421" s="140"/>
      <c r="V1421" s="140"/>
      <c r="W1421" s="231"/>
      <c r="AT1421" s="60" t="s">
        <v>225</v>
      </c>
      <c r="AU1421" s="60" t="s">
        <v>93</v>
      </c>
      <c r="AV1421" s="13" t="s">
        <v>93</v>
      </c>
      <c r="AW1421" s="13" t="s">
        <v>38</v>
      </c>
      <c r="AX1421" s="13" t="s">
        <v>83</v>
      </c>
      <c r="AY1421" s="60" t="s">
        <v>216</v>
      </c>
    </row>
    <row r="1422" spans="1:51" s="13" customFormat="1" ht="12">
      <c r="A1422" s="140"/>
      <c r="B1422" s="141"/>
      <c r="C1422" s="140"/>
      <c r="D1422" s="137" t="s">
        <v>225</v>
      </c>
      <c r="E1422" s="142" t="s">
        <v>1</v>
      </c>
      <c r="F1422" s="143" t="s">
        <v>1799</v>
      </c>
      <c r="G1422" s="140"/>
      <c r="H1422" s="144">
        <v>1</v>
      </c>
      <c r="I1422" s="61"/>
      <c r="J1422" s="140"/>
      <c r="K1422" s="140"/>
      <c r="L1422" s="194"/>
      <c r="M1422" s="140"/>
      <c r="N1422" s="140"/>
      <c r="O1422" s="140"/>
      <c r="P1422" s="140"/>
      <c r="Q1422" s="140"/>
      <c r="R1422" s="140"/>
      <c r="S1422" s="140"/>
      <c r="T1422" s="140"/>
      <c r="U1422" s="140"/>
      <c r="V1422" s="140"/>
      <c r="W1422" s="231"/>
      <c r="AT1422" s="60" t="s">
        <v>225</v>
      </c>
      <c r="AU1422" s="60" t="s">
        <v>93</v>
      </c>
      <c r="AV1422" s="13" t="s">
        <v>93</v>
      </c>
      <c r="AW1422" s="13" t="s">
        <v>38</v>
      </c>
      <c r="AX1422" s="13" t="s">
        <v>83</v>
      </c>
      <c r="AY1422" s="60" t="s">
        <v>216</v>
      </c>
    </row>
    <row r="1423" spans="1:51" s="13" customFormat="1" ht="12">
      <c r="A1423" s="140"/>
      <c r="B1423" s="141"/>
      <c r="C1423" s="140"/>
      <c r="D1423" s="137" t="s">
        <v>225</v>
      </c>
      <c r="E1423" s="142" t="s">
        <v>1</v>
      </c>
      <c r="F1423" s="143" t="s">
        <v>1800</v>
      </c>
      <c r="G1423" s="140"/>
      <c r="H1423" s="144">
        <v>1</v>
      </c>
      <c r="I1423" s="61"/>
      <c r="J1423" s="140"/>
      <c r="K1423" s="140"/>
      <c r="L1423" s="194"/>
      <c r="M1423" s="140"/>
      <c r="N1423" s="140"/>
      <c r="O1423" s="140"/>
      <c r="P1423" s="140"/>
      <c r="Q1423" s="140"/>
      <c r="R1423" s="140"/>
      <c r="S1423" s="140"/>
      <c r="T1423" s="140"/>
      <c r="U1423" s="140"/>
      <c r="V1423" s="140"/>
      <c r="W1423" s="231"/>
      <c r="AT1423" s="60" t="s">
        <v>225</v>
      </c>
      <c r="AU1423" s="60" t="s">
        <v>93</v>
      </c>
      <c r="AV1423" s="13" t="s">
        <v>93</v>
      </c>
      <c r="AW1423" s="13" t="s">
        <v>38</v>
      </c>
      <c r="AX1423" s="13" t="s">
        <v>83</v>
      </c>
      <c r="AY1423" s="60" t="s">
        <v>216</v>
      </c>
    </row>
    <row r="1424" spans="1:51" s="13" customFormat="1" ht="12">
      <c r="A1424" s="140"/>
      <c r="B1424" s="141"/>
      <c r="C1424" s="140"/>
      <c r="D1424" s="137" t="s">
        <v>225</v>
      </c>
      <c r="E1424" s="142" t="s">
        <v>1</v>
      </c>
      <c r="F1424" s="143" t="s">
        <v>1801</v>
      </c>
      <c r="G1424" s="140"/>
      <c r="H1424" s="144">
        <v>1</v>
      </c>
      <c r="I1424" s="61"/>
      <c r="J1424" s="140"/>
      <c r="K1424" s="140"/>
      <c r="L1424" s="194"/>
      <c r="M1424" s="140"/>
      <c r="N1424" s="140"/>
      <c r="O1424" s="140"/>
      <c r="P1424" s="140"/>
      <c r="Q1424" s="140"/>
      <c r="R1424" s="140"/>
      <c r="S1424" s="140"/>
      <c r="T1424" s="140"/>
      <c r="U1424" s="140"/>
      <c r="V1424" s="140"/>
      <c r="W1424" s="231"/>
      <c r="AT1424" s="60" t="s">
        <v>225</v>
      </c>
      <c r="AU1424" s="60" t="s">
        <v>93</v>
      </c>
      <c r="AV1424" s="13" t="s">
        <v>93</v>
      </c>
      <c r="AW1424" s="13" t="s">
        <v>38</v>
      </c>
      <c r="AX1424" s="13" t="s">
        <v>83</v>
      </c>
      <c r="AY1424" s="60" t="s">
        <v>216</v>
      </c>
    </row>
    <row r="1425" spans="1:51" s="13" customFormat="1" ht="12">
      <c r="A1425" s="140"/>
      <c r="B1425" s="141"/>
      <c r="C1425" s="140"/>
      <c r="D1425" s="137" t="s">
        <v>225</v>
      </c>
      <c r="E1425" s="142" t="s">
        <v>1</v>
      </c>
      <c r="F1425" s="143" t="s">
        <v>1802</v>
      </c>
      <c r="G1425" s="140"/>
      <c r="H1425" s="144">
        <v>2</v>
      </c>
      <c r="I1425" s="61"/>
      <c r="J1425" s="140"/>
      <c r="K1425" s="140"/>
      <c r="L1425" s="194"/>
      <c r="M1425" s="140"/>
      <c r="N1425" s="140"/>
      <c r="O1425" s="140"/>
      <c r="P1425" s="140"/>
      <c r="Q1425" s="140"/>
      <c r="R1425" s="140"/>
      <c r="S1425" s="140"/>
      <c r="T1425" s="140"/>
      <c r="U1425" s="140"/>
      <c r="V1425" s="140"/>
      <c r="W1425" s="231"/>
      <c r="AT1425" s="60" t="s">
        <v>225</v>
      </c>
      <c r="AU1425" s="60" t="s">
        <v>93</v>
      </c>
      <c r="AV1425" s="13" t="s">
        <v>93</v>
      </c>
      <c r="AW1425" s="13" t="s">
        <v>38</v>
      </c>
      <c r="AX1425" s="13" t="s">
        <v>83</v>
      </c>
      <c r="AY1425" s="60" t="s">
        <v>216</v>
      </c>
    </row>
    <row r="1426" spans="1:51" s="13" customFormat="1" ht="12">
      <c r="A1426" s="140"/>
      <c r="B1426" s="141"/>
      <c r="C1426" s="140"/>
      <c r="D1426" s="137" t="s">
        <v>225</v>
      </c>
      <c r="E1426" s="142" t="s">
        <v>1</v>
      </c>
      <c r="F1426" s="143" t="s">
        <v>1803</v>
      </c>
      <c r="G1426" s="140"/>
      <c r="H1426" s="144">
        <v>1</v>
      </c>
      <c r="I1426" s="61"/>
      <c r="J1426" s="140"/>
      <c r="K1426" s="140"/>
      <c r="L1426" s="194"/>
      <c r="M1426" s="140"/>
      <c r="N1426" s="140"/>
      <c r="O1426" s="140"/>
      <c r="P1426" s="140"/>
      <c r="Q1426" s="140"/>
      <c r="R1426" s="140"/>
      <c r="S1426" s="140"/>
      <c r="T1426" s="140"/>
      <c r="U1426" s="140"/>
      <c r="V1426" s="140"/>
      <c r="W1426" s="231"/>
      <c r="AT1426" s="60" t="s">
        <v>225</v>
      </c>
      <c r="AU1426" s="60" t="s">
        <v>93</v>
      </c>
      <c r="AV1426" s="13" t="s">
        <v>93</v>
      </c>
      <c r="AW1426" s="13" t="s">
        <v>38</v>
      </c>
      <c r="AX1426" s="13" t="s">
        <v>83</v>
      </c>
      <c r="AY1426" s="60" t="s">
        <v>216</v>
      </c>
    </row>
    <row r="1427" spans="1:51" s="13" customFormat="1" ht="12">
      <c r="A1427" s="140"/>
      <c r="B1427" s="141"/>
      <c r="C1427" s="140"/>
      <c r="D1427" s="137" t="s">
        <v>225</v>
      </c>
      <c r="E1427" s="142" t="s">
        <v>1</v>
      </c>
      <c r="F1427" s="143" t="s">
        <v>1804</v>
      </c>
      <c r="G1427" s="140"/>
      <c r="H1427" s="144">
        <v>1</v>
      </c>
      <c r="I1427" s="61"/>
      <c r="J1427" s="140"/>
      <c r="K1427" s="140"/>
      <c r="L1427" s="194"/>
      <c r="M1427" s="140"/>
      <c r="N1427" s="140"/>
      <c r="O1427" s="140"/>
      <c r="P1427" s="140"/>
      <c r="Q1427" s="140"/>
      <c r="R1427" s="140"/>
      <c r="S1427" s="140"/>
      <c r="T1427" s="140"/>
      <c r="U1427" s="140"/>
      <c r="V1427" s="140"/>
      <c r="W1427" s="231"/>
      <c r="AT1427" s="60" t="s">
        <v>225</v>
      </c>
      <c r="AU1427" s="60" t="s">
        <v>93</v>
      </c>
      <c r="AV1427" s="13" t="s">
        <v>93</v>
      </c>
      <c r="AW1427" s="13" t="s">
        <v>38</v>
      </c>
      <c r="AX1427" s="13" t="s">
        <v>83</v>
      </c>
      <c r="AY1427" s="60" t="s">
        <v>216</v>
      </c>
    </row>
    <row r="1428" spans="1:51" s="13" customFormat="1" ht="12">
      <c r="A1428" s="140"/>
      <c r="B1428" s="141"/>
      <c r="C1428" s="140"/>
      <c r="D1428" s="137" t="s">
        <v>225</v>
      </c>
      <c r="E1428" s="142" t="s">
        <v>1</v>
      </c>
      <c r="F1428" s="143" t="s">
        <v>1805</v>
      </c>
      <c r="G1428" s="140"/>
      <c r="H1428" s="144">
        <v>1</v>
      </c>
      <c r="I1428" s="61"/>
      <c r="J1428" s="140"/>
      <c r="K1428" s="140"/>
      <c r="L1428" s="194"/>
      <c r="M1428" s="140"/>
      <c r="N1428" s="140"/>
      <c r="O1428" s="140"/>
      <c r="P1428" s="140"/>
      <c r="Q1428" s="140"/>
      <c r="R1428" s="140"/>
      <c r="S1428" s="140"/>
      <c r="T1428" s="140"/>
      <c r="U1428" s="140"/>
      <c r="V1428" s="140"/>
      <c r="W1428" s="231"/>
      <c r="AT1428" s="60" t="s">
        <v>225</v>
      </c>
      <c r="AU1428" s="60" t="s">
        <v>93</v>
      </c>
      <c r="AV1428" s="13" t="s">
        <v>93</v>
      </c>
      <c r="AW1428" s="13" t="s">
        <v>38</v>
      </c>
      <c r="AX1428" s="13" t="s">
        <v>83</v>
      </c>
      <c r="AY1428" s="60" t="s">
        <v>216</v>
      </c>
    </row>
    <row r="1429" spans="1:51" s="13" customFormat="1" ht="12">
      <c r="A1429" s="140"/>
      <c r="B1429" s="141"/>
      <c r="C1429" s="140"/>
      <c r="D1429" s="137" t="s">
        <v>225</v>
      </c>
      <c r="E1429" s="142" t="s">
        <v>1</v>
      </c>
      <c r="F1429" s="143" t="s">
        <v>1806</v>
      </c>
      <c r="G1429" s="140"/>
      <c r="H1429" s="144">
        <v>1</v>
      </c>
      <c r="I1429" s="61"/>
      <c r="J1429" s="140"/>
      <c r="K1429" s="140"/>
      <c r="L1429" s="194"/>
      <c r="M1429" s="140"/>
      <c r="N1429" s="140"/>
      <c r="O1429" s="140"/>
      <c r="P1429" s="140"/>
      <c r="Q1429" s="140"/>
      <c r="R1429" s="140"/>
      <c r="S1429" s="140"/>
      <c r="T1429" s="140"/>
      <c r="U1429" s="140"/>
      <c r="V1429" s="140"/>
      <c r="W1429" s="231"/>
      <c r="AT1429" s="60" t="s">
        <v>225</v>
      </c>
      <c r="AU1429" s="60" t="s">
        <v>93</v>
      </c>
      <c r="AV1429" s="13" t="s">
        <v>93</v>
      </c>
      <c r="AW1429" s="13" t="s">
        <v>38</v>
      </c>
      <c r="AX1429" s="13" t="s">
        <v>83</v>
      </c>
      <c r="AY1429" s="60" t="s">
        <v>216</v>
      </c>
    </row>
    <row r="1430" spans="1:51" s="13" customFormat="1" ht="12">
      <c r="A1430" s="140"/>
      <c r="B1430" s="141"/>
      <c r="C1430" s="140"/>
      <c r="D1430" s="137" t="s">
        <v>225</v>
      </c>
      <c r="E1430" s="142" t="s">
        <v>1</v>
      </c>
      <c r="F1430" s="143" t="s">
        <v>1807</v>
      </c>
      <c r="G1430" s="140"/>
      <c r="H1430" s="144">
        <v>4</v>
      </c>
      <c r="I1430" s="61"/>
      <c r="J1430" s="140"/>
      <c r="K1430" s="140"/>
      <c r="L1430" s="194"/>
      <c r="M1430" s="140"/>
      <c r="N1430" s="140"/>
      <c r="O1430" s="140"/>
      <c r="P1430" s="140"/>
      <c r="Q1430" s="140"/>
      <c r="R1430" s="140"/>
      <c r="S1430" s="140"/>
      <c r="T1430" s="140"/>
      <c r="U1430" s="140"/>
      <c r="V1430" s="140"/>
      <c r="W1430" s="231"/>
      <c r="AT1430" s="60" t="s">
        <v>225</v>
      </c>
      <c r="AU1430" s="60" t="s">
        <v>93</v>
      </c>
      <c r="AV1430" s="13" t="s">
        <v>93</v>
      </c>
      <c r="AW1430" s="13" t="s">
        <v>38</v>
      </c>
      <c r="AX1430" s="13" t="s">
        <v>83</v>
      </c>
      <c r="AY1430" s="60" t="s">
        <v>216</v>
      </c>
    </row>
    <row r="1431" spans="1:51" s="13" customFormat="1" ht="12">
      <c r="A1431" s="140"/>
      <c r="B1431" s="141"/>
      <c r="C1431" s="140"/>
      <c r="D1431" s="137" t="s">
        <v>225</v>
      </c>
      <c r="E1431" s="142" t="s">
        <v>1</v>
      </c>
      <c r="F1431" s="143" t="s">
        <v>1808</v>
      </c>
      <c r="G1431" s="140"/>
      <c r="H1431" s="144">
        <v>1</v>
      </c>
      <c r="I1431" s="61"/>
      <c r="J1431" s="140"/>
      <c r="K1431" s="140"/>
      <c r="L1431" s="194"/>
      <c r="M1431" s="140"/>
      <c r="N1431" s="140"/>
      <c r="O1431" s="140"/>
      <c r="P1431" s="140"/>
      <c r="Q1431" s="140"/>
      <c r="R1431" s="140"/>
      <c r="S1431" s="140"/>
      <c r="T1431" s="140"/>
      <c r="U1431" s="140"/>
      <c r="V1431" s="140"/>
      <c r="W1431" s="231"/>
      <c r="AT1431" s="60" t="s">
        <v>225</v>
      </c>
      <c r="AU1431" s="60" t="s">
        <v>93</v>
      </c>
      <c r="AV1431" s="13" t="s">
        <v>93</v>
      </c>
      <c r="AW1431" s="13" t="s">
        <v>38</v>
      </c>
      <c r="AX1431" s="13" t="s">
        <v>83</v>
      </c>
      <c r="AY1431" s="60" t="s">
        <v>216</v>
      </c>
    </row>
    <row r="1432" spans="1:51" s="14" customFormat="1" ht="12">
      <c r="A1432" s="145"/>
      <c r="B1432" s="146"/>
      <c r="C1432" s="145"/>
      <c r="D1432" s="137" t="s">
        <v>225</v>
      </c>
      <c r="E1432" s="147" t="s">
        <v>1</v>
      </c>
      <c r="F1432" s="148" t="s">
        <v>229</v>
      </c>
      <c r="G1432" s="145"/>
      <c r="H1432" s="149">
        <v>27</v>
      </c>
      <c r="I1432" s="63"/>
      <c r="J1432" s="145"/>
      <c r="K1432" s="145"/>
      <c r="L1432" s="200"/>
      <c r="M1432" s="145"/>
      <c r="N1432" s="145"/>
      <c r="O1432" s="145"/>
      <c r="P1432" s="145"/>
      <c r="Q1432" s="145"/>
      <c r="R1432" s="145"/>
      <c r="S1432" s="145"/>
      <c r="T1432" s="145"/>
      <c r="U1432" s="145"/>
      <c r="V1432" s="145"/>
      <c r="W1432" s="235"/>
      <c r="AT1432" s="62" t="s">
        <v>225</v>
      </c>
      <c r="AU1432" s="62" t="s">
        <v>93</v>
      </c>
      <c r="AV1432" s="14" t="s">
        <v>223</v>
      </c>
      <c r="AW1432" s="14" t="s">
        <v>38</v>
      </c>
      <c r="AX1432" s="14" t="s">
        <v>91</v>
      </c>
      <c r="AY1432" s="62" t="s">
        <v>216</v>
      </c>
    </row>
    <row r="1433" spans="1:65" s="2" customFormat="1" ht="33.75" customHeight="1">
      <c r="A1433" s="83"/>
      <c r="B1433" s="84"/>
      <c r="C1433" s="252" t="s">
        <v>1809</v>
      </c>
      <c r="D1433" s="252" t="s">
        <v>295</v>
      </c>
      <c r="E1433" s="253" t="s">
        <v>1810</v>
      </c>
      <c r="F1433" s="254" t="s">
        <v>1811</v>
      </c>
      <c r="G1433" s="255" t="s">
        <v>323</v>
      </c>
      <c r="H1433" s="256">
        <v>27</v>
      </c>
      <c r="I1433" s="66"/>
      <c r="J1433" s="280">
        <f>ROUND(I1433*H1433,2)</f>
        <v>0</v>
      </c>
      <c r="K1433" s="254" t="s">
        <v>1</v>
      </c>
      <c r="L1433" s="281">
        <f>J1433</f>
        <v>0</v>
      </c>
      <c r="M1433" s="290"/>
      <c r="N1433" s="290"/>
      <c r="O1433" s="290"/>
      <c r="P1433" s="290"/>
      <c r="Q1433" s="290"/>
      <c r="R1433" s="290"/>
      <c r="S1433" s="290"/>
      <c r="T1433" s="290"/>
      <c r="U1433" s="290"/>
      <c r="V1433" s="290"/>
      <c r="W1433" s="291"/>
      <c r="X1433" s="26"/>
      <c r="Y1433" s="26"/>
      <c r="Z1433" s="26"/>
      <c r="AA1433" s="26"/>
      <c r="AB1433" s="26"/>
      <c r="AC1433" s="26"/>
      <c r="AD1433" s="26"/>
      <c r="AE1433" s="26"/>
      <c r="AR1433" s="58" t="s">
        <v>438</v>
      </c>
      <c r="AT1433" s="58" t="s">
        <v>295</v>
      </c>
      <c r="AU1433" s="58" t="s">
        <v>93</v>
      </c>
      <c r="AY1433" s="18" t="s">
        <v>216</v>
      </c>
      <c r="BE1433" s="59">
        <f>IF(N1433="základní",J1433,0)</f>
        <v>0</v>
      </c>
      <c r="BF1433" s="59">
        <f>IF(N1433="snížená",J1433,0)</f>
        <v>0</v>
      </c>
      <c r="BG1433" s="59">
        <f>IF(N1433="zákl. přenesená",J1433,0)</f>
        <v>0</v>
      </c>
      <c r="BH1433" s="59">
        <f>IF(N1433="sníž. přenesená",J1433,0)</f>
        <v>0</v>
      </c>
      <c r="BI1433" s="59">
        <f>IF(N1433="nulová",J1433,0)</f>
        <v>0</v>
      </c>
      <c r="BJ1433" s="18" t="s">
        <v>91</v>
      </c>
      <c r="BK1433" s="59">
        <f>ROUND(I1433*H1433,2)</f>
        <v>0</v>
      </c>
      <c r="BL1433" s="18" t="s">
        <v>312</v>
      </c>
      <c r="BM1433" s="58" t="s">
        <v>1812</v>
      </c>
    </row>
    <row r="1434" spans="1:65" s="2" customFormat="1" ht="21.75" customHeight="1">
      <c r="A1434" s="83"/>
      <c r="B1434" s="84"/>
      <c r="C1434" s="130" t="s">
        <v>1813</v>
      </c>
      <c r="D1434" s="130" t="s">
        <v>218</v>
      </c>
      <c r="E1434" s="131" t="s">
        <v>1814</v>
      </c>
      <c r="F1434" s="132" t="s">
        <v>1815</v>
      </c>
      <c r="G1434" s="133" t="s">
        <v>323</v>
      </c>
      <c r="H1434" s="134">
        <v>60</v>
      </c>
      <c r="I1434" s="57"/>
      <c r="J1434" s="187">
        <f>ROUND(I1434*H1434,2)</f>
        <v>0</v>
      </c>
      <c r="K1434" s="132" t="s">
        <v>1</v>
      </c>
      <c r="L1434" s="188">
        <f>J1434</f>
        <v>0</v>
      </c>
      <c r="M1434" s="217"/>
      <c r="N1434" s="217"/>
      <c r="O1434" s="217"/>
      <c r="P1434" s="217"/>
      <c r="Q1434" s="217"/>
      <c r="R1434" s="217"/>
      <c r="S1434" s="217"/>
      <c r="T1434" s="217"/>
      <c r="U1434" s="217"/>
      <c r="V1434" s="217"/>
      <c r="W1434" s="249"/>
      <c r="X1434" s="26"/>
      <c r="Y1434" s="26"/>
      <c r="Z1434" s="26"/>
      <c r="AA1434" s="26"/>
      <c r="AB1434" s="26"/>
      <c r="AC1434" s="26"/>
      <c r="AD1434" s="26"/>
      <c r="AE1434" s="26"/>
      <c r="AR1434" s="58" t="s">
        <v>312</v>
      </c>
      <c r="AT1434" s="58" t="s">
        <v>218</v>
      </c>
      <c r="AU1434" s="58" t="s">
        <v>93</v>
      </c>
      <c r="AY1434" s="18" t="s">
        <v>216</v>
      </c>
      <c r="BE1434" s="59">
        <f>IF(N1434="základní",J1434,0)</f>
        <v>0</v>
      </c>
      <c r="BF1434" s="59">
        <f>IF(N1434="snížená",J1434,0)</f>
        <v>0</v>
      </c>
      <c r="BG1434" s="59">
        <f>IF(N1434="zákl. přenesená",J1434,0)</f>
        <v>0</v>
      </c>
      <c r="BH1434" s="59">
        <f>IF(N1434="sníž. přenesená",J1434,0)</f>
        <v>0</v>
      </c>
      <c r="BI1434" s="59">
        <f>IF(N1434="nulová",J1434,0)</f>
        <v>0</v>
      </c>
      <c r="BJ1434" s="18" t="s">
        <v>91</v>
      </c>
      <c r="BK1434" s="59">
        <f>ROUND(I1434*H1434,2)</f>
        <v>0</v>
      </c>
      <c r="BL1434" s="18" t="s">
        <v>312</v>
      </c>
      <c r="BM1434" s="58" t="s">
        <v>1816</v>
      </c>
    </row>
    <row r="1435" spans="1:51" s="13" customFormat="1" ht="12">
      <c r="A1435" s="140"/>
      <c r="B1435" s="141"/>
      <c r="C1435" s="140"/>
      <c r="D1435" s="137" t="s">
        <v>225</v>
      </c>
      <c r="E1435" s="142" t="s">
        <v>1</v>
      </c>
      <c r="F1435" s="143" t="s">
        <v>1817</v>
      </c>
      <c r="G1435" s="140"/>
      <c r="H1435" s="144">
        <v>1</v>
      </c>
      <c r="I1435" s="61"/>
      <c r="J1435" s="140"/>
      <c r="K1435" s="140"/>
      <c r="L1435" s="194"/>
      <c r="M1435" s="140"/>
      <c r="N1435" s="140"/>
      <c r="O1435" s="140"/>
      <c r="P1435" s="140"/>
      <c r="Q1435" s="140"/>
      <c r="R1435" s="140"/>
      <c r="S1435" s="140"/>
      <c r="T1435" s="140"/>
      <c r="U1435" s="140"/>
      <c r="V1435" s="140"/>
      <c r="W1435" s="231"/>
      <c r="AT1435" s="60" t="s">
        <v>225</v>
      </c>
      <c r="AU1435" s="60" t="s">
        <v>93</v>
      </c>
      <c r="AV1435" s="13" t="s">
        <v>93</v>
      </c>
      <c r="AW1435" s="13" t="s">
        <v>38</v>
      </c>
      <c r="AX1435" s="13" t="s">
        <v>83</v>
      </c>
      <c r="AY1435" s="60" t="s">
        <v>216</v>
      </c>
    </row>
    <row r="1436" spans="1:51" s="13" customFormat="1" ht="12">
      <c r="A1436" s="140"/>
      <c r="B1436" s="141"/>
      <c r="C1436" s="140"/>
      <c r="D1436" s="137" t="s">
        <v>225</v>
      </c>
      <c r="E1436" s="142" t="s">
        <v>1</v>
      </c>
      <c r="F1436" s="143" t="s">
        <v>1818</v>
      </c>
      <c r="G1436" s="140"/>
      <c r="H1436" s="144">
        <v>1</v>
      </c>
      <c r="I1436" s="61"/>
      <c r="J1436" s="140"/>
      <c r="K1436" s="140"/>
      <c r="L1436" s="194"/>
      <c r="M1436" s="140"/>
      <c r="N1436" s="140"/>
      <c r="O1436" s="140"/>
      <c r="P1436" s="140"/>
      <c r="Q1436" s="140"/>
      <c r="R1436" s="140"/>
      <c r="S1436" s="140"/>
      <c r="T1436" s="140"/>
      <c r="U1436" s="140"/>
      <c r="V1436" s="140"/>
      <c r="W1436" s="231"/>
      <c r="AT1436" s="60" t="s">
        <v>225</v>
      </c>
      <c r="AU1436" s="60" t="s">
        <v>93</v>
      </c>
      <c r="AV1436" s="13" t="s">
        <v>93</v>
      </c>
      <c r="AW1436" s="13" t="s">
        <v>38</v>
      </c>
      <c r="AX1436" s="13" t="s">
        <v>83</v>
      </c>
      <c r="AY1436" s="60" t="s">
        <v>216</v>
      </c>
    </row>
    <row r="1437" spans="1:51" s="13" customFormat="1" ht="12">
      <c r="A1437" s="140"/>
      <c r="B1437" s="141"/>
      <c r="C1437" s="140"/>
      <c r="D1437" s="137" t="s">
        <v>225</v>
      </c>
      <c r="E1437" s="142" t="s">
        <v>1</v>
      </c>
      <c r="F1437" s="143" t="s">
        <v>1819</v>
      </c>
      <c r="G1437" s="140"/>
      <c r="H1437" s="144">
        <v>1</v>
      </c>
      <c r="I1437" s="61"/>
      <c r="J1437" s="140"/>
      <c r="K1437" s="140"/>
      <c r="L1437" s="194"/>
      <c r="M1437" s="140"/>
      <c r="N1437" s="140"/>
      <c r="O1437" s="140"/>
      <c r="P1437" s="140"/>
      <c r="Q1437" s="140"/>
      <c r="R1437" s="140"/>
      <c r="S1437" s="140"/>
      <c r="T1437" s="140"/>
      <c r="U1437" s="140"/>
      <c r="V1437" s="140"/>
      <c r="W1437" s="231"/>
      <c r="AT1437" s="60" t="s">
        <v>225</v>
      </c>
      <c r="AU1437" s="60" t="s">
        <v>93</v>
      </c>
      <c r="AV1437" s="13" t="s">
        <v>93</v>
      </c>
      <c r="AW1437" s="13" t="s">
        <v>38</v>
      </c>
      <c r="AX1437" s="13" t="s">
        <v>83</v>
      </c>
      <c r="AY1437" s="60" t="s">
        <v>216</v>
      </c>
    </row>
    <row r="1438" spans="1:51" s="13" customFormat="1" ht="12">
      <c r="A1438" s="140"/>
      <c r="B1438" s="141"/>
      <c r="C1438" s="140"/>
      <c r="D1438" s="137" t="s">
        <v>225</v>
      </c>
      <c r="E1438" s="142" t="s">
        <v>1</v>
      </c>
      <c r="F1438" s="143" t="s">
        <v>1820</v>
      </c>
      <c r="G1438" s="140"/>
      <c r="H1438" s="144">
        <v>1</v>
      </c>
      <c r="I1438" s="61"/>
      <c r="J1438" s="140"/>
      <c r="K1438" s="140"/>
      <c r="L1438" s="194"/>
      <c r="M1438" s="140"/>
      <c r="N1438" s="140"/>
      <c r="O1438" s="140"/>
      <c r="P1438" s="140"/>
      <c r="Q1438" s="140"/>
      <c r="R1438" s="140"/>
      <c r="S1438" s="140"/>
      <c r="T1438" s="140"/>
      <c r="U1438" s="140"/>
      <c r="V1438" s="140"/>
      <c r="W1438" s="231"/>
      <c r="AT1438" s="60" t="s">
        <v>225</v>
      </c>
      <c r="AU1438" s="60" t="s">
        <v>93</v>
      </c>
      <c r="AV1438" s="13" t="s">
        <v>93</v>
      </c>
      <c r="AW1438" s="13" t="s">
        <v>38</v>
      </c>
      <c r="AX1438" s="13" t="s">
        <v>83</v>
      </c>
      <c r="AY1438" s="60" t="s">
        <v>216</v>
      </c>
    </row>
    <row r="1439" spans="1:51" s="13" customFormat="1" ht="12">
      <c r="A1439" s="140"/>
      <c r="B1439" s="141"/>
      <c r="C1439" s="140"/>
      <c r="D1439" s="137" t="s">
        <v>225</v>
      </c>
      <c r="E1439" s="142" t="s">
        <v>1</v>
      </c>
      <c r="F1439" s="143" t="s">
        <v>1821</v>
      </c>
      <c r="G1439" s="140"/>
      <c r="H1439" s="144">
        <v>1</v>
      </c>
      <c r="I1439" s="61"/>
      <c r="J1439" s="140"/>
      <c r="K1439" s="140"/>
      <c r="L1439" s="194"/>
      <c r="M1439" s="140"/>
      <c r="N1439" s="140"/>
      <c r="O1439" s="140"/>
      <c r="P1439" s="140"/>
      <c r="Q1439" s="140"/>
      <c r="R1439" s="140"/>
      <c r="S1439" s="140"/>
      <c r="T1439" s="140"/>
      <c r="U1439" s="140"/>
      <c r="V1439" s="140"/>
      <c r="W1439" s="231"/>
      <c r="AT1439" s="60" t="s">
        <v>225</v>
      </c>
      <c r="AU1439" s="60" t="s">
        <v>93</v>
      </c>
      <c r="AV1439" s="13" t="s">
        <v>93</v>
      </c>
      <c r="AW1439" s="13" t="s">
        <v>38</v>
      </c>
      <c r="AX1439" s="13" t="s">
        <v>83</v>
      </c>
      <c r="AY1439" s="60" t="s">
        <v>216</v>
      </c>
    </row>
    <row r="1440" spans="1:51" s="13" customFormat="1" ht="12">
      <c r="A1440" s="140"/>
      <c r="B1440" s="141"/>
      <c r="C1440" s="140"/>
      <c r="D1440" s="137" t="s">
        <v>225</v>
      </c>
      <c r="E1440" s="142" t="s">
        <v>1</v>
      </c>
      <c r="F1440" s="143" t="s">
        <v>1822</v>
      </c>
      <c r="G1440" s="140"/>
      <c r="H1440" s="144">
        <v>1</v>
      </c>
      <c r="I1440" s="61"/>
      <c r="J1440" s="140"/>
      <c r="K1440" s="140"/>
      <c r="L1440" s="194"/>
      <c r="M1440" s="140"/>
      <c r="N1440" s="140"/>
      <c r="O1440" s="140"/>
      <c r="P1440" s="140"/>
      <c r="Q1440" s="140"/>
      <c r="R1440" s="140"/>
      <c r="S1440" s="140"/>
      <c r="T1440" s="140"/>
      <c r="U1440" s="140"/>
      <c r="V1440" s="140"/>
      <c r="W1440" s="231"/>
      <c r="AT1440" s="60" t="s">
        <v>225</v>
      </c>
      <c r="AU1440" s="60" t="s">
        <v>93</v>
      </c>
      <c r="AV1440" s="13" t="s">
        <v>93</v>
      </c>
      <c r="AW1440" s="13" t="s">
        <v>38</v>
      </c>
      <c r="AX1440" s="13" t="s">
        <v>83</v>
      </c>
      <c r="AY1440" s="60" t="s">
        <v>216</v>
      </c>
    </row>
    <row r="1441" spans="1:51" s="13" customFormat="1" ht="12">
      <c r="A1441" s="140"/>
      <c r="B1441" s="141"/>
      <c r="C1441" s="140"/>
      <c r="D1441" s="137" t="s">
        <v>225</v>
      </c>
      <c r="E1441" s="142" t="s">
        <v>1</v>
      </c>
      <c r="F1441" s="143" t="s">
        <v>1823</v>
      </c>
      <c r="G1441" s="140"/>
      <c r="H1441" s="144">
        <v>1</v>
      </c>
      <c r="I1441" s="61"/>
      <c r="J1441" s="140"/>
      <c r="K1441" s="140"/>
      <c r="L1441" s="194"/>
      <c r="M1441" s="140"/>
      <c r="N1441" s="140"/>
      <c r="O1441" s="140"/>
      <c r="P1441" s="140"/>
      <c r="Q1441" s="140"/>
      <c r="R1441" s="140"/>
      <c r="S1441" s="140"/>
      <c r="T1441" s="140"/>
      <c r="U1441" s="140"/>
      <c r="V1441" s="140"/>
      <c r="W1441" s="231"/>
      <c r="AT1441" s="60" t="s">
        <v>225</v>
      </c>
      <c r="AU1441" s="60" t="s">
        <v>93</v>
      </c>
      <c r="AV1441" s="13" t="s">
        <v>93</v>
      </c>
      <c r="AW1441" s="13" t="s">
        <v>38</v>
      </c>
      <c r="AX1441" s="13" t="s">
        <v>83</v>
      </c>
      <c r="AY1441" s="60" t="s">
        <v>216</v>
      </c>
    </row>
    <row r="1442" spans="1:51" s="13" customFormat="1" ht="12">
      <c r="A1442" s="140"/>
      <c r="B1442" s="141"/>
      <c r="C1442" s="140"/>
      <c r="D1442" s="137" t="s">
        <v>225</v>
      </c>
      <c r="E1442" s="142" t="s">
        <v>1</v>
      </c>
      <c r="F1442" s="143" t="s">
        <v>1824</v>
      </c>
      <c r="G1442" s="140"/>
      <c r="H1442" s="144">
        <v>1</v>
      </c>
      <c r="I1442" s="61"/>
      <c r="J1442" s="140"/>
      <c r="K1442" s="140"/>
      <c r="L1442" s="194"/>
      <c r="M1442" s="140"/>
      <c r="N1442" s="140"/>
      <c r="O1442" s="140"/>
      <c r="P1442" s="140"/>
      <c r="Q1442" s="140"/>
      <c r="R1442" s="140"/>
      <c r="S1442" s="140"/>
      <c r="T1442" s="140"/>
      <c r="U1442" s="140"/>
      <c r="V1442" s="140"/>
      <c r="W1442" s="231"/>
      <c r="AT1442" s="60" t="s">
        <v>225</v>
      </c>
      <c r="AU1442" s="60" t="s">
        <v>93</v>
      </c>
      <c r="AV1442" s="13" t="s">
        <v>93</v>
      </c>
      <c r="AW1442" s="13" t="s">
        <v>38</v>
      </c>
      <c r="AX1442" s="13" t="s">
        <v>83</v>
      </c>
      <c r="AY1442" s="60" t="s">
        <v>216</v>
      </c>
    </row>
    <row r="1443" spans="1:51" s="13" customFormat="1" ht="12">
      <c r="A1443" s="140"/>
      <c r="B1443" s="141"/>
      <c r="C1443" s="140"/>
      <c r="D1443" s="137" t="s">
        <v>225</v>
      </c>
      <c r="E1443" s="142" t="s">
        <v>1</v>
      </c>
      <c r="F1443" s="143" t="s">
        <v>1825</v>
      </c>
      <c r="G1443" s="140"/>
      <c r="H1443" s="144">
        <v>1</v>
      </c>
      <c r="I1443" s="61"/>
      <c r="J1443" s="140"/>
      <c r="K1443" s="140"/>
      <c r="L1443" s="194"/>
      <c r="M1443" s="140"/>
      <c r="N1443" s="140"/>
      <c r="O1443" s="140"/>
      <c r="P1443" s="140"/>
      <c r="Q1443" s="140"/>
      <c r="R1443" s="140"/>
      <c r="S1443" s="140"/>
      <c r="T1443" s="140"/>
      <c r="U1443" s="140"/>
      <c r="V1443" s="140"/>
      <c r="W1443" s="231"/>
      <c r="AT1443" s="60" t="s">
        <v>225</v>
      </c>
      <c r="AU1443" s="60" t="s">
        <v>93</v>
      </c>
      <c r="AV1443" s="13" t="s">
        <v>93</v>
      </c>
      <c r="AW1443" s="13" t="s">
        <v>38</v>
      </c>
      <c r="AX1443" s="13" t="s">
        <v>83</v>
      </c>
      <c r="AY1443" s="60" t="s">
        <v>216</v>
      </c>
    </row>
    <row r="1444" spans="1:51" s="13" customFormat="1" ht="12">
      <c r="A1444" s="140"/>
      <c r="B1444" s="141"/>
      <c r="C1444" s="140"/>
      <c r="D1444" s="137" t="s">
        <v>225</v>
      </c>
      <c r="E1444" s="142" t="s">
        <v>1</v>
      </c>
      <c r="F1444" s="143" t="s">
        <v>1826</v>
      </c>
      <c r="G1444" s="140"/>
      <c r="H1444" s="144">
        <v>1</v>
      </c>
      <c r="I1444" s="61"/>
      <c r="J1444" s="140"/>
      <c r="K1444" s="140"/>
      <c r="L1444" s="194"/>
      <c r="M1444" s="140"/>
      <c r="N1444" s="140"/>
      <c r="O1444" s="140"/>
      <c r="P1444" s="140"/>
      <c r="Q1444" s="140"/>
      <c r="R1444" s="140"/>
      <c r="S1444" s="140"/>
      <c r="T1444" s="140"/>
      <c r="U1444" s="140"/>
      <c r="V1444" s="140"/>
      <c r="W1444" s="231"/>
      <c r="AT1444" s="60" t="s">
        <v>225</v>
      </c>
      <c r="AU1444" s="60" t="s">
        <v>93</v>
      </c>
      <c r="AV1444" s="13" t="s">
        <v>93</v>
      </c>
      <c r="AW1444" s="13" t="s">
        <v>38</v>
      </c>
      <c r="AX1444" s="13" t="s">
        <v>83</v>
      </c>
      <c r="AY1444" s="60" t="s">
        <v>216</v>
      </c>
    </row>
    <row r="1445" spans="1:51" s="13" customFormat="1" ht="12">
      <c r="A1445" s="140"/>
      <c r="B1445" s="141"/>
      <c r="C1445" s="140"/>
      <c r="D1445" s="137" t="s">
        <v>225</v>
      </c>
      <c r="E1445" s="142" t="s">
        <v>1</v>
      </c>
      <c r="F1445" s="143" t="s">
        <v>1827</v>
      </c>
      <c r="G1445" s="140"/>
      <c r="H1445" s="144">
        <v>1</v>
      </c>
      <c r="I1445" s="61"/>
      <c r="J1445" s="140"/>
      <c r="K1445" s="140"/>
      <c r="L1445" s="194"/>
      <c r="M1445" s="140"/>
      <c r="N1445" s="140"/>
      <c r="O1445" s="140"/>
      <c r="P1445" s="140"/>
      <c r="Q1445" s="140"/>
      <c r="R1445" s="140"/>
      <c r="S1445" s="140"/>
      <c r="T1445" s="140"/>
      <c r="U1445" s="140"/>
      <c r="V1445" s="140"/>
      <c r="W1445" s="231"/>
      <c r="AT1445" s="60" t="s">
        <v>225</v>
      </c>
      <c r="AU1445" s="60" t="s">
        <v>93</v>
      </c>
      <c r="AV1445" s="13" t="s">
        <v>93</v>
      </c>
      <c r="AW1445" s="13" t="s">
        <v>38</v>
      </c>
      <c r="AX1445" s="13" t="s">
        <v>83</v>
      </c>
      <c r="AY1445" s="60" t="s">
        <v>216</v>
      </c>
    </row>
    <row r="1446" spans="1:51" s="13" customFormat="1" ht="12">
      <c r="A1446" s="140"/>
      <c r="B1446" s="141"/>
      <c r="C1446" s="140"/>
      <c r="D1446" s="137" t="s">
        <v>225</v>
      </c>
      <c r="E1446" s="142" t="s">
        <v>1</v>
      </c>
      <c r="F1446" s="143" t="s">
        <v>1828</v>
      </c>
      <c r="G1446" s="140"/>
      <c r="H1446" s="144">
        <v>1</v>
      </c>
      <c r="I1446" s="61"/>
      <c r="J1446" s="140"/>
      <c r="K1446" s="140"/>
      <c r="L1446" s="194"/>
      <c r="M1446" s="140"/>
      <c r="N1446" s="140"/>
      <c r="O1446" s="140"/>
      <c r="P1446" s="140"/>
      <c r="Q1446" s="140"/>
      <c r="R1446" s="140"/>
      <c r="S1446" s="140"/>
      <c r="T1446" s="140"/>
      <c r="U1446" s="140"/>
      <c r="V1446" s="140"/>
      <c r="W1446" s="231"/>
      <c r="AT1446" s="60" t="s">
        <v>225</v>
      </c>
      <c r="AU1446" s="60" t="s">
        <v>93</v>
      </c>
      <c r="AV1446" s="13" t="s">
        <v>93</v>
      </c>
      <c r="AW1446" s="13" t="s">
        <v>38</v>
      </c>
      <c r="AX1446" s="13" t="s">
        <v>83</v>
      </c>
      <c r="AY1446" s="60" t="s">
        <v>216</v>
      </c>
    </row>
    <row r="1447" spans="1:51" s="13" customFormat="1" ht="12">
      <c r="A1447" s="140"/>
      <c r="B1447" s="141"/>
      <c r="C1447" s="140"/>
      <c r="D1447" s="137" t="s">
        <v>225</v>
      </c>
      <c r="E1447" s="142" t="s">
        <v>1</v>
      </c>
      <c r="F1447" s="143" t="s">
        <v>1829</v>
      </c>
      <c r="G1447" s="140"/>
      <c r="H1447" s="144">
        <v>1</v>
      </c>
      <c r="I1447" s="61"/>
      <c r="J1447" s="140"/>
      <c r="K1447" s="140"/>
      <c r="L1447" s="194"/>
      <c r="M1447" s="140"/>
      <c r="N1447" s="140"/>
      <c r="O1447" s="140"/>
      <c r="P1447" s="140"/>
      <c r="Q1447" s="140"/>
      <c r="R1447" s="140"/>
      <c r="S1447" s="140"/>
      <c r="T1447" s="140"/>
      <c r="U1447" s="140"/>
      <c r="V1447" s="140"/>
      <c r="W1447" s="231"/>
      <c r="AT1447" s="60" t="s">
        <v>225</v>
      </c>
      <c r="AU1447" s="60" t="s">
        <v>93</v>
      </c>
      <c r="AV1447" s="13" t="s">
        <v>93</v>
      </c>
      <c r="AW1447" s="13" t="s">
        <v>38</v>
      </c>
      <c r="AX1447" s="13" t="s">
        <v>83</v>
      </c>
      <c r="AY1447" s="60" t="s">
        <v>216</v>
      </c>
    </row>
    <row r="1448" spans="1:51" s="13" customFormat="1" ht="12">
      <c r="A1448" s="140"/>
      <c r="B1448" s="141"/>
      <c r="C1448" s="140"/>
      <c r="D1448" s="137" t="s">
        <v>225</v>
      </c>
      <c r="E1448" s="142" t="s">
        <v>1</v>
      </c>
      <c r="F1448" s="143" t="s">
        <v>1830</v>
      </c>
      <c r="G1448" s="140"/>
      <c r="H1448" s="144">
        <v>1</v>
      </c>
      <c r="I1448" s="61"/>
      <c r="J1448" s="140"/>
      <c r="K1448" s="140"/>
      <c r="L1448" s="194"/>
      <c r="M1448" s="140"/>
      <c r="N1448" s="140"/>
      <c r="O1448" s="140"/>
      <c r="P1448" s="140"/>
      <c r="Q1448" s="140"/>
      <c r="R1448" s="140"/>
      <c r="S1448" s="140"/>
      <c r="T1448" s="140"/>
      <c r="U1448" s="140"/>
      <c r="V1448" s="140"/>
      <c r="W1448" s="231"/>
      <c r="AT1448" s="60" t="s">
        <v>225</v>
      </c>
      <c r="AU1448" s="60" t="s">
        <v>93</v>
      </c>
      <c r="AV1448" s="13" t="s">
        <v>93</v>
      </c>
      <c r="AW1448" s="13" t="s">
        <v>38</v>
      </c>
      <c r="AX1448" s="13" t="s">
        <v>83</v>
      </c>
      <c r="AY1448" s="60" t="s">
        <v>216</v>
      </c>
    </row>
    <row r="1449" spans="1:51" s="13" customFormat="1" ht="12">
      <c r="A1449" s="140"/>
      <c r="B1449" s="141"/>
      <c r="C1449" s="140"/>
      <c r="D1449" s="137" t="s">
        <v>225</v>
      </c>
      <c r="E1449" s="142" t="s">
        <v>1</v>
      </c>
      <c r="F1449" s="143" t="s">
        <v>1831</v>
      </c>
      <c r="G1449" s="140"/>
      <c r="H1449" s="144">
        <v>1</v>
      </c>
      <c r="I1449" s="61"/>
      <c r="J1449" s="140"/>
      <c r="K1449" s="140"/>
      <c r="L1449" s="194"/>
      <c r="M1449" s="140"/>
      <c r="N1449" s="140"/>
      <c r="O1449" s="140"/>
      <c r="P1449" s="140"/>
      <c r="Q1449" s="140"/>
      <c r="R1449" s="140"/>
      <c r="S1449" s="140"/>
      <c r="T1449" s="140"/>
      <c r="U1449" s="140"/>
      <c r="V1449" s="140"/>
      <c r="W1449" s="231"/>
      <c r="AT1449" s="60" t="s">
        <v>225</v>
      </c>
      <c r="AU1449" s="60" t="s">
        <v>93</v>
      </c>
      <c r="AV1449" s="13" t="s">
        <v>93</v>
      </c>
      <c r="AW1449" s="13" t="s">
        <v>38</v>
      </c>
      <c r="AX1449" s="13" t="s">
        <v>83</v>
      </c>
      <c r="AY1449" s="60" t="s">
        <v>216</v>
      </c>
    </row>
    <row r="1450" spans="1:51" s="13" customFormat="1" ht="12">
      <c r="A1450" s="140"/>
      <c r="B1450" s="141"/>
      <c r="C1450" s="140"/>
      <c r="D1450" s="137" t="s">
        <v>225</v>
      </c>
      <c r="E1450" s="142" t="s">
        <v>1</v>
      </c>
      <c r="F1450" s="143" t="s">
        <v>1832</v>
      </c>
      <c r="G1450" s="140"/>
      <c r="H1450" s="144">
        <v>2</v>
      </c>
      <c r="I1450" s="61"/>
      <c r="J1450" s="140"/>
      <c r="K1450" s="140"/>
      <c r="L1450" s="194"/>
      <c r="M1450" s="140"/>
      <c r="N1450" s="140"/>
      <c r="O1450" s="140"/>
      <c r="P1450" s="140"/>
      <c r="Q1450" s="140"/>
      <c r="R1450" s="140"/>
      <c r="S1450" s="140"/>
      <c r="T1450" s="140"/>
      <c r="U1450" s="140"/>
      <c r="V1450" s="140"/>
      <c r="W1450" s="231"/>
      <c r="AT1450" s="60" t="s">
        <v>225</v>
      </c>
      <c r="AU1450" s="60" t="s">
        <v>93</v>
      </c>
      <c r="AV1450" s="13" t="s">
        <v>93</v>
      </c>
      <c r="AW1450" s="13" t="s">
        <v>38</v>
      </c>
      <c r="AX1450" s="13" t="s">
        <v>83</v>
      </c>
      <c r="AY1450" s="60" t="s">
        <v>216</v>
      </c>
    </row>
    <row r="1451" spans="1:51" s="13" customFormat="1" ht="12">
      <c r="A1451" s="140"/>
      <c r="B1451" s="141"/>
      <c r="C1451" s="140"/>
      <c r="D1451" s="137" t="s">
        <v>225</v>
      </c>
      <c r="E1451" s="142" t="s">
        <v>1</v>
      </c>
      <c r="F1451" s="143" t="s">
        <v>1833</v>
      </c>
      <c r="G1451" s="140"/>
      <c r="H1451" s="144">
        <v>1</v>
      </c>
      <c r="I1451" s="61"/>
      <c r="J1451" s="140"/>
      <c r="K1451" s="140"/>
      <c r="L1451" s="194"/>
      <c r="M1451" s="140"/>
      <c r="N1451" s="140"/>
      <c r="O1451" s="140"/>
      <c r="P1451" s="140"/>
      <c r="Q1451" s="140"/>
      <c r="R1451" s="140"/>
      <c r="S1451" s="140"/>
      <c r="T1451" s="140"/>
      <c r="U1451" s="140"/>
      <c r="V1451" s="140"/>
      <c r="W1451" s="231"/>
      <c r="AT1451" s="60" t="s">
        <v>225</v>
      </c>
      <c r="AU1451" s="60" t="s">
        <v>93</v>
      </c>
      <c r="AV1451" s="13" t="s">
        <v>93</v>
      </c>
      <c r="AW1451" s="13" t="s">
        <v>38</v>
      </c>
      <c r="AX1451" s="13" t="s">
        <v>83</v>
      </c>
      <c r="AY1451" s="60" t="s">
        <v>216</v>
      </c>
    </row>
    <row r="1452" spans="1:51" s="13" customFormat="1" ht="12">
      <c r="A1452" s="140"/>
      <c r="B1452" s="141"/>
      <c r="C1452" s="140"/>
      <c r="D1452" s="137" t="s">
        <v>225</v>
      </c>
      <c r="E1452" s="142" t="s">
        <v>1</v>
      </c>
      <c r="F1452" s="143" t="s">
        <v>1834</v>
      </c>
      <c r="G1452" s="140"/>
      <c r="H1452" s="144">
        <v>10</v>
      </c>
      <c r="I1452" s="61"/>
      <c r="J1452" s="140"/>
      <c r="K1452" s="140"/>
      <c r="L1452" s="194"/>
      <c r="M1452" s="140"/>
      <c r="N1452" s="140"/>
      <c r="O1452" s="140"/>
      <c r="P1452" s="140"/>
      <c r="Q1452" s="140"/>
      <c r="R1452" s="140"/>
      <c r="S1452" s="140"/>
      <c r="T1452" s="140"/>
      <c r="U1452" s="140"/>
      <c r="V1452" s="140"/>
      <c r="W1452" s="231"/>
      <c r="AT1452" s="60" t="s">
        <v>225</v>
      </c>
      <c r="AU1452" s="60" t="s">
        <v>93</v>
      </c>
      <c r="AV1452" s="13" t="s">
        <v>93</v>
      </c>
      <c r="AW1452" s="13" t="s">
        <v>38</v>
      </c>
      <c r="AX1452" s="13" t="s">
        <v>83</v>
      </c>
      <c r="AY1452" s="60" t="s">
        <v>216</v>
      </c>
    </row>
    <row r="1453" spans="1:51" s="13" customFormat="1" ht="12">
      <c r="A1453" s="140"/>
      <c r="B1453" s="141"/>
      <c r="C1453" s="140"/>
      <c r="D1453" s="137" t="s">
        <v>225</v>
      </c>
      <c r="E1453" s="142" t="s">
        <v>1</v>
      </c>
      <c r="F1453" s="143" t="s">
        <v>1835</v>
      </c>
      <c r="G1453" s="140"/>
      <c r="H1453" s="144">
        <v>1</v>
      </c>
      <c r="I1453" s="61"/>
      <c r="J1453" s="140"/>
      <c r="K1453" s="140"/>
      <c r="L1453" s="194"/>
      <c r="M1453" s="140"/>
      <c r="N1453" s="140"/>
      <c r="O1453" s="140"/>
      <c r="P1453" s="140"/>
      <c r="Q1453" s="140"/>
      <c r="R1453" s="140"/>
      <c r="S1453" s="140"/>
      <c r="T1453" s="140"/>
      <c r="U1453" s="140"/>
      <c r="V1453" s="140"/>
      <c r="W1453" s="231"/>
      <c r="AT1453" s="60" t="s">
        <v>225</v>
      </c>
      <c r="AU1453" s="60" t="s">
        <v>93</v>
      </c>
      <c r="AV1453" s="13" t="s">
        <v>93</v>
      </c>
      <c r="AW1453" s="13" t="s">
        <v>38</v>
      </c>
      <c r="AX1453" s="13" t="s">
        <v>83</v>
      </c>
      <c r="AY1453" s="60" t="s">
        <v>216</v>
      </c>
    </row>
    <row r="1454" spans="1:51" s="13" customFormat="1" ht="12">
      <c r="A1454" s="140"/>
      <c r="B1454" s="141"/>
      <c r="C1454" s="140"/>
      <c r="D1454" s="137" t="s">
        <v>225</v>
      </c>
      <c r="E1454" s="142" t="s">
        <v>1</v>
      </c>
      <c r="F1454" s="143" t="s">
        <v>1836</v>
      </c>
      <c r="G1454" s="140"/>
      <c r="H1454" s="144">
        <v>1</v>
      </c>
      <c r="I1454" s="61"/>
      <c r="J1454" s="140"/>
      <c r="K1454" s="140"/>
      <c r="L1454" s="194"/>
      <c r="M1454" s="140"/>
      <c r="N1454" s="140"/>
      <c r="O1454" s="140"/>
      <c r="P1454" s="140"/>
      <c r="Q1454" s="140"/>
      <c r="R1454" s="140"/>
      <c r="S1454" s="140"/>
      <c r="T1454" s="140"/>
      <c r="U1454" s="140"/>
      <c r="V1454" s="140"/>
      <c r="W1454" s="231"/>
      <c r="AT1454" s="60" t="s">
        <v>225</v>
      </c>
      <c r="AU1454" s="60" t="s">
        <v>93</v>
      </c>
      <c r="AV1454" s="13" t="s">
        <v>93</v>
      </c>
      <c r="AW1454" s="13" t="s">
        <v>38</v>
      </c>
      <c r="AX1454" s="13" t="s">
        <v>83</v>
      </c>
      <c r="AY1454" s="60" t="s">
        <v>216</v>
      </c>
    </row>
    <row r="1455" spans="1:51" s="13" customFormat="1" ht="12">
      <c r="A1455" s="140"/>
      <c r="B1455" s="141"/>
      <c r="C1455" s="140"/>
      <c r="D1455" s="137" t="s">
        <v>225</v>
      </c>
      <c r="E1455" s="142" t="s">
        <v>1</v>
      </c>
      <c r="F1455" s="143" t="s">
        <v>1837</v>
      </c>
      <c r="G1455" s="140"/>
      <c r="H1455" s="144">
        <v>2</v>
      </c>
      <c r="I1455" s="61"/>
      <c r="J1455" s="140"/>
      <c r="K1455" s="140"/>
      <c r="L1455" s="194"/>
      <c r="M1455" s="140"/>
      <c r="N1455" s="140"/>
      <c r="O1455" s="140"/>
      <c r="P1455" s="140"/>
      <c r="Q1455" s="140"/>
      <c r="R1455" s="140"/>
      <c r="S1455" s="140"/>
      <c r="T1455" s="140"/>
      <c r="U1455" s="140"/>
      <c r="V1455" s="140"/>
      <c r="W1455" s="231"/>
      <c r="AT1455" s="60" t="s">
        <v>225</v>
      </c>
      <c r="AU1455" s="60" t="s">
        <v>93</v>
      </c>
      <c r="AV1455" s="13" t="s">
        <v>93</v>
      </c>
      <c r="AW1455" s="13" t="s">
        <v>38</v>
      </c>
      <c r="AX1455" s="13" t="s">
        <v>83</v>
      </c>
      <c r="AY1455" s="60" t="s">
        <v>216</v>
      </c>
    </row>
    <row r="1456" spans="1:51" s="13" customFormat="1" ht="12">
      <c r="A1456" s="140"/>
      <c r="B1456" s="141"/>
      <c r="C1456" s="140"/>
      <c r="D1456" s="137" t="s">
        <v>225</v>
      </c>
      <c r="E1456" s="142" t="s">
        <v>1</v>
      </c>
      <c r="F1456" s="143" t="s">
        <v>1838</v>
      </c>
      <c r="G1456" s="140"/>
      <c r="H1456" s="144">
        <v>6</v>
      </c>
      <c r="I1456" s="61"/>
      <c r="J1456" s="140"/>
      <c r="K1456" s="140"/>
      <c r="L1456" s="194"/>
      <c r="M1456" s="140"/>
      <c r="N1456" s="140"/>
      <c r="O1456" s="140"/>
      <c r="P1456" s="140"/>
      <c r="Q1456" s="140"/>
      <c r="R1456" s="140"/>
      <c r="S1456" s="140"/>
      <c r="T1456" s="140"/>
      <c r="U1456" s="140"/>
      <c r="V1456" s="140"/>
      <c r="W1456" s="231"/>
      <c r="AT1456" s="60" t="s">
        <v>225</v>
      </c>
      <c r="AU1456" s="60" t="s">
        <v>93</v>
      </c>
      <c r="AV1456" s="13" t="s">
        <v>93</v>
      </c>
      <c r="AW1456" s="13" t="s">
        <v>38</v>
      </c>
      <c r="AX1456" s="13" t="s">
        <v>83</v>
      </c>
      <c r="AY1456" s="60" t="s">
        <v>216</v>
      </c>
    </row>
    <row r="1457" spans="1:51" s="13" customFormat="1" ht="12">
      <c r="A1457" s="140"/>
      <c r="B1457" s="141"/>
      <c r="C1457" s="140"/>
      <c r="D1457" s="137" t="s">
        <v>225</v>
      </c>
      <c r="E1457" s="142" t="s">
        <v>1</v>
      </c>
      <c r="F1457" s="143" t="s">
        <v>1839</v>
      </c>
      <c r="G1457" s="140"/>
      <c r="H1457" s="144">
        <v>2</v>
      </c>
      <c r="I1457" s="61"/>
      <c r="J1457" s="140"/>
      <c r="K1457" s="140"/>
      <c r="L1457" s="194"/>
      <c r="M1457" s="140"/>
      <c r="N1457" s="140"/>
      <c r="O1457" s="140"/>
      <c r="P1457" s="140"/>
      <c r="Q1457" s="140"/>
      <c r="R1457" s="140"/>
      <c r="S1457" s="140"/>
      <c r="T1457" s="140"/>
      <c r="U1457" s="140"/>
      <c r="V1457" s="140"/>
      <c r="W1457" s="231"/>
      <c r="AT1457" s="60" t="s">
        <v>225</v>
      </c>
      <c r="AU1457" s="60" t="s">
        <v>93</v>
      </c>
      <c r="AV1457" s="13" t="s">
        <v>93</v>
      </c>
      <c r="AW1457" s="13" t="s">
        <v>38</v>
      </c>
      <c r="AX1457" s="13" t="s">
        <v>83</v>
      </c>
      <c r="AY1457" s="60" t="s">
        <v>216</v>
      </c>
    </row>
    <row r="1458" spans="1:51" s="13" customFormat="1" ht="12">
      <c r="A1458" s="140"/>
      <c r="B1458" s="141"/>
      <c r="C1458" s="140"/>
      <c r="D1458" s="137" t="s">
        <v>225</v>
      </c>
      <c r="E1458" s="142" t="s">
        <v>1</v>
      </c>
      <c r="F1458" s="143" t="s">
        <v>1840</v>
      </c>
      <c r="G1458" s="140"/>
      <c r="H1458" s="144">
        <v>3</v>
      </c>
      <c r="I1458" s="61"/>
      <c r="J1458" s="140"/>
      <c r="K1458" s="140"/>
      <c r="L1458" s="194"/>
      <c r="M1458" s="140"/>
      <c r="N1458" s="140"/>
      <c r="O1458" s="140"/>
      <c r="P1458" s="140"/>
      <c r="Q1458" s="140"/>
      <c r="R1458" s="140"/>
      <c r="S1458" s="140"/>
      <c r="T1458" s="140"/>
      <c r="U1458" s="140"/>
      <c r="V1458" s="140"/>
      <c r="W1458" s="231"/>
      <c r="AT1458" s="60" t="s">
        <v>225</v>
      </c>
      <c r="AU1458" s="60" t="s">
        <v>93</v>
      </c>
      <c r="AV1458" s="13" t="s">
        <v>93</v>
      </c>
      <c r="AW1458" s="13" t="s">
        <v>38</v>
      </c>
      <c r="AX1458" s="13" t="s">
        <v>83</v>
      </c>
      <c r="AY1458" s="60" t="s">
        <v>216</v>
      </c>
    </row>
    <row r="1459" spans="1:51" s="13" customFormat="1" ht="12">
      <c r="A1459" s="140"/>
      <c r="B1459" s="141"/>
      <c r="C1459" s="140"/>
      <c r="D1459" s="137" t="s">
        <v>225</v>
      </c>
      <c r="E1459" s="142" t="s">
        <v>1</v>
      </c>
      <c r="F1459" s="143" t="s">
        <v>1841</v>
      </c>
      <c r="G1459" s="140"/>
      <c r="H1459" s="144">
        <v>17</v>
      </c>
      <c r="I1459" s="61"/>
      <c r="J1459" s="140"/>
      <c r="K1459" s="140"/>
      <c r="L1459" s="194"/>
      <c r="M1459" s="140"/>
      <c r="N1459" s="140"/>
      <c r="O1459" s="140"/>
      <c r="P1459" s="140"/>
      <c r="Q1459" s="140"/>
      <c r="R1459" s="140"/>
      <c r="S1459" s="140"/>
      <c r="T1459" s="140"/>
      <c r="U1459" s="140"/>
      <c r="V1459" s="140"/>
      <c r="W1459" s="231"/>
      <c r="AT1459" s="60" t="s">
        <v>225</v>
      </c>
      <c r="AU1459" s="60" t="s">
        <v>93</v>
      </c>
      <c r="AV1459" s="13" t="s">
        <v>93</v>
      </c>
      <c r="AW1459" s="13" t="s">
        <v>38</v>
      </c>
      <c r="AX1459" s="13" t="s">
        <v>83</v>
      </c>
      <c r="AY1459" s="60" t="s">
        <v>216</v>
      </c>
    </row>
    <row r="1460" spans="1:51" s="14" customFormat="1" ht="12">
      <c r="A1460" s="145"/>
      <c r="B1460" s="146"/>
      <c r="C1460" s="145"/>
      <c r="D1460" s="137" t="s">
        <v>225</v>
      </c>
      <c r="E1460" s="147" t="s">
        <v>1</v>
      </c>
      <c r="F1460" s="148" t="s">
        <v>229</v>
      </c>
      <c r="G1460" s="145"/>
      <c r="H1460" s="149">
        <v>60</v>
      </c>
      <c r="I1460" s="63"/>
      <c r="J1460" s="145"/>
      <c r="K1460" s="145"/>
      <c r="L1460" s="200"/>
      <c r="M1460" s="145"/>
      <c r="N1460" s="145"/>
      <c r="O1460" s="145"/>
      <c r="P1460" s="145"/>
      <c r="Q1460" s="145"/>
      <c r="R1460" s="145"/>
      <c r="S1460" s="145"/>
      <c r="T1460" s="145"/>
      <c r="U1460" s="145"/>
      <c r="V1460" s="145"/>
      <c r="W1460" s="235"/>
      <c r="AT1460" s="62" t="s">
        <v>225</v>
      </c>
      <c r="AU1460" s="62" t="s">
        <v>93</v>
      </c>
      <c r="AV1460" s="14" t="s">
        <v>223</v>
      </c>
      <c r="AW1460" s="14" t="s">
        <v>38</v>
      </c>
      <c r="AX1460" s="14" t="s">
        <v>91</v>
      </c>
      <c r="AY1460" s="62" t="s">
        <v>216</v>
      </c>
    </row>
    <row r="1461" spans="1:65" s="2" customFormat="1" ht="24.2" customHeight="1">
      <c r="A1461" s="83"/>
      <c r="B1461" s="84"/>
      <c r="C1461" s="252" t="s">
        <v>1842</v>
      </c>
      <c r="D1461" s="252" t="s">
        <v>295</v>
      </c>
      <c r="E1461" s="253" t="s">
        <v>1843</v>
      </c>
      <c r="F1461" s="254" t="s">
        <v>1844</v>
      </c>
      <c r="G1461" s="255" t="s">
        <v>323</v>
      </c>
      <c r="H1461" s="256">
        <v>60</v>
      </c>
      <c r="I1461" s="66"/>
      <c r="J1461" s="280">
        <f>ROUND(I1461*H1461,2)</f>
        <v>0</v>
      </c>
      <c r="K1461" s="254" t="s">
        <v>1</v>
      </c>
      <c r="L1461" s="281">
        <f>J1461</f>
        <v>0</v>
      </c>
      <c r="M1461" s="290"/>
      <c r="N1461" s="290"/>
      <c r="O1461" s="290"/>
      <c r="P1461" s="290"/>
      <c r="Q1461" s="290"/>
      <c r="R1461" s="290"/>
      <c r="S1461" s="290"/>
      <c r="T1461" s="290"/>
      <c r="U1461" s="290"/>
      <c r="V1461" s="290"/>
      <c r="W1461" s="291"/>
      <c r="X1461" s="26"/>
      <c r="Y1461" s="26"/>
      <c r="Z1461" s="26"/>
      <c r="AA1461" s="26"/>
      <c r="AB1461" s="26"/>
      <c r="AC1461" s="26"/>
      <c r="AD1461" s="26"/>
      <c r="AE1461" s="26"/>
      <c r="AR1461" s="58" t="s">
        <v>438</v>
      </c>
      <c r="AT1461" s="58" t="s">
        <v>295</v>
      </c>
      <c r="AU1461" s="58" t="s">
        <v>93</v>
      </c>
      <c r="AY1461" s="18" t="s">
        <v>216</v>
      </c>
      <c r="BE1461" s="59">
        <f>IF(N1461="základní",J1461,0)</f>
        <v>0</v>
      </c>
      <c r="BF1461" s="59">
        <f>IF(N1461="snížená",J1461,0)</f>
        <v>0</v>
      </c>
      <c r="BG1461" s="59">
        <f>IF(N1461="zákl. přenesená",J1461,0)</f>
        <v>0</v>
      </c>
      <c r="BH1461" s="59">
        <f>IF(N1461="sníž. přenesená",J1461,0)</f>
        <v>0</v>
      </c>
      <c r="BI1461" s="59">
        <f>IF(N1461="nulová",J1461,0)</f>
        <v>0</v>
      </c>
      <c r="BJ1461" s="18" t="s">
        <v>91</v>
      </c>
      <c r="BK1461" s="59">
        <f>ROUND(I1461*H1461,2)</f>
        <v>0</v>
      </c>
      <c r="BL1461" s="18" t="s">
        <v>312</v>
      </c>
      <c r="BM1461" s="58" t="s">
        <v>1845</v>
      </c>
    </row>
    <row r="1462" spans="1:65" s="2" customFormat="1" ht="21.75" customHeight="1">
      <c r="A1462" s="83"/>
      <c r="B1462" s="84"/>
      <c r="C1462" s="130" t="s">
        <v>1846</v>
      </c>
      <c r="D1462" s="130" t="s">
        <v>218</v>
      </c>
      <c r="E1462" s="131" t="s">
        <v>1847</v>
      </c>
      <c r="F1462" s="132" t="s">
        <v>1848</v>
      </c>
      <c r="G1462" s="133" t="s">
        <v>323</v>
      </c>
      <c r="H1462" s="134">
        <v>17</v>
      </c>
      <c r="I1462" s="57"/>
      <c r="J1462" s="187">
        <f>ROUND(I1462*H1462,2)</f>
        <v>0</v>
      </c>
      <c r="K1462" s="132" t="s">
        <v>1</v>
      </c>
      <c r="L1462" s="188">
        <f>J1462</f>
        <v>0</v>
      </c>
      <c r="M1462" s="217"/>
      <c r="N1462" s="217"/>
      <c r="O1462" s="217"/>
      <c r="P1462" s="217"/>
      <c r="Q1462" s="217"/>
      <c r="R1462" s="217"/>
      <c r="S1462" s="217"/>
      <c r="T1462" s="217"/>
      <c r="U1462" s="217"/>
      <c r="V1462" s="217"/>
      <c r="W1462" s="249"/>
      <c r="X1462" s="26"/>
      <c r="Y1462" s="26"/>
      <c r="Z1462" s="26"/>
      <c r="AA1462" s="26"/>
      <c r="AB1462" s="26"/>
      <c r="AC1462" s="26"/>
      <c r="AD1462" s="26"/>
      <c r="AE1462" s="26"/>
      <c r="AR1462" s="58" t="s">
        <v>312</v>
      </c>
      <c r="AT1462" s="58" t="s">
        <v>218</v>
      </c>
      <c r="AU1462" s="58" t="s">
        <v>93</v>
      </c>
      <c r="AY1462" s="18" t="s">
        <v>216</v>
      </c>
      <c r="BE1462" s="59">
        <f>IF(N1462="základní",J1462,0)</f>
        <v>0</v>
      </c>
      <c r="BF1462" s="59">
        <f>IF(N1462="snížená",J1462,0)</f>
        <v>0</v>
      </c>
      <c r="BG1462" s="59">
        <f>IF(N1462="zákl. přenesená",J1462,0)</f>
        <v>0</v>
      </c>
      <c r="BH1462" s="59">
        <f>IF(N1462="sníž. přenesená",J1462,0)</f>
        <v>0</v>
      </c>
      <c r="BI1462" s="59">
        <f>IF(N1462="nulová",J1462,0)</f>
        <v>0</v>
      </c>
      <c r="BJ1462" s="18" t="s">
        <v>91</v>
      </c>
      <c r="BK1462" s="59">
        <f>ROUND(I1462*H1462,2)</f>
        <v>0</v>
      </c>
      <c r="BL1462" s="18" t="s">
        <v>312</v>
      </c>
      <c r="BM1462" s="58" t="s">
        <v>1849</v>
      </c>
    </row>
    <row r="1463" spans="1:51" s="13" customFormat="1" ht="12">
      <c r="A1463" s="140"/>
      <c r="B1463" s="141"/>
      <c r="C1463" s="140"/>
      <c r="D1463" s="137" t="s">
        <v>225</v>
      </c>
      <c r="E1463" s="142" t="s">
        <v>1</v>
      </c>
      <c r="F1463" s="143" t="s">
        <v>1850</v>
      </c>
      <c r="G1463" s="140"/>
      <c r="H1463" s="144">
        <v>1</v>
      </c>
      <c r="I1463" s="61"/>
      <c r="J1463" s="140"/>
      <c r="K1463" s="140"/>
      <c r="L1463" s="194"/>
      <c r="M1463" s="140"/>
      <c r="N1463" s="140"/>
      <c r="O1463" s="140"/>
      <c r="P1463" s="140"/>
      <c r="Q1463" s="140"/>
      <c r="R1463" s="140"/>
      <c r="S1463" s="140"/>
      <c r="T1463" s="140"/>
      <c r="U1463" s="140"/>
      <c r="V1463" s="140"/>
      <c r="W1463" s="231"/>
      <c r="AT1463" s="60" t="s">
        <v>225</v>
      </c>
      <c r="AU1463" s="60" t="s">
        <v>93</v>
      </c>
      <c r="AV1463" s="13" t="s">
        <v>93</v>
      </c>
      <c r="AW1463" s="13" t="s">
        <v>38</v>
      </c>
      <c r="AX1463" s="13" t="s">
        <v>83</v>
      </c>
      <c r="AY1463" s="60" t="s">
        <v>216</v>
      </c>
    </row>
    <row r="1464" spans="1:51" s="13" customFormat="1" ht="12">
      <c r="A1464" s="140"/>
      <c r="B1464" s="141"/>
      <c r="C1464" s="140"/>
      <c r="D1464" s="137" t="s">
        <v>225</v>
      </c>
      <c r="E1464" s="142" t="s">
        <v>1</v>
      </c>
      <c r="F1464" s="143" t="s">
        <v>1851</v>
      </c>
      <c r="G1464" s="140"/>
      <c r="H1464" s="144">
        <v>6</v>
      </c>
      <c r="I1464" s="61"/>
      <c r="J1464" s="140"/>
      <c r="K1464" s="140"/>
      <c r="L1464" s="194"/>
      <c r="M1464" s="140"/>
      <c r="N1464" s="140"/>
      <c r="O1464" s="140"/>
      <c r="P1464" s="140"/>
      <c r="Q1464" s="140"/>
      <c r="R1464" s="140"/>
      <c r="S1464" s="140"/>
      <c r="T1464" s="140"/>
      <c r="U1464" s="140"/>
      <c r="V1464" s="140"/>
      <c r="W1464" s="231"/>
      <c r="AT1464" s="60" t="s">
        <v>225</v>
      </c>
      <c r="AU1464" s="60" t="s">
        <v>93</v>
      </c>
      <c r="AV1464" s="13" t="s">
        <v>93</v>
      </c>
      <c r="AW1464" s="13" t="s">
        <v>38</v>
      </c>
      <c r="AX1464" s="13" t="s">
        <v>83</v>
      </c>
      <c r="AY1464" s="60" t="s">
        <v>216</v>
      </c>
    </row>
    <row r="1465" spans="1:51" s="13" customFormat="1" ht="12">
      <c r="A1465" s="140"/>
      <c r="B1465" s="141"/>
      <c r="C1465" s="140"/>
      <c r="D1465" s="137" t="s">
        <v>225</v>
      </c>
      <c r="E1465" s="142" t="s">
        <v>1</v>
      </c>
      <c r="F1465" s="143" t="s">
        <v>1852</v>
      </c>
      <c r="G1465" s="140"/>
      <c r="H1465" s="144">
        <v>3</v>
      </c>
      <c r="I1465" s="61"/>
      <c r="J1465" s="140"/>
      <c r="K1465" s="140"/>
      <c r="L1465" s="194"/>
      <c r="M1465" s="140"/>
      <c r="N1465" s="140"/>
      <c r="O1465" s="140"/>
      <c r="P1465" s="140"/>
      <c r="Q1465" s="140"/>
      <c r="R1465" s="140"/>
      <c r="S1465" s="140"/>
      <c r="T1465" s="140"/>
      <c r="U1465" s="140"/>
      <c r="V1465" s="140"/>
      <c r="W1465" s="231"/>
      <c r="AT1465" s="60" t="s">
        <v>225</v>
      </c>
      <c r="AU1465" s="60" t="s">
        <v>93</v>
      </c>
      <c r="AV1465" s="13" t="s">
        <v>93</v>
      </c>
      <c r="AW1465" s="13" t="s">
        <v>38</v>
      </c>
      <c r="AX1465" s="13" t="s">
        <v>83</v>
      </c>
      <c r="AY1465" s="60" t="s">
        <v>216</v>
      </c>
    </row>
    <row r="1466" spans="1:51" s="13" customFormat="1" ht="12">
      <c r="A1466" s="140"/>
      <c r="B1466" s="141"/>
      <c r="C1466" s="140"/>
      <c r="D1466" s="137" t="s">
        <v>225</v>
      </c>
      <c r="E1466" s="142" t="s">
        <v>1</v>
      </c>
      <c r="F1466" s="143" t="s">
        <v>1853</v>
      </c>
      <c r="G1466" s="140"/>
      <c r="H1466" s="144">
        <v>2</v>
      </c>
      <c r="I1466" s="61"/>
      <c r="J1466" s="140"/>
      <c r="K1466" s="140"/>
      <c r="L1466" s="194"/>
      <c r="M1466" s="140"/>
      <c r="N1466" s="140"/>
      <c r="O1466" s="140"/>
      <c r="P1466" s="140"/>
      <c r="Q1466" s="140"/>
      <c r="R1466" s="140"/>
      <c r="S1466" s="140"/>
      <c r="T1466" s="140"/>
      <c r="U1466" s="140"/>
      <c r="V1466" s="140"/>
      <c r="W1466" s="231"/>
      <c r="AT1466" s="60" t="s">
        <v>225</v>
      </c>
      <c r="AU1466" s="60" t="s">
        <v>93</v>
      </c>
      <c r="AV1466" s="13" t="s">
        <v>93</v>
      </c>
      <c r="AW1466" s="13" t="s">
        <v>38</v>
      </c>
      <c r="AX1466" s="13" t="s">
        <v>83</v>
      </c>
      <c r="AY1466" s="60" t="s">
        <v>216</v>
      </c>
    </row>
    <row r="1467" spans="1:51" s="13" customFormat="1" ht="12">
      <c r="A1467" s="140"/>
      <c r="B1467" s="141"/>
      <c r="C1467" s="140"/>
      <c r="D1467" s="137" t="s">
        <v>225</v>
      </c>
      <c r="E1467" s="142" t="s">
        <v>1</v>
      </c>
      <c r="F1467" s="143" t="s">
        <v>1854</v>
      </c>
      <c r="G1467" s="140"/>
      <c r="H1467" s="144">
        <v>2</v>
      </c>
      <c r="I1467" s="61"/>
      <c r="J1467" s="140"/>
      <c r="K1467" s="140"/>
      <c r="L1467" s="194"/>
      <c r="M1467" s="140"/>
      <c r="N1467" s="140"/>
      <c r="O1467" s="140"/>
      <c r="P1467" s="140"/>
      <c r="Q1467" s="140"/>
      <c r="R1467" s="140"/>
      <c r="S1467" s="140"/>
      <c r="T1467" s="140"/>
      <c r="U1467" s="140"/>
      <c r="V1467" s="140"/>
      <c r="W1467" s="231"/>
      <c r="AT1467" s="60" t="s">
        <v>225</v>
      </c>
      <c r="AU1467" s="60" t="s">
        <v>93</v>
      </c>
      <c r="AV1467" s="13" t="s">
        <v>93</v>
      </c>
      <c r="AW1467" s="13" t="s">
        <v>38</v>
      </c>
      <c r="AX1467" s="13" t="s">
        <v>83</v>
      </c>
      <c r="AY1467" s="60" t="s">
        <v>216</v>
      </c>
    </row>
    <row r="1468" spans="1:51" s="13" customFormat="1" ht="12">
      <c r="A1468" s="140"/>
      <c r="B1468" s="141"/>
      <c r="C1468" s="140"/>
      <c r="D1468" s="137" t="s">
        <v>225</v>
      </c>
      <c r="E1468" s="142" t="s">
        <v>1</v>
      </c>
      <c r="F1468" s="143" t="s">
        <v>1855</v>
      </c>
      <c r="G1468" s="140"/>
      <c r="H1468" s="144">
        <v>3</v>
      </c>
      <c r="I1468" s="61"/>
      <c r="J1468" s="140"/>
      <c r="K1468" s="140"/>
      <c r="L1468" s="194"/>
      <c r="M1468" s="140"/>
      <c r="N1468" s="140"/>
      <c r="O1468" s="140"/>
      <c r="P1468" s="140"/>
      <c r="Q1468" s="140"/>
      <c r="R1468" s="140"/>
      <c r="S1468" s="140"/>
      <c r="T1468" s="140"/>
      <c r="U1468" s="140"/>
      <c r="V1468" s="140"/>
      <c r="W1468" s="231"/>
      <c r="AT1468" s="60" t="s">
        <v>225</v>
      </c>
      <c r="AU1468" s="60" t="s">
        <v>93</v>
      </c>
      <c r="AV1468" s="13" t="s">
        <v>93</v>
      </c>
      <c r="AW1468" s="13" t="s">
        <v>38</v>
      </c>
      <c r="AX1468" s="13" t="s">
        <v>83</v>
      </c>
      <c r="AY1468" s="60" t="s">
        <v>216</v>
      </c>
    </row>
    <row r="1469" spans="1:51" s="14" customFormat="1" ht="12">
      <c r="A1469" s="145"/>
      <c r="B1469" s="146"/>
      <c r="C1469" s="145"/>
      <c r="D1469" s="137" t="s">
        <v>225</v>
      </c>
      <c r="E1469" s="147" t="s">
        <v>1</v>
      </c>
      <c r="F1469" s="148" t="s">
        <v>229</v>
      </c>
      <c r="G1469" s="145"/>
      <c r="H1469" s="149">
        <v>17</v>
      </c>
      <c r="I1469" s="63"/>
      <c r="J1469" s="145"/>
      <c r="K1469" s="145"/>
      <c r="L1469" s="200"/>
      <c r="M1469" s="145"/>
      <c r="N1469" s="145"/>
      <c r="O1469" s="145"/>
      <c r="P1469" s="145"/>
      <c r="Q1469" s="145"/>
      <c r="R1469" s="145"/>
      <c r="S1469" s="145"/>
      <c r="T1469" s="145"/>
      <c r="U1469" s="145"/>
      <c r="V1469" s="145"/>
      <c r="W1469" s="235"/>
      <c r="AT1469" s="62" t="s">
        <v>225</v>
      </c>
      <c r="AU1469" s="62" t="s">
        <v>93</v>
      </c>
      <c r="AV1469" s="14" t="s">
        <v>223</v>
      </c>
      <c r="AW1469" s="14" t="s">
        <v>38</v>
      </c>
      <c r="AX1469" s="14" t="s">
        <v>91</v>
      </c>
      <c r="AY1469" s="62" t="s">
        <v>216</v>
      </c>
    </row>
    <row r="1470" spans="1:65" s="2" customFormat="1" ht="24.2" customHeight="1">
      <c r="A1470" s="83"/>
      <c r="B1470" s="84"/>
      <c r="C1470" s="252" t="s">
        <v>1856</v>
      </c>
      <c r="D1470" s="252" t="s">
        <v>295</v>
      </c>
      <c r="E1470" s="253" t="s">
        <v>1857</v>
      </c>
      <c r="F1470" s="254" t="s">
        <v>1858</v>
      </c>
      <c r="G1470" s="255" t="s">
        <v>323</v>
      </c>
      <c r="H1470" s="256">
        <v>17</v>
      </c>
      <c r="I1470" s="66"/>
      <c r="J1470" s="280">
        <f>ROUND(I1470*H1470,2)</f>
        <v>0</v>
      </c>
      <c r="K1470" s="254" t="s">
        <v>1</v>
      </c>
      <c r="L1470" s="281">
        <f>J1470</f>
        <v>0</v>
      </c>
      <c r="M1470" s="290"/>
      <c r="N1470" s="290"/>
      <c r="O1470" s="290"/>
      <c r="P1470" s="290"/>
      <c r="Q1470" s="290"/>
      <c r="R1470" s="290"/>
      <c r="S1470" s="290"/>
      <c r="T1470" s="290"/>
      <c r="U1470" s="290"/>
      <c r="V1470" s="290"/>
      <c r="W1470" s="291"/>
      <c r="X1470" s="26"/>
      <c r="Y1470" s="26"/>
      <c r="Z1470" s="26"/>
      <c r="AA1470" s="26"/>
      <c r="AB1470" s="26"/>
      <c r="AC1470" s="26"/>
      <c r="AD1470" s="26"/>
      <c r="AE1470" s="26"/>
      <c r="AR1470" s="58" t="s">
        <v>438</v>
      </c>
      <c r="AT1470" s="58" t="s">
        <v>295</v>
      </c>
      <c r="AU1470" s="58" t="s">
        <v>93</v>
      </c>
      <c r="AY1470" s="18" t="s">
        <v>216</v>
      </c>
      <c r="BE1470" s="59">
        <f>IF(N1470="základní",J1470,0)</f>
        <v>0</v>
      </c>
      <c r="BF1470" s="59">
        <f>IF(N1470="snížená",J1470,0)</f>
        <v>0</v>
      </c>
      <c r="BG1470" s="59">
        <f>IF(N1470="zákl. přenesená",J1470,0)</f>
        <v>0</v>
      </c>
      <c r="BH1470" s="59">
        <f>IF(N1470="sníž. přenesená",J1470,0)</f>
        <v>0</v>
      </c>
      <c r="BI1470" s="59">
        <f>IF(N1470="nulová",J1470,0)</f>
        <v>0</v>
      </c>
      <c r="BJ1470" s="18" t="s">
        <v>91</v>
      </c>
      <c r="BK1470" s="59">
        <f>ROUND(I1470*H1470,2)</f>
        <v>0</v>
      </c>
      <c r="BL1470" s="18" t="s">
        <v>312</v>
      </c>
      <c r="BM1470" s="58" t="s">
        <v>1859</v>
      </c>
    </row>
    <row r="1471" spans="1:65" s="2" customFormat="1" ht="24.2" customHeight="1">
      <c r="A1471" s="83"/>
      <c r="B1471" s="84"/>
      <c r="C1471" s="130" t="s">
        <v>1860</v>
      </c>
      <c r="D1471" s="130" t="s">
        <v>218</v>
      </c>
      <c r="E1471" s="131" t="s">
        <v>1861</v>
      </c>
      <c r="F1471" s="132" t="s">
        <v>1862</v>
      </c>
      <c r="G1471" s="133" t="s">
        <v>221</v>
      </c>
      <c r="H1471" s="134">
        <v>97.058</v>
      </c>
      <c r="I1471" s="57"/>
      <c r="J1471" s="187">
        <f>ROUND(I1471*H1471,2)</f>
        <v>0</v>
      </c>
      <c r="K1471" s="132" t="s">
        <v>222</v>
      </c>
      <c r="L1471" s="188">
        <f>J1471</f>
        <v>0</v>
      </c>
      <c r="M1471" s="217"/>
      <c r="N1471" s="217"/>
      <c r="O1471" s="217"/>
      <c r="P1471" s="217"/>
      <c r="Q1471" s="217"/>
      <c r="R1471" s="217"/>
      <c r="S1471" s="217"/>
      <c r="T1471" s="217"/>
      <c r="U1471" s="217"/>
      <c r="V1471" s="217"/>
      <c r="W1471" s="249"/>
      <c r="X1471" s="26"/>
      <c r="Y1471" s="26"/>
      <c r="Z1471" s="26"/>
      <c r="AA1471" s="26"/>
      <c r="AB1471" s="26"/>
      <c r="AC1471" s="26"/>
      <c r="AD1471" s="26"/>
      <c r="AE1471" s="26"/>
      <c r="AR1471" s="58" t="s">
        <v>312</v>
      </c>
      <c r="AT1471" s="58" t="s">
        <v>218</v>
      </c>
      <c r="AU1471" s="58" t="s">
        <v>93</v>
      </c>
      <c r="AY1471" s="18" t="s">
        <v>216</v>
      </c>
      <c r="BE1471" s="59">
        <f>IF(N1471="základní",J1471,0)</f>
        <v>0</v>
      </c>
      <c r="BF1471" s="59">
        <f>IF(N1471="snížená",J1471,0)</f>
        <v>0</v>
      </c>
      <c r="BG1471" s="59">
        <f>IF(N1471="zákl. přenesená",J1471,0)</f>
        <v>0</v>
      </c>
      <c r="BH1471" s="59">
        <f>IF(N1471="sníž. přenesená",J1471,0)</f>
        <v>0</v>
      </c>
      <c r="BI1471" s="59">
        <f>IF(N1471="nulová",J1471,0)</f>
        <v>0</v>
      </c>
      <c r="BJ1471" s="18" t="s">
        <v>91</v>
      </c>
      <c r="BK1471" s="59">
        <f>ROUND(I1471*H1471,2)</f>
        <v>0</v>
      </c>
      <c r="BL1471" s="18" t="s">
        <v>312</v>
      </c>
      <c r="BM1471" s="58" t="s">
        <v>1863</v>
      </c>
    </row>
    <row r="1472" spans="1:51" s="15" customFormat="1" ht="12">
      <c r="A1472" s="135"/>
      <c r="B1472" s="136"/>
      <c r="C1472" s="135"/>
      <c r="D1472" s="137" t="s">
        <v>225</v>
      </c>
      <c r="E1472" s="138" t="s">
        <v>1</v>
      </c>
      <c r="F1472" s="139" t="s">
        <v>1864</v>
      </c>
      <c r="G1472" s="135"/>
      <c r="H1472" s="138" t="s">
        <v>1</v>
      </c>
      <c r="I1472" s="65"/>
      <c r="J1472" s="135"/>
      <c r="K1472" s="135"/>
      <c r="L1472" s="191"/>
      <c r="M1472" s="135"/>
      <c r="N1472" s="135"/>
      <c r="O1472" s="135"/>
      <c r="P1472" s="135"/>
      <c r="Q1472" s="135"/>
      <c r="R1472" s="135"/>
      <c r="S1472" s="135"/>
      <c r="T1472" s="135"/>
      <c r="U1472" s="135"/>
      <c r="V1472" s="135"/>
      <c r="W1472" s="227"/>
      <c r="AT1472" s="64" t="s">
        <v>225</v>
      </c>
      <c r="AU1472" s="64" t="s">
        <v>93</v>
      </c>
      <c r="AV1472" s="15" t="s">
        <v>91</v>
      </c>
      <c r="AW1472" s="15" t="s">
        <v>38</v>
      </c>
      <c r="AX1472" s="15" t="s">
        <v>83</v>
      </c>
      <c r="AY1472" s="64" t="s">
        <v>216</v>
      </c>
    </row>
    <row r="1473" spans="1:51" s="13" customFormat="1" ht="12">
      <c r="A1473" s="140"/>
      <c r="B1473" s="141"/>
      <c r="C1473" s="140"/>
      <c r="D1473" s="137" t="s">
        <v>225</v>
      </c>
      <c r="E1473" s="142" t="s">
        <v>1</v>
      </c>
      <c r="F1473" s="143" t="s">
        <v>1865</v>
      </c>
      <c r="G1473" s="140"/>
      <c r="H1473" s="144">
        <v>4.44</v>
      </c>
      <c r="I1473" s="61"/>
      <c r="J1473" s="140"/>
      <c r="K1473" s="140"/>
      <c r="L1473" s="194"/>
      <c r="M1473" s="140"/>
      <c r="N1473" s="140"/>
      <c r="O1473" s="140"/>
      <c r="P1473" s="140"/>
      <c r="Q1473" s="140"/>
      <c r="R1473" s="140"/>
      <c r="S1473" s="140"/>
      <c r="T1473" s="140"/>
      <c r="U1473" s="140"/>
      <c r="V1473" s="140"/>
      <c r="W1473" s="231"/>
      <c r="AT1473" s="60" t="s">
        <v>225</v>
      </c>
      <c r="AU1473" s="60" t="s">
        <v>93</v>
      </c>
      <c r="AV1473" s="13" t="s">
        <v>93</v>
      </c>
      <c r="AW1473" s="13" t="s">
        <v>38</v>
      </c>
      <c r="AX1473" s="13" t="s">
        <v>83</v>
      </c>
      <c r="AY1473" s="60" t="s">
        <v>216</v>
      </c>
    </row>
    <row r="1474" spans="1:51" s="13" customFormat="1" ht="12">
      <c r="A1474" s="140"/>
      <c r="B1474" s="141"/>
      <c r="C1474" s="140"/>
      <c r="D1474" s="137" t="s">
        <v>225</v>
      </c>
      <c r="E1474" s="142" t="s">
        <v>1</v>
      </c>
      <c r="F1474" s="143" t="s">
        <v>1866</v>
      </c>
      <c r="G1474" s="140"/>
      <c r="H1474" s="144">
        <v>4.566</v>
      </c>
      <c r="I1474" s="61"/>
      <c r="J1474" s="140"/>
      <c r="K1474" s="140"/>
      <c r="L1474" s="194"/>
      <c r="M1474" s="140"/>
      <c r="N1474" s="140"/>
      <c r="O1474" s="140"/>
      <c r="P1474" s="140"/>
      <c r="Q1474" s="140"/>
      <c r="R1474" s="140"/>
      <c r="S1474" s="140"/>
      <c r="T1474" s="140"/>
      <c r="U1474" s="140"/>
      <c r="V1474" s="140"/>
      <c r="W1474" s="231"/>
      <c r="AT1474" s="60" t="s">
        <v>225</v>
      </c>
      <c r="AU1474" s="60" t="s">
        <v>93</v>
      </c>
      <c r="AV1474" s="13" t="s">
        <v>93</v>
      </c>
      <c r="AW1474" s="13" t="s">
        <v>38</v>
      </c>
      <c r="AX1474" s="13" t="s">
        <v>83</v>
      </c>
      <c r="AY1474" s="60" t="s">
        <v>216</v>
      </c>
    </row>
    <row r="1475" spans="1:51" s="13" customFormat="1" ht="12">
      <c r="A1475" s="140"/>
      <c r="B1475" s="141"/>
      <c r="C1475" s="140"/>
      <c r="D1475" s="137" t="s">
        <v>225</v>
      </c>
      <c r="E1475" s="142" t="s">
        <v>1</v>
      </c>
      <c r="F1475" s="143" t="s">
        <v>1867</v>
      </c>
      <c r="G1475" s="140"/>
      <c r="H1475" s="144">
        <v>7.962</v>
      </c>
      <c r="I1475" s="61"/>
      <c r="J1475" s="140"/>
      <c r="K1475" s="140"/>
      <c r="L1475" s="194"/>
      <c r="M1475" s="140"/>
      <c r="N1475" s="140"/>
      <c r="O1475" s="140"/>
      <c r="P1475" s="140"/>
      <c r="Q1475" s="140"/>
      <c r="R1475" s="140"/>
      <c r="S1475" s="140"/>
      <c r="T1475" s="140"/>
      <c r="U1475" s="140"/>
      <c r="V1475" s="140"/>
      <c r="W1475" s="231"/>
      <c r="AT1475" s="60" t="s">
        <v>225</v>
      </c>
      <c r="AU1475" s="60" t="s">
        <v>93</v>
      </c>
      <c r="AV1475" s="13" t="s">
        <v>93</v>
      </c>
      <c r="AW1475" s="13" t="s">
        <v>38</v>
      </c>
      <c r="AX1475" s="13" t="s">
        <v>83</v>
      </c>
      <c r="AY1475" s="60" t="s">
        <v>216</v>
      </c>
    </row>
    <row r="1476" spans="1:51" s="13" customFormat="1" ht="22.5">
      <c r="A1476" s="140"/>
      <c r="B1476" s="141"/>
      <c r="C1476" s="140"/>
      <c r="D1476" s="137" t="s">
        <v>225</v>
      </c>
      <c r="E1476" s="142" t="s">
        <v>1</v>
      </c>
      <c r="F1476" s="143" t="s">
        <v>1868</v>
      </c>
      <c r="G1476" s="140"/>
      <c r="H1476" s="144">
        <v>4.566</v>
      </c>
      <c r="I1476" s="61"/>
      <c r="J1476" s="140"/>
      <c r="K1476" s="140"/>
      <c r="L1476" s="194"/>
      <c r="M1476" s="140"/>
      <c r="N1476" s="140"/>
      <c r="O1476" s="140"/>
      <c r="P1476" s="140"/>
      <c r="Q1476" s="140"/>
      <c r="R1476" s="140"/>
      <c r="S1476" s="140"/>
      <c r="T1476" s="140"/>
      <c r="U1476" s="140"/>
      <c r="V1476" s="140"/>
      <c r="W1476" s="231"/>
      <c r="AT1476" s="60" t="s">
        <v>225</v>
      </c>
      <c r="AU1476" s="60" t="s">
        <v>93</v>
      </c>
      <c r="AV1476" s="13" t="s">
        <v>93</v>
      </c>
      <c r="AW1476" s="13" t="s">
        <v>38</v>
      </c>
      <c r="AX1476" s="13" t="s">
        <v>83</v>
      </c>
      <c r="AY1476" s="60" t="s">
        <v>216</v>
      </c>
    </row>
    <row r="1477" spans="1:51" s="13" customFormat="1" ht="12">
      <c r="A1477" s="140"/>
      <c r="B1477" s="141"/>
      <c r="C1477" s="140"/>
      <c r="D1477" s="137" t="s">
        <v>225</v>
      </c>
      <c r="E1477" s="142" t="s">
        <v>1</v>
      </c>
      <c r="F1477" s="143" t="s">
        <v>1869</v>
      </c>
      <c r="G1477" s="140"/>
      <c r="H1477" s="144">
        <v>4.44</v>
      </c>
      <c r="I1477" s="61"/>
      <c r="J1477" s="140"/>
      <c r="K1477" s="140"/>
      <c r="L1477" s="194"/>
      <c r="M1477" s="140"/>
      <c r="N1477" s="140"/>
      <c r="O1477" s="140"/>
      <c r="P1477" s="140"/>
      <c r="Q1477" s="140"/>
      <c r="R1477" s="140"/>
      <c r="S1477" s="140"/>
      <c r="T1477" s="140"/>
      <c r="U1477" s="140"/>
      <c r="V1477" s="140"/>
      <c r="W1477" s="231"/>
      <c r="AT1477" s="60" t="s">
        <v>225</v>
      </c>
      <c r="AU1477" s="60" t="s">
        <v>93</v>
      </c>
      <c r="AV1477" s="13" t="s">
        <v>93</v>
      </c>
      <c r="AW1477" s="13" t="s">
        <v>38</v>
      </c>
      <c r="AX1477" s="13" t="s">
        <v>83</v>
      </c>
      <c r="AY1477" s="60" t="s">
        <v>216</v>
      </c>
    </row>
    <row r="1478" spans="1:51" s="13" customFormat="1" ht="12">
      <c r="A1478" s="140"/>
      <c r="B1478" s="141"/>
      <c r="C1478" s="140"/>
      <c r="D1478" s="137" t="s">
        <v>225</v>
      </c>
      <c r="E1478" s="142" t="s">
        <v>1</v>
      </c>
      <c r="F1478" s="143" t="s">
        <v>1870</v>
      </c>
      <c r="G1478" s="140"/>
      <c r="H1478" s="144">
        <v>4.566</v>
      </c>
      <c r="I1478" s="61"/>
      <c r="J1478" s="140"/>
      <c r="K1478" s="140"/>
      <c r="L1478" s="194"/>
      <c r="M1478" s="140"/>
      <c r="N1478" s="140"/>
      <c r="O1478" s="140"/>
      <c r="P1478" s="140"/>
      <c r="Q1478" s="140"/>
      <c r="R1478" s="140"/>
      <c r="S1478" s="140"/>
      <c r="T1478" s="140"/>
      <c r="U1478" s="140"/>
      <c r="V1478" s="140"/>
      <c r="W1478" s="231"/>
      <c r="AT1478" s="60" t="s">
        <v>225</v>
      </c>
      <c r="AU1478" s="60" t="s">
        <v>93</v>
      </c>
      <c r="AV1478" s="13" t="s">
        <v>93</v>
      </c>
      <c r="AW1478" s="13" t="s">
        <v>38</v>
      </c>
      <c r="AX1478" s="13" t="s">
        <v>83</v>
      </c>
      <c r="AY1478" s="60" t="s">
        <v>216</v>
      </c>
    </row>
    <row r="1479" spans="1:51" s="13" customFormat="1" ht="12">
      <c r="A1479" s="140"/>
      <c r="B1479" s="141"/>
      <c r="C1479" s="140"/>
      <c r="D1479" s="137" t="s">
        <v>225</v>
      </c>
      <c r="E1479" s="142" t="s">
        <v>1</v>
      </c>
      <c r="F1479" s="143" t="s">
        <v>1871</v>
      </c>
      <c r="G1479" s="140"/>
      <c r="H1479" s="144">
        <v>7.962</v>
      </c>
      <c r="I1479" s="61"/>
      <c r="J1479" s="140"/>
      <c r="K1479" s="140"/>
      <c r="L1479" s="194"/>
      <c r="M1479" s="140"/>
      <c r="N1479" s="140"/>
      <c r="O1479" s="140"/>
      <c r="P1479" s="140"/>
      <c r="Q1479" s="140"/>
      <c r="R1479" s="140"/>
      <c r="S1479" s="140"/>
      <c r="T1479" s="140"/>
      <c r="U1479" s="140"/>
      <c r="V1479" s="140"/>
      <c r="W1479" s="231"/>
      <c r="AT1479" s="60" t="s">
        <v>225</v>
      </c>
      <c r="AU1479" s="60" t="s">
        <v>93</v>
      </c>
      <c r="AV1479" s="13" t="s">
        <v>93</v>
      </c>
      <c r="AW1479" s="13" t="s">
        <v>38</v>
      </c>
      <c r="AX1479" s="13" t="s">
        <v>83</v>
      </c>
      <c r="AY1479" s="60" t="s">
        <v>216</v>
      </c>
    </row>
    <row r="1480" spans="1:51" s="13" customFormat="1" ht="12">
      <c r="A1480" s="140"/>
      <c r="B1480" s="141"/>
      <c r="C1480" s="140"/>
      <c r="D1480" s="137" t="s">
        <v>225</v>
      </c>
      <c r="E1480" s="142" t="s">
        <v>1</v>
      </c>
      <c r="F1480" s="143" t="s">
        <v>1870</v>
      </c>
      <c r="G1480" s="140"/>
      <c r="H1480" s="144">
        <v>4.566</v>
      </c>
      <c r="I1480" s="61"/>
      <c r="J1480" s="140"/>
      <c r="K1480" s="140"/>
      <c r="L1480" s="194"/>
      <c r="M1480" s="140"/>
      <c r="N1480" s="140"/>
      <c r="O1480" s="140"/>
      <c r="P1480" s="140"/>
      <c r="Q1480" s="140"/>
      <c r="R1480" s="140"/>
      <c r="S1480" s="140"/>
      <c r="T1480" s="140"/>
      <c r="U1480" s="140"/>
      <c r="V1480" s="140"/>
      <c r="W1480" s="231"/>
      <c r="AT1480" s="60" t="s">
        <v>225</v>
      </c>
      <c r="AU1480" s="60" t="s">
        <v>93</v>
      </c>
      <c r="AV1480" s="13" t="s">
        <v>93</v>
      </c>
      <c r="AW1480" s="13" t="s">
        <v>38</v>
      </c>
      <c r="AX1480" s="13" t="s">
        <v>83</v>
      </c>
      <c r="AY1480" s="60" t="s">
        <v>216</v>
      </c>
    </row>
    <row r="1481" spans="1:51" s="13" customFormat="1" ht="12">
      <c r="A1481" s="140"/>
      <c r="B1481" s="141"/>
      <c r="C1481" s="140"/>
      <c r="D1481" s="137" t="s">
        <v>225</v>
      </c>
      <c r="E1481" s="142" t="s">
        <v>1</v>
      </c>
      <c r="F1481" s="143" t="s">
        <v>1872</v>
      </c>
      <c r="G1481" s="140"/>
      <c r="H1481" s="144">
        <v>4.44</v>
      </c>
      <c r="I1481" s="61"/>
      <c r="J1481" s="140"/>
      <c r="K1481" s="140"/>
      <c r="L1481" s="194"/>
      <c r="M1481" s="140"/>
      <c r="N1481" s="140"/>
      <c r="O1481" s="140"/>
      <c r="P1481" s="140"/>
      <c r="Q1481" s="140"/>
      <c r="R1481" s="140"/>
      <c r="S1481" s="140"/>
      <c r="T1481" s="140"/>
      <c r="U1481" s="140"/>
      <c r="V1481" s="140"/>
      <c r="W1481" s="231"/>
      <c r="AT1481" s="60" t="s">
        <v>225</v>
      </c>
      <c r="AU1481" s="60" t="s">
        <v>93</v>
      </c>
      <c r="AV1481" s="13" t="s">
        <v>93</v>
      </c>
      <c r="AW1481" s="13" t="s">
        <v>38</v>
      </c>
      <c r="AX1481" s="13" t="s">
        <v>83</v>
      </c>
      <c r="AY1481" s="60" t="s">
        <v>216</v>
      </c>
    </row>
    <row r="1482" spans="1:51" s="13" customFormat="1" ht="12">
      <c r="A1482" s="140"/>
      <c r="B1482" s="141"/>
      <c r="C1482" s="140"/>
      <c r="D1482" s="137" t="s">
        <v>225</v>
      </c>
      <c r="E1482" s="142" t="s">
        <v>1</v>
      </c>
      <c r="F1482" s="143" t="s">
        <v>1873</v>
      </c>
      <c r="G1482" s="140"/>
      <c r="H1482" s="144">
        <v>4.566</v>
      </c>
      <c r="I1482" s="61"/>
      <c r="J1482" s="140"/>
      <c r="K1482" s="140"/>
      <c r="L1482" s="194"/>
      <c r="M1482" s="140"/>
      <c r="N1482" s="140"/>
      <c r="O1482" s="140"/>
      <c r="P1482" s="140"/>
      <c r="Q1482" s="140"/>
      <c r="R1482" s="140"/>
      <c r="S1482" s="140"/>
      <c r="T1482" s="140"/>
      <c r="U1482" s="140"/>
      <c r="V1482" s="140"/>
      <c r="W1482" s="231"/>
      <c r="AT1482" s="60" t="s">
        <v>225</v>
      </c>
      <c r="AU1482" s="60" t="s">
        <v>93</v>
      </c>
      <c r="AV1482" s="13" t="s">
        <v>93</v>
      </c>
      <c r="AW1482" s="13" t="s">
        <v>38</v>
      </c>
      <c r="AX1482" s="13" t="s">
        <v>83</v>
      </c>
      <c r="AY1482" s="60" t="s">
        <v>216</v>
      </c>
    </row>
    <row r="1483" spans="1:51" s="13" customFormat="1" ht="12">
      <c r="A1483" s="140"/>
      <c r="B1483" s="141"/>
      <c r="C1483" s="140"/>
      <c r="D1483" s="137" t="s">
        <v>225</v>
      </c>
      <c r="E1483" s="142" t="s">
        <v>1</v>
      </c>
      <c r="F1483" s="143" t="s">
        <v>1874</v>
      </c>
      <c r="G1483" s="140"/>
      <c r="H1483" s="144">
        <v>4.44</v>
      </c>
      <c r="I1483" s="61"/>
      <c r="J1483" s="140"/>
      <c r="K1483" s="140"/>
      <c r="L1483" s="194"/>
      <c r="M1483" s="140"/>
      <c r="N1483" s="140"/>
      <c r="O1483" s="140"/>
      <c r="P1483" s="140"/>
      <c r="Q1483" s="140"/>
      <c r="R1483" s="140"/>
      <c r="S1483" s="140"/>
      <c r="T1483" s="140"/>
      <c r="U1483" s="140"/>
      <c r="V1483" s="140"/>
      <c r="W1483" s="231"/>
      <c r="AT1483" s="60" t="s">
        <v>225</v>
      </c>
      <c r="AU1483" s="60" t="s">
        <v>93</v>
      </c>
      <c r="AV1483" s="13" t="s">
        <v>93</v>
      </c>
      <c r="AW1483" s="13" t="s">
        <v>38</v>
      </c>
      <c r="AX1483" s="13" t="s">
        <v>83</v>
      </c>
      <c r="AY1483" s="60" t="s">
        <v>216</v>
      </c>
    </row>
    <row r="1484" spans="1:51" s="13" customFormat="1" ht="12">
      <c r="A1484" s="140"/>
      <c r="B1484" s="141"/>
      <c r="C1484" s="140"/>
      <c r="D1484" s="137" t="s">
        <v>225</v>
      </c>
      <c r="E1484" s="142" t="s">
        <v>1</v>
      </c>
      <c r="F1484" s="143" t="s">
        <v>1875</v>
      </c>
      <c r="G1484" s="140"/>
      <c r="H1484" s="144">
        <v>4.566</v>
      </c>
      <c r="I1484" s="61"/>
      <c r="J1484" s="140"/>
      <c r="K1484" s="140"/>
      <c r="L1484" s="194"/>
      <c r="M1484" s="140"/>
      <c r="N1484" s="140"/>
      <c r="O1484" s="140"/>
      <c r="P1484" s="140"/>
      <c r="Q1484" s="140"/>
      <c r="R1484" s="140"/>
      <c r="S1484" s="140"/>
      <c r="T1484" s="140"/>
      <c r="U1484" s="140"/>
      <c r="V1484" s="140"/>
      <c r="W1484" s="231"/>
      <c r="AT1484" s="60" t="s">
        <v>225</v>
      </c>
      <c r="AU1484" s="60" t="s">
        <v>93</v>
      </c>
      <c r="AV1484" s="13" t="s">
        <v>93</v>
      </c>
      <c r="AW1484" s="13" t="s">
        <v>38</v>
      </c>
      <c r="AX1484" s="13" t="s">
        <v>83</v>
      </c>
      <c r="AY1484" s="60" t="s">
        <v>216</v>
      </c>
    </row>
    <row r="1485" spans="1:51" s="13" customFormat="1" ht="12">
      <c r="A1485" s="140"/>
      <c r="B1485" s="141"/>
      <c r="C1485" s="140"/>
      <c r="D1485" s="137" t="s">
        <v>225</v>
      </c>
      <c r="E1485" s="142" t="s">
        <v>1</v>
      </c>
      <c r="F1485" s="143" t="s">
        <v>1876</v>
      </c>
      <c r="G1485" s="140"/>
      <c r="H1485" s="144">
        <v>1.191</v>
      </c>
      <c r="I1485" s="61"/>
      <c r="J1485" s="140"/>
      <c r="K1485" s="140"/>
      <c r="L1485" s="194"/>
      <c r="M1485" s="140"/>
      <c r="N1485" s="140"/>
      <c r="O1485" s="140"/>
      <c r="P1485" s="140"/>
      <c r="Q1485" s="140"/>
      <c r="R1485" s="140"/>
      <c r="S1485" s="140"/>
      <c r="T1485" s="140"/>
      <c r="U1485" s="140"/>
      <c r="V1485" s="140"/>
      <c r="W1485" s="231"/>
      <c r="AT1485" s="60" t="s">
        <v>225</v>
      </c>
      <c r="AU1485" s="60" t="s">
        <v>93</v>
      </c>
      <c r="AV1485" s="13" t="s">
        <v>93</v>
      </c>
      <c r="AW1485" s="13" t="s">
        <v>38</v>
      </c>
      <c r="AX1485" s="13" t="s">
        <v>83</v>
      </c>
      <c r="AY1485" s="60" t="s">
        <v>216</v>
      </c>
    </row>
    <row r="1486" spans="1:51" s="13" customFormat="1" ht="22.5">
      <c r="A1486" s="140"/>
      <c r="B1486" s="141"/>
      <c r="C1486" s="140"/>
      <c r="D1486" s="137" t="s">
        <v>225</v>
      </c>
      <c r="E1486" s="142" t="s">
        <v>1</v>
      </c>
      <c r="F1486" s="143" t="s">
        <v>1877</v>
      </c>
      <c r="G1486" s="140"/>
      <c r="H1486" s="144">
        <v>4.566</v>
      </c>
      <c r="I1486" s="61"/>
      <c r="J1486" s="140"/>
      <c r="K1486" s="140"/>
      <c r="L1486" s="194"/>
      <c r="M1486" s="140"/>
      <c r="N1486" s="140"/>
      <c r="O1486" s="140"/>
      <c r="P1486" s="140"/>
      <c r="Q1486" s="140"/>
      <c r="R1486" s="140"/>
      <c r="S1486" s="140"/>
      <c r="T1486" s="140"/>
      <c r="U1486" s="140"/>
      <c r="V1486" s="140"/>
      <c r="W1486" s="231"/>
      <c r="AT1486" s="60" t="s">
        <v>225</v>
      </c>
      <c r="AU1486" s="60" t="s">
        <v>93</v>
      </c>
      <c r="AV1486" s="13" t="s">
        <v>93</v>
      </c>
      <c r="AW1486" s="13" t="s">
        <v>38</v>
      </c>
      <c r="AX1486" s="13" t="s">
        <v>83</v>
      </c>
      <c r="AY1486" s="60" t="s">
        <v>216</v>
      </c>
    </row>
    <row r="1487" spans="1:51" s="13" customFormat="1" ht="12">
      <c r="A1487" s="140"/>
      <c r="B1487" s="141"/>
      <c r="C1487" s="140"/>
      <c r="D1487" s="137" t="s">
        <v>225</v>
      </c>
      <c r="E1487" s="142" t="s">
        <v>1</v>
      </c>
      <c r="F1487" s="143" t="s">
        <v>1878</v>
      </c>
      <c r="G1487" s="140"/>
      <c r="H1487" s="144">
        <v>4.146</v>
      </c>
      <c r="I1487" s="61"/>
      <c r="J1487" s="140"/>
      <c r="K1487" s="140"/>
      <c r="L1487" s="194"/>
      <c r="M1487" s="140"/>
      <c r="N1487" s="140"/>
      <c r="O1487" s="140"/>
      <c r="P1487" s="140"/>
      <c r="Q1487" s="140"/>
      <c r="R1487" s="140"/>
      <c r="S1487" s="140"/>
      <c r="T1487" s="140"/>
      <c r="U1487" s="140"/>
      <c r="V1487" s="140"/>
      <c r="W1487" s="231"/>
      <c r="AT1487" s="60" t="s">
        <v>225</v>
      </c>
      <c r="AU1487" s="60" t="s">
        <v>93</v>
      </c>
      <c r="AV1487" s="13" t="s">
        <v>93</v>
      </c>
      <c r="AW1487" s="13" t="s">
        <v>38</v>
      </c>
      <c r="AX1487" s="13" t="s">
        <v>83</v>
      </c>
      <c r="AY1487" s="60" t="s">
        <v>216</v>
      </c>
    </row>
    <row r="1488" spans="1:51" s="13" customFormat="1" ht="12">
      <c r="A1488" s="140"/>
      <c r="B1488" s="141"/>
      <c r="C1488" s="140"/>
      <c r="D1488" s="137" t="s">
        <v>225</v>
      </c>
      <c r="E1488" s="142" t="s">
        <v>1</v>
      </c>
      <c r="F1488" s="143" t="s">
        <v>1879</v>
      </c>
      <c r="G1488" s="140"/>
      <c r="H1488" s="144">
        <v>4.146</v>
      </c>
      <c r="I1488" s="61"/>
      <c r="J1488" s="140"/>
      <c r="K1488" s="140"/>
      <c r="L1488" s="194"/>
      <c r="M1488" s="140"/>
      <c r="N1488" s="140"/>
      <c r="O1488" s="140"/>
      <c r="P1488" s="140"/>
      <c r="Q1488" s="140"/>
      <c r="R1488" s="140"/>
      <c r="S1488" s="140"/>
      <c r="T1488" s="140"/>
      <c r="U1488" s="140"/>
      <c r="V1488" s="140"/>
      <c r="W1488" s="231"/>
      <c r="AT1488" s="60" t="s">
        <v>225</v>
      </c>
      <c r="AU1488" s="60" t="s">
        <v>93</v>
      </c>
      <c r="AV1488" s="13" t="s">
        <v>93</v>
      </c>
      <c r="AW1488" s="13" t="s">
        <v>38</v>
      </c>
      <c r="AX1488" s="13" t="s">
        <v>83</v>
      </c>
      <c r="AY1488" s="60" t="s">
        <v>216</v>
      </c>
    </row>
    <row r="1489" spans="1:51" s="13" customFormat="1" ht="22.5">
      <c r="A1489" s="140"/>
      <c r="B1489" s="141"/>
      <c r="C1489" s="140"/>
      <c r="D1489" s="137" t="s">
        <v>225</v>
      </c>
      <c r="E1489" s="142" t="s">
        <v>1</v>
      </c>
      <c r="F1489" s="143" t="s">
        <v>1880</v>
      </c>
      <c r="G1489" s="140"/>
      <c r="H1489" s="144">
        <v>4.566</v>
      </c>
      <c r="I1489" s="61"/>
      <c r="J1489" s="140"/>
      <c r="K1489" s="140"/>
      <c r="L1489" s="194"/>
      <c r="M1489" s="140"/>
      <c r="N1489" s="140"/>
      <c r="O1489" s="140"/>
      <c r="P1489" s="140"/>
      <c r="Q1489" s="140"/>
      <c r="R1489" s="140"/>
      <c r="S1489" s="140"/>
      <c r="T1489" s="140"/>
      <c r="U1489" s="140"/>
      <c r="V1489" s="140"/>
      <c r="W1489" s="231"/>
      <c r="AT1489" s="60" t="s">
        <v>225</v>
      </c>
      <c r="AU1489" s="60" t="s">
        <v>93</v>
      </c>
      <c r="AV1489" s="13" t="s">
        <v>93</v>
      </c>
      <c r="AW1489" s="13" t="s">
        <v>38</v>
      </c>
      <c r="AX1489" s="13" t="s">
        <v>83</v>
      </c>
      <c r="AY1489" s="60" t="s">
        <v>216</v>
      </c>
    </row>
    <row r="1490" spans="1:51" s="13" customFormat="1" ht="12">
      <c r="A1490" s="140"/>
      <c r="B1490" s="141"/>
      <c r="C1490" s="140"/>
      <c r="D1490" s="137" t="s">
        <v>225</v>
      </c>
      <c r="E1490" s="142" t="s">
        <v>1</v>
      </c>
      <c r="F1490" s="143" t="s">
        <v>1881</v>
      </c>
      <c r="G1490" s="140"/>
      <c r="H1490" s="144">
        <v>12.797</v>
      </c>
      <c r="I1490" s="61"/>
      <c r="J1490" s="140"/>
      <c r="K1490" s="140"/>
      <c r="L1490" s="194"/>
      <c r="M1490" s="140"/>
      <c r="N1490" s="140"/>
      <c r="O1490" s="140"/>
      <c r="P1490" s="140"/>
      <c r="Q1490" s="140"/>
      <c r="R1490" s="140"/>
      <c r="S1490" s="140"/>
      <c r="T1490" s="140"/>
      <c r="U1490" s="140"/>
      <c r="V1490" s="140"/>
      <c r="W1490" s="231"/>
      <c r="AT1490" s="60" t="s">
        <v>225</v>
      </c>
      <c r="AU1490" s="60" t="s">
        <v>93</v>
      </c>
      <c r="AV1490" s="13" t="s">
        <v>93</v>
      </c>
      <c r="AW1490" s="13" t="s">
        <v>38</v>
      </c>
      <c r="AX1490" s="13" t="s">
        <v>83</v>
      </c>
      <c r="AY1490" s="60" t="s">
        <v>216</v>
      </c>
    </row>
    <row r="1491" spans="1:51" s="13" customFormat="1" ht="22.5">
      <c r="A1491" s="140"/>
      <c r="B1491" s="141"/>
      <c r="C1491" s="140"/>
      <c r="D1491" s="137" t="s">
        <v>225</v>
      </c>
      <c r="E1491" s="142" t="s">
        <v>1</v>
      </c>
      <c r="F1491" s="143" t="s">
        <v>1882</v>
      </c>
      <c r="G1491" s="140"/>
      <c r="H1491" s="144">
        <v>4.566</v>
      </c>
      <c r="I1491" s="61"/>
      <c r="J1491" s="140"/>
      <c r="K1491" s="140"/>
      <c r="L1491" s="194"/>
      <c r="M1491" s="140"/>
      <c r="N1491" s="140"/>
      <c r="O1491" s="140"/>
      <c r="P1491" s="140"/>
      <c r="Q1491" s="140"/>
      <c r="R1491" s="140"/>
      <c r="S1491" s="140"/>
      <c r="T1491" s="140"/>
      <c r="U1491" s="140"/>
      <c r="V1491" s="140"/>
      <c r="W1491" s="231"/>
      <c r="AT1491" s="60" t="s">
        <v>225</v>
      </c>
      <c r="AU1491" s="60" t="s">
        <v>93</v>
      </c>
      <c r="AV1491" s="13" t="s">
        <v>93</v>
      </c>
      <c r="AW1491" s="13" t="s">
        <v>38</v>
      </c>
      <c r="AX1491" s="13" t="s">
        <v>83</v>
      </c>
      <c r="AY1491" s="60" t="s">
        <v>216</v>
      </c>
    </row>
    <row r="1492" spans="1:51" s="14" customFormat="1" ht="12">
      <c r="A1492" s="145"/>
      <c r="B1492" s="146"/>
      <c r="C1492" s="145"/>
      <c r="D1492" s="137" t="s">
        <v>225</v>
      </c>
      <c r="E1492" s="147" t="s">
        <v>1</v>
      </c>
      <c r="F1492" s="148" t="s">
        <v>229</v>
      </c>
      <c r="G1492" s="145"/>
      <c r="H1492" s="149">
        <v>97.058</v>
      </c>
      <c r="I1492" s="63"/>
      <c r="J1492" s="145"/>
      <c r="K1492" s="145"/>
      <c r="L1492" s="200"/>
      <c r="M1492" s="145"/>
      <c r="N1492" s="145"/>
      <c r="O1492" s="145"/>
      <c r="P1492" s="145"/>
      <c r="Q1492" s="145"/>
      <c r="R1492" s="145"/>
      <c r="S1492" s="145"/>
      <c r="T1492" s="145"/>
      <c r="U1492" s="145"/>
      <c r="V1492" s="145"/>
      <c r="W1492" s="235"/>
      <c r="AT1492" s="62" t="s">
        <v>225</v>
      </c>
      <c r="AU1492" s="62" t="s">
        <v>93</v>
      </c>
      <c r="AV1492" s="14" t="s">
        <v>223</v>
      </c>
      <c r="AW1492" s="14" t="s">
        <v>38</v>
      </c>
      <c r="AX1492" s="14" t="s">
        <v>91</v>
      </c>
      <c r="AY1492" s="62" t="s">
        <v>216</v>
      </c>
    </row>
    <row r="1493" spans="1:65" s="2" customFormat="1" ht="24.2" customHeight="1">
      <c r="A1493" s="83"/>
      <c r="B1493" s="84"/>
      <c r="C1493" s="130" t="s">
        <v>1883</v>
      </c>
      <c r="D1493" s="130" t="s">
        <v>218</v>
      </c>
      <c r="E1493" s="131" t="s">
        <v>1884</v>
      </c>
      <c r="F1493" s="132" t="s">
        <v>1885</v>
      </c>
      <c r="G1493" s="133" t="s">
        <v>323</v>
      </c>
      <c r="H1493" s="134">
        <v>41</v>
      </c>
      <c r="I1493" s="57"/>
      <c r="J1493" s="187">
        <f>ROUND(I1493*H1493,2)</f>
        <v>0</v>
      </c>
      <c r="K1493" s="132" t="s">
        <v>222</v>
      </c>
      <c r="L1493" s="188">
        <f>J1493</f>
        <v>0</v>
      </c>
      <c r="M1493" s="217"/>
      <c r="N1493" s="217"/>
      <c r="O1493" s="217"/>
      <c r="P1493" s="217"/>
      <c r="Q1493" s="217"/>
      <c r="R1493" s="217"/>
      <c r="S1493" s="217"/>
      <c r="T1493" s="217"/>
      <c r="U1493" s="217"/>
      <c r="V1493" s="217"/>
      <c r="W1493" s="249"/>
      <c r="X1493" s="26"/>
      <c r="Y1493" s="26"/>
      <c r="Z1493" s="26"/>
      <c r="AA1493" s="26"/>
      <c r="AB1493" s="26"/>
      <c r="AC1493" s="26"/>
      <c r="AD1493" s="26"/>
      <c r="AE1493" s="26"/>
      <c r="AR1493" s="58" t="s">
        <v>312</v>
      </c>
      <c r="AT1493" s="58" t="s">
        <v>218</v>
      </c>
      <c r="AU1493" s="58" t="s">
        <v>93</v>
      </c>
      <c r="AY1493" s="18" t="s">
        <v>216</v>
      </c>
      <c r="BE1493" s="59">
        <f>IF(N1493="základní",J1493,0)</f>
        <v>0</v>
      </c>
      <c r="BF1493" s="59">
        <f>IF(N1493="snížená",J1493,0)</f>
        <v>0</v>
      </c>
      <c r="BG1493" s="59">
        <f>IF(N1493="zákl. přenesená",J1493,0)</f>
        <v>0</v>
      </c>
      <c r="BH1493" s="59">
        <f>IF(N1493="sníž. přenesená",J1493,0)</f>
        <v>0</v>
      </c>
      <c r="BI1493" s="59">
        <f>IF(N1493="nulová",J1493,0)</f>
        <v>0</v>
      </c>
      <c r="BJ1493" s="18" t="s">
        <v>91</v>
      </c>
      <c r="BK1493" s="59">
        <f>ROUND(I1493*H1493,2)</f>
        <v>0</v>
      </c>
      <c r="BL1493" s="18" t="s">
        <v>312</v>
      </c>
      <c r="BM1493" s="58" t="s">
        <v>1886</v>
      </c>
    </row>
    <row r="1494" spans="1:51" s="13" customFormat="1" ht="12">
      <c r="A1494" s="140"/>
      <c r="B1494" s="141"/>
      <c r="C1494" s="140"/>
      <c r="D1494" s="137" t="s">
        <v>225</v>
      </c>
      <c r="E1494" s="142" t="s">
        <v>1</v>
      </c>
      <c r="F1494" s="143" t="s">
        <v>1887</v>
      </c>
      <c r="G1494" s="140"/>
      <c r="H1494" s="144">
        <v>2</v>
      </c>
      <c r="I1494" s="61"/>
      <c r="J1494" s="140"/>
      <c r="K1494" s="140"/>
      <c r="L1494" s="194"/>
      <c r="M1494" s="140"/>
      <c r="N1494" s="140"/>
      <c r="O1494" s="140"/>
      <c r="P1494" s="140"/>
      <c r="Q1494" s="140"/>
      <c r="R1494" s="140"/>
      <c r="S1494" s="140"/>
      <c r="T1494" s="140"/>
      <c r="U1494" s="140"/>
      <c r="V1494" s="140"/>
      <c r="W1494" s="231"/>
      <c r="AT1494" s="60" t="s">
        <v>225</v>
      </c>
      <c r="AU1494" s="60" t="s">
        <v>93</v>
      </c>
      <c r="AV1494" s="13" t="s">
        <v>93</v>
      </c>
      <c r="AW1494" s="13" t="s">
        <v>38</v>
      </c>
      <c r="AX1494" s="13" t="s">
        <v>83</v>
      </c>
      <c r="AY1494" s="60" t="s">
        <v>216</v>
      </c>
    </row>
    <row r="1495" spans="1:51" s="13" customFormat="1" ht="12">
      <c r="A1495" s="140"/>
      <c r="B1495" s="141"/>
      <c r="C1495" s="140"/>
      <c r="D1495" s="137" t="s">
        <v>225</v>
      </c>
      <c r="E1495" s="142" t="s">
        <v>1</v>
      </c>
      <c r="F1495" s="143" t="s">
        <v>1888</v>
      </c>
      <c r="G1495" s="140"/>
      <c r="H1495" s="144">
        <v>2</v>
      </c>
      <c r="I1495" s="61"/>
      <c r="J1495" s="140"/>
      <c r="K1495" s="140"/>
      <c r="L1495" s="194"/>
      <c r="M1495" s="140"/>
      <c r="N1495" s="140"/>
      <c r="O1495" s="140"/>
      <c r="P1495" s="140"/>
      <c r="Q1495" s="140"/>
      <c r="R1495" s="140"/>
      <c r="S1495" s="140"/>
      <c r="T1495" s="140"/>
      <c r="U1495" s="140"/>
      <c r="V1495" s="140"/>
      <c r="W1495" s="231"/>
      <c r="AT1495" s="60" t="s">
        <v>225</v>
      </c>
      <c r="AU1495" s="60" t="s">
        <v>93</v>
      </c>
      <c r="AV1495" s="13" t="s">
        <v>93</v>
      </c>
      <c r="AW1495" s="13" t="s">
        <v>38</v>
      </c>
      <c r="AX1495" s="13" t="s">
        <v>83</v>
      </c>
      <c r="AY1495" s="60" t="s">
        <v>216</v>
      </c>
    </row>
    <row r="1496" spans="1:51" s="13" customFormat="1" ht="12">
      <c r="A1496" s="140"/>
      <c r="B1496" s="141"/>
      <c r="C1496" s="140"/>
      <c r="D1496" s="137" t="s">
        <v>225</v>
      </c>
      <c r="E1496" s="142" t="s">
        <v>1</v>
      </c>
      <c r="F1496" s="143" t="s">
        <v>1889</v>
      </c>
      <c r="G1496" s="140"/>
      <c r="H1496" s="144">
        <v>3</v>
      </c>
      <c r="I1496" s="61"/>
      <c r="J1496" s="140"/>
      <c r="K1496" s="140"/>
      <c r="L1496" s="194"/>
      <c r="M1496" s="140"/>
      <c r="N1496" s="140"/>
      <c r="O1496" s="140"/>
      <c r="P1496" s="140"/>
      <c r="Q1496" s="140"/>
      <c r="R1496" s="140"/>
      <c r="S1496" s="140"/>
      <c r="T1496" s="140"/>
      <c r="U1496" s="140"/>
      <c r="V1496" s="140"/>
      <c r="W1496" s="231"/>
      <c r="AT1496" s="60" t="s">
        <v>225</v>
      </c>
      <c r="AU1496" s="60" t="s">
        <v>93</v>
      </c>
      <c r="AV1496" s="13" t="s">
        <v>93</v>
      </c>
      <c r="AW1496" s="13" t="s">
        <v>38</v>
      </c>
      <c r="AX1496" s="13" t="s">
        <v>83</v>
      </c>
      <c r="AY1496" s="60" t="s">
        <v>216</v>
      </c>
    </row>
    <row r="1497" spans="1:51" s="13" customFormat="1" ht="12">
      <c r="A1497" s="140"/>
      <c r="B1497" s="141"/>
      <c r="C1497" s="140"/>
      <c r="D1497" s="137" t="s">
        <v>225</v>
      </c>
      <c r="E1497" s="142" t="s">
        <v>1</v>
      </c>
      <c r="F1497" s="143" t="s">
        <v>1890</v>
      </c>
      <c r="G1497" s="140"/>
      <c r="H1497" s="144">
        <v>2</v>
      </c>
      <c r="I1497" s="61"/>
      <c r="J1497" s="140"/>
      <c r="K1497" s="140"/>
      <c r="L1497" s="194"/>
      <c r="M1497" s="140"/>
      <c r="N1497" s="140"/>
      <c r="O1497" s="140"/>
      <c r="P1497" s="140"/>
      <c r="Q1497" s="140"/>
      <c r="R1497" s="140"/>
      <c r="S1497" s="140"/>
      <c r="T1497" s="140"/>
      <c r="U1497" s="140"/>
      <c r="V1497" s="140"/>
      <c r="W1497" s="231"/>
      <c r="AT1497" s="60" t="s">
        <v>225</v>
      </c>
      <c r="AU1497" s="60" t="s">
        <v>93</v>
      </c>
      <c r="AV1497" s="13" t="s">
        <v>93</v>
      </c>
      <c r="AW1497" s="13" t="s">
        <v>38</v>
      </c>
      <c r="AX1497" s="13" t="s">
        <v>83</v>
      </c>
      <c r="AY1497" s="60" t="s">
        <v>216</v>
      </c>
    </row>
    <row r="1498" spans="1:51" s="13" customFormat="1" ht="12">
      <c r="A1498" s="140"/>
      <c r="B1498" s="141"/>
      <c r="C1498" s="140"/>
      <c r="D1498" s="137" t="s">
        <v>225</v>
      </c>
      <c r="E1498" s="142" t="s">
        <v>1</v>
      </c>
      <c r="F1498" s="143" t="s">
        <v>1891</v>
      </c>
      <c r="G1498" s="140"/>
      <c r="H1498" s="144">
        <v>2</v>
      </c>
      <c r="I1498" s="61"/>
      <c r="J1498" s="140"/>
      <c r="K1498" s="140"/>
      <c r="L1498" s="194"/>
      <c r="M1498" s="140"/>
      <c r="N1498" s="140"/>
      <c r="O1498" s="140"/>
      <c r="P1498" s="140"/>
      <c r="Q1498" s="140"/>
      <c r="R1498" s="140"/>
      <c r="S1498" s="140"/>
      <c r="T1498" s="140"/>
      <c r="U1498" s="140"/>
      <c r="V1498" s="140"/>
      <c r="W1498" s="231"/>
      <c r="AT1498" s="60" t="s">
        <v>225</v>
      </c>
      <c r="AU1498" s="60" t="s">
        <v>93</v>
      </c>
      <c r="AV1498" s="13" t="s">
        <v>93</v>
      </c>
      <c r="AW1498" s="13" t="s">
        <v>38</v>
      </c>
      <c r="AX1498" s="13" t="s">
        <v>83</v>
      </c>
      <c r="AY1498" s="60" t="s">
        <v>216</v>
      </c>
    </row>
    <row r="1499" spans="1:51" s="13" customFormat="1" ht="12">
      <c r="A1499" s="140"/>
      <c r="B1499" s="141"/>
      <c r="C1499" s="140"/>
      <c r="D1499" s="137" t="s">
        <v>225</v>
      </c>
      <c r="E1499" s="142" t="s">
        <v>1</v>
      </c>
      <c r="F1499" s="143" t="s">
        <v>1892</v>
      </c>
      <c r="G1499" s="140"/>
      <c r="H1499" s="144">
        <v>2</v>
      </c>
      <c r="I1499" s="61"/>
      <c r="J1499" s="140"/>
      <c r="K1499" s="140"/>
      <c r="L1499" s="194"/>
      <c r="M1499" s="140"/>
      <c r="N1499" s="140"/>
      <c r="O1499" s="140"/>
      <c r="P1499" s="140"/>
      <c r="Q1499" s="140"/>
      <c r="R1499" s="140"/>
      <c r="S1499" s="140"/>
      <c r="T1499" s="140"/>
      <c r="U1499" s="140"/>
      <c r="V1499" s="140"/>
      <c r="W1499" s="231"/>
      <c r="AT1499" s="60" t="s">
        <v>225</v>
      </c>
      <c r="AU1499" s="60" t="s">
        <v>93</v>
      </c>
      <c r="AV1499" s="13" t="s">
        <v>93</v>
      </c>
      <c r="AW1499" s="13" t="s">
        <v>38</v>
      </c>
      <c r="AX1499" s="13" t="s">
        <v>83</v>
      </c>
      <c r="AY1499" s="60" t="s">
        <v>216</v>
      </c>
    </row>
    <row r="1500" spans="1:51" s="13" customFormat="1" ht="12">
      <c r="A1500" s="140"/>
      <c r="B1500" s="141"/>
      <c r="C1500" s="140"/>
      <c r="D1500" s="137" t="s">
        <v>225</v>
      </c>
      <c r="E1500" s="142" t="s">
        <v>1</v>
      </c>
      <c r="F1500" s="143" t="s">
        <v>1893</v>
      </c>
      <c r="G1500" s="140"/>
      <c r="H1500" s="144">
        <v>3</v>
      </c>
      <c r="I1500" s="61"/>
      <c r="J1500" s="140"/>
      <c r="K1500" s="140"/>
      <c r="L1500" s="194"/>
      <c r="M1500" s="140"/>
      <c r="N1500" s="140"/>
      <c r="O1500" s="140"/>
      <c r="P1500" s="140"/>
      <c r="Q1500" s="140"/>
      <c r="R1500" s="140"/>
      <c r="S1500" s="140"/>
      <c r="T1500" s="140"/>
      <c r="U1500" s="140"/>
      <c r="V1500" s="140"/>
      <c r="W1500" s="231"/>
      <c r="AT1500" s="60" t="s">
        <v>225</v>
      </c>
      <c r="AU1500" s="60" t="s">
        <v>93</v>
      </c>
      <c r="AV1500" s="13" t="s">
        <v>93</v>
      </c>
      <c r="AW1500" s="13" t="s">
        <v>38</v>
      </c>
      <c r="AX1500" s="13" t="s">
        <v>83</v>
      </c>
      <c r="AY1500" s="60" t="s">
        <v>216</v>
      </c>
    </row>
    <row r="1501" spans="1:51" s="13" customFormat="1" ht="12">
      <c r="A1501" s="140"/>
      <c r="B1501" s="141"/>
      <c r="C1501" s="140"/>
      <c r="D1501" s="137" t="s">
        <v>225</v>
      </c>
      <c r="E1501" s="142" t="s">
        <v>1</v>
      </c>
      <c r="F1501" s="143" t="s">
        <v>1894</v>
      </c>
      <c r="G1501" s="140"/>
      <c r="H1501" s="144">
        <v>2</v>
      </c>
      <c r="I1501" s="61"/>
      <c r="J1501" s="140"/>
      <c r="K1501" s="140"/>
      <c r="L1501" s="194"/>
      <c r="M1501" s="140"/>
      <c r="N1501" s="140"/>
      <c r="O1501" s="140"/>
      <c r="P1501" s="140"/>
      <c r="Q1501" s="140"/>
      <c r="R1501" s="140"/>
      <c r="S1501" s="140"/>
      <c r="T1501" s="140"/>
      <c r="U1501" s="140"/>
      <c r="V1501" s="140"/>
      <c r="W1501" s="231"/>
      <c r="AT1501" s="60" t="s">
        <v>225</v>
      </c>
      <c r="AU1501" s="60" t="s">
        <v>93</v>
      </c>
      <c r="AV1501" s="13" t="s">
        <v>93</v>
      </c>
      <c r="AW1501" s="13" t="s">
        <v>38</v>
      </c>
      <c r="AX1501" s="13" t="s">
        <v>83</v>
      </c>
      <c r="AY1501" s="60" t="s">
        <v>216</v>
      </c>
    </row>
    <row r="1502" spans="1:51" s="13" customFormat="1" ht="12">
      <c r="A1502" s="140"/>
      <c r="B1502" s="141"/>
      <c r="C1502" s="140"/>
      <c r="D1502" s="137" t="s">
        <v>225</v>
      </c>
      <c r="E1502" s="142" t="s">
        <v>1</v>
      </c>
      <c r="F1502" s="143" t="s">
        <v>1895</v>
      </c>
      <c r="G1502" s="140"/>
      <c r="H1502" s="144">
        <v>2</v>
      </c>
      <c r="I1502" s="61"/>
      <c r="J1502" s="140"/>
      <c r="K1502" s="140"/>
      <c r="L1502" s="194"/>
      <c r="M1502" s="140"/>
      <c r="N1502" s="140"/>
      <c r="O1502" s="140"/>
      <c r="P1502" s="140"/>
      <c r="Q1502" s="140"/>
      <c r="R1502" s="140"/>
      <c r="S1502" s="140"/>
      <c r="T1502" s="140"/>
      <c r="U1502" s="140"/>
      <c r="V1502" s="140"/>
      <c r="W1502" s="231"/>
      <c r="AT1502" s="60" t="s">
        <v>225</v>
      </c>
      <c r="AU1502" s="60" t="s">
        <v>93</v>
      </c>
      <c r="AV1502" s="13" t="s">
        <v>93</v>
      </c>
      <c r="AW1502" s="13" t="s">
        <v>38</v>
      </c>
      <c r="AX1502" s="13" t="s">
        <v>83</v>
      </c>
      <c r="AY1502" s="60" t="s">
        <v>216</v>
      </c>
    </row>
    <row r="1503" spans="1:51" s="13" customFormat="1" ht="12">
      <c r="A1503" s="140"/>
      <c r="B1503" s="141"/>
      <c r="C1503" s="140"/>
      <c r="D1503" s="137" t="s">
        <v>225</v>
      </c>
      <c r="E1503" s="142" t="s">
        <v>1</v>
      </c>
      <c r="F1503" s="143" t="s">
        <v>1896</v>
      </c>
      <c r="G1503" s="140"/>
      <c r="H1503" s="144">
        <v>2</v>
      </c>
      <c r="I1503" s="61"/>
      <c r="J1503" s="140"/>
      <c r="K1503" s="140"/>
      <c r="L1503" s="194"/>
      <c r="M1503" s="140"/>
      <c r="N1503" s="140"/>
      <c r="O1503" s="140"/>
      <c r="P1503" s="140"/>
      <c r="Q1503" s="140"/>
      <c r="R1503" s="140"/>
      <c r="S1503" s="140"/>
      <c r="T1503" s="140"/>
      <c r="U1503" s="140"/>
      <c r="V1503" s="140"/>
      <c r="W1503" s="231"/>
      <c r="AT1503" s="60" t="s">
        <v>225</v>
      </c>
      <c r="AU1503" s="60" t="s">
        <v>93</v>
      </c>
      <c r="AV1503" s="13" t="s">
        <v>93</v>
      </c>
      <c r="AW1503" s="13" t="s">
        <v>38</v>
      </c>
      <c r="AX1503" s="13" t="s">
        <v>83</v>
      </c>
      <c r="AY1503" s="60" t="s">
        <v>216</v>
      </c>
    </row>
    <row r="1504" spans="1:51" s="13" customFormat="1" ht="12">
      <c r="A1504" s="140"/>
      <c r="B1504" s="141"/>
      <c r="C1504" s="140"/>
      <c r="D1504" s="137" t="s">
        <v>225</v>
      </c>
      <c r="E1504" s="142" t="s">
        <v>1</v>
      </c>
      <c r="F1504" s="143" t="s">
        <v>1897</v>
      </c>
      <c r="G1504" s="140"/>
      <c r="H1504" s="144">
        <v>2</v>
      </c>
      <c r="I1504" s="61"/>
      <c r="J1504" s="140"/>
      <c r="K1504" s="140"/>
      <c r="L1504" s="194"/>
      <c r="M1504" s="140"/>
      <c r="N1504" s="140"/>
      <c r="O1504" s="140"/>
      <c r="P1504" s="140"/>
      <c r="Q1504" s="140"/>
      <c r="R1504" s="140"/>
      <c r="S1504" s="140"/>
      <c r="T1504" s="140"/>
      <c r="U1504" s="140"/>
      <c r="V1504" s="140"/>
      <c r="W1504" s="231"/>
      <c r="AT1504" s="60" t="s">
        <v>225</v>
      </c>
      <c r="AU1504" s="60" t="s">
        <v>93</v>
      </c>
      <c r="AV1504" s="13" t="s">
        <v>93</v>
      </c>
      <c r="AW1504" s="13" t="s">
        <v>38</v>
      </c>
      <c r="AX1504" s="13" t="s">
        <v>83</v>
      </c>
      <c r="AY1504" s="60" t="s">
        <v>216</v>
      </c>
    </row>
    <row r="1505" spans="1:51" s="13" customFormat="1" ht="12">
      <c r="A1505" s="140"/>
      <c r="B1505" s="141"/>
      <c r="C1505" s="140"/>
      <c r="D1505" s="137" t="s">
        <v>225</v>
      </c>
      <c r="E1505" s="142" t="s">
        <v>1</v>
      </c>
      <c r="F1505" s="143" t="s">
        <v>1898</v>
      </c>
      <c r="G1505" s="140"/>
      <c r="H1505" s="144">
        <v>2</v>
      </c>
      <c r="I1505" s="61"/>
      <c r="J1505" s="140"/>
      <c r="K1505" s="140"/>
      <c r="L1505" s="194"/>
      <c r="M1505" s="140"/>
      <c r="N1505" s="140"/>
      <c r="O1505" s="140"/>
      <c r="P1505" s="140"/>
      <c r="Q1505" s="140"/>
      <c r="R1505" s="140"/>
      <c r="S1505" s="140"/>
      <c r="T1505" s="140"/>
      <c r="U1505" s="140"/>
      <c r="V1505" s="140"/>
      <c r="W1505" s="231"/>
      <c r="AT1505" s="60" t="s">
        <v>225</v>
      </c>
      <c r="AU1505" s="60" t="s">
        <v>93</v>
      </c>
      <c r="AV1505" s="13" t="s">
        <v>93</v>
      </c>
      <c r="AW1505" s="13" t="s">
        <v>38</v>
      </c>
      <c r="AX1505" s="13" t="s">
        <v>83</v>
      </c>
      <c r="AY1505" s="60" t="s">
        <v>216</v>
      </c>
    </row>
    <row r="1506" spans="1:51" s="13" customFormat="1" ht="12">
      <c r="A1506" s="140"/>
      <c r="B1506" s="141"/>
      <c r="C1506" s="140"/>
      <c r="D1506" s="137" t="s">
        <v>225</v>
      </c>
      <c r="E1506" s="142" t="s">
        <v>1</v>
      </c>
      <c r="F1506" s="143" t="s">
        <v>1899</v>
      </c>
      <c r="G1506" s="140"/>
      <c r="H1506" s="144">
        <v>1</v>
      </c>
      <c r="I1506" s="61"/>
      <c r="J1506" s="140"/>
      <c r="K1506" s="140"/>
      <c r="L1506" s="194"/>
      <c r="M1506" s="140"/>
      <c r="N1506" s="140"/>
      <c r="O1506" s="140"/>
      <c r="P1506" s="140"/>
      <c r="Q1506" s="140"/>
      <c r="R1506" s="140"/>
      <c r="S1506" s="140"/>
      <c r="T1506" s="140"/>
      <c r="U1506" s="140"/>
      <c r="V1506" s="140"/>
      <c r="W1506" s="231"/>
      <c r="AT1506" s="60" t="s">
        <v>225</v>
      </c>
      <c r="AU1506" s="60" t="s">
        <v>93</v>
      </c>
      <c r="AV1506" s="13" t="s">
        <v>93</v>
      </c>
      <c r="AW1506" s="13" t="s">
        <v>38</v>
      </c>
      <c r="AX1506" s="13" t="s">
        <v>83</v>
      </c>
      <c r="AY1506" s="60" t="s">
        <v>216</v>
      </c>
    </row>
    <row r="1507" spans="1:51" s="13" customFormat="1" ht="12">
      <c r="A1507" s="140"/>
      <c r="B1507" s="141"/>
      <c r="C1507" s="140"/>
      <c r="D1507" s="137" t="s">
        <v>225</v>
      </c>
      <c r="E1507" s="142" t="s">
        <v>1</v>
      </c>
      <c r="F1507" s="143" t="s">
        <v>1900</v>
      </c>
      <c r="G1507" s="140"/>
      <c r="H1507" s="144">
        <v>2</v>
      </c>
      <c r="I1507" s="61"/>
      <c r="J1507" s="140"/>
      <c r="K1507" s="140"/>
      <c r="L1507" s="194"/>
      <c r="M1507" s="140"/>
      <c r="N1507" s="140"/>
      <c r="O1507" s="140"/>
      <c r="P1507" s="140"/>
      <c r="Q1507" s="140"/>
      <c r="R1507" s="140"/>
      <c r="S1507" s="140"/>
      <c r="T1507" s="140"/>
      <c r="U1507" s="140"/>
      <c r="V1507" s="140"/>
      <c r="W1507" s="231"/>
      <c r="AT1507" s="60" t="s">
        <v>225</v>
      </c>
      <c r="AU1507" s="60" t="s">
        <v>93</v>
      </c>
      <c r="AV1507" s="13" t="s">
        <v>93</v>
      </c>
      <c r="AW1507" s="13" t="s">
        <v>38</v>
      </c>
      <c r="AX1507" s="13" t="s">
        <v>83</v>
      </c>
      <c r="AY1507" s="60" t="s">
        <v>216</v>
      </c>
    </row>
    <row r="1508" spans="1:51" s="13" customFormat="1" ht="12">
      <c r="A1508" s="140"/>
      <c r="B1508" s="141"/>
      <c r="C1508" s="140"/>
      <c r="D1508" s="137" t="s">
        <v>225</v>
      </c>
      <c r="E1508" s="142" t="s">
        <v>1</v>
      </c>
      <c r="F1508" s="143" t="s">
        <v>1901</v>
      </c>
      <c r="G1508" s="140"/>
      <c r="H1508" s="144">
        <v>4</v>
      </c>
      <c r="I1508" s="61"/>
      <c r="J1508" s="140"/>
      <c r="K1508" s="140"/>
      <c r="L1508" s="194"/>
      <c r="M1508" s="140"/>
      <c r="N1508" s="140"/>
      <c r="O1508" s="140"/>
      <c r="P1508" s="140"/>
      <c r="Q1508" s="140"/>
      <c r="R1508" s="140"/>
      <c r="S1508" s="140"/>
      <c r="T1508" s="140"/>
      <c r="U1508" s="140"/>
      <c r="V1508" s="140"/>
      <c r="W1508" s="231"/>
      <c r="AT1508" s="60" t="s">
        <v>225</v>
      </c>
      <c r="AU1508" s="60" t="s">
        <v>93</v>
      </c>
      <c r="AV1508" s="13" t="s">
        <v>93</v>
      </c>
      <c r="AW1508" s="13" t="s">
        <v>38</v>
      </c>
      <c r="AX1508" s="13" t="s">
        <v>83</v>
      </c>
      <c r="AY1508" s="60" t="s">
        <v>216</v>
      </c>
    </row>
    <row r="1509" spans="1:51" s="13" customFormat="1" ht="12">
      <c r="A1509" s="140"/>
      <c r="B1509" s="141"/>
      <c r="C1509" s="140"/>
      <c r="D1509" s="137" t="s">
        <v>225</v>
      </c>
      <c r="E1509" s="142" t="s">
        <v>1</v>
      </c>
      <c r="F1509" s="143" t="s">
        <v>1902</v>
      </c>
      <c r="G1509" s="140"/>
      <c r="H1509" s="144">
        <v>2</v>
      </c>
      <c r="I1509" s="61"/>
      <c r="J1509" s="140"/>
      <c r="K1509" s="140"/>
      <c r="L1509" s="194"/>
      <c r="M1509" s="140"/>
      <c r="N1509" s="140"/>
      <c r="O1509" s="140"/>
      <c r="P1509" s="140"/>
      <c r="Q1509" s="140"/>
      <c r="R1509" s="140"/>
      <c r="S1509" s="140"/>
      <c r="T1509" s="140"/>
      <c r="U1509" s="140"/>
      <c r="V1509" s="140"/>
      <c r="W1509" s="231"/>
      <c r="AT1509" s="60" t="s">
        <v>225</v>
      </c>
      <c r="AU1509" s="60" t="s">
        <v>93</v>
      </c>
      <c r="AV1509" s="13" t="s">
        <v>93</v>
      </c>
      <c r="AW1509" s="13" t="s">
        <v>38</v>
      </c>
      <c r="AX1509" s="13" t="s">
        <v>83</v>
      </c>
      <c r="AY1509" s="60" t="s">
        <v>216</v>
      </c>
    </row>
    <row r="1510" spans="1:51" s="13" customFormat="1" ht="12">
      <c r="A1510" s="140"/>
      <c r="B1510" s="141"/>
      <c r="C1510" s="140"/>
      <c r="D1510" s="137" t="s">
        <v>225</v>
      </c>
      <c r="E1510" s="142" t="s">
        <v>1</v>
      </c>
      <c r="F1510" s="143" t="s">
        <v>1903</v>
      </c>
      <c r="G1510" s="140"/>
      <c r="H1510" s="144">
        <v>4</v>
      </c>
      <c r="I1510" s="61"/>
      <c r="J1510" s="140"/>
      <c r="K1510" s="140"/>
      <c r="L1510" s="194"/>
      <c r="M1510" s="140"/>
      <c r="N1510" s="140"/>
      <c r="O1510" s="140"/>
      <c r="P1510" s="140"/>
      <c r="Q1510" s="140"/>
      <c r="R1510" s="140"/>
      <c r="S1510" s="140"/>
      <c r="T1510" s="140"/>
      <c r="U1510" s="140"/>
      <c r="V1510" s="140"/>
      <c r="W1510" s="231"/>
      <c r="AT1510" s="60" t="s">
        <v>225</v>
      </c>
      <c r="AU1510" s="60" t="s">
        <v>93</v>
      </c>
      <c r="AV1510" s="13" t="s">
        <v>93</v>
      </c>
      <c r="AW1510" s="13" t="s">
        <v>38</v>
      </c>
      <c r="AX1510" s="13" t="s">
        <v>83</v>
      </c>
      <c r="AY1510" s="60" t="s">
        <v>216</v>
      </c>
    </row>
    <row r="1511" spans="1:51" s="13" customFormat="1" ht="12">
      <c r="A1511" s="140"/>
      <c r="B1511" s="141"/>
      <c r="C1511" s="140"/>
      <c r="D1511" s="137" t="s">
        <v>225</v>
      </c>
      <c r="E1511" s="142" t="s">
        <v>1</v>
      </c>
      <c r="F1511" s="143" t="s">
        <v>1904</v>
      </c>
      <c r="G1511" s="140"/>
      <c r="H1511" s="144">
        <v>2</v>
      </c>
      <c r="I1511" s="61"/>
      <c r="J1511" s="140"/>
      <c r="K1511" s="140"/>
      <c r="L1511" s="194"/>
      <c r="M1511" s="140"/>
      <c r="N1511" s="140"/>
      <c r="O1511" s="140"/>
      <c r="P1511" s="140"/>
      <c r="Q1511" s="140"/>
      <c r="R1511" s="140"/>
      <c r="S1511" s="140"/>
      <c r="T1511" s="140"/>
      <c r="U1511" s="140"/>
      <c r="V1511" s="140"/>
      <c r="W1511" s="231"/>
      <c r="AT1511" s="60" t="s">
        <v>225</v>
      </c>
      <c r="AU1511" s="60" t="s">
        <v>93</v>
      </c>
      <c r="AV1511" s="13" t="s">
        <v>93</v>
      </c>
      <c r="AW1511" s="13" t="s">
        <v>38</v>
      </c>
      <c r="AX1511" s="13" t="s">
        <v>83</v>
      </c>
      <c r="AY1511" s="60" t="s">
        <v>216</v>
      </c>
    </row>
    <row r="1512" spans="1:51" s="14" customFormat="1" ht="12">
      <c r="A1512" s="145"/>
      <c r="B1512" s="146"/>
      <c r="C1512" s="145"/>
      <c r="D1512" s="137" t="s">
        <v>225</v>
      </c>
      <c r="E1512" s="147" t="s">
        <v>1</v>
      </c>
      <c r="F1512" s="148" t="s">
        <v>229</v>
      </c>
      <c r="G1512" s="145"/>
      <c r="H1512" s="149">
        <v>41</v>
      </c>
      <c r="I1512" s="63"/>
      <c r="J1512" s="145"/>
      <c r="K1512" s="145"/>
      <c r="L1512" s="200"/>
      <c r="M1512" s="145"/>
      <c r="N1512" s="145"/>
      <c r="O1512" s="145"/>
      <c r="P1512" s="145"/>
      <c r="Q1512" s="145"/>
      <c r="R1512" s="145"/>
      <c r="S1512" s="145"/>
      <c r="T1512" s="145"/>
      <c r="U1512" s="145"/>
      <c r="V1512" s="145"/>
      <c r="W1512" s="235"/>
      <c r="AT1512" s="62" t="s">
        <v>225</v>
      </c>
      <c r="AU1512" s="62" t="s">
        <v>93</v>
      </c>
      <c r="AV1512" s="14" t="s">
        <v>223</v>
      </c>
      <c r="AW1512" s="14" t="s">
        <v>38</v>
      </c>
      <c r="AX1512" s="14" t="s">
        <v>91</v>
      </c>
      <c r="AY1512" s="62" t="s">
        <v>216</v>
      </c>
    </row>
    <row r="1513" spans="1:65" s="2" customFormat="1" ht="24.2" customHeight="1">
      <c r="A1513" s="83"/>
      <c r="B1513" s="84"/>
      <c r="C1513" s="130" t="s">
        <v>1905</v>
      </c>
      <c r="D1513" s="130" t="s">
        <v>218</v>
      </c>
      <c r="E1513" s="131" t="s">
        <v>1906</v>
      </c>
      <c r="F1513" s="132" t="s">
        <v>1907</v>
      </c>
      <c r="G1513" s="133" t="s">
        <v>221</v>
      </c>
      <c r="H1513" s="134">
        <v>143.61</v>
      </c>
      <c r="I1513" s="57"/>
      <c r="J1513" s="187">
        <f>ROUND(I1513*H1513,2)</f>
        <v>0</v>
      </c>
      <c r="K1513" s="132" t="s">
        <v>222</v>
      </c>
      <c r="L1513" s="188">
        <f>J1513</f>
        <v>0</v>
      </c>
      <c r="M1513" s="217"/>
      <c r="N1513" s="217"/>
      <c r="O1513" s="217"/>
      <c r="P1513" s="217"/>
      <c r="Q1513" s="217"/>
      <c r="R1513" s="217"/>
      <c r="S1513" s="217"/>
      <c r="T1513" s="217"/>
      <c r="U1513" s="217"/>
      <c r="V1513" s="217"/>
      <c r="W1513" s="249"/>
      <c r="X1513" s="26"/>
      <c r="Y1513" s="26"/>
      <c r="Z1513" s="26"/>
      <c r="AA1513" s="26"/>
      <c r="AB1513" s="26"/>
      <c r="AC1513" s="26"/>
      <c r="AD1513" s="26"/>
      <c r="AE1513" s="26"/>
      <c r="AR1513" s="58" t="s">
        <v>312</v>
      </c>
      <c r="AT1513" s="58" t="s">
        <v>218</v>
      </c>
      <c r="AU1513" s="58" t="s">
        <v>93</v>
      </c>
      <c r="AY1513" s="18" t="s">
        <v>216</v>
      </c>
      <c r="BE1513" s="59">
        <f>IF(N1513="základní",J1513,0)</f>
        <v>0</v>
      </c>
      <c r="BF1513" s="59">
        <f>IF(N1513="snížená",J1513,0)</f>
        <v>0</v>
      </c>
      <c r="BG1513" s="59">
        <f>IF(N1513="zákl. přenesená",J1513,0)</f>
        <v>0</v>
      </c>
      <c r="BH1513" s="59">
        <f>IF(N1513="sníž. přenesená",J1513,0)</f>
        <v>0</v>
      </c>
      <c r="BI1513" s="59">
        <f>IF(N1513="nulová",J1513,0)</f>
        <v>0</v>
      </c>
      <c r="BJ1513" s="18" t="s">
        <v>91</v>
      </c>
      <c r="BK1513" s="59">
        <f>ROUND(I1513*H1513,2)</f>
        <v>0</v>
      </c>
      <c r="BL1513" s="18" t="s">
        <v>312</v>
      </c>
      <c r="BM1513" s="58" t="s">
        <v>1908</v>
      </c>
    </row>
    <row r="1514" spans="1:51" s="13" customFormat="1" ht="12">
      <c r="A1514" s="140"/>
      <c r="B1514" s="141"/>
      <c r="C1514" s="140"/>
      <c r="D1514" s="137" t="s">
        <v>225</v>
      </c>
      <c r="E1514" s="142" t="s">
        <v>1</v>
      </c>
      <c r="F1514" s="143" t="s">
        <v>1909</v>
      </c>
      <c r="G1514" s="140"/>
      <c r="H1514" s="144">
        <v>5.04</v>
      </c>
      <c r="I1514" s="61"/>
      <c r="J1514" s="140"/>
      <c r="K1514" s="140"/>
      <c r="L1514" s="194"/>
      <c r="M1514" s="140"/>
      <c r="N1514" s="140"/>
      <c r="O1514" s="140"/>
      <c r="P1514" s="140"/>
      <c r="Q1514" s="140"/>
      <c r="R1514" s="140"/>
      <c r="S1514" s="140"/>
      <c r="T1514" s="140"/>
      <c r="U1514" s="140"/>
      <c r="V1514" s="140"/>
      <c r="W1514" s="231"/>
      <c r="AT1514" s="60" t="s">
        <v>225</v>
      </c>
      <c r="AU1514" s="60" t="s">
        <v>93</v>
      </c>
      <c r="AV1514" s="13" t="s">
        <v>93</v>
      </c>
      <c r="AW1514" s="13" t="s">
        <v>38</v>
      </c>
      <c r="AX1514" s="13" t="s">
        <v>83</v>
      </c>
      <c r="AY1514" s="60" t="s">
        <v>216</v>
      </c>
    </row>
    <row r="1515" spans="1:51" s="13" customFormat="1" ht="12">
      <c r="A1515" s="140"/>
      <c r="B1515" s="141"/>
      <c r="C1515" s="140"/>
      <c r="D1515" s="137" t="s">
        <v>225</v>
      </c>
      <c r="E1515" s="142" t="s">
        <v>1</v>
      </c>
      <c r="F1515" s="143" t="s">
        <v>1910</v>
      </c>
      <c r="G1515" s="140"/>
      <c r="H1515" s="144">
        <v>6.59</v>
      </c>
      <c r="I1515" s="61"/>
      <c r="J1515" s="140"/>
      <c r="K1515" s="140"/>
      <c r="L1515" s="194"/>
      <c r="M1515" s="140"/>
      <c r="N1515" s="140"/>
      <c r="O1515" s="140"/>
      <c r="P1515" s="140"/>
      <c r="Q1515" s="140"/>
      <c r="R1515" s="140"/>
      <c r="S1515" s="140"/>
      <c r="T1515" s="140"/>
      <c r="U1515" s="140"/>
      <c r="V1515" s="140"/>
      <c r="W1515" s="231"/>
      <c r="AT1515" s="60" t="s">
        <v>225</v>
      </c>
      <c r="AU1515" s="60" t="s">
        <v>93</v>
      </c>
      <c r="AV1515" s="13" t="s">
        <v>93</v>
      </c>
      <c r="AW1515" s="13" t="s">
        <v>38</v>
      </c>
      <c r="AX1515" s="13" t="s">
        <v>83</v>
      </c>
      <c r="AY1515" s="60" t="s">
        <v>216</v>
      </c>
    </row>
    <row r="1516" spans="1:51" s="13" customFormat="1" ht="12">
      <c r="A1516" s="140"/>
      <c r="B1516" s="141"/>
      <c r="C1516" s="140"/>
      <c r="D1516" s="137" t="s">
        <v>225</v>
      </c>
      <c r="E1516" s="142" t="s">
        <v>1</v>
      </c>
      <c r="F1516" s="143" t="s">
        <v>1911</v>
      </c>
      <c r="G1516" s="140"/>
      <c r="H1516" s="144">
        <v>8.57</v>
      </c>
      <c r="I1516" s="61"/>
      <c r="J1516" s="140"/>
      <c r="K1516" s="140"/>
      <c r="L1516" s="194"/>
      <c r="M1516" s="140"/>
      <c r="N1516" s="140"/>
      <c r="O1516" s="140"/>
      <c r="P1516" s="140"/>
      <c r="Q1516" s="140"/>
      <c r="R1516" s="140"/>
      <c r="S1516" s="140"/>
      <c r="T1516" s="140"/>
      <c r="U1516" s="140"/>
      <c r="V1516" s="140"/>
      <c r="W1516" s="231"/>
      <c r="AT1516" s="60" t="s">
        <v>225</v>
      </c>
      <c r="AU1516" s="60" t="s">
        <v>93</v>
      </c>
      <c r="AV1516" s="13" t="s">
        <v>93</v>
      </c>
      <c r="AW1516" s="13" t="s">
        <v>38</v>
      </c>
      <c r="AX1516" s="13" t="s">
        <v>83</v>
      </c>
      <c r="AY1516" s="60" t="s">
        <v>216</v>
      </c>
    </row>
    <row r="1517" spans="1:51" s="13" customFormat="1" ht="12">
      <c r="A1517" s="140"/>
      <c r="B1517" s="141"/>
      <c r="C1517" s="140"/>
      <c r="D1517" s="137" t="s">
        <v>225</v>
      </c>
      <c r="E1517" s="142" t="s">
        <v>1</v>
      </c>
      <c r="F1517" s="143" t="s">
        <v>1912</v>
      </c>
      <c r="G1517" s="140"/>
      <c r="H1517" s="144">
        <v>4.88</v>
      </c>
      <c r="I1517" s="61"/>
      <c r="J1517" s="140"/>
      <c r="K1517" s="140"/>
      <c r="L1517" s="194"/>
      <c r="M1517" s="140"/>
      <c r="N1517" s="140"/>
      <c r="O1517" s="140"/>
      <c r="P1517" s="140"/>
      <c r="Q1517" s="140"/>
      <c r="R1517" s="140"/>
      <c r="S1517" s="140"/>
      <c r="T1517" s="140"/>
      <c r="U1517" s="140"/>
      <c r="V1517" s="140"/>
      <c r="W1517" s="231"/>
      <c r="AT1517" s="60" t="s">
        <v>225</v>
      </c>
      <c r="AU1517" s="60" t="s">
        <v>93</v>
      </c>
      <c r="AV1517" s="13" t="s">
        <v>93</v>
      </c>
      <c r="AW1517" s="13" t="s">
        <v>38</v>
      </c>
      <c r="AX1517" s="13" t="s">
        <v>83</v>
      </c>
      <c r="AY1517" s="60" t="s">
        <v>216</v>
      </c>
    </row>
    <row r="1518" spans="1:51" s="13" customFormat="1" ht="12">
      <c r="A1518" s="140"/>
      <c r="B1518" s="141"/>
      <c r="C1518" s="140"/>
      <c r="D1518" s="137" t="s">
        <v>225</v>
      </c>
      <c r="E1518" s="142" t="s">
        <v>1</v>
      </c>
      <c r="F1518" s="143" t="s">
        <v>1913</v>
      </c>
      <c r="G1518" s="140"/>
      <c r="H1518" s="144">
        <v>5.04</v>
      </c>
      <c r="I1518" s="61"/>
      <c r="J1518" s="140"/>
      <c r="K1518" s="140"/>
      <c r="L1518" s="194"/>
      <c r="M1518" s="140"/>
      <c r="N1518" s="140"/>
      <c r="O1518" s="140"/>
      <c r="P1518" s="140"/>
      <c r="Q1518" s="140"/>
      <c r="R1518" s="140"/>
      <c r="S1518" s="140"/>
      <c r="T1518" s="140"/>
      <c r="U1518" s="140"/>
      <c r="V1518" s="140"/>
      <c r="W1518" s="231"/>
      <c r="AT1518" s="60" t="s">
        <v>225</v>
      </c>
      <c r="AU1518" s="60" t="s">
        <v>93</v>
      </c>
      <c r="AV1518" s="13" t="s">
        <v>93</v>
      </c>
      <c r="AW1518" s="13" t="s">
        <v>38</v>
      </c>
      <c r="AX1518" s="13" t="s">
        <v>83</v>
      </c>
      <c r="AY1518" s="60" t="s">
        <v>216</v>
      </c>
    </row>
    <row r="1519" spans="1:51" s="13" customFormat="1" ht="12">
      <c r="A1519" s="140"/>
      <c r="B1519" s="141"/>
      <c r="C1519" s="140"/>
      <c r="D1519" s="137" t="s">
        <v>225</v>
      </c>
      <c r="E1519" s="142" t="s">
        <v>1</v>
      </c>
      <c r="F1519" s="143" t="s">
        <v>1914</v>
      </c>
      <c r="G1519" s="140"/>
      <c r="H1519" s="144">
        <v>6.55</v>
      </c>
      <c r="I1519" s="61"/>
      <c r="J1519" s="140"/>
      <c r="K1519" s="140"/>
      <c r="L1519" s="194"/>
      <c r="M1519" s="140"/>
      <c r="N1519" s="140"/>
      <c r="O1519" s="140"/>
      <c r="P1519" s="140"/>
      <c r="Q1519" s="140"/>
      <c r="R1519" s="140"/>
      <c r="S1519" s="140"/>
      <c r="T1519" s="140"/>
      <c r="U1519" s="140"/>
      <c r="V1519" s="140"/>
      <c r="W1519" s="231"/>
      <c r="AT1519" s="60" t="s">
        <v>225</v>
      </c>
      <c r="AU1519" s="60" t="s">
        <v>93</v>
      </c>
      <c r="AV1519" s="13" t="s">
        <v>93</v>
      </c>
      <c r="AW1519" s="13" t="s">
        <v>38</v>
      </c>
      <c r="AX1519" s="13" t="s">
        <v>83</v>
      </c>
      <c r="AY1519" s="60" t="s">
        <v>216</v>
      </c>
    </row>
    <row r="1520" spans="1:51" s="13" customFormat="1" ht="12">
      <c r="A1520" s="140"/>
      <c r="B1520" s="141"/>
      <c r="C1520" s="140"/>
      <c r="D1520" s="137" t="s">
        <v>225</v>
      </c>
      <c r="E1520" s="142" t="s">
        <v>1</v>
      </c>
      <c r="F1520" s="143" t="s">
        <v>1915</v>
      </c>
      <c r="G1520" s="140"/>
      <c r="H1520" s="144">
        <v>8.51</v>
      </c>
      <c r="I1520" s="61"/>
      <c r="J1520" s="140"/>
      <c r="K1520" s="140"/>
      <c r="L1520" s="194"/>
      <c r="M1520" s="140"/>
      <c r="N1520" s="140"/>
      <c r="O1520" s="140"/>
      <c r="P1520" s="140"/>
      <c r="Q1520" s="140"/>
      <c r="R1520" s="140"/>
      <c r="S1520" s="140"/>
      <c r="T1520" s="140"/>
      <c r="U1520" s="140"/>
      <c r="V1520" s="140"/>
      <c r="W1520" s="231"/>
      <c r="AT1520" s="60" t="s">
        <v>225</v>
      </c>
      <c r="AU1520" s="60" t="s">
        <v>93</v>
      </c>
      <c r="AV1520" s="13" t="s">
        <v>93</v>
      </c>
      <c r="AW1520" s="13" t="s">
        <v>38</v>
      </c>
      <c r="AX1520" s="13" t="s">
        <v>83</v>
      </c>
      <c r="AY1520" s="60" t="s">
        <v>216</v>
      </c>
    </row>
    <row r="1521" spans="1:51" s="13" customFormat="1" ht="12">
      <c r="A1521" s="140"/>
      <c r="B1521" s="141"/>
      <c r="C1521" s="140"/>
      <c r="D1521" s="137" t="s">
        <v>225</v>
      </c>
      <c r="E1521" s="142" t="s">
        <v>1</v>
      </c>
      <c r="F1521" s="143" t="s">
        <v>1916</v>
      </c>
      <c r="G1521" s="140"/>
      <c r="H1521" s="144">
        <v>4.89</v>
      </c>
      <c r="I1521" s="61"/>
      <c r="J1521" s="140"/>
      <c r="K1521" s="140"/>
      <c r="L1521" s="194"/>
      <c r="M1521" s="140"/>
      <c r="N1521" s="140"/>
      <c r="O1521" s="140"/>
      <c r="P1521" s="140"/>
      <c r="Q1521" s="140"/>
      <c r="R1521" s="140"/>
      <c r="S1521" s="140"/>
      <c r="T1521" s="140"/>
      <c r="U1521" s="140"/>
      <c r="V1521" s="140"/>
      <c r="W1521" s="231"/>
      <c r="AT1521" s="60" t="s">
        <v>225</v>
      </c>
      <c r="AU1521" s="60" t="s">
        <v>93</v>
      </c>
      <c r="AV1521" s="13" t="s">
        <v>93</v>
      </c>
      <c r="AW1521" s="13" t="s">
        <v>38</v>
      </c>
      <c r="AX1521" s="13" t="s">
        <v>83</v>
      </c>
      <c r="AY1521" s="60" t="s">
        <v>216</v>
      </c>
    </row>
    <row r="1522" spans="1:51" s="13" customFormat="1" ht="12">
      <c r="A1522" s="140"/>
      <c r="B1522" s="141"/>
      <c r="C1522" s="140"/>
      <c r="D1522" s="137" t="s">
        <v>225</v>
      </c>
      <c r="E1522" s="142" t="s">
        <v>1</v>
      </c>
      <c r="F1522" s="143" t="s">
        <v>1917</v>
      </c>
      <c r="G1522" s="140"/>
      <c r="H1522" s="144">
        <v>5.02</v>
      </c>
      <c r="I1522" s="61"/>
      <c r="J1522" s="140"/>
      <c r="K1522" s="140"/>
      <c r="L1522" s="194"/>
      <c r="M1522" s="140"/>
      <c r="N1522" s="140"/>
      <c r="O1522" s="140"/>
      <c r="P1522" s="140"/>
      <c r="Q1522" s="140"/>
      <c r="R1522" s="140"/>
      <c r="S1522" s="140"/>
      <c r="T1522" s="140"/>
      <c r="U1522" s="140"/>
      <c r="V1522" s="140"/>
      <c r="W1522" s="231"/>
      <c r="AT1522" s="60" t="s">
        <v>225</v>
      </c>
      <c r="AU1522" s="60" t="s">
        <v>93</v>
      </c>
      <c r="AV1522" s="13" t="s">
        <v>93</v>
      </c>
      <c r="AW1522" s="13" t="s">
        <v>38</v>
      </c>
      <c r="AX1522" s="13" t="s">
        <v>83</v>
      </c>
      <c r="AY1522" s="60" t="s">
        <v>216</v>
      </c>
    </row>
    <row r="1523" spans="1:51" s="13" customFormat="1" ht="12">
      <c r="A1523" s="140"/>
      <c r="B1523" s="141"/>
      <c r="C1523" s="140"/>
      <c r="D1523" s="137" t="s">
        <v>225</v>
      </c>
      <c r="E1523" s="142" t="s">
        <v>1</v>
      </c>
      <c r="F1523" s="143" t="s">
        <v>1918</v>
      </c>
      <c r="G1523" s="140"/>
      <c r="H1523" s="144">
        <v>5.89</v>
      </c>
      <c r="I1523" s="61"/>
      <c r="J1523" s="140"/>
      <c r="K1523" s="140"/>
      <c r="L1523" s="194"/>
      <c r="M1523" s="140"/>
      <c r="N1523" s="140"/>
      <c r="O1523" s="140"/>
      <c r="P1523" s="140"/>
      <c r="Q1523" s="140"/>
      <c r="R1523" s="140"/>
      <c r="S1523" s="140"/>
      <c r="T1523" s="140"/>
      <c r="U1523" s="140"/>
      <c r="V1523" s="140"/>
      <c r="W1523" s="231"/>
      <c r="AT1523" s="60" t="s">
        <v>225</v>
      </c>
      <c r="AU1523" s="60" t="s">
        <v>93</v>
      </c>
      <c r="AV1523" s="13" t="s">
        <v>93</v>
      </c>
      <c r="AW1523" s="13" t="s">
        <v>38</v>
      </c>
      <c r="AX1523" s="13" t="s">
        <v>83</v>
      </c>
      <c r="AY1523" s="60" t="s">
        <v>216</v>
      </c>
    </row>
    <row r="1524" spans="1:51" s="13" customFormat="1" ht="12">
      <c r="A1524" s="140"/>
      <c r="B1524" s="141"/>
      <c r="C1524" s="140"/>
      <c r="D1524" s="137" t="s">
        <v>225</v>
      </c>
      <c r="E1524" s="142" t="s">
        <v>1</v>
      </c>
      <c r="F1524" s="143" t="s">
        <v>1919</v>
      </c>
      <c r="G1524" s="140"/>
      <c r="H1524" s="144">
        <v>5.02</v>
      </c>
      <c r="I1524" s="61"/>
      <c r="J1524" s="140"/>
      <c r="K1524" s="140"/>
      <c r="L1524" s="194"/>
      <c r="M1524" s="140"/>
      <c r="N1524" s="140"/>
      <c r="O1524" s="140"/>
      <c r="P1524" s="140"/>
      <c r="Q1524" s="140"/>
      <c r="R1524" s="140"/>
      <c r="S1524" s="140"/>
      <c r="T1524" s="140"/>
      <c r="U1524" s="140"/>
      <c r="V1524" s="140"/>
      <c r="W1524" s="231"/>
      <c r="AT1524" s="60" t="s">
        <v>225</v>
      </c>
      <c r="AU1524" s="60" t="s">
        <v>93</v>
      </c>
      <c r="AV1524" s="13" t="s">
        <v>93</v>
      </c>
      <c r="AW1524" s="13" t="s">
        <v>38</v>
      </c>
      <c r="AX1524" s="13" t="s">
        <v>83</v>
      </c>
      <c r="AY1524" s="60" t="s">
        <v>216</v>
      </c>
    </row>
    <row r="1525" spans="1:51" s="13" customFormat="1" ht="12">
      <c r="A1525" s="140"/>
      <c r="B1525" s="141"/>
      <c r="C1525" s="140"/>
      <c r="D1525" s="137" t="s">
        <v>225</v>
      </c>
      <c r="E1525" s="142" t="s">
        <v>1</v>
      </c>
      <c r="F1525" s="143" t="s">
        <v>1920</v>
      </c>
      <c r="G1525" s="140"/>
      <c r="H1525" s="144">
        <v>6.65</v>
      </c>
      <c r="I1525" s="61"/>
      <c r="J1525" s="140"/>
      <c r="K1525" s="140"/>
      <c r="L1525" s="194"/>
      <c r="M1525" s="140"/>
      <c r="N1525" s="140"/>
      <c r="O1525" s="140"/>
      <c r="P1525" s="140"/>
      <c r="Q1525" s="140"/>
      <c r="R1525" s="140"/>
      <c r="S1525" s="140"/>
      <c r="T1525" s="140"/>
      <c r="U1525" s="140"/>
      <c r="V1525" s="140"/>
      <c r="W1525" s="231"/>
      <c r="AT1525" s="60" t="s">
        <v>225</v>
      </c>
      <c r="AU1525" s="60" t="s">
        <v>93</v>
      </c>
      <c r="AV1525" s="13" t="s">
        <v>93</v>
      </c>
      <c r="AW1525" s="13" t="s">
        <v>38</v>
      </c>
      <c r="AX1525" s="13" t="s">
        <v>83</v>
      </c>
      <c r="AY1525" s="60" t="s">
        <v>216</v>
      </c>
    </row>
    <row r="1526" spans="1:51" s="13" customFormat="1" ht="12">
      <c r="A1526" s="140"/>
      <c r="B1526" s="141"/>
      <c r="C1526" s="140"/>
      <c r="D1526" s="137" t="s">
        <v>225</v>
      </c>
      <c r="E1526" s="142" t="s">
        <v>1</v>
      </c>
      <c r="F1526" s="143" t="s">
        <v>1921</v>
      </c>
      <c r="G1526" s="140"/>
      <c r="H1526" s="144">
        <v>3.26</v>
      </c>
      <c r="I1526" s="61"/>
      <c r="J1526" s="140"/>
      <c r="K1526" s="140"/>
      <c r="L1526" s="194"/>
      <c r="M1526" s="140"/>
      <c r="N1526" s="140"/>
      <c r="O1526" s="140"/>
      <c r="P1526" s="140"/>
      <c r="Q1526" s="140"/>
      <c r="R1526" s="140"/>
      <c r="S1526" s="140"/>
      <c r="T1526" s="140"/>
      <c r="U1526" s="140"/>
      <c r="V1526" s="140"/>
      <c r="W1526" s="231"/>
      <c r="AT1526" s="60" t="s">
        <v>225</v>
      </c>
      <c r="AU1526" s="60" t="s">
        <v>93</v>
      </c>
      <c r="AV1526" s="13" t="s">
        <v>93</v>
      </c>
      <c r="AW1526" s="13" t="s">
        <v>38</v>
      </c>
      <c r="AX1526" s="13" t="s">
        <v>83</v>
      </c>
      <c r="AY1526" s="60" t="s">
        <v>216</v>
      </c>
    </row>
    <row r="1527" spans="1:51" s="13" customFormat="1" ht="12">
      <c r="A1527" s="140"/>
      <c r="B1527" s="141"/>
      <c r="C1527" s="140"/>
      <c r="D1527" s="137" t="s">
        <v>225</v>
      </c>
      <c r="E1527" s="142" t="s">
        <v>1</v>
      </c>
      <c r="F1527" s="143" t="s">
        <v>1922</v>
      </c>
      <c r="G1527" s="140"/>
      <c r="H1527" s="144">
        <v>4.89</v>
      </c>
      <c r="I1527" s="61"/>
      <c r="J1527" s="140"/>
      <c r="K1527" s="140"/>
      <c r="L1527" s="194"/>
      <c r="M1527" s="140"/>
      <c r="N1527" s="140"/>
      <c r="O1527" s="140"/>
      <c r="P1527" s="140"/>
      <c r="Q1527" s="140"/>
      <c r="R1527" s="140"/>
      <c r="S1527" s="140"/>
      <c r="T1527" s="140"/>
      <c r="U1527" s="140"/>
      <c r="V1527" s="140"/>
      <c r="W1527" s="231"/>
      <c r="AT1527" s="60" t="s">
        <v>225</v>
      </c>
      <c r="AU1527" s="60" t="s">
        <v>93</v>
      </c>
      <c r="AV1527" s="13" t="s">
        <v>93</v>
      </c>
      <c r="AW1527" s="13" t="s">
        <v>38</v>
      </c>
      <c r="AX1527" s="13" t="s">
        <v>83</v>
      </c>
      <c r="AY1527" s="60" t="s">
        <v>216</v>
      </c>
    </row>
    <row r="1528" spans="1:51" s="13" customFormat="1" ht="12">
      <c r="A1528" s="140"/>
      <c r="B1528" s="141"/>
      <c r="C1528" s="140"/>
      <c r="D1528" s="137" t="s">
        <v>225</v>
      </c>
      <c r="E1528" s="142" t="s">
        <v>1</v>
      </c>
      <c r="F1528" s="143" t="s">
        <v>1923</v>
      </c>
      <c r="G1528" s="140"/>
      <c r="H1528" s="144">
        <v>27.8</v>
      </c>
      <c r="I1528" s="61"/>
      <c r="J1528" s="140"/>
      <c r="K1528" s="140"/>
      <c r="L1528" s="194"/>
      <c r="M1528" s="140"/>
      <c r="N1528" s="140"/>
      <c r="O1528" s="140"/>
      <c r="P1528" s="140"/>
      <c r="Q1528" s="140"/>
      <c r="R1528" s="140"/>
      <c r="S1528" s="140"/>
      <c r="T1528" s="140"/>
      <c r="U1528" s="140"/>
      <c r="V1528" s="140"/>
      <c r="W1528" s="231"/>
      <c r="AT1528" s="60" t="s">
        <v>225</v>
      </c>
      <c r="AU1528" s="60" t="s">
        <v>93</v>
      </c>
      <c r="AV1528" s="13" t="s">
        <v>93</v>
      </c>
      <c r="AW1528" s="13" t="s">
        <v>38</v>
      </c>
      <c r="AX1528" s="13" t="s">
        <v>83</v>
      </c>
      <c r="AY1528" s="60" t="s">
        <v>216</v>
      </c>
    </row>
    <row r="1529" spans="1:51" s="13" customFormat="1" ht="12">
      <c r="A1529" s="140"/>
      <c r="B1529" s="141"/>
      <c r="C1529" s="140"/>
      <c r="D1529" s="137" t="s">
        <v>225</v>
      </c>
      <c r="E1529" s="142" t="s">
        <v>1</v>
      </c>
      <c r="F1529" s="143" t="s">
        <v>1924</v>
      </c>
      <c r="G1529" s="140"/>
      <c r="H1529" s="144">
        <v>4.89</v>
      </c>
      <c r="I1529" s="61"/>
      <c r="J1529" s="140"/>
      <c r="K1529" s="140"/>
      <c r="L1529" s="194"/>
      <c r="M1529" s="140"/>
      <c r="N1529" s="140"/>
      <c r="O1529" s="140"/>
      <c r="P1529" s="140"/>
      <c r="Q1529" s="140"/>
      <c r="R1529" s="140"/>
      <c r="S1529" s="140"/>
      <c r="T1529" s="140"/>
      <c r="U1529" s="140"/>
      <c r="V1529" s="140"/>
      <c r="W1529" s="231"/>
      <c r="AT1529" s="60" t="s">
        <v>225</v>
      </c>
      <c r="AU1529" s="60" t="s">
        <v>93</v>
      </c>
      <c r="AV1529" s="13" t="s">
        <v>93</v>
      </c>
      <c r="AW1529" s="13" t="s">
        <v>38</v>
      </c>
      <c r="AX1529" s="13" t="s">
        <v>83</v>
      </c>
      <c r="AY1529" s="60" t="s">
        <v>216</v>
      </c>
    </row>
    <row r="1530" spans="1:51" s="13" customFormat="1" ht="12">
      <c r="A1530" s="140"/>
      <c r="B1530" s="141"/>
      <c r="C1530" s="140"/>
      <c r="D1530" s="137" t="s">
        <v>225</v>
      </c>
      <c r="E1530" s="142" t="s">
        <v>1</v>
      </c>
      <c r="F1530" s="143" t="s">
        <v>1925</v>
      </c>
      <c r="G1530" s="140"/>
      <c r="H1530" s="144">
        <v>23.53</v>
      </c>
      <c r="I1530" s="61"/>
      <c r="J1530" s="140"/>
      <c r="K1530" s="140"/>
      <c r="L1530" s="194"/>
      <c r="M1530" s="140"/>
      <c r="N1530" s="140"/>
      <c r="O1530" s="140"/>
      <c r="P1530" s="140"/>
      <c r="Q1530" s="140"/>
      <c r="R1530" s="140"/>
      <c r="S1530" s="140"/>
      <c r="T1530" s="140"/>
      <c r="U1530" s="140"/>
      <c r="V1530" s="140"/>
      <c r="W1530" s="231"/>
      <c r="AT1530" s="60" t="s">
        <v>225</v>
      </c>
      <c r="AU1530" s="60" t="s">
        <v>93</v>
      </c>
      <c r="AV1530" s="13" t="s">
        <v>93</v>
      </c>
      <c r="AW1530" s="13" t="s">
        <v>38</v>
      </c>
      <c r="AX1530" s="13" t="s">
        <v>83</v>
      </c>
      <c r="AY1530" s="60" t="s">
        <v>216</v>
      </c>
    </row>
    <row r="1531" spans="1:51" s="13" customFormat="1" ht="12">
      <c r="A1531" s="140"/>
      <c r="B1531" s="141"/>
      <c r="C1531" s="140"/>
      <c r="D1531" s="137" t="s">
        <v>225</v>
      </c>
      <c r="E1531" s="142" t="s">
        <v>1</v>
      </c>
      <c r="F1531" s="143" t="s">
        <v>1926</v>
      </c>
      <c r="G1531" s="140"/>
      <c r="H1531" s="144">
        <v>6.59</v>
      </c>
      <c r="I1531" s="61"/>
      <c r="J1531" s="140"/>
      <c r="K1531" s="140"/>
      <c r="L1531" s="194"/>
      <c r="M1531" s="140"/>
      <c r="N1531" s="140"/>
      <c r="O1531" s="140"/>
      <c r="P1531" s="140"/>
      <c r="Q1531" s="140"/>
      <c r="R1531" s="140"/>
      <c r="S1531" s="140"/>
      <c r="T1531" s="140"/>
      <c r="U1531" s="140"/>
      <c r="V1531" s="140"/>
      <c r="W1531" s="231"/>
      <c r="AT1531" s="60" t="s">
        <v>225</v>
      </c>
      <c r="AU1531" s="60" t="s">
        <v>93</v>
      </c>
      <c r="AV1531" s="13" t="s">
        <v>93</v>
      </c>
      <c r="AW1531" s="13" t="s">
        <v>38</v>
      </c>
      <c r="AX1531" s="13" t="s">
        <v>83</v>
      </c>
      <c r="AY1531" s="60" t="s">
        <v>216</v>
      </c>
    </row>
    <row r="1532" spans="1:51" s="14" customFormat="1" ht="12">
      <c r="A1532" s="145"/>
      <c r="B1532" s="146"/>
      <c r="C1532" s="145"/>
      <c r="D1532" s="137" t="s">
        <v>225</v>
      </c>
      <c r="E1532" s="147" t="s">
        <v>154</v>
      </c>
      <c r="F1532" s="148" t="s">
        <v>229</v>
      </c>
      <c r="G1532" s="145"/>
      <c r="H1532" s="149">
        <v>143.61</v>
      </c>
      <c r="I1532" s="63"/>
      <c r="J1532" s="145"/>
      <c r="K1532" s="145"/>
      <c r="L1532" s="200"/>
      <c r="M1532" s="145"/>
      <c r="N1532" s="145"/>
      <c r="O1532" s="145"/>
      <c r="P1532" s="145"/>
      <c r="Q1532" s="145"/>
      <c r="R1532" s="145"/>
      <c r="S1532" s="145"/>
      <c r="T1532" s="145"/>
      <c r="U1532" s="145"/>
      <c r="V1532" s="145"/>
      <c r="W1532" s="235"/>
      <c r="AT1532" s="62" t="s">
        <v>225</v>
      </c>
      <c r="AU1532" s="62" t="s">
        <v>93</v>
      </c>
      <c r="AV1532" s="14" t="s">
        <v>223</v>
      </c>
      <c r="AW1532" s="14" t="s">
        <v>38</v>
      </c>
      <c r="AX1532" s="14" t="s">
        <v>91</v>
      </c>
      <c r="AY1532" s="62" t="s">
        <v>216</v>
      </c>
    </row>
    <row r="1533" spans="1:65" s="2" customFormat="1" ht="24.2" customHeight="1">
      <c r="A1533" s="83"/>
      <c r="B1533" s="84"/>
      <c r="C1533" s="130" t="s">
        <v>1927</v>
      </c>
      <c r="D1533" s="130" t="s">
        <v>218</v>
      </c>
      <c r="E1533" s="131" t="s">
        <v>1928</v>
      </c>
      <c r="F1533" s="132" t="s">
        <v>1929</v>
      </c>
      <c r="G1533" s="133" t="s">
        <v>221</v>
      </c>
      <c r="H1533" s="134">
        <v>143.61</v>
      </c>
      <c r="I1533" s="57"/>
      <c r="J1533" s="187">
        <f>ROUND(I1533*H1533,2)</f>
        <v>0</v>
      </c>
      <c r="K1533" s="132" t="s">
        <v>222</v>
      </c>
      <c r="L1533" s="188">
        <f>J1533</f>
        <v>0</v>
      </c>
      <c r="M1533" s="217"/>
      <c r="N1533" s="217"/>
      <c r="O1533" s="217"/>
      <c r="P1533" s="217"/>
      <c r="Q1533" s="217"/>
      <c r="R1533" s="217"/>
      <c r="S1533" s="217"/>
      <c r="T1533" s="217"/>
      <c r="U1533" s="217"/>
      <c r="V1533" s="217"/>
      <c r="W1533" s="249"/>
      <c r="X1533" s="26"/>
      <c r="Y1533" s="26"/>
      <c r="Z1533" s="26"/>
      <c r="AA1533" s="26"/>
      <c r="AB1533" s="26"/>
      <c r="AC1533" s="26"/>
      <c r="AD1533" s="26"/>
      <c r="AE1533" s="26"/>
      <c r="AR1533" s="58" t="s">
        <v>312</v>
      </c>
      <c r="AT1533" s="58" t="s">
        <v>218</v>
      </c>
      <c r="AU1533" s="58" t="s">
        <v>93</v>
      </c>
      <c r="AY1533" s="18" t="s">
        <v>216</v>
      </c>
      <c r="BE1533" s="59">
        <f>IF(N1533="základní",J1533,0)</f>
        <v>0</v>
      </c>
      <c r="BF1533" s="59">
        <f>IF(N1533="snížená",J1533,0)</f>
        <v>0</v>
      </c>
      <c r="BG1533" s="59">
        <f>IF(N1533="zákl. přenesená",J1533,0)</f>
        <v>0</v>
      </c>
      <c r="BH1533" s="59">
        <f>IF(N1533="sníž. přenesená",J1533,0)</f>
        <v>0</v>
      </c>
      <c r="BI1533" s="59">
        <f>IF(N1533="nulová",J1533,0)</f>
        <v>0</v>
      </c>
      <c r="BJ1533" s="18" t="s">
        <v>91</v>
      </c>
      <c r="BK1533" s="59">
        <f>ROUND(I1533*H1533,2)</f>
        <v>0</v>
      </c>
      <c r="BL1533" s="18" t="s">
        <v>312</v>
      </c>
      <c r="BM1533" s="58" t="s">
        <v>1930</v>
      </c>
    </row>
    <row r="1534" spans="1:51" s="13" customFormat="1" ht="12">
      <c r="A1534" s="140"/>
      <c r="B1534" s="141"/>
      <c r="C1534" s="140"/>
      <c r="D1534" s="137" t="s">
        <v>225</v>
      </c>
      <c r="E1534" s="142" t="s">
        <v>1</v>
      </c>
      <c r="F1534" s="143" t="s">
        <v>154</v>
      </c>
      <c r="G1534" s="140"/>
      <c r="H1534" s="144">
        <v>143.61</v>
      </c>
      <c r="I1534" s="61"/>
      <c r="J1534" s="140"/>
      <c r="K1534" s="140"/>
      <c r="L1534" s="194"/>
      <c r="M1534" s="140"/>
      <c r="N1534" s="140"/>
      <c r="O1534" s="140"/>
      <c r="P1534" s="140"/>
      <c r="Q1534" s="140"/>
      <c r="R1534" s="140"/>
      <c r="S1534" s="140"/>
      <c r="T1534" s="140"/>
      <c r="U1534" s="140"/>
      <c r="V1534" s="140"/>
      <c r="W1534" s="231"/>
      <c r="AT1534" s="60" t="s">
        <v>225</v>
      </c>
      <c r="AU1534" s="60" t="s">
        <v>93</v>
      </c>
      <c r="AV1534" s="13" t="s">
        <v>93</v>
      </c>
      <c r="AW1534" s="13" t="s">
        <v>38</v>
      </c>
      <c r="AX1534" s="13" t="s">
        <v>91</v>
      </c>
      <c r="AY1534" s="60" t="s">
        <v>216</v>
      </c>
    </row>
    <row r="1535" spans="1:65" s="2" customFormat="1" ht="16.5" customHeight="1">
      <c r="A1535" s="83"/>
      <c r="B1535" s="84"/>
      <c r="C1535" s="252" t="s">
        <v>1931</v>
      </c>
      <c r="D1535" s="252" t="s">
        <v>295</v>
      </c>
      <c r="E1535" s="253" t="s">
        <v>1932</v>
      </c>
      <c r="F1535" s="254" t="s">
        <v>1933</v>
      </c>
      <c r="G1535" s="255" t="s">
        <v>221</v>
      </c>
      <c r="H1535" s="256">
        <v>157.971</v>
      </c>
      <c r="I1535" s="66"/>
      <c r="J1535" s="280">
        <f>ROUND(I1535*H1535,2)</f>
        <v>0</v>
      </c>
      <c r="K1535" s="254" t="s">
        <v>222</v>
      </c>
      <c r="L1535" s="281">
        <f>J1535</f>
        <v>0</v>
      </c>
      <c r="M1535" s="290"/>
      <c r="N1535" s="290"/>
      <c r="O1535" s="290"/>
      <c r="P1535" s="290"/>
      <c r="Q1535" s="290"/>
      <c r="R1535" s="290"/>
      <c r="S1535" s="290"/>
      <c r="T1535" s="290"/>
      <c r="U1535" s="290"/>
      <c r="V1535" s="290"/>
      <c r="W1535" s="291"/>
      <c r="X1535" s="26"/>
      <c r="Y1535" s="26"/>
      <c r="Z1535" s="26"/>
      <c r="AA1535" s="26"/>
      <c r="AB1535" s="26"/>
      <c r="AC1535" s="26"/>
      <c r="AD1535" s="26"/>
      <c r="AE1535" s="26"/>
      <c r="AR1535" s="58" t="s">
        <v>438</v>
      </c>
      <c r="AT1535" s="58" t="s">
        <v>295</v>
      </c>
      <c r="AU1535" s="58" t="s">
        <v>93</v>
      </c>
      <c r="AY1535" s="18" t="s">
        <v>216</v>
      </c>
      <c r="BE1535" s="59">
        <f>IF(N1535="základní",J1535,0)</f>
        <v>0</v>
      </c>
      <c r="BF1535" s="59">
        <f>IF(N1535="snížená",J1535,0)</f>
        <v>0</v>
      </c>
      <c r="BG1535" s="59">
        <f>IF(N1535="zákl. přenesená",J1535,0)</f>
        <v>0</v>
      </c>
      <c r="BH1535" s="59">
        <f>IF(N1535="sníž. přenesená",J1535,0)</f>
        <v>0</v>
      </c>
      <c r="BI1535" s="59">
        <f>IF(N1535="nulová",J1535,0)</f>
        <v>0</v>
      </c>
      <c r="BJ1535" s="18" t="s">
        <v>91</v>
      </c>
      <c r="BK1535" s="59">
        <f>ROUND(I1535*H1535,2)</f>
        <v>0</v>
      </c>
      <c r="BL1535" s="18" t="s">
        <v>312</v>
      </c>
      <c r="BM1535" s="58" t="s">
        <v>1934</v>
      </c>
    </row>
    <row r="1536" spans="1:51" s="13" customFormat="1" ht="12">
      <c r="A1536" s="140"/>
      <c r="B1536" s="141"/>
      <c r="C1536" s="140"/>
      <c r="D1536" s="137" t="s">
        <v>225</v>
      </c>
      <c r="E1536" s="140"/>
      <c r="F1536" s="143" t="s">
        <v>1935</v>
      </c>
      <c r="G1536" s="140"/>
      <c r="H1536" s="144">
        <v>157.971</v>
      </c>
      <c r="I1536" s="61"/>
      <c r="J1536" s="140"/>
      <c r="K1536" s="140"/>
      <c r="L1536" s="194"/>
      <c r="M1536" s="140"/>
      <c r="N1536" s="140"/>
      <c r="O1536" s="140"/>
      <c r="P1536" s="140"/>
      <c r="Q1536" s="140"/>
      <c r="R1536" s="140"/>
      <c r="S1536" s="140"/>
      <c r="T1536" s="140"/>
      <c r="U1536" s="140"/>
      <c r="V1536" s="140"/>
      <c r="W1536" s="231"/>
      <c r="AT1536" s="60" t="s">
        <v>225</v>
      </c>
      <c r="AU1536" s="60" t="s">
        <v>93</v>
      </c>
      <c r="AV1536" s="13" t="s">
        <v>93</v>
      </c>
      <c r="AW1536" s="13" t="s">
        <v>3</v>
      </c>
      <c r="AX1536" s="13" t="s">
        <v>91</v>
      </c>
      <c r="AY1536" s="60" t="s">
        <v>216</v>
      </c>
    </row>
    <row r="1537" spans="1:65" s="2" customFormat="1" ht="33" customHeight="1">
      <c r="A1537" s="83"/>
      <c r="B1537" s="84"/>
      <c r="C1537" s="130" t="s">
        <v>1936</v>
      </c>
      <c r="D1537" s="130" t="s">
        <v>218</v>
      </c>
      <c r="E1537" s="131" t="s">
        <v>1937</v>
      </c>
      <c r="F1537" s="132" t="s">
        <v>1938</v>
      </c>
      <c r="G1537" s="133" t="s">
        <v>221</v>
      </c>
      <c r="H1537" s="134">
        <v>143.61</v>
      </c>
      <c r="I1537" s="57"/>
      <c r="J1537" s="187">
        <f>ROUND(I1537*H1537,2)</f>
        <v>0</v>
      </c>
      <c r="K1537" s="132" t="s">
        <v>222</v>
      </c>
      <c r="L1537" s="188">
        <f>J1537</f>
        <v>0</v>
      </c>
      <c r="M1537" s="217"/>
      <c r="N1537" s="217"/>
      <c r="O1537" s="217"/>
      <c r="P1537" s="217"/>
      <c r="Q1537" s="217"/>
      <c r="R1537" s="217"/>
      <c r="S1537" s="217"/>
      <c r="T1537" s="217"/>
      <c r="U1537" s="217"/>
      <c r="V1537" s="217"/>
      <c r="W1537" s="249"/>
      <c r="X1537" s="26"/>
      <c r="Y1537" s="26"/>
      <c r="Z1537" s="26"/>
      <c r="AA1537" s="26"/>
      <c r="AB1537" s="26"/>
      <c r="AC1537" s="26"/>
      <c r="AD1537" s="26"/>
      <c r="AE1537" s="26"/>
      <c r="AR1537" s="58" t="s">
        <v>312</v>
      </c>
      <c r="AT1537" s="58" t="s">
        <v>218</v>
      </c>
      <c r="AU1537" s="58" t="s">
        <v>93</v>
      </c>
      <c r="AY1537" s="18" t="s">
        <v>216</v>
      </c>
      <c r="BE1537" s="59">
        <f>IF(N1537="základní",J1537,0)</f>
        <v>0</v>
      </c>
      <c r="BF1537" s="59">
        <f>IF(N1537="snížená",J1537,0)</f>
        <v>0</v>
      </c>
      <c r="BG1537" s="59">
        <f>IF(N1537="zákl. přenesená",J1537,0)</f>
        <v>0</v>
      </c>
      <c r="BH1537" s="59">
        <f>IF(N1537="sníž. přenesená",J1537,0)</f>
        <v>0</v>
      </c>
      <c r="BI1537" s="59">
        <f>IF(N1537="nulová",J1537,0)</f>
        <v>0</v>
      </c>
      <c r="BJ1537" s="18" t="s">
        <v>91</v>
      </c>
      <c r="BK1537" s="59">
        <f>ROUND(I1537*H1537,2)</f>
        <v>0</v>
      </c>
      <c r="BL1537" s="18" t="s">
        <v>312</v>
      </c>
      <c r="BM1537" s="58" t="s">
        <v>1939</v>
      </c>
    </row>
    <row r="1538" spans="1:51" s="13" customFormat="1" ht="12">
      <c r="A1538" s="140"/>
      <c r="B1538" s="141"/>
      <c r="C1538" s="140"/>
      <c r="D1538" s="137" t="s">
        <v>225</v>
      </c>
      <c r="E1538" s="142" t="s">
        <v>1</v>
      </c>
      <c r="F1538" s="143" t="s">
        <v>154</v>
      </c>
      <c r="G1538" s="140"/>
      <c r="H1538" s="144">
        <v>143.61</v>
      </c>
      <c r="I1538" s="61"/>
      <c r="J1538" s="140"/>
      <c r="K1538" s="140"/>
      <c r="L1538" s="194"/>
      <c r="M1538" s="140"/>
      <c r="N1538" s="140"/>
      <c r="O1538" s="140"/>
      <c r="P1538" s="140"/>
      <c r="Q1538" s="140"/>
      <c r="R1538" s="140"/>
      <c r="S1538" s="140"/>
      <c r="T1538" s="140"/>
      <c r="U1538" s="140"/>
      <c r="V1538" s="140"/>
      <c r="W1538" s="231"/>
      <c r="AT1538" s="60" t="s">
        <v>225</v>
      </c>
      <c r="AU1538" s="60" t="s">
        <v>93</v>
      </c>
      <c r="AV1538" s="13" t="s">
        <v>93</v>
      </c>
      <c r="AW1538" s="13" t="s">
        <v>38</v>
      </c>
      <c r="AX1538" s="13" t="s">
        <v>91</v>
      </c>
      <c r="AY1538" s="60" t="s">
        <v>216</v>
      </c>
    </row>
    <row r="1539" spans="1:65" s="2" customFormat="1" ht="24.2" customHeight="1">
      <c r="A1539" s="83"/>
      <c r="B1539" s="84"/>
      <c r="C1539" s="130" t="s">
        <v>1940</v>
      </c>
      <c r="D1539" s="130" t="s">
        <v>218</v>
      </c>
      <c r="E1539" s="131" t="s">
        <v>1941</v>
      </c>
      <c r="F1539" s="132" t="s">
        <v>1942</v>
      </c>
      <c r="G1539" s="133" t="s">
        <v>237</v>
      </c>
      <c r="H1539" s="134">
        <v>294.963</v>
      </c>
      <c r="I1539" s="57"/>
      <c r="J1539" s="187">
        <f>ROUND(I1539*H1539,2)</f>
        <v>0</v>
      </c>
      <c r="K1539" s="132" t="s">
        <v>222</v>
      </c>
      <c r="L1539" s="188">
        <f>J1539</f>
        <v>0</v>
      </c>
      <c r="M1539" s="217"/>
      <c r="N1539" s="217"/>
      <c r="O1539" s="217"/>
      <c r="P1539" s="217"/>
      <c r="Q1539" s="217"/>
      <c r="R1539" s="217"/>
      <c r="S1539" s="217"/>
      <c r="T1539" s="217"/>
      <c r="U1539" s="217"/>
      <c r="V1539" s="217"/>
      <c r="W1539" s="249"/>
      <c r="X1539" s="26"/>
      <c r="Y1539" s="26"/>
      <c r="Z1539" s="26"/>
      <c r="AA1539" s="26"/>
      <c r="AB1539" s="26"/>
      <c r="AC1539" s="26"/>
      <c r="AD1539" s="26"/>
      <c r="AE1539" s="26"/>
      <c r="AR1539" s="58" t="s">
        <v>312</v>
      </c>
      <c r="AT1539" s="58" t="s">
        <v>218</v>
      </c>
      <c r="AU1539" s="58" t="s">
        <v>93</v>
      </c>
      <c r="AY1539" s="18" t="s">
        <v>216</v>
      </c>
      <c r="BE1539" s="59">
        <f>IF(N1539="základní",J1539,0)</f>
        <v>0</v>
      </c>
      <c r="BF1539" s="59">
        <f>IF(N1539="snížená",J1539,0)</f>
        <v>0</v>
      </c>
      <c r="BG1539" s="59">
        <f>IF(N1539="zákl. přenesená",J1539,0)</f>
        <v>0</v>
      </c>
      <c r="BH1539" s="59">
        <f>IF(N1539="sníž. přenesená",J1539,0)</f>
        <v>0</v>
      </c>
      <c r="BI1539" s="59">
        <f>IF(N1539="nulová",J1539,0)</f>
        <v>0</v>
      </c>
      <c r="BJ1539" s="18" t="s">
        <v>91</v>
      </c>
      <c r="BK1539" s="59">
        <f>ROUND(I1539*H1539,2)</f>
        <v>0</v>
      </c>
      <c r="BL1539" s="18" t="s">
        <v>312</v>
      </c>
      <c r="BM1539" s="58" t="s">
        <v>1943</v>
      </c>
    </row>
    <row r="1540" spans="1:51" s="13" customFormat="1" ht="12">
      <c r="A1540" s="140"/>
      <c r="B1540" s="141"/>
      <c r="C1540" s="140"/>
      <c r="D1540" s="137" t="s">
        <v>225</v>
      </c>
      <c r="E1540" s="142" t="s">
        <v>1</v>
      </c>
      <c r="F1540" s="143" t="s">
        <v>1944</v>
      </c>
      <c r="G1540" s="140"/>
      <c r="H1540" s="144">
        <v>9.22</v>
      </c>
      <c r="I1540" s="61"/>
      <c r="J1540" s="140"/>
      <c r="K1540" s="140"/>
      <c r="L1540" s="194"/>
      <c r="M1540" s="140"/>
      <c r="N1540" s="140"/>
      <c r="O1540" s="140"/>
      <c r="P1540" s="140"/>
      <c r="Q1540" s="140"/>
      <c r="R1540" s="140"/>
      <c r="S1540" s="140"/>
      <c r="T1540" s="140"/>
      <c r="U1540" s="140"/>
      <c r="V1540" s="140"/>
      <c r="W1540" s="231"/>
      <c r="AT1540" s="60" t="s">
        <v>225</v>
      </c>
      <c r="AU1540" s="60" t="s">
        <v>93</v>
      </c>
      <c r="AV1540" s="13" t="s">
        <v>93</v>
      </c>
      <c r="AW1540" s="13" t="s">
        <v>38</v>
      </c>
      <c r="AX1540" s="13" t="s">
        <v>83</v>
      </c>
      <c r="AY1540" s="60" t="s">
        <v>216</v>
      </c>
    </row>
    <row r="1541" spans="1:51" s="13" customFormat="1" ht="12">
      <c r="A1541" s="140"/>
      <c r="B1541" s="141"/>
      <c r="C1541" s="140"/>
      <c r="D1541" s="137" t="s">
        <v>225</v>
      </c>
      <c r="E1541" s="142" t="s">
        <v>1</v>
      </c>
      <c r="F1541" s="143" t="s">
        <v>1945</v>
      </c>
      <c r="G1541" s="140"/>
      <c r="H1541" s="144">
        <v>11.734</v>
      </c>
      <c r="I1541" s="61"/>
      <c r="J1541" s="140"/>
      <c r="K1541" s="140"/>
      <c r="L1541" s="194"/>
      <c r="M1541" s="140"/>
      <c r="N1541" s="140"/>
      <c r="O1541" s="140"/>
      <c r="P1541" s="140"/>
      <c r="Q1541" s="140"/>
      <c r="R1541" s="140"/>
      <c r="S1541" s="140"/>
      <c r="T1541" s="140"/>
      <c r="U1541" s="140"/>
      <c r="V1541" s="140"/>
      <c r="W1541" s="231"/>
      <c r="AT1541" s="60" t="s">
        <v>225</v>
      </c>
      <c r="AU1541" s="60" t="s">
        <v>93</v>
      </c>
      <c r="AV1541" s="13" t="s">
        <v>93</v>
      </c>
      <c r="AW1541" s="13" t="s">
        <v>38</v>
      </c>
      <c r="AX1541" s="13" t="s">
        <v>83</v>
      </c>
      <c r="AY1541" s="60" t="s">
        <v>216</v>
      </c>
    </row>
    <row r="1542" spans="1:51" s="13" customFormat="1" ht="12">
      <c r="A1542" s="140"/>
      <c r="B1542" s="141"/>
      <c r="C1542" s="140"/>
      <c r="D1542" s="137" t="s">
        <v>225</v>
      </c>
      <c r="E1542" s="142" t="s">
        <v>1</v>
      </c>
      <c r="F1542" s="143" t="s">
        <v>1946</v>
      </c>
      <c r="G1542" s="140"/>
      <c r="H1542" s="144">
        <v>11.79</v>
      </c>
      <c r="I1542" s="61"/>
      <c r="J1542" s="140"/>
      <c r="K1542" s="140"/>
      <c r="L1542" s="194"/>
      <c r="M1542" s="140"/>
      <c r="N1542" s="140"/>
      <c r="O1542" s="140"/>
      <c r="P1542" s="140"/>
      <c r="Q1542" s="140"/>
      <c r="R1542" s="140"/>
      <c r="S1542" s="140"/>
      <c r="T1542" s="140"/>
      <c r="U1542" s="140"/>
      <c r="V1542" s="140"/>
      <c r="W1542" s="231"/>
      <c r="AT1542" s="60" t="s">
        <v>225</v>
      </c>
      <c r="AU1542" s="60" t="s">
        <v>93</v>
      </c>
      <c r="AV1542" s="13" t="s">
        <v>93</v>
      </c>
      <c r="AW1542" s="13" t="s">
        <v>38</v>
      </c>
      <c r="AX1542" s="13" t="s">
        <v>83</v>
      </c>
      <c r="AY1542" s="60" t="s">
        <v>216</v>
      </c>
    </row>
    <row r="1543" spans="1:51" s="13" customFormat="1" ht="12">
      <c r="A1543" s="140"/>
      <c r="B1543" s="141"/>
      <c r="C1543" s="140"/>
      <c r="D1543" s="137" t="s">
        <v>225</v>
      </c>
      <c r="E1543" s="142" t="s">
        <v>1</v>
      </c>
      <c r="F1543" s="143" t="s">
        <v>1947</v>
      </c>
      <c r="G1543" s="140"/>
      <c r="H1543" s="144">
        <v>9.04</v>
      </c>
      <c r="I1543" s="61"/>
      <c r="J1543" s="140"/>
      <c r="K1543" s="140"/>
      <c r="L1543" s="194"/>
      <c r="M1543" s="140"/>
      <c r="N1543" s="140"/>
      <c r="O1543" s="140"/>
      <c r="P1543" s="140"/>
      <c r="Q1543" s="140"/>
      <c r="R1543" s="140"/>
      <c r="S1543" s="140"/>
      <c r="T1543" s="140"/>
      <c r="U1543" s="140"/>
      <c r="V1543" s="140"/>
      <c r="W1543" s="231"/>
      <c r="AT1543" s="60" t="s">
        <v>225</v>
      </c>
      <c r="AU1543" s="60" t="s">
        <v>93</v>
      </c>
      <c r="AV1543" s="13" t="s">
        <v>93</v>
      </c>
      <c r="AW1543" s="13" t="s">
        <v>38</v>
      </c>
      <c r="AX1543" s="13" t="s">
        <v>83</v>
      </c>
      <c r="AY1543" s="60" t="s">
        <v>216</v>
      </c>
    </row>
    <row r="1544" spans="1:51" s="13" customFormat="1" ht="12">
      <c r="A1544" s="140"/>
      <c r="B1544" s="141"/>
      <c r="C1544" s="140"/>
      <c r="D1544" s="137" t="s">
        <v>225</v>
      </c>
      <c r="E1544" s="142" t="s">
        <v>1</v>
      </c>
      <c r="F1544" s="143" t="s">
        <v>1948</v>
      </c>
      <c r="G1544" s="140"/>
      <c r="H1544" s="144">
        <v>9.22</v>
      </c>
      <c r="I1544" s="61"/>
      <c r="J1544" s="140"/>
      <c r="K1544" s="140"/>
      <c r="L1544" s="194"/>
      <c r="M1544" s="140"/>
      <c r="N1544" s="140"/>
      <c r="O1544" s="140"/>
      <c r="P1544" s="140"/>
      <c r="Q1544" s="140"/>
      <c r="R1544" s="140"/>
      <c r="S1544" s="140"/>
      <c r="T1544" s="140"/>
      <c r="U1544" s="140"/>
      <c r="V1544" s="140"/>
      <c r="W1544" s="231"/>
      <c r="AT1544" s="60" t="s">
        <v>225</v>
      </c>
      <c r="AU1544" s="60" t="s">
        <v>93</v>
      </c>
      <c r="AV1544" s="13" t="s">
        <v>93</v>
      </c>
      <c r="AW1544" s="13" t="s">
        <v>38</v>
      </c>
      <c r="AX1544" s="13" t="s">
        <v>83</v>
      </c>
      <c r="AY1544" s="60" t="s">
        <v>216</v>
      </c>
    </row>
    <row r="1545" spans="1:51" s="13" customFormat="1" ht="12">
      <c r="A1545" s="140"/>
      <c r="B1545" s="141"/>
      <c r="C1545" s="140"/>
      <c r="D1545" s="137" t="s">
        <v>225</v>
      </c>
      <c r="E1545" s="142" t="s">
        <v>1</v>
      </c>
      <c r="F1545" s="143" t="s">
        <v>1949</v>
      </c>
      <c r="G1545" s="140"/>
      <c r="H1545" s="144">
        <v>11.734</v>
      </c>
      <c r="I1545" s="61"/>
      <c r="J1545" s="140"/>
      <c r="K1545" s="140"/>
      <c r="L1545" s="194"/>
      <c r="M1545" s="140"/>
      <c r="N1545" s="140"/>
      <c r="O1545" s="140"/>
      <c r="P1545" s="140"/>
      <c r="Q1545" s="140"/>
      <c r="R1545" s="140"/>
      <c r="S1545" s="140"/>
      <c r="T1545" s="140"/>
      <c r="U1545" s="140"/>
      <c r="V1545" s="140"/>
      <c r="W1545" s="231"/>
      <c r="AT1545" s="60" t="s">
        <v>225</v>
      </c>
      <c r="AU1545" s="60" t="s">
        <v>93</v>
      </c>
      <c r="AV1545" s="13" t="s">
        <v>93</v>
      </c>
      <c r="AW1545" s="13" t="s">
        <v>38</v>
      </c>
      <c r="AX1545" s="13" t="s">
        <v>83</v>
      </c>
      <c r="AY1545" s="60" t="s">
        <v>216</v>
      </c>
    </row>
    <row r="1546" spans="1:51" s="13" customFormat="1" ht="12">
      <c r="A1546" s="140"/>
      <c r="B1546" s="141"/>
      <c r="C1546" s="140"/>
      <c r="D1546" s="137" t="s">
        <v>225</v>
      </c>
      <c r="E1546" s="142" t="s">
        <v>1</v>
      </c>
      <c r="F1546" s="143" t="s">
        <v>1950</v>
      </c>
      <c r="G1546" s="140"/>
      <c r="H1546" s="144">
        <v>11.79</v>
      </c>
      <c r="I1546" s="61"/>
      <c r="J1546" s="140"/>
      <c r="K1546" s="140"/>
      <c r="L1546" s="194"/>
      <c r="M1546" s="140"/>
      <c r="N1546" s="140"/>
      <c r="O1546" s="140"/>
      <c r="P1546" s="140"/>
      <c r="Q1546" s="140"/>
      <c r="R1546" s="140"/>
      <c r="S1546" s="140"/>
      <c r="T1546" s="140"/>
      <c r="U1546" s="140"/>
      <c r="V1546" s="140"/>
      <c r="W1546" s="231"/>
      <c r="AT1546" s="60" t="s">
        <v>225</v>
      </c>
      <c r="AU1546" s="60" t="s">
        <v>93</v>
      </c>
      <c r="AV1546" s="13" t="s">
        <v>93</v>
      </c>
      <c r="AW1546" s="13" t="s">
        <v>38</v>
      </c>
      <c r="AX1546" s="13" t="s">
        <v>83</v>
      </c>
      <c r="AY1546" s="60" t="s">
        <v>216</v>
      </c>
    </row>
    <row r="1547" spans="1:51" s="13" customFormat="1" ht="12">
      <c r="A1547" s="140"/>
      <c r="B1547" s="141"/>
      <c r="C1547" s="140"/>
      <c r="D1547" s="137" t="s">
        <v>225</v>
      </c>
      <c r="E1547" s="142" t="s">
        <v>1</v>
      </c>
      <c r="F1547" s="143" t="s">
        <v>1951</v>
      </c>
      <c r="G1547" s="140"/>
      <c r="H1547" s="144">
        <v>9.04</v>
      </c>
      <c r="I1547" s="61"/>
      <c r="J1547" s="140"/>
      <c r="K1547" s="140"/>
      <c r="L1547" s="194"/>
      <c r="M1547" s="140"/>
      <c r="N1547" s="140"/>
      <c r="O1547" s="140"/>
      <c r="P1547" s="140"/>
      <c r="Q1547" s="140"/>
      <c r="R1547" s="140"/>
      <c r="S1547" s="140"/>
      <c r="T1547" s="140"/>
      <c r="U1547" s="140"/>
      <c r="V1547" s="140"/>
      <c r="W1547" s="231"/>
      <c r="AT1547" s="60" t="s">
        <v>225</v>
      </c>
      <c r="AU1547" s="60" t="s">
        <v>93</v>
      </c>
      <c r="AV1547" s="13" t="s">
        <v>93</v>
      </c>
      <c r="AW1547" s="13" t="s">
        <v>38</v>
      </c>
      <c r="AX1547" s="13" t="s">
        <v>83</v>
      </c>
      <c r="AY1547" s="60" t="s">
        <v>216</v>
      </c>
    </row>
    <row r="1548" spans="1:51" s="13" customFormat="1" ht="12">
      <c r="A1548" s="140"/>
      <c r="B1548" s="141"/>
      <c r="C1548" s="140"/>
      <c r="D1548" s="137" t="s">
        <v>225</v>
      </c>
      <c r="E1548" s="142" t="s">
        <v>1</v>
      </c>
      <c r="F1548" s="143" t="s">
        <v>1952</v>
      </c>
      <c r="G1548" s="140"/>
      <c r="H1548" s="144">
        <v>9.22</v>
      </c>
      <c r="I1548" s="61"/>
      <c r="J1548" s="140"/>
      <c r="K1548" s="140"/>
      <c r="L1548" s="194"/>
      <c r="M1548" s="140"/>
      <c r="N1548" s="140"/>
      <c r="O1548" s="140"/>
      <c r="P1548" s="140"/>
      <c r="Q1548" s="140"/>
      <c r="R1548" s="140"/>
      <c r="S1548" s="140"/>
      <c r="T1548" s="140"/>
      <c r="U1548" s="140"/>
      <c r="V1548" s="140"/>
      <c r="W1548" s="231"/>
      <c r="AT1548" s="60" t="s">
        <v>225</v>
      </c>
      <c r="AU1548" s="60" t="s">
        <v>93</v>
      </c>
      <c r="AV1548" s="13" t="s">
        <v>93</v>
      </c>
      <c r="AW1548" s="13" t="s">
        <v>38</v>
      </c>
      <c r="AX1548" s="13" t="s">
        <v>83</v>
      </c>
      <c r="AY1548" s="60" t="s">
        <v>216</v>
      </c>
    </row>
    <row r="1549" spans="1:51" s="13" customFormat="1" ht="12">
      <c r="A1549" s="140"/>
      <c r="B1549" s="141"/>
      <c r="C1549" s="140"/>
      <c r="D1549" s="137" t="s">
        <v>225</v>
      </c>
      <c r="E1549" s="142" t="s">
        <v>1</v>
      </c>
      <c r="F1549" s="143" t="s">
        <v>1953</v>
      </c>
      <c r="G1549" s="140"/>
      <c r="H1549" s="144">
        <v>9.04</v>
      </c>
      <c r="I1549" s="61"/>
      <c r="J1549" s="140"/>
      <c r="K1549" s="140"/>
      <c r="L1549" s="194"/>
      <c r="M1549" s="140"/>
      <c r="N1549" s="140"/>
      <c r="O1549" s="140"/>
      <c r="P1549" s="140"/>
      <c r="Q1549" s="140"/>
      <c r="R1549" s="140"/>
      <c r="S1549" s="140"/>
      <c r="T1549" s="140"/>
      <c r="U1549" s="140"/>
      <c r="V1549" s="140"/>
      <c r="W1549" s="231"/>
      <c r="AT1549" s="60" t="s">
        <v>225</v>
      </c>
      <c r="AU1549" s="60" t="s">
        <v>93</v>
      </c>
      <c r="AV1549" s="13" t="s">
        <v>93</v>
      </c>
      <c r="AW1549" s="13" t="s">
        <v>38</v>
      </c>
      <c r="AX1549" s="13" t="s">
        <v>83</v>
      </c>
      <c r="AY1549" s="60" t="s">
        <v>216</v>
      </c>
    </row>
    <row r="1550" spans="1:51" s="13" customFormat="1" ht="12">
      <c r="A1550" s="140"/>
      <c r="B1550" s="141"/>
      <c r="C1550" s="140"/>
      <c r="D1550" s="137" t="s">
        <v>225</v>
      </c>
      <c r="E1550" s="142" t="s">
        <v>1</v>
      </c>
      <c r="F1550" s="143" t="s">
        <v>1954</v>
      </c>
      <c r="G1550" s="140"/>
      <c r="H1550" s="144">
        <v>9.22</v>
      </c>
      <c r="I1550" s="61"/>
      <c r="J1550" s="140"/>
      <c r="K1550" s="140"/>
      <c r="L1550" s="194"/>
      <c r="M1550" s="140"/>
      <c r="N1550" s="140"/>
      <c r="O1550" s="140"/>
      <c r="P1550" s="140"/>
      <c r="Q1550" s="140"/>
      <c r="R1550" s="140"/>
      <c r="S1550" s="140"/>
      <c r="T1550" s="140"/>
      <c r="U1550" s="140"/>
      <c r="V1550" s="140"/>
      <c r="W1550" s="231"/>
      <c r="AT1550" s="60" t="s">
        <v>225</v>
      </c>
      <c r="AU1550" s="60" t="s">
        <v>93</v>
      </c>
      <c r="AV1550" s="13" t="s">
        <v>93</v>
      </c>
      <c r="AW1550" s="13" t="s">
        <v>38</v>
      </c>
      <c r="AX1550" s="13" t="s">
        <v>83</v>
      </c>
      <c r="AY1550" s="60" t="s">
        <v>216</v>
      </c>
    </row>
    <row r="1551" spans="1:51" s="13" customFormat="1" ht="12">
      <c r="A1551" s="140"/>
      <c r="B1551" s="141"/>
      <c r="C1551" s="140"/>
      <c r="D1551" s="137" t="s">
        <v>225</v>
      </c>
      <c r="E1551" s="142" t="s">
        <v>1</v>
      </c>
      <c r="F1551" s="143" t="s">
        <v>1955</v>
      </c>
      <c r="G1551" s="140"/>
      <c r="H1551" s="144">
        <v>11.734</v>
      </c>
      <c r="I1551" s="61"/>
      <c r="J1551" s="140"/>
      <c r="K1551" s="140"/>
      <c r="L1551" s="194"/>
      <c r="M1551" s="140"/>
      <c r="N1551" s="140"/>
      <c r="O1551" s="140"/>
      <c r="P1551" s="140"/>
      <c r="Q1551" s="140"/>
      <c r="R1551" s="140"/>
      <c r="S1551" s="140"/>
      <c r="T1551" s="140"/>
      <c r="U1551" s="140"/>
      <c r="V1551" s="140"/>
      <c r="W1551" s="231"/>
      <c r="AT1551" s="60" t="s">
        <v>225</v>
      </c>
      <c r="AU1551" s="60" t="s">
        <v>93</v>
      </c>
      <c r="AV1551" s="13" t="s">
        <v>93</v>
      </c>
      <c r="AW1551" s="13" t="s">
        <v>38</v>
      </c>
      <c r="AX1551" s="13" t="s">
        <v>83</v>
      </c>
      <c r="AY1551" s="60" t="s">
        <v>216</v>
      </c>
    </row>
    <row r="1552" spans="1:51" s="13" customFormat="1" ht="12">
      <c r="A1552" s="140"/>
      <c r="B1552" s="141"/>
      <c r="C1552" s="140"/>
      <c r="D1552" s="137" t="s">
        <v>225</v>
      </c>
      <c r="E1552" s="142" t="s">
        <v>1</v>
      </c>
      <c r="F1552" s="143" t="s">
        <v>1956</v>
      </c>
      <c r="G1552" s="140"/>
      <c r="H1552" s="144">
        <v>8.3</v>
      </c>
      <c r="I1552" s="61"/>
      <c r="J1552" s="140"/>
      <c r="K1552" s="140"/>
      <c r="L1552" s="194"/>
      <c r="M1552" s="140"/>
      <c r="N1552" s="140"/>
      <c r="O1552" s="140"/>
      <c r="P1552" s="140"/>
      <c r="Q1552" s="140"/>
      <c r="R1552" s="140"/>
      <c r="S1552" s="140"/>
      <c r="T1552" s="140"/>
      <c r="U1552" s="140"/>
      <c r="V1552" s="140"/>
      <c r="W1552" s="231"/>
      <c r="AT1552" s="60" t="s">
        <v>225</v>
      </c>
      <c r="AU1552" s="60" t="s">
        <v>93</v>
      </c>
      <c r="AV1552" s="13" t="s">
        <v>93</v>
      </c>
      <c r="AW1552" s="13" t="s">
        <v>38</v>
      </c>
      <c r="AX1552" s="13" t="s">
        <v>83</v>
      </c>
      <c r="AY1552" s="60" t="s">
        <v>216</v>
      </c>
    </row>
    <row r="1553" spans="1:51" s="13" customFormat="1" ht="12">
      <c r="A1553" s="140"/>
      <c r="B1553" s="141"/>
      <c r="C1553" s="140"/>
      <c r="D1553" s="137" t="s">
        <v>225</v>
      </c>
      <c r="E1553" s="142" t="s">
        <v>1</v>
      </c>
      <c r="F1553" s="143" t="s">
        <v>1957</v>
      </c>
      <c r="G1553" s="140"/>
      <c r="H1553" s="144">
        <v>9.04</v>
      </c>
      <c r="I1553" s="61"/>
      <c r="J1553" s="140"/>
      <c r="K1553" s="140"/>
      <c r="L1553" s="194"/>
      <c r="M1553" s="140"/>
      <c r="N1553" s="140"/>
      <c r="O1553" s="140"/>
      <c r="P1553" s="140"/>
      <c r="Q1553" s="140"/>
      <c r="R1553" s="140"/>
      <c r="S1553" s="140"/>
      <c r="T1553" s="140"/>
      <c r="U1553" s="140"/>
      <c r="V1553" s="140"/>
      <c r="W1553" s="231"/>
      <c r="AT1553" s="60" t="s">
        <v>225</v>
      </c>
      <c r="AU1553" s="60" t="s">
        <v>93</v>
      </c>
      <c r="AV1553" s="13" t="s">
        <v>93</v>
      </c>
      <c r="AW1553" s="13" t="s">
        <v>38</v>
      </c>
      <c r="AX1553" s="13" t="s">
        <v>83</v>
      </c>
      <c r="AY1553" s="60" t="s">
        <v>216</v>
      </c>
    </row>
    <row r="1554" spans="1:51" s="13" customFormat="1" ht="33.75">
      <c r="A1554" s="140"/>
      <c r="B1554" s="141"/>
      <c r="C1554" s="140"/>
      <c r="D1554" s="137" t="s">
        <v>225</v>
      </c>
      <c r="E1554" s="142" t="s">
        <v>1</v>
      </c>
      <c r="F1554" s="143" t="s">
        <v>1958</v>
      </c>
      <c r="G1554" s="140"/>
      <c r="H1554" s="144">
        <v>44.237</v>
      </c>
      <c r="I1554" s="61"/>
      <c r="J1554" s="140"/>
      <c r="K1554" s="140"/>
      <c r="L1554" s="194"/>
      <c r="M1554" s="140"/>
      <c r="N1554" s="140"/>
      <c r="O1554" s="140"/>
      <c r="P1554" s="140"/>
      <c r="Q1554" s="140"/>
      <c r="R1554" s="140"/>
      <c r="S1554" s="140"/>
      <c r="T1554" s="140"/>
      <c r="U1554" s="140"/>
      <c r="V1554" s="140"/>
      <c r="W1554" s="231"/>
      <c r="AT1554" s="60" t="s">
        <v>225</v>
      </c>
      <c r="AU1554" s="60" t="s">
        <v>93</v>
      </c>
      <c r="AV1554" s="13" t="s">
        <v>93</v>
      </c>
      <c r="AW1554" s="13" t="s">
        <v>38</v>
      </c>
      <c r="AX1554" s="13" t="s">
        <v>83</v>
      </c>
      <c r="AY1554" s="60" t="s">
        <v>216</v>
      </c>
    </row>
    <row r="1555" spans="1:51" s="13" customFormat="1" ht="12">
      <c r="A1555" s="140"/>
      <c r="B1555" s="141"/>
      <c r="C1555" s="140"/>
      <c r="D1555" s="137" t="s">
        <v>225</v>
      </c>
      <c r="E1555" s="142" t="s">
        <v>1</v>
      </c>
      <c r="F1555" s="143" t="s">
        <v>1959</v>
      </c>
      <c r="G1555" s="140"/>
      <c r="H1555" s="144">
        <v>9.04</v>
      </c>
      <c r="I1555" s="61"/>
      <c r="J1555" s="140"/>
      <c r="K1555" s="140"/>
      <c r="L1555" s="194"/>
      <c r="M1555" s="140"/>
      <c r="N1555" s="140"/>
      <c r="O1555" s="140"/>
      <c r="P1555" s="140"/>
      <c r="Q1555" s="140"/>
      <c r="R1555" s="140"/>
      <c r="S1555" s="140"/>
      <c r="T1555" s="140"/>
      <c r="U1555" s="140"/>
      <c r="V1555" s="140"/>
      <c r="W1555" s="231"/>
      <c r="AT1555" s="60" t="s">
        <v>225</v>
      </c>
      <c r="AU1555" s="60" t="s">
        <v>93</v>
      </c>
      <c r="AV1555" s="13" t="s">
        <v>93</v>
      </c>
      <c r="AW1555" s="13" t="s">
        <v>38</v>
      </c>
      <c r="AX1555" s="13" t="s">
        <v>83</v>
      </c>
      <c r="AY1555" s="60" t="s">
        <v>216</v>
      </c>
    </row>
    <row r="1556" spans="1:51" s="13" customFormat="1" ht="12">
      <c r="A1556" s="140"/>
      <c r="B1556" s="141"/>
      <c r="C1556" s="140"/>
      <c r="D1556" s="137" t="s">
        <v>225</v>
      </c>
      <c r="E1556" s="142" t="s">
        <v>1</v>
      </c>
      <c r="F1556" s="143" t="s">
        <v>1960</v>
      </c>
      <c r="G1556" s="140"/>
      <c r="H1556" s="144">
        <v>60.966</v>
      </c>
      <c r="I1556" s="61"/>
      <c r="J1556" s="140"/>
      <c r="K1556" s="140"/>
      <c r="L1556" s="194"/>
      <c r="M1556" s="140"/>
      <c r="N1556" s="140"/>
      <c r="O1556" s="140"/>
      <c r="P1556" s="140"/>
      <c r="Q1556" s="140"/>
      <c r="R1556" s="140"/>
      <c r="S1556" s="140"/>
      <c r="T1556" s="140"/>
      <c r="U1556" s="140"/>
      <c r="V1556" s="140"/>
      <c r="W1556" s="231"/>
      <c r="AT1556" s="60" t="s">
        <v>225</v>
      </c>
      <c r="AU1556" s="60" t="s">
        <v>93</v>
      </c>
      <c r="AV1556" s="13" t="s">
        <v>93</v>
      </c>
      <c r="AW1556" s="13" t="s">
        <v>38</v>
      </c>
      <c r="AX1556" s="13" t="s">
        <v>83</v>
      </c>
      <c r="AY1556" s="60" t="s">
        <v>216</v>
      </c>
    </row>
    <row r="1557" spans="1:51" s="13" customFormat="1" ht="12">
      <c r="A1557" s="140"/>
      <c r="B1557" s="141"/>
      <c r="C1557" s="140"/>
      <c r="D1557" s="137" t="s">
        <v>225</v>
      </c>
      <c r="E1557" s="142" t="s">
        <v>1</v>
      </c>
      <c r="F1557" s="143" t="s">
        <v>1961</v>
      </c>
      <c r="G1557" s="140"/>
      <c r="H1557" s="144">
        <v>28.864</v>
      </c>
      <c r="I1557" s="61"/>
      <c r="J1557" s="140"/>
      <c r="K1557" s="140"/>
      <c r="L1557" s="194"/>
      <c r="M1557" s="140"/>
      <c r="N1557" s="140"/>
      <c r="O1557" s="140"/>
      <c r="P1557" s="140"/>
      <c r="Q1557" s="140"/>
      <c r="R1557" s="140"/>
      <c r="S1557" s="140"/>
      <c r="T1557" s="140"/>
      <c r="U1557" s="140"/>
      <c r="V1557" s="140"/>
      <c r="W1557" s="231"/>
      <c r="AT1557" s="60" t="s">
        <v>225</v>
      </c>
      <c r="AU1557" s="60" t="s">
        <v>93</v>
      </c>
      <c r="AV1557" s="13" t="s">
        <v>93</v>
      </c>
      <c r="AW1557" s="13" t="s">
        <v>38</v>
      </c>
      <c r="AX1557" s="13" t="s">
        <v>83</v>
      </c>
      <c r="AY1557" s="60" t="s">
        <v>216</v>
      </c>
    </row>
    <row r="1558" spans="1:51" s="13" customFormat="1" ht="12">
      <c r="A1558" s="140"/>
      <c r="B1558" s="141"/>
      <c r="C1558" s="140"/>
      <c r="D1558" s="137" t="s">
        <v>225</v>
      </c>
      <c r="E1558" s="142" t="s">
        <v>1</v>
      </c>
      <c r="F1558" s="143" t="s">
        <v>1962</v>
      </c>
      <c r="G1558" s="140"/>
      <c r="H1558" s="144">
        <v>11.734</v>
      </c>
      <c r="I1558" s="61"/>
      <c r="J1558" s="140"/>
      <c r="K1558" s="140"/>
      <c r="L1558" s="194"/>
      <c r="M1558" s="140"/>
      <c r="N1558" s="140"/>
      <c r="O1558" s="140"/>
      <c r="P1558" s="140"/>
      <c r="Q1558" s="140"/>
      <c r="R1558" s="140"/>
      <c r="S1558" s="140"/>
      <c r="T1558" s="140"/>
      <c r="U1558" s="140"/>
      <c r="V1558" s="140"/>
      <c r="W1558" s="231"/>
      <c r="AT1558" s="60" t="s">
        <v>225</v>
      </c>
      <c r="AU1558" s="60" t="s">
        <v>93</v>
      </c>
      <c r="AV1558" s="13" t="s">
        <v>93</v>
      </c>
      <c r="AW1558" s="13" t="s">
        <v>38</v>
      </c>
      <c r="AX1558" s="13" t="s">
        <v>83</v>
      </c>
      <c r="AY1558" s="60" t="s">
        <v>216</v>
      </c>
    </row>
    <row r="1559" spans="1:51" s="14" customFormat="1" ht="12">
      <c r="A1559" s="145"/>
      <c r="B1559" s="146"/>
      <c r="C1559" s="145"/>
      <c r="D1559" s="137" t="s">
        <v>225</v>
      </c>
      <c r="E1559" s="147" t="s">
        <v>1</v>
      </c>
      <c r="F1559" s="148" t="s">
        <v>229</v>
      </c>
      <c r="G1559" s="145"/>
      <c r="H1559" s="149">
        <v>294.963</v>
      </c>
      <c r="I1559" s="63"/>
      <c r="J1559" s="145"/>
      <c r="K1559" s="145"/>
      <c r="L1559" s="200"/>
      <c r="M1559" s="145"/>
      <c r="N1559" s="145"/>
      <c r="O1559" s="145"/>
      <c r="P1559" s="145"/>
      <c r="Q1559" s="145"/>
      <c r="R1559" s="145"/>
      <c r="S1559" s="145"/>
      <c r="T1559" s="145"/>
      <c r="U1559" s="145"/>
      <c r="V1559" s="145"/>
      <c r="W1559" s="235"/>
      <c r="AT1559" s="62" t="s">
        <v>225</v>
      </c>
      <c r="AU1559" s="62" t="s">
        <v>93</v>
      </c>
      <c r="AV1559" s="14" t="s">
        <v>223</v>
      </c>
      <c r="AW1559" s="14" t="s">
        <v>38</v>
      </c>
      <c r="AX1559" s="14" t="s">
        <v>91</v>
      </c>
      <c r="AY1559" s="62" t="s">
        <v>216</v>
      </c>
    </row>
    <row r="1560" spans="1:65" s="2" customFormat="1" ht="33" customHeight="1">
      <c r="A1560" s="83"/>
      <c r="B1560" s="84"/>
      <c r="C1560" s="130" t="s">
        <v>1963</v>
      </c>
      <c r="D1560" s="130" t="s">
        <v>218</v>
      </c>
      <c r="E1560" s="131" t="s">
        <v>1964</v>
      </c>
      <c r="F1560" s="132" t="s">
        <v>1965</v>
      </c>
      <c r="G1560" s="133" t="s">
        <v>221</v>
      </c>
      <c r="H1560" s="134">
        <v>45</v>
      </c>
      <c r="I1560" s="57"/>
      <c r="J1560" s="187">
        <f>ROUND(I1560*H1560,2)</f>
        <v>0</v>
      </c>
      <c r="K1560" s="132" t="s">
        <v>1</v>
      </c>
      <c r="L1560" s="188">
        <f>J1560</f>
        <v>0</v>
      </c>
      <c r="M1560" s="217"/>
      <c r="N1560" s="217"/>
      <c r="O1560" s="217"/>
      <c r="P1560" s="217"/>
      <c r="Q1560" s="217"/>
      <c r="R1560" s="217"/>
      <c r="S1560" s="217"/>
      <c r="T1560" s="217"/>
      <c r="U1560" s="217"/>
      <c r="V1560" s="217"/>
      <c r="W1560" s="249"/>
      <c r="X1560" s="26"/>
      <c r="Y1560" s="26"/>
      <c r="Z1560" s="26"/>
      <c r="AA1560" s="26"/>
      <c r="AB1560" s="26"/>
      <c r="AC1560" s="26"/>
      <c r="AD1560" s="26"/>
      <c r="AE1560" s="26"/>
      <c r="AR1560" s="58" t="s">
        <v>312</v>
      </c>
      <c r="AT1560" s="58" t="s">
        <v>218</v>
      </c>
      <c r="AU1560" s="58" t="s">
        <v>93</v>
      </c>
      <c r="AY1560" s="18" t="s">
        <v>216</v>
      </c>
      <c r="BE1560" s="59">
        <f>IF(N1560="základní",J1560,0)</f>
        <v>0</v>
      </c>
      <c r="BF1560" s="59">
        <f>IF(N1560="snížená",J1560,0)</f>
        <v>0</v>
      </c>
      <c r="BG1560" s="59">
        <f>IF(N1560="zákl. přenesená",J1560,0)</f>
        <v>0</v>
      </c>
      <c r="BH1560" s="59">
        <f>IF(N1560="sníž. přenesená",J1560,0)</f>
        <v>0</v>
      </c>
      <c r="BI1560" s="59">
        <f>IF(N1560="nulová",J1560,0)</f>
        <v>0</v>
      </c>
      <c r="BJ1560" s="18" t="s">
        <v>91</v>
      </c>
      <c r="BK1560" s="59">
        <f>ROUND(I1560*H1560,2)</f>
        <v>0</v>
      </c>
      <c r="BL1560" s="18" t="s">
        <v>312</v>
      </c>
      <c r="BM1560" s="58" t="s">
        <v>1966</v>
      </c>
    </row>
    <row r="1561" spans="1:51" s="13" customFormat="1" ht="12">
      <c r="A1561" s="140"/>
      <c r="B1561" s="141"/>
      <c r="C1561" s="140"/>
      <c r="D1561" s="137" t="s">
        <v>225</v>
      </c>
      <c r="E1561" s="142" t="s">
        <v>1</v>
      </c>
      <c r="F1561" s="143" t="s">
        <v>1967</v>
      </c>
      <c r="G1561" s="140"/>
      <c r="H1561" s="144">
        <v>15</v>
      </c>
      <c r="I1561" s="61"/>
      <c r="J1561" s="140"/>
      <c r="K1561" s="140"/>
      <c r="L1561" s="194"/>
      <c r="M1561" s="140"/>
      <c r="N1561" s="140"/>
      <c r="O1561" s="140"/>
      <c r="P1561" s="140"/>
      <c r="Q1561" s="140"/>
      <c r="R1561" s="140"/>
      <c r="S1561" s="140"/>
      <c r="T1561" s="140"/>
      <c r="U1561" s="140"/>
      <c r="V1561" s="140"/>
      <c r="W1561" s="231"/>
      <c r="AT1561" s="60" t="s">
        <v>225</v>
      </c>
      <c r="AU1561" s="60" t="s">
        <v>93</v>
      </c>
      <c r="AV1561" s="13" t="s">
        <v>93</v>
      </c>
      <c r="AW1561" s="13" t="s">
        <v>38</v>
      </c>
      <c r="AX1561" s="13" t="s">
        <v>83</v>
      </c>
      <c r="AY1561" s="60" t="s">
        <v>216</v>
      </c>
    </row>
    <row r="1562" spans="1:51" s="13" customFormat="1" ht="12">
      <c r="A1562" s="140"/>
      <c r="B1562" s="141"/>
      <c r="C1562" s="140"/>
      <c r="D1562" s="137" t="s">
        <v>225</v>
      </c>
      <c r="E1562" s="142" t="s">
        <v>1</v>
      </c>
      <c r="F1562" s="143" t="s">
        <v>1968</v>
      </c>
      <c r="G1562" s="140"/>
      <c r="H1562" s="144">
        <v>15</v>
      </c>
      <c r="I1562" s="61"/>
      <c r="J1562" s="140"/>
      <c r="K1562" s="140"/>
      <c r="L1562" s="194"/>
      <c r="M1562" s="140"/>
      <c r="N1562" s="140"/>
      <c r="O1562" s="140"/>
      <c r="P1562" s="140"/>
      <c r="Q1562" s="140"/>
      <c r="R1562" s="140"/>
      <c r="S1562" s="140"/>
      <c r="T1562" s="140"/>
      <c r="U1562" s="140"/>
      <c r="V1562" s="140"/>
      <c r="W1562" s="231"/>
      <c r="AT1562" s="60" t="s">
        <v>225</v>
      </c>
      <c r="AU1562" s="60" t="s">
        <v>93</v>
      </c>
      <c r="AV1562" s="13" t="s">
        <v>93</v>
      </c>
      <c r="AW1562" s="13" t="s">
        <v>38</v>
      </c>
      <c r="AX1562" s="13" t="s">
        <v>83</v>
      </c>
      <c r="AY1562" s="60" t="s">
        <v>216</v>
      </c>
    </row>
    <row r="1563" spans="1:51" s="13" customFormat="1" ht="12">
      <c r="A1563" s="140"/>
      <c r="B1563" s="141"/>
      <c r="C1563" s="140"/>
      <c r="D1563" s="137" t="s">
        <v>225</v>
      </c>
      <c r="E1563" s="142" t="s">
        <v>1</v>
      </c>
      <c r="F1563" s="143" t="s">
        <v>1969</v>
      </c>
      <c r="G1563" s="140"/>
      <c r="H1563" s="144">
        <v>15</v>
      </c>
      <c r="I1563" s="61"/>
      <c r="J1563" s="140"/>
      <c r="K1563" s="140"/>
      <c r="L1563" s="194"/>
      <c r="M1563" s="140"/>
      <c r="N1563" s="140"/>
      <c r="O1563" s="140"/>
      <c r="P1563" s="140"/>
      <c r="Q1563" s="140"/>
      <c r="R1563" s="140"/>
      <c r="S1563" s="140"/>
      <c r="T1563" s="140"/>
      <c r="U1563" s="140"/>
      <c r="V1563" s="140"/>
      <c r="W1563" s="231"/>
      <c r="AT1563" s="60" t="s">
        <v>225</v>
      </c>
      <c r="AU1563" s="60" t="s">
        <v>93</v>
      </c>
      <c r="AV1563" s="13" t="s">
        <v>93</v>
      </c>
      <c r="AW1563" s="13" t="s">
        <v>38</v>
      </c>
      <c r="AX1563" s="13" t="s">
        <v>83</v>
      </c>
      <c r="AY1563" s="60" t="s">
        <v>216</v>
      </c>
    </row>
    <row r="1564" spans="1:51" s="14" customFormat="1" ht="12">
      <c r="A1564" s="145"/>
      <c r="B1564" s="146"/>
      <c r="C1564" s="145"/>
      <c r="D1564" s="137" t="s">
        <v>225</v>
      </c>
      <c r="E1564" s="147" t="s">
        <v>1</v>
      </c>
      <c r="F1564" s="148" t="s">
        <v>229</v>
      </c>
      <c r="G1564" s="145"/>
      <c r="H1564" s="149">
        <v>45</v>
      </c>
      <c r="I1564" s="63"/>
      <c r="J1564" s="145"/>
      <c r="K1564" s="145"/>
      <c r="L1564" s="183"/>
      <c r="M1564" s="216"/>
      <c r="N1564" s="216"/>
      <c r="O1564" s="216"/>
      <c r="P1564" s="216"/>
      <c r="Q1564" s="216"/>
      <c r="R1564" s="216"/>
      <c r="S1564" s="216"/>
      <c r="T1564" s="216"/>
      <c r="U1564" s="216"/>
      <c r="V1564" s="216"/>
      <c r="W1564" s="248"/>
      <c r="AT1564" s="62" t="s">
        <v>225</v>
      </c>
      <c r="AU1564" s="62" t="s">
        <v>93</v>
      </c>
      <c r="AV1564" s="14" t="s">
        <v>223</v>
      </c>
      <c r="AW1564" s="14" t="s">
        <v>38</v>
      </c>
      <c r="AX1564" s="14" t="s">
        <v>91</v>
      </c>
      <c r="AY1564" s="62" t="s">
        <v>216</v>
      </c>
    </row>
    <row r="1565" spans="1:65" s="2" customFormat="1" ht="24.2" customHeight="1">
      <c r="A1565" s="83"/>
      <c r="B1565" s="84"/>
      <c r="C1565" s="130" t="s">
        <v>1970</v>
      </c>
      <c r="D1565" s="130" t="s">
        <v>218</v>
      </c>
      <c r="E1565" s="131" t="s">
        <v>1971</v>
      </c>
      <c r="F1565" s="132" t="s">
        <v>1972</v>
      </c>
      <c r="G1565" s="133" t="s">
        <v>278</v>
      </c>
      <c r="H1565" s="134">
        <v>26.798</v>
      </c>
      <c r="I1565" s="57"/>
      <c r="J1565" s="187">
        <f>ROUND(I1565*H1565,2)</f>
        <v>0</v>
      </c>
      <c r="K1565" s="132" t="s">
        <v>222</v>
      </c>
      <c r="L1565" s="188">
        <f>J1565</f>
        <v>0</v>
      </c>
      <c r="M1565" s="217"/>
      <c r="N1565" s="217"/>
      <c r="O1565" s="217"/>
      <c r="P1565" s="217"/>
      <c r="Q1565" s="217"/>
      <c r="R1565" s="217"/>
      <c r="S1565" s="217"/>
      <c r="T1565" s="217"/>
      <c r="U1565" s="217"/>
      <c r="V1565" s="217"/>
      <c r="W1565" s="249"/>
      <c r="X1565" s="26"/>
      <c r="Y1565" s="26"/>
      <c r="Z1565" s="26"/>
      <c r="AA1565" s="26"/>
      <c r="AB1565" s="26"/>
      <c r="AC1565" s="26"/>
      <c r="AD1565" s="26"/>
      <c r="AE1565" s="26"/>
      <c r="AR1565" s="58" t="s">
        <v>312</v>
      </c>
      <c r="AT1565" s="58" t="s">
        <v>218</v>
      </c>
      <c r="AU1565" s="58" t="s">
        <v>93</v>
      </c>
      <c r="AY1565" s="18" t="s">
        <v>216</v>
      </c>
      <c r="BE1565" s="59">
        <f>IF(N1565="základní",J1565,0)</f>
        <v>0</v>
      </c>
      <c r="BF1565" s="59">
        <f>IF(N1565="snížená",J1565,0)</f>
        <v>0</v>
      </c>
      <c r="BG1565" s="59">
        <f>IF(N1565="zákl. přenesená",J1565,0)</f>
        <v>0</v>
      </c>
      <c r="BH1565" s="59">
        <f>IF(N1565="sníž. přenesená",J1565,0)</f>
        <v>0</v>
      </c>
      <c r="BI1565" s="59">
        <f>IF(N1565="nulová",J1565,0)</f>
        <v>0</v>
      </c>
      <c r="BJ1565" s="18" t="s">
        <v>91</v>
      </c>
      <c r="BK1565" s="59">
        <f>ROUND(I1565*H1565,2)</f>
        <v>0</v>
      </c>
      <c r="BL1565" s="18" t="s">
        <v>312</v>
      </c>
      <c r="BM1565" s="58" t="s">
        <v>1973</v>
      </c>
    </row>
    <row r="1566" spans="1:63" s="12" customFormat="1" ht="22.9" customHeight="1">
      <c r="A1566" s="125"/>
      <c r="B1566" s="126"/>
      <c r="C1566" s="125"/>
      <c r="D1566" s="127" t="s">
        <v>82</v>
      </c>
      <c r="E1566" s="129" t="s">
        <v>1974</v>
      </c>
      <c r="F1566" s="129" t="s">
        <v>1975</v>
      </c>
      <c r="G1566" s="125"/>
      <c r="H1566" s="125"/>
      <c r="I1566" s="54"/>
      <c r="J1566" s="186">
        <f>BK1566</f>
        <v>0</v>
      </c>
      <c r="K1566" s="125"/>
      <c r="L1566" s="194"/>
      <c r="M1566" s="140"/>
      <c r="N1566" s="140"/>
      <c r="O1566" s="140"/>
      <c r="P1566" s="140"/>
      <c r="Q1566" s="140"/>
      <c r="R1566" s="140"/>
      <c r="S1566" s="140"/>
      <c r="T1566" s="140"/>
      <c r="U1566" s="140"/>
      <c r="V1566" s="140"/>
      <c r="W1566" s="231"/>
      <c r="AR1566" s="53" t="s">
        <v>93</v>
      </c>
      <c r="AT1566" s="55" t="s">
        <v>82</v>
      </c>
      <c r="AU1566" s="55" t="s">
        <v>91</v>
      </c>
      <c r="AY1566" s="53" t="s">
        <v>216</v>
      </c>
      <c r="BK1566" s="56">
        <f>SUM(BK1567:BK1761)</f>
        <v>0</v>
      </c>
    </row>
    <row r="1567" spans="1:65" s="2" customFormat="1" ht="21.75" customHeight="1">
      <c r="A1567" s="83"/>
      <c r="B1567" s="84"/>
      <c r="C1567" s="130" t="s">
        <v>1976</v>
      </c>
      <c r="D1567" s="130" t="s">
        <v>218</v>
      </c>
      <c r="E1567" s="131" t="s">
        <v>1977</v>
      </c>
      <c r="F1567" s="132" t="s">
        <v>1978</v>
      </c>
      <c r="G1567" s="133" t="s">
        <v>221</v>
      </c>
      <c r="H1567" s="134">
        <v>36.203</v>
      </c>
      <c r="I1567" s="57"/>
      <c r="J1567" s="187">
        <f>ROUND(I1567*H1567,2)</f>
        <v>0</v>
      </c>
      <c r="K1567" s="132" t="s">
        <v>222</v>
      </c>
      <c r="L1567" s="188">
        <f>J1567</f>
        <v>0</v>
      </c>
      <c r="M1567" s="217"/>
      <c r="N1567" s="217"/>
      <c r="O1567" s="217"/>
      <c r="P1567" s="217"/>
      <c r="Q1567" s="217"/>
      <c r="R1567" s="217"/>
      <c r="S1567" s="217"/>
      <c r="T1567" s="217"/>
      <c r="U1567" s="217"/>
      <c r="V1567" s="217"/>
      <c r="W1567" s="249"/>
      <c r="X1567" s="26"/>
      <c r="Y1567" s="26"/>
      <c r="Z1567" s="26"/>
      <c r="AA1567" s="26"/>
      <c r="AB1567" s="26"/>
      <c r="AC1567" s="26"/>
      <c r="AD1567" s="26"/>
      <c r="AE1567" s="26"/>
      <c r="AR1567" s="58" t="s">
        <v>312</v>
      </c>
      <c r="AT1567" s="58" t="s">
        <v>218</v>
      </c>
      <c r="AU1567" s="58" t="s">
        <v>93</v>
      </c>
      <c r="AY1567" s="18" t="s">
        <v>216</v>
      </c>
      <c r="BE1567" s="59">
        <f>IF(N1567="základní",J1567,0)</f>
        <v>0</v>
      </c>
      <c r="BF1567" s="59">
        <f>IF(N1567="snížená",J1567,0)</f>
        <v>0</v>
      </c>
      <c r="BG1567" s="59">
        <f>IF(N1567="zákl. přenesená",J1567,0)</f>
        <v>0</v>
      </c>
      <c r="BH1567" s="59">
        <f>IF(N1567="sníž. přenesená",J1567,0)</f>
        <v>0</v>
      </c>
      <c r="BI1567" s="59">
        <f>IF(N1567="nulová",J1567,0)</f>
        <v>0</v>
      </c>
      <c r="BJ1567" s="18" t="s">
        <v>91</v>
      </c>
      <c r="BK1567" s="59">
        <f>ROUND(I1567*H1567,2)</f>
        <v>0</v>
      </c>
      <c r="BL1567" s="18" t="s">
        <v>312</v>
      </c>
      <c r="BM1567" s="58" t="s">
        <v>1979</v>
      </c>
    </row>
    <row r="1568" spans="1:51" s="13" customFormat="1" ht="12">
      <c r="A1568" s="140"/>
      <c r="B1568" s="141"/>
      <c r="C1568" s="140"/>
      <c r="D1568" s="137" t="s">
        <v>225</v>
      </c>
      <c r="E1568" s="142" t="s">
        <v>1</v>
      </c>
      <c r="F1568" s="143" t="s">
        <v>1980</v>
      </c>
      <c r="G1568" s="140"/>
      <c r="H1568" s="144">
        <v>36.203</v>
      </c>
      <c r="I1568" s="61"/>
      <c r="J1568" s="140"/>
      <c r="K1568" s="140"/>
      <c r="L1568" s="194"/>
      <c r="M1568" s="140"/>
      <c r="N1568" s="140"/>
      <c r="O1568" s="140"/>
      <c r="P1568" s="140"/>
      <c r="Q1568" s="140"/>
      <c r="R1568" s="140"/>
      <c r="S1568" s="140"/>
      <c r="T1568" s="140"/>
      <c r="U1568" s="140"/>
      <c r="V1568" s="140"/>
      <c r="W1568" s="231"/>
      <c r="AT1568" s="60" t="s">
        <v>225</v>
      </c>
      <c r="AU1568" s="60" t="s">
        <v>93</v>
      </c>
      <c r="AV1568" s="13" t="s">
        <v>93</v>
      </c>
      <c r="AW1568" s="13" t="s">
        <v>38</v>
      </c>
      <c r="AX1568" s="13" t="s">
        <v>91</v>
      </c>
      <c r="AY1568" s="60" t="s">
        <v>216</v>
      </c>
    </row>
    <row r="1569" spans="1:65" s="2" customFormat="1" ht="24.2" customHeight="1">
      <c r="A1569" s="83"/>
      <c r="B1569" s="84"/>
      <c r="C1569" s="130" t="s">
        <v>1981</v>
      </c>
      <c r="D1569" s="130" t="s">
        <v>218</v>
      </c>
      <c r="E1569" s="131" t="s">
        <v>1982</v>
      </c>
      <c r="F1569" s="132" t="s">
        <v>1983</v>
      </c>
      <c r="G1569" s="133" t="s">
        <v>221</v>
      </c>
      <c r="H1569" s="134">
        <v>36.203</v>
      </c>
      <c r="I1569" s="57"/>
      <c r="J1569" s="187">
        <f>ROUND(I1569*H1569,2)</f>
        <v>0</v>
      </c>
      <c r="K1569" s="132" t="s">
        <v>222</v>
      </c>
      <c r="L1569" s="188">
        <f>J1569</f>
        <v>0</v>
      </c>
      <c r="M1569" s="217"/>
      <c r="N1569" s="217"/>
      <c r="O1569" s="217"/>
      <c r="P1569" s="217"/>
      <c r="Q1569" s="217"/>
      <c r="R1569" s="217"/>
      <c r="S1569" s="217"/>
      <c r="T1569" s="217"/>
      <c r="U1569" s="217"/>
      <c r="V1569" s="217"/>
      <c r="W1569" s="249"/>
      <c r="X1569" s="26"/>
      <c r="Y1569" s="26"/>
      <c r="Z1569" s="26"/>
      <c r="AA1569" s="26"/>
      <c r="AB1569" s="26"/>
      <c r="AC1569" s="26"/>
      <c r="AD1569" s="26"/>
      <c r="AE1569" s="26"/>
      <c r="AR1569" s="58" t="s">
        <v>312</v>
      </c>
      <c r="AT1569" s="58" t="s">
        <v>218</v>
      </c>
      <c r="AU1569" s="58" t="s">
        <v>93</v>
      </c>
      <c r="AY1569" s="18" t="s">
        <v>216</v>
      </c>
      <c r="BE1569" s="59">
        <f>IF(N1569="základní",J1569,0)</f>
        <v>0</v>
      </c>
      <c r="BF1569" s="59">
        <f>IF(N1569="snížená",J1569,0)</f>
        <v>0</v>
      </c>
      <c r="BG1569" s="59">
        <f>IF(N1569="zákl. přenesená",J1569,0)</f>
        <v>0</v>
      </c>
      <c r="BH1569" s="59">
        <f>IF(N1569="sníž. přenesená",J1569,0)</f>
        <v>0</v>
      </c>
      <c r="BI1569" s="59">
        <f>IF(N1569="nulová",J1569,0)</f>
        <v>0</v>
      </c>
      <c r="BJ1569" s="18" t="s">
        <v>91</v>
      </c>
      <c r="BK1569" s="59">
        <f>ROUND(I1569*H1569,2)</f>
        <v>0</v>
      </c>
      <c r="BL1569" s="18" t="s">
        <v>312</v>
      </c>
      <c r="BM1569" s="58" t="s">
        <v>1984</v>
      </c>
    </row>
    <row r="1570" spans="1:51" s="13" customFormat="1" ht="12">
      <c r="A1570" s="140"/>
      <c r="B1570" s="141"/>
      <c r="C1570" s="140"/>
      <c r="D1570" s="137" t="s">
        <v>225</v>
      </c>
      <c r="E1570" s="142" t="s">
        <v>1</v>
      </c>
      <c r="F1570" s="143" t="s">
        <v>1985</v>
      </c>
      <c r="G1570" s="140"/>
      <c r="H1570" s="144">
        <v>36.203</v>
      </c>
      <c r="I1570" s="61"/>
      <c r="J1570" s="140"/>
      <c r="K1570" s="140"/>
      <c r="L1570" s="194"/>
      <c r="M1570" s="140"/>
      <c r="N1570" s="140"/>
      <c r="O1570" s="140"/>
      <c r="P1570" s="140"/>
      <c r="Q1570" s="140"/>
      <c r="R1570" s="140"/>
      <c r="S1570" s="140"/>
      <c r="T1570" s="140"/>
      <c r="U1570" s="140"/>
      <c r="V1570" s="140"/>
      <c r="W1570" s="231"/>
      <c r="AT1570" s="60" t="s">
        <v>225</v>
      </c>
      <c r="AU1570" s="60" t="s">
        <v>93</v>
      </c>
      <c r="AV1570" s="13" t="s">
        <v>93</v>
      </c>
      <c r="AW1570" s="13" t="s">
        <v>38</v>
      </c>
      <c r="AX1570" s="13" t="s">
        <v>91</v>
      </c>
      <c r="AY1570" s="60" t="s">
        <v>216</v>
      </c>
    </row>
    <row r="1571" spans="1:65" s="2" customFormat="1" ht="16.5" customHeight="1">
      <c r="A1571" s="83"/>
      <c r="B1571" s="84"/>
      <c r="C1571" s="130" t="s">
        <v>1986</v>
      </c>
      <c r="D1571" s="130" t="s">
        <v>218</v>
      </c>
      <c r="E1571" s="131" t="s">
        <v>1987</v>
      </c>
      <c r="F1571" s="132" t="s">
        <v>1988</v>
      </c>
      <c r="G1571" s="133" t="s">
        <v>323</v>
      </c>
      <c r="H1571" s="134">
        <v>2</v>
      </c>
      <c r="I1571" s="57"/>
      <c r="J1571" s="187">
        <f>ROUND(I1571*H1571,2)</f>
        <v>0</v>
      </c>
      <c r="K1571" s="132" t="s">
        <v>1</v>
      </c>
      <c r="L1571" s="188">
        <f>J1571</f>
        <v>0</v>
      </c>
      <c r="M1571" s="217"/>
      <c r="N1571" s="217"/>
      <c r="O1571" s="217"/>
      <c r="P1571" s="217"/>
      <c r="Q1571" s="217"/>
      <c r="R1571" s="217"/>
      <c r="S1571" s="217"/>
      <c r="T1571" s="217"/>
      <c r="U1571" s="217"/>
      <c r="V1571" s="217"/>
      <c r="W1571" s="249"/>
      <c r="X1571" s="26"/>
      <c r="Y1571" s="26"/>
      <c r="Z1571" s="26"/>
      <c r="AA1571" s="26"/>
      <c r="AB1571" s="26"/>
      <c r="AC1571" s="26"/>
      <c r="AD1571" s="26"/>
      <c r="AE1571" s="26"/>
      <c r="AR1571" s="58" t="s">
        <v>312</v>
      </c>
      <c r="AT1571" s="58" t="s">
        <v>218</v>
      </c>
      <c r="AU1571" s="58" t="s">
        <v>93</v>
      </c>
      <c r="AY1571" s="18" t="s">
        <v>216</v>
      </c>
      <c r="BE1571" s="59">
        <f>IF(N1571="základní",J1571,0)</f>
        <v>0</v>
      </c>
      <c r="BF1571" s="59">
        <f>IF(N1571="snížená",J1571,0)</f>
        <v>0</v>
      </c>
      <c r="BG1571" s="59">
        <f>IF(N1571="zákl. přenesená",J1571,0)</f>
        <v>0</v>
      </c>
      <c r="BH1571" s="59">
        <f>IF(N1571="sníž. přenesená",J1571,0)</f>
        <v>0</v>
      </c>
      <c r="BI1571" s="59">
        <f>IF(N1571="nulová",J1571,0)</f>
        <v>0</v>
      </c>
      <c r="BJ1571" s="18" t="s">
        <v>91</v>
      </c>
      <c r="BK1571" s="59">
        <f>ROUND(I1571*H1571,2)</f>
        <v>0</v>
      </c>
      <c r="BL1571" s="18" t="s">
        <v>312</v>
      </c>
      <c r="BM1571" s="58" t="s">
        <v>1989</v>
      </c>
    </row>
    <row r="1572" spans="1:51" s="13" customFormat="1" ht="12">
      <c r="A1572" s="140"/>
      <c r="B1572" s="141"/>
      <c r="C1572" s="140"/>
      <c r="D1572" s="137" t="s">
        <v>225</v>
      </c>
      <c r="E1572" s="142" t="s">
        <v>1</v>
      </c>
      <c r="F1572" s="143" t="s">
        <v>1990</v>
      </c>
      <c r="G1572" s="140"/>
      <c r="H1572" s="144">
        <v>2</v>
      </c>
      <c r="I1572" s="61"/>
      <c r="J1572" s="140"/>
      <c r="K1572" s="140"/>
      <c r="L1572" s="194"/>
      <c r="M1572" s="140"/>
      <c r="N1572" s="140"/>
      <c r="O1572" s="140"/>
      <c r="P1572" s="140"/>
      <c r="Q1572" s="140"/>
      <c r="R1572" s="140"/>
      <c r="S1572" s="140"/>
      <c r="T1572" s="140"/>
      <c r="U1572" s="140"/>
      <c r="V1572" s="140"/>
      <c r="W1572" s="231"/>
      <c r="AT1572" s="60" t="s">
        <v>225</v>
      </c>
      <c r="AU1572" s="60" t="s">
        <v>93</v>
      </c>
      <c r="AV1572" s="13" t="s">
        <v>93</v>
      </c>
      <c r="AW1572" s="13" t="s">
        <v>38</v>
      </c>
      <c r="AX1572" s="13" t="s">
        <v>91</v>
      </c>
      <c r="AY1572" s="60" t="s">
        <v>216</v>
      </c>
    </row>
    <row r="1573" spans="1:65" s="2" customFormat="1" ht="24.2" customHeight="1">
      <c r="A1573" s="83"/>
      <c r="B1573" s="84"/>
      <c r="C1573" s="130" t="s">
        <v>1991</v>
      </c>
      <c r="D1573" s="130" t="s">
        <v>218</v>
      </c>
      <c r="E1573" s="131" t="s">
        <v>1992</v>
      </c>
      <c r="F1573" s="132" t="s">
        <v>1993</v>
      </c>
      <c r="G1573" s="133" t="s">
        <v>221</v>
      </c>
      <c r="H1573" s="134">
        <v>51.054</v>
      </c>
      <c r="I1573" s="57"/>
      <c r="J1573" s="187">
        <f>ROUND(I1573*H1573,2)</f>
        <v>0</v>
      </c>
      <c r="K1573" s="132" t="s">
        <v>1</v>
      </c>
      <c r="L1573" s="188">
        <f>J1573</f>
        <v>0</v>
      </c>
      <c r="M1573" s="217"/>
      <c r="N1573" s="217"/>
      <c r="O1573" s="217"/>
      <c r="P1573" s="217"/>
      <c r="Q1573" s="217"/>
      <c r="R1573" s="217"/>
      <c r="S1573" s="217"/>
      <c r="T1573" s="217"/>
      <c r="U1573" s="217"/>
      <c r="V1573" s="217"/>
      <c r="W1573" s="249"/>
      <c r="X1573" s="26"/>
      <c r="Y1573" s="26"/>
      <c r="Z1573" s="26"/>
      <c r="AA1573" s="26"/>
      <c r="AB1573" s="26"/>
      <c r="AC1573" s="26"/>
      <c r="AD1573" s="26"/>
      <c r="AE1573" s="26"/>
      <c r="AR1573" s="58" t="s">
        <v>312</v>
      </c>
      <c r="AT1573" s="58" t="s">
        <v>218</v>
      </c>
      <c r="AU1573" s="58" t="s">
        <v>93</v>
      </c>
      <c r="AY1573" s="18" t="s">
        <v>216</v>
      </c>
      <c r="BE1573" s="59">
        <f>IF(N1573="základní",J1573,0)</f>
        <v>0</v>
      </c>
      <c r="BF1573" s="59">
        <f>IF(N1573="snížená",J1573,0)</f>
        <v>0</v>
      </c>
      <c r="BG1573" s="59">
        <f>IF(N1573="zákl. přenesená",J1573,0)</f>
        <v>0</v>
      </c>
      <c r="BH1573" s="59">
        <f>IF(N1573="sníž. přenesená",J1573,0)</f>
        <v>0</v>
      </c>
      <c r="BI1573" s="59">
        <f>IF(N1573="nulová",J1573,0)</f>
        <v>0</v>
      </c>
      <c r="BJ1573" s="18" t="s">
        <v>91</v>
      </c>
      <c r="BK1573" s="59">
        <f>ROUND(I1573*H1573,2)</f>
        <v>0</v>
      </c>
      <c r="BL1573" s="18" t="s">
        <v>312</v>
      </c>
      <c r="BM1573" s="58" t="s">
        <v>1994</v>
      </c>
    </row>
    <row r="1574" spans="1:51" s="13" customFormat="1" ht="12">
      <c r="A1574" s="140"/>
      <c r="B1574" s="141"/>
      <c r="C1574" s="140"/>
      <c r="D1574" s="137" t="s">
        <v>225</v>
      </c>
      <c r="E1574" s="142" t="s">
        <v>1</v>
      </c>
      <c r="F1574" s="143" t="s">
        <v>1995</v>
      </c>
      <c r="G1574" s="140"/>
      <c r="H1574" s="144">
        <v>51.054</v>
      </c>
      <c r="I1574" s="61"/>
      <c r="J1574" s="140"/>
      <c r="K1574" s="140"/>
      <c r="L1574" s="194"/>
      <c r="M1574" s="140"/>
      <c r="N1574" s="140"/>
      <c r="O1574" s="140"/>
      <c r="P1574" s="140"/>
      <c r="Q1574" s="140"/>
      <c r="R1574" s="140"/>
      <c r="S1574" s="140"/>
      <c r="T1574" s="140"/>
      <c r="U1574" s="140"/>
      <c r="V1574" s="140"/>
      <c r="W1574" s="231"/>
      <c r="AT1574" s="60" t="s">
        <v>225</v>
      </c>
      <c r="AU1574" s="60" t="s">
        <v>93</v>
      </c>
      <c r="AV1574" s="13" t="s">
        <v>93</v>
      </c>
      <c r="AW1574" s="13" t="s">
        <v>38</v>
      </c>
      <c r="AX1574" s="13" t="s">
        <v>91</v>
      </c>
      <c r="AY1574" s="60" t="s">
        <v>216</v>
      </c>
    </row>
    <row r="1575" spans="1:65" s="2" customFormat="1" ht="44.25" customHeight="1">
      <c r="A1575" s="83"/>
      <c r="B1575" s="84"/>
      <c r="C1575" s="130" t="s">
        <v>1996</v>
      </c>
      <c r="D1575" s="130" t="s">
        <v>218</v>
      </c>
      <c r="E1575" s="131" t="s">
        <v>1997</v>
      </c>
      <c r="F1575" s="132" t="s">
        <v>1998</v>
      </c>
      <c r="G1575" s="133" t="s">
        <v>221</v>
      </c>
      <c r="H1575" s="134">
        <v>402.534</v>
      </c>
      <c r="I1575" s="57"/>
      <c r="J1575" s="187">
        <f>ROUND(I1575*H1575,2)</f>
        <v>0</v>
      </c>
      <c r="K1575" s="132" t="s">
        <v>1</v>
      </c>
      <c r="L1575" s="188">
        <f>J1575</f>
        <v>0</v>
      </c>
      <c r="M1575" s="217"/>
      <c r="N1575" s="217"/>
      <c r="O1575" s="217"/>
      <c r="P1575" s="217"/>
      <c r="Q1575" s="217"/>
      <c r="R1575" s="217"/>
      <c r="S1575" s="217"/>
      <c r="T1575" s="217"/>
      <c r="U1575" s="217"/>
      <c r="V1575" s="217"/>
      <c r="W1575" s="249"/>
      <c r="X1575" s="26"/>
      <c r="Y1575" s="26"/>
      <c r="Z1575" s="26"/>
      <c r="AA1575" s="26"/>
      <c r="AB1575" s="26"/>
      <c r="AC1575" s="26"/>
      <c r="AD1575" s="26"/>
      <c r="AE1575" s="26"/>
      <c r="AR1575" s="58" t="s">
        <v>312</v>
      </c>
      <c r="AT1575" s="58" t="s">
        <v>218</v>
      </c>
      <c r="AU1575" s="58" t="s">
        <v>93</v>
      </c>
      <c r="AY1575" s="18" t="s">
        <v>216</v>
      </c>
      <c r="BE1575" s="59">
        <f>IF(N1575="základní",J1575,0)</f>
        <v>0</v>
      </c>
      <c r="BF1575" s="59">
        <f>IF(N1575="snížená",J1575,0)</f>
        <v>0</v>
      </c>
      <c r="BG1575" s="59">
        <f>IF(N1575="zákl. přenesená",J1575,0)</f>
        <v>0</v>
      </c>
      <c r="BH1575" s="59">
        <f>IF(N1575="sníž. přenesená",J1575,0)</f>
        <v>0</v>
      </c>
      <c r="BI1575" s="59">
        <f>IF(N1575="nulová",J1575,0)</f>
        <v>0</v>
      </c>
      <c r="BJ1575" s="18" t="s">
        <v>91</v>
      </c>
      <c r="BK1575" s="59">
        <f>ROUND(I1575*H1575,2)</f>
        <v>0</v>
      </c>
      <c r="BL1575" s="18" t="s">
        <v>312</v>
      </c>
      <c r="BM1575" s="58" t="s">
        <v>1999</v>
      </c>
    </row>
    <row r="1576" spans="1:51" s="13" customFormat="1" ht="33.75">
      <c r="A1576" s="140"/>
      <c r="B1576" s="141"/>
      <c r="C1576" s="140"/>
      <c r="D1576" s="137" t="s">
        <v>225</v>
      </c>
      <c r="E1576" s="142" t="s">
        <v>1</v>
      </c>
      <c r="F1576" s="143" t="s">
        <v>2000</v>
      </c>
      <c r="G1576" s="140"/>
      <c r="H1576" s="144">
        <v>402.534</v>
      </c>
      <c r="I1576" s="61"/>
      <c r="J1576" s="140"/>
      <c r="K1576" s="140"/>
      <c r="L1576" s="194"/>
      <c r="M1576" s="140"/>
      <c r="N1576" s="140"/>
      <c r="O1576" s="140"/>
      <c r="P1576" s="140"/>
      <c r="Q1576" s="140"/>
      <c r="R1576" s="140"/>
      <c r="S1576" s="140"/>
      <c r="T1576" s="140"/>
      <c r="U1576" s="140"/>
      <c r="V1576" s="140"/>
      <c r="W1576" s="231"/>
      <c r="AT1576" s="60" t="s">
        <v>225</v>
      </c>
      <c r="AU1576" s="60" t="s">
        <v>93</v>
      </c>
      <c r="AV1576" s="13" t="s">
        <v>93</v>
      </c>
      <c r="AW1576" s="13" t="s">
        <v>38</v>
      </c>
      <c r="AX1576" s="13" t="s">
        <v>91</v>
      </c>
      <c r="AY1576" s="60" t="s">
        <v>216</v>
      </c>
    </row>
    <row r="1577" spans="1:65" s="2" customFormat="1" ht="16.5" customHeight="1">
      <c r="A1577" s="83"/>
      <c r="B1577" s="84"/>
      <c r="C1577" s="130" t="s">
        <v>2001</v>
      </c>
      <c r="D1577" s="130" t="s">
        <v>218</v>
      </c>
      <c r="E1577" s="131" t="s">
        <v>2002</v>
      </c>
      <c r="F1577" s="132" t="s">
        <v>2003</v>
      </c>
      <c r="G1577" s="133" t="s">
        <v>221</v>
      </c>
      <c r="H1577" s="134">
        <v>402.534</v>
      </c>
      <c r="I1577" s="57"/>
      <c r="J1577" s="187">
        <f>ROUND(I1577*H1577,2)</f>
        <v>0</v>
      </c>
      <c r="K1577" s="132" t="s">
        <v>1</v>
      </c>
      <c r="L1577" s="188">
        <f>J1577</f>
        <v>0</v>
      </c>
      <c r="M1577" s="217"/>
      <c r="N1577" s="217"/>
      <c r="O1577" s="217"/>
      <c r="P1577" s="217"/>
      <c r="Q1577" s="217"/>
      <c r="R1577" s="217"/>
      <c r="S1577" s="217"/>
      <c r="T1577" s="217"/>
      <c r="U1577" s="217"/>
      <c r="V1577" s="217"/>
      <c r="W1577" s="249"/>
      <c r="X1577" s="26"/>
      <c r="Y1577" s="26"/>
      <c r="Z1577" s="26"/>
      <c r="AA1577" s="26"/>
      <c r="AB1577" s="26"/>
      <c r="AC1577" s="26"/>
      <c r="AD1577" s="26"/>
      <c r="AE1577" s="26"/>
      <c r="AR1577" s="58" t="s">
        <v>312</v>
      </c>
      <c r="AT1577" s="58" t="s">
        <v>218</v>
      </c>
      <c r="AU1577" s="58" t="s">
        <v>93</v>
      </c>
      <c r="AY1577" s="18" t="s">
        <v>216</v>
      </c>
      <c r="BE1577" s="59">
        <f>IF(N1577="základní",J1577,0)</f>
        <v>0</v>
      </c>
      <c r="BF1577" s="59">
        <f>IF(N1577="snížená",J1577,0)</f>
        <v>0</v>
      </c>
      <c r="BG1577" s="59">
        <f>IF(N1577="zákl. přenesená",J1577,0)</f>
        <v>0</v>
      </c>
      <c r="BH1577" s="59">
        <f>IF(N1577="sníž. přenesená",J1577,0)</f>
        <v>0</v>
      </c>
      <c r="BI1577" s="59">
        <f>IF(N1577="nulová",J1577,0)</f>
        <v>0</v>
      </c>
      <c r="BJ1577" s="18" t="s">
        <v>91</v>
      </c>
      <c r="BK1577" s="59">
        <f>ROUND(I1577*H1577,2)</f>
        <v>0</v>
      </c>
      <c r="BL1577" s="18" t="s">
        <v>312</v>
      </c>
      <c r="BM1577" s="58" t="s">
        <v>2004</v>
      </c>
    </row>
    <row r="1578" spans="1:51" s="13" customFormat="1" ht="12">
      <c r="A1578" s="140"/>
      <c r="B1578" s="141"/>
      <c r="C1578" s="140"/>
      <c r="D1578" s="137" t="s">
        <v>225</v>
      </c>
      <c r="E1578" s="142" t="s">
        <v>1</v>
      </c>
      <c r="F1578" s="143" t="s">
        <v>2005</v>
      </c>
      <c r="G1578" s="140"/>
      <c r="H1578" s="144">
        <v>402.534</v>
      </c>
      <c r="I1578" s="61"/>
      <c r="J1578" s="140"/>
      <c r="K1578" s="140"/>
      <c r="L1578" s="194"/>
      <c r="M1578" s="140"/>
      <c r="N1578" s="140"/>
      <c r="O1578" s="140"/>
      <c r="P1578" s="140"/>
      <c r="Q1578" s="140"/>
      <c r="R1578" s="140"/>
      <c r="S1578" s="140"/>
      <c r="T1578" s="140"/>
      <c r="U1578" s="140"/>
      <c r="V1578" s="140"/>
      <c r="W1578" s="231"/>
      <c r="AT1578" s="60" t="s">
        <v>225</v>
      </c>
      <c r="AU1578" s="60" t="s">
        <v>93</v>
      </c>
      <c r="AV1578" s="13" t="s">
        <v>93</v>
      </c>
      <c r="AW1578" s="13" t="s">
        <v>38</v>
      </c>
      <c r="AX1578" s="13" t="s">
        <v>91</v>
      </c>
      <c r="AY1578" s="60" t="s">
        <v>216</v>
      </c>
    </row>
    <row r="1579" spans="1:65" s="2" customFormat="1" ht="24.2" customHeight="1">
      <c r="A1579" s="83"/>
      <c r="B1579" s="84"/>
      <c r="C1579" s="130" t="s">
        <v>2006</v>
      </c>
      <c r="D1579" s="130" t="s">
        <v>218</v>
      </c>
      <c r="E1579" s="131" t="s">
        <v>2007</v>
      </c>
      <c r="F1579" s="132" t="s">
        <v>2008</v>
      </c>
      <c r="G1579" s="133" t="s">
        <v>323</v>
      </c>
      <c r="H1579" s="134">
        <v>37</v>
      </c>
      <c r="I1579" s="57"/>
      <c r="J1579" s="187">
        <f>ROUND(I1579*H1579,2)</f>
        <v>0</v>
      </c>
      <c r="K1579" s="132" t="s">
        <v>222</v>
      </c>
      <c r="L1579" s="188">
        <f>J1579</f>
        <v>0</v>
      </c>
      <c r="M1579" s="217"/>
      <c r="N1579" s="217"/>
      <c r="O1579" s="217"/>
      <c r="P1579" s="217"/>
      <c r="Q1579" s="217"/>
      <c r="R1579" s="217"/>
      <c r="S1579" s="217"/>
      <c r="T1579" s="217"/>
      <c r="U1579" s="217"/>
      <c r="V1579" s="217"/>
      <c r="W1579" s="249"/>
      <c r="X1579" s="26"/>
      <c r="Y1579" s="26"/>
      <c r="Z1579" s="26"/>
      <c r="AA1579" s="26"/>
      <c r="AB1579" s="26"/>
      <c r="AC1579" s="26"/>
      <c r="AD1579" s="26"/>
      <c r="AE1579" s="26"/>
      <c r="AR1579" s="58" t="s">
        <v>312</v>
      </c>
      <c r="AT1579" s="58" t="s">
        <v>218</v>
      </c>
      <c r="AU1579" s="58" t="s">
        <v>93</v>
      </c>
      <c r="AY1579" s="18" t="s">
        <v>216</v>
      </c>
      <c r="BE1579" s="59">
        <f>IF(N1579="základní",J1579,0)</f>
        <v>0</v>
      </c>
      <c r="BF1579" s="59">
        <f>IF(N1579="snížená",J1579,0)</f>
        <v>0</v>
      </c>
      <c r="BG1579" s="59">
        <f>IF(N1579="zákl. přenesená",J1579,0)</f>
        <v>0</v>
      </c>
      <c r="BH1579" s="59">
        <f>IF(N1579="sníž. přenesená",J1579,0)</f>
        <v>0</v>
      </c>
      <c r="BI1579" s="59">
        <f>IF(N1579="nulová",J1579,0)</f>
        <v>0</v>
      </c>
      <c r="BJ1579" s="18" t="s">
        <v>91</v>
      </c>
      <c r="BK1579" s="59">
        <f>ROUND(I1579*H1579,2)</f>
        <v>0</v>
      </c>
      <c r="BL1579" s="18" t="s">
        <v>312</v>
      </c>
      <c r="BM1579" s="58" t="s">
        <v>2009</v>
      </c>
    </row>
    <row r="1580" spans="1:51" s="13" customFormat="1" ht="12">
      <c r="A1580" s="140"/>
      <c r="B1580" s="141"/>
      <c r="C1580" s="140"/>
      <c r="D1580" s="137" t="s">
        <v>225</v>
      </c>
      <c r="E1580" s="142" t="s">
        <v>1</v>
      </c>
      <c r="F1580" s="143" t="s">
        <v>2010</v>
      </c>
      <c r="G1580" s="140"/>
      <c r="H1580" s="144">
        <v>3</v>
      </c>
      <c r="I1580" s="61"/>
      <c r="J1580" s="140"/>
      <c r="K1580" s="140"/>
      <c r="L1580" s="194"/>
      <c r="M1580" s="140"/>
      <c r="N1580" s="140"/>
      <c r="O1580" s="140"/>
      <c r="P1580" s="140"/>
      <c r="Q1580" s="140"/>
      <c r="R1580" s="140"/>
      <c r="S1580" s="140"/>
      <c r="T1580" s="140"/>
      <c r="U1580" s="140"/>
      <c r="V1580" s="140"/>
      <c r="W1580" s="231"/>
      <c r="AT1580" s="60" t="s">
        <v>225</v>
      </c>
      <c r="AU1580" s="60" t="s">
        <v>93</v>
      </c>
      <c r="AV1580" s="13" t="s">
        <v>93</v>
      </c>
      <c r="AW1580" s="13" t="s">
        <v>38</v>
      </c>
      <c r="AX1580" s="13" t="s">
        <v>83</v>
      </c>
      <c r="AY1580" s="60" t="s">
        <v>216</v>
      </c>
    </row>
    <row r="1581" spans="1:51" s="13" customFormat="1" ht="12">
      <c r="A1581" s="140"/>
      <c r="B1581" s="141"/>
      <c r="C1581" s="140"/>
      <c r="D1581" s="137" t="s">
        <v>225</v>
      </c>
      <c r="E1581" s="142" t="s">
        <v>1</v>
      </c>
      <c r="F1581" s="143" t="s">
        <v>2011</v>
      </c>
      <c r="G1581" s="140"/>
      <c r="H1581" s="144">
        <v>4</v>
      </c>
      <c r="I1581" s="61"/>
      <c r="J1581" s="140"/>
      <c r="K1581" s="140"/>
      <c r="L1581" s="194"/>
      <c r="M1581" s="140"/>
      <c r="N1581" s="140"/>
      <c r="O1581" s="140"/>
      <c r="P1581" s="140"/>
      <c r="Q1581" s="140"/>
      <c r="R1581" s="140"/>
      <c r="S1581" s="140"/>
      <c r="T1581" s="140"/>
      <c r="U1581" s="140"/>
      <c r="V1581" s="140"/>
      <c r="W1581" s="231"/>
      <c r="AT1581" s="60" t="s">
        <v>225</v>
      </c>
      <c r="AU1581" s="60" t="s">
        <v>93</v>
      </c>
      <c r="AV1581" s="13" t="s">
        <v>93</v>
      </c>
      <c r="AW1581" s="13" t="s">
        <v>38</v>
      </c>
      <c r="AX1581" s="13" t="s">
        <v>83</v>
      </c>
      <c r="AY1581" s="60" t="s">
        <v>216</v>
      </c>
    </row>
    <row r="1582" spans="1:51" s="13" customFormat="1" ht="12">
      <c r="A1582" s="140"/>
      <c r="B1582" s="141"/>
      <c r="C1582" s="140"/>
      <c r="D1582" s="137" t="s">
        <v>225</v>
      </c>
      <c r="E1582" s="142" t="s">
        <v>1</v>
      </c>
      <c r="F1582" s="143" t="s">
        <v>2012</v>
      </c>
      <c r="G1582" s="140"/>
      <c r="H1582" s="144">
        <v>6</v>
      </c>
      <c r="I1582" s="61"/>
      <c r="J1582" s="140"/>
      <c r="K1582" s="140"/>
      <c r="L1582" s="194"/>
      <c r="M1582" s="140"/>
      <c r="N1582" s="140"/>
      <c r="O1582" s="140"/>
      <c r="P1582" s="140"/>
      <c r="Q1582" s="140"/>
      <c r="R1582" s="140"/>
      <c r="S1582" s="140"/>
      <c r="T1582" s="140"/>
      <c r="U1582" s="140"/>
      <c r="V1582" s="140"/>
      <c r="W1582" s="231"/>
      <c r="AT1582" s="60" t="s">
        <v>225</v>
      </c>
      <c r="AU1582" s="60" t="s">
        <v>93</v>
      </c>
      <c r="AV1582" s="13" t="s">
        <v>93</v>
      </c>
      <c r="AW1582" s="13" t="s">
        <v>38</v>
      </c>
      <c r="AX1582" s="13" t="s">
        <v>83</v>
      </c>
      <c r="AY1582" s="60" t="s">
        <v>216</v>
      </c>
    </row>
    <row r="1583" spans="1:51" s="13" customFormat="1" ht="12">
      <c r="A1583" s="140"/>
      <c r="B1583" s="141"/>
      <c r="C1583" s="140"/>
      <c r="D1583" s="137" t="s">
        <v>225</v>
      </c>
      <c r="E1583" s="142" t="s">
        <v>1</v>
      </c>
      <c r="F1583" s="143" t="s">
        <v>2013</v>
      </c>
      <c r="G1583" s="140"/>
      <c r="H1583" s="144">
        <v>8</v>
      </c>
      <c r="I1583" s="61"/>
      <c r="J1583" s="140"/>
      <c r="K1583" s="140"/>
      <c r="L1583" s="194"/>
      <c r="M1583" s="140"/>
      <c r="N1583" s="140"/>
      <c r="O1583" s="140"/>
      <c r="P1583" s="140"/>
      <c r="Q1583" s="140"/>
      <c r="R1583" s="140"/>
      <c r="S1583" s="140"/>
      <c r="T1583" s="140"/>
      <c r="U1583" s="140"/>
      <c r="V1583" s="140"/>
      <c r="W1583" s="231"/>
      <c r="AT1583" s="60" t="s">
        <v>225</v>
      </c>
      <c r="AU1583" s="60" t="s">
        <v>93</v>
      </c>
      <c r="AV1583" s="13" t="s">
        <v>93</v>
      </c>
      <c r="AW1583" s="13" t="s">
        <v>38</v>
      </c>
      <c r="AX1583" s="13" t="s">
        <v>83</v>
      </c>
      <c r="AY1583" s="60" t="s">
        <v>216</v>
      </c>
    </row>
    <row r="1584" spans="1:51" s="13" customFormat="1" ht="12">
      <c r="A1584" s="140"/>
      <c r="B1584" s="141"/>
      <c r="C1584" s="140"/>
      <c r="D1584" s="137" t="s">
        <v>225</v>
      </c>
      <c r="E1584" s="142" t="s">
        <v>1</v>
      </c>
      <c r="F1584" s="143" t="s">
        <v>2014</v>
      </c>
      <c r="G1584" s="140"/>
      <c r="H1584" s="144">
        <v>8</v>
      </c>
      <c r="I1584" s="61"/>
      <c r="J1584" s="140"/>
      <c r="K1584" s="140"/>
      <c r="L1584" s="194"/>
      <c r="M1584" s="140"/>
      <c r="N1584" s="140"/>
      <c r="O1584" s="140"/>
      <c r="P1584" s="140"/>
      <c r="Q1584" s="140"/>
      <c r="R1584" s="140"/>
      <c r="S1584" s="140"/>
      <c r="T1584" s="140"/>
      <c r="U1584" s="140"/>
      <c r="V1584" s="140"/>
      <c r="W1584" s="231"/>
      <c r="AT1584" s="60" t="s">
        <v>225</v>
      </c>
      <c r="AU1584" s="60" t="s">
        <v>93</v>
      </c>
      <c r="AV1584" s="13" t="s">
        <v>93</v>
      </c>
      <c r="AW1584" s="13" t="s">
        <v>38</v>
      </c>
      <c r="AX1584" s="13" t="s">
        <v>83</v>
      </c>
      <c r="AY1584" s="60" t="s">
        <v>216</v>
      </c>
    </row>
    <row r="1585" spans="1:51" s="13" customFormat="1" ht="12">
      <c r="A1585" s="140"/>
      <c r="B1585" s="141"/>
      <c r="C1585" s="140"/>
      <c r="D1585" s="137" t="s">
        <v>225</v>
      </c>
      <c r="E1585" s="142" t="s">
        <v>1</v>
      </c>
      <c r="F1585" s="143" t="s">
        <v>2015</v>
      </c>
      <c r="G1585" s="140"/>
      <c r="H1585" s="144">
        <v>8</v>
      </c>
      <c r="I1585" s="61"/>
      <c r="J1585" s="140"/>
      <c r="K1585" s="140"/>
      <c r="L1585" s="194"/>
      <c r="M1585" s="140"/>
      <c r="N1585" s="140"/>
      <c r="O1585" s="140"/>
      <c r="P1585" s="140"/>
      <c r="Q1585" s="140"/>
      <c r="R1585" s="140"/>
      <c r="S1585" s="140"/>
      <c r="T1585" s="140"/>
      <c r="U1585" s="140"/>
      <c r="V1585" s="140"/>
      <c r="W1585" s="231"/>
      <c r="AT1585" s="60" t="s">
        <v>225</v>
      </c>
      <c r="AU1585" s="60" t="s">
        <v>93</v>
      </c>
      <c r="AV1585" s="13" t="s">
        <v>93</v>
      </c>
      <c r="AW1585" s="13" t="s">
        <v>38</v>
      </c>
      <c r="AX1585" s="13" t="s">
        <v>83</v>
      </c>
      <c r="AY1585" s="60" t="s">
        <v>216</v>
      </c>
    </row>
    <row r="1586" spans="1:51" s="14" customFormat="1" ht="12">
      <c r="A1586" s="145"/>
      <c r="B1586" s="146"/>
      <c r="C1586" s="145"/>
      <c r="D1586" s="137" t="s">
        <v>225</v>
      </c>
      <c r="E1586" s="147" t="s">
        <v>1</v>
      </c>
      <c r="F1586" s="148" t="s">
        <v>229</v>
      </c>
      <c r="G1586" s="145"/>
      <c r="H1586" s="149">
        <v>37</v>
      </c>
      <c r="I1586" s="63"/>
      <c r="J1586" s="145"/>
      <c r="K1586" s="145"/>
      <c r="L1586" s="200"/>
      <c r="M1586" s="145"/>
      <c r="N1586" s="145"/>
      <c r="O1586" s="145"/>
      <c r="P1586" s="145"/>
      <c r="Q1586" s="145"/>
      <c r="R1586" s="145"/>
      <c r="S1586" s="145"/>
      <c r="T1586" s="145"/>
      <c r="U1586" s="145"/>
      <c r="V1586" s="145"/>
      <c r="W1586" s="235"/>
      <c r="AT1586" s="62" t="s">
        <v>225</v>
      </c>
      <c r="AU1586" s="62" t="s">
        <v>93</v>
      </c>
      <c r="AV1586" s="14" t="s">
        <v>223</v>
      </c>
      <c r="AW1586" s="14" t="s">
        <v>38</v>
      </c>
      <c r="AX1586" s="14" t="s">
        <v>91</v>
      </c>
      <c r="AY1586" s="62" t="s">
        <v>216</v>
      </c>
    </row>
    <row r="1587" spans="1:65" s="2" customFormat="1" ht="44.25" customHeight="1">
      <c r="A1587" s="83"/>
      <c r="B1587" s="84"/>
      <c r="C1587" s="130" t="s">
        <v>2016</v>
      </c>
      <c r="D1587" s="130" t="s">
        <v>218</v>
      </c>
      <c r="E1587" s="131" t="s">
        <v>2017</v>
      </c>
      <c r="F1587" s="132" t="s">
        <v>2018</v>
      </c>
      <c r="G1587" s="133" t="s">
        <v>323</v>
      </c>
      <c r="H1587" s="134">
        <v>18</v>
      </c>
      <c r="I1587" s="57"/>
      <c r="J1587" s="187">
        <f>ROUND(I1587*H1587,2)</f>
        <v>0</v>
      </c>
      <c r="K1587" s="132" t="s">
        <v>1</v>
      </c>
      <c r="L1587" s="188">
        <f>J1587</f>
        <v>0</v>
      </c>
      <c r="M1587" s="217"/>
      <c r="N1587" s="217"/>
      <c r="O1587" s="217"/>
      <c r="P1587" s="217"/>
      <c r="Q1587" s="217"/>
      <c r="R1587" s="217"/>
      <c r="S1587" s="217"/>
      <c r="T1587" s="217"/>
      <c r="U1587" s="217"/>
      <c r="V1587" s="217"/>
      <c r="W1587" s="249"/>
      <c r="X1587" s="26"/>
      <c r="Y1587" s="26"/>
      <c r="Z1587" s="26"/>
      <c r="AA1587" s="26"/>
      <c r="AB1587" s="26"/>
      <c r="AC1587" s="26"/>
      <c r="AD1587" s="26"/>
      <c r="AE1587" s="26"/>
      <c r="AR1587" s="58" t="s">
        <v>312</v>
      </c>
      <c r="AT1587" s="58" t="s">
        <v>218</v>
      </c>
      <c r="AU1587" s="58" t="s">
        <v>93</v>
      </c>
      <c r="AY1587" s="18" t="s">
        <v>216</v>
      </c>
      <c r="BE1587" s="59">
        <f>IF(N1587="základní",J1587,0)</f>
        <v>0</v>
      </c>
      <c r="BF1587" s="59">
        <f>IF(N1587="snížená",J1587,0)</f>
        <v>0</v>
      </c>
      <c r="BG1587" s="59">
        <f>IF(N1587="zákl. přenesená",J1587,0)</f>
        <v>0</v>
      </c>
      <c r="BH1587" s="59">
        <f>IF(N1587="sníž. přenesená",J1587,0)</f>
        <v>0</v>
      </c>
      <c r="BI1587" s="59">
        <f>IF(N1587="nulová",J1587,0)</f>
        <v>0</v>
      </c>
      <c r="BJ1587" s="18" t="s">
        <v>91</v>
      </c>
      <c r="BK1587" s="59">
        <f>ROUND(I1587*H1587,2)</f>
        <v>0</v>
      </c>
      <c r="BL1587" s="18" t="s">
        <v>312</v>
      </c>
      <c r="BM1587" s="58" t="s">
        <v>2019</v>
      </c>
    </row>
    <row r="1588" spans="1:51" s="13" customFormat="1" ht="12">
      <c r="A1588" s="140"/>
      <c r="B1588" s="141"/>
      <c r="C1588" s="140"/>
      <c r="D1588" s="137" t="s">
        <v>225</v>
      </c>
      <c r="E1588" s="142" t="s">
        <v>1</v>
      </c>
      <c r="F1588" s="143" t="s">
        <v>2020</v>
      </c>
      <c r="G1588" s="140"/>
      <c r="H1588" s="144">
        <v>4</v>
      </c>
      <c r="I1588" s="61"/>
      <c r="J1588" s="140"/>
      <c r="K1588" s="140"/>
      <c r="L1588" s="194"/>
      <c r="M1588" s="140"/>
      <c r="N1588" s="140"/>
      <c r="O1588" s="140"/>
      <c r="P1588" s="140"/>
      <c r="Q1588" s="140"/>
      <c r="R1588" s="140"/>
      <c r="S1588" s="140"/>
      <c r="T1588" s="140"/>
      <c r="U1588" s="140"/>
      <c r="V1588" s="140"/>
      <c r="W1588" s="231"/>
      <c r="AT1588" s="60" t="s">
        <v>225</v>
      </c>
      <c r="AU1588" s="60" t="s">
        <v>93</v>
      </c>
      <c r="AV1588" s="13" t="s">
        <v>93</v>
      </c>
      <c r="AW1588" s="13" t="s">
        <v>38</v>
      </c>
      <c r="AX1588" s="13" t="s">
        <v>83</v>
      </c>
      <c r="AY1588" s="60" t="s">
        <v>216</v>
      </c>
    </row>
    <row r="1589" spans="1:51" s="13" customFormat="1" ht="12">
      <c r="A1589" s="140"/>
      <c r="B1589" s="141"/>
      <c r="C1589" s="140"/>
      <c r="D1589" s="137" t="s">
        <v>225</v>
      </c>
      <c r="E1589" s="142" t="s">
        <v>1</v>
      </c>
      <c r="F1589" s="143" t="s">
        <v>2021</v>
      </c>
      <c r="G1589" s="140"/>
      <c r="H1589" s="144">
        <v>7</v>
      </c>
      <c r="I1589" s="61"/>
      <c r="J1589" s="140"/>
      <c r="K1589" s="140"/>
      <c r="L1589" s="194"/>
      <c r="M1589" s="140"/>
      <c r="N1589" s="140"/>
      <c r="O1589" s="140"/>
      <c r="P1589" s="140"/>
      <c r="Q1589" s="140"/>
      <c r="R1589" s="140"/>
      <c r="S1589" s="140"/>
      <c r="T1589" s="140"/>
      <c r="U1589" s="140"/>
      <c r="V1589" s="140"/>
      <c r="W1589" s="231"/>
      <c r="AT1589" s="60" t="s">
        <v>225</v>
      </c>
      <c r="AU1589" s="60" t="s">
        <v>93</v>
      </c>
      <c r="AV1589" s="13" t="s">
        <v>93</v>
      </c>
      <c r="AW1589" s="13" t="s">
        <v>38</v>
      </c>
      <c r="AX1589" s="13" t="s">
        <v>83</v>
      </c>
      <c r="AY1589" s="60" t="s">
        <v>216</v>
      </c>
    </row>
    <row r="1590" spans="1:51" s="13" customFormat="1" ht="12">
      <c r="A1590" s="140"/>
      <c r="B1590" s="141"/>
      <c r="C1590" s="140"/>
      <c r="D1590" s="137" t="s">
        <v>225</v>
      </c>
      <c r="E1590" s="142" t="s">
        <v>1</v>
      </c>
      <c r="F1590" s="143" t="s">
        <v>2022</v>
      </c>
      <c r="G1590" s="140"/>
      <c r="H1590" s="144">
        <v>7</v>
      </c>
      <c r="I1590" s="61"/>
      <c r="J1590" s="140"/>
      <c r="K1590" s="140"/>
      <c r="L1590" s="194"/>
      <c r="M1590" s="140"/>
      <c r="N1590" s="140"/>
      <c r="O1590" s="140"/>
      <c r="P1590" s="140"/>
      <c r="Q1590" s="140"/>
      <c r="R1590" s="140"/>
      <c r="S1590" s="140"/>
      <c r="T1590" s="140"/>
      <c r="U1590" s="140"/>
      <c r="V1590" s="140"/>
      <c r="W1590" s="231"/>
      <c r="AT1590" s="60" t="s">
        <v>225</v>
      </c>
      <c r="AU1590" s="60" t="s">
        <v>93</v>
      </c>
      <c r="AV1590" s="13" t="s">
        <v>93</v>
      </c>
      <c r="AW1590" s="13" t="s">
        <v>38</v>
      </c>
      <c r="AX1590" s="13" t="s">
        <v>83</v>
      </c>
      <c r="AY1590" s="60" t="s">
        <v>216</v>
      </c>
    </row>
    <row r="1591" spans="1:51" s="14" customFormat="1" ht="12">
      <c r="A1591" s="145"/>
      <c r="B1591" s="146"/>
      <c r="C1591" s="145"/>
      <c r="D1591" s="137" t="s">
        <v>225</v>
      </c>
      <c r="E1591" s="147" t="s">
        <v>1</v>
      </c>
      <c r="F1591" s="148" t="s">
        <v>229</v>
      </c>
      <c r="G1591" s="145"/>
      <c r="H1591" s="149">
        <v>18</v>
      </c>
      <c r="I1591" s="63"/>
      <c r="J1591" s="145"/>
      <c r="K1591" s="145"/>
      <c r="L1591" s="200"/>
      <c r="M1591" s="145"/>
      <c r="N1591" s="145"/>
      <c r="O1591" s="145"/>
      <c r="P1591" s="145"/>
      <c r="Q1591" s="145"/>
      <c r="R1591" s="145"/>
      <c r="S1591" s="145"/>
      <c r="T1591" s="145"/>
      <c r="U1591" s="145"/>
      <c r="V1591" s="145"/>
      <c r="W1591" s="235"/>
      <c r="AT1591" s="62" t="s">
        <v>225</v>
      </c>
      <c r="AU1591" s="62" t="s">
        <v>93</v>
      </c>
      <c r="AV1591" s="14" t="s">
        <v>223</v>
      </c>
      <c r="AW1591" s="14" t="s">
        <v>38</v>
      </c>
      <c r="AX1591" s="14" t="s">
        <v>91</v>
      </c>
      <c r="AY1591" s="62" t="s">
        <v>216</v>
      </c>
    </row>
    <row r="1592" spans="1:65" s="2" customFormat="1" ht="44.25" customHeight="1">
      <c r="A1592" s="83"/>
      <c r="B1592" s="84"/>
      <c r="C1592" s="130" t="s">
        <v>2023</v>
      </c>
      <c r="D1592" s="130" t="s">
        <v>218</v>
      </c>
      <c r="E1592" s="131" t="s">
        <v>2024</v>
      </c>
      <c r="F1592" s="132" t="s">
        <v>2025</v>
      </c>
      <c r="G1592" s="133" t="s">
        <v>323</v>
      </c>
      <c r="H1592" s="134">
        <v>2</v>
      </c>
      <c r="I1592" s="57"/>
      <c r="J1592" s="187">
        <f>ROUND(I1592*H1592,2)</f>
        <v>0</v>
      </c>
      <c r="K1592" s="132" t="s">
        <v>1</v>
      </c>
      <c r="L1592" s="188">
        <f>J1592</f>
        <v>0</v>
      </c>
      <c r="M1592" s="217"/>
      <c r="N1592" s="217"/>
      <c r="O1592" s="217"/>
      <c r="P1592" s="217"/>
      <c r="Q1592" s="217"/>
      <c r="R1592" s="217"/>
      <c r="S1592" s="217"/>
      <c r="T1592" s="217"/>
      <c r="U1592" s="217"/>
      <c r="V1592" s="217"/>
      <c r="W1592" s="249"/>
      <c r="X1592" s="26"/>
      <c r="Y1592" s="26"/>
      <c r="Z1592" s="26"/>
      <c r="AA1592" s="26"/>
      <c r="AB1592" s="26"/>
      <c r="AC1592" s="26"/>
      <c r="AD1592" s="26"/>
      <c r="AE1592" s="26"/>
      <c r="AR1592" s="58" t="s">
        <v>312</v>
      </c>
      <c r="AT1592" s="58" t="s">
        <v>218</v>
      </c>
      <c r="AU1592" s="58" t="s">
        <v>93</v>
      </c>
      <c r="AY1592" s="18" t="s">
        <v>216</v>
      </c>
      <c r="BE1592" s="59">
        <f>IF(N1592="základní",J1592,0)</f>
        <v>0</v>
      </c>
      <c r="BF1592" s="59">
        <f>IF(N1592="snížená",J1592,0)</f>
        <v>0</v>
      </c>
      <c r="BG1592" s="59">
        <f>IF(N1592="zákl. přenesená",J1592,0)</f>
        <v>0</v>
      </c>
      <c r="BH1592" s="59">
        <f>IF(N1592="sníž. přenesená",J1592,0)</f>
        <v>0</v>
      </c>
      <c r="BI1592" s="59">
        <f>IF(N1592="nulová",J1592,0)</f>
        <v>0</v>
      </c>
      <c r="BJ1592" s="18" t="s">
        <v>91</v>
      </c>
      <c r="BK1592" s="59">
        <f>ROUND(I1592*H1592,2)</f>
        <v>0</v>
      </c>
      <c r="BL1592" s="18" t="s">
        <v>312</v>
      </c>
      <c r="BM1592" s="58" t="s">
        <v>2026</v>
      </c>
    </row>
    <row r="1593" spans="1:51" s="13" customFormat="1" ht="12">
      <c r="A1593" s="140"/>
      <c r="B1593" s="141"/>
      <c r="C1593" s="140"/>
      <c r="D1593" s="137" t="s">
        <v>225</v>
      </c>
      <c r="E1593" s="142" t="s">
        <v>1</v>
      </c>
      <c r="F1593" s="143" t="s">
        <v>2027</v>
      </c>
      <c r="G1593" s="140"/>
      <c r="H1593" s="144">
        <v>1</v>
      </c>
      <c r="I1593" s="61"/>
      <c r="J1593" s="140"/>
      <c r="K1593" s="140"/>
      <c r="L1593" s="194"/>
      <c r="M1593" s="140"/>
      <c r="N1593" s="140"/>
      <c r="O1593" s="140"/>
      <c r="P1593" s="140"/>
      <c r="Q1593" s="140"/>
      <c r="R1593" s="140"/>
      <c r="S1593" s="140"/>
      <c r="T1593" s="140"/>
      <c r="U1593" s="140"/>
      <c r="V1593" s="140"/>
      <c r="W1593" s="231"/>
      <c r="AT1593" s="60" t="s">
        <v>225</v>
      </c>
      <c r="AU1593" s="60" t="s">
        <v>93</v>
      </c>
      <c r="AV1593" s="13" t="s">
        <v>93</v>
      </c>
      <c r="AW1593" s="13" t="s">
        <v>38</v>
      </c>
      <c r="AX1593" s="13" t="s">
        <v>83</v>
      </c>
      <c r="AY1593" s="60" t="s">
        <v>216</v>
      </c>
    </row>
    <row r="1594" spans="1:51" s="13" customFormat="1" ht="12">
      <c r="A1594" s="140"/>
      <c r="B1594" s="141"/>
      <c r="C1594" s="140"/>
      <c r="D1594" s="137" t="s">
        <v>225</v>
      </c>
      <c r="E1594" s="142" t="s">
        <v>1</v>
      </c>
      <c r="F1594" s="143" t="s">
        <v>2028</v>
      </c>
      <c r="G1594" s="140"/>
      <c r="H1594" s="144">
        <v>1</v>
      </c>
      <c r="I1594" s="61"/>
      <c r="J1594" s="140"/>
      <c r="K1594" s="140"/>
      <c r="L1594" s="194"/>
      <c r="M1594" s="140"/>
      <c r="N1594" s="140"/>
      <c r="O1594" s="140"/>
      <c r="P1594" s="140"/>
      <c r="Q1594" s="140"/>
      <c r="R1594" s="140"/>
      <c r="S1594" s="140"/>
      <c r="T1594" s="140"/>
      <c r="U1594" s="140"/>
      <c r="V1594" s="140"/>
      <c r="W1594" s="231"/>
      <c r="AT1594" s="60" t="s">
        <v>225</v>
      </c>
      <c r="AU1594" s="60" t="s">
        <v>93</v>
      </c>
      <c r="AV1594" s="13" t="s">
        <v>93</v>
      </c>
      <c r="AW1594" s="13" t="s">
        <v>38</v>
      </c>
      <c r="AX1594" s="13" t="s">
        <v>83</v>
      </c>
      <c r="AY1594" s="60" t="s">
        <v>216</v>
      </c>
    </row>
    <row r="1595" spans="1:51" s="14" customFormat="1" ht="12">
      <c r="A1595" s="145"/>
      <c r="B1595" s="146"/>
      <c r="C1595" s="145"/>
      <c r="D1595" s="137" t="s">
        <v>225</v>
      </c>
      <c r="E1595" s="147" t="s">
        <v>1</v>
      </c>
      <c r="F1595" s="148" t="s">
        <v>229</v>
      </c>
      <c r="G1595" s="145"/>
      <c r="H1595" s="149">
        <v>2</v>
      </c>
      <c r="I1595" s="63"/>
      <c r="J1595" s="145"/>
      <c r="K1595" s="145"/>
      <c r="L1595" s="194"/>
      <c r="M1595" s="140"/>
      <c r="N1595" s="140"/>
      <c r="O1595" s="140"/>
      <c r="P1595" s="140"/>
      <c r="Q1595" s="140"/>
      <c r="R1595" s="140"/>
      <c r="S1595" s="140"/>
      <c r="T1595" s="140"/>
      <c r="U1595" s="140"/>
      <c r="V1595" s="140"/>
      <c r="W1595" s="231"/>
      <c r="AT1595" s="62" t="s">
        <v>225</v>
      </c>
      <c r="AU1595" s="62" t="s">
        <v>93</v>
      </c>
      <c r="AV1595" s="14" t="s">
        <v>223</v>
      </c>
      <c r="AW1595" s="14" t="s">
        <v>38</v>
      </c>
      <c r="AX1595" s="14" t="s">
        <v>91</v>
      </c>
      <c r="AY1595" s="62" t="s">
        <v>216</v>
      </c>
    </row>
    <row r="1596" spans="1:65" s="2" customFormat="1" ht="37.9" customHeight="1">
      <c r="A1596" s="83"/>
      <c r="B1596" s="84"/>
      <c r="C1596" s="130" t="s">
        <v>2029</v>
      </c>
      <c r="D1596" s="130" t="s">
        <v>218</v>
      </c>
      <c r="E1596" s="131" t="s">
        <v>2030</v>
      </c>
      <c r="F1596" s="132" t="s">
        <v>2031</v>
      </c>
      <c r="G1596" s="133" t="s">
        <v>323</v>
      </c>
      <c r="H1596" s="134">
        <v>3</v>
      </c>
      <c r="I1596" s="57"/>
      <c r="J1596" s="187">
        <f>ROUND(I1596*H1596,2)</f>
        <v>0</v>
      </c>
      <c r="K1596" s="132" t="s">
        <v>1</v>
      </c>
      <c r="L1596" s="188">
        <f>J1596</f>
        <v>0</v>
      </c>
      <c r="M1596" s="217"/>
      <c r="N1596" s="217"/>
      <c r="O1596" s="217"/>
      <c r="P1596" s="217"/>
      <c r="Q1596" s="217"/>
      <c r="R1596" s="217"/>
      <c r="S1596" s="217"/>
      <c r="T1596" s="217"/>
      <c r="U1596" s="217"/>
      <c r="V1596" s="217"/>
      <c r="W1596" s="249"/>
      <c r="X1596" s="26"/>
      <c r="Y1596" s="26"/>
      <c r="Z1596" s="26"/>
      <c r="AA1596" s="26"/>
      <c r="AB1596" s="26"/>
      <c r="AC1596" s="26"/>
      <c r="AD1596" s="26"/>
      <c r="AE1596" s="26"/>
      <c r="AR1596" s="58" t="s">
        <v>312</v>
      </c>
      <c r="AT1596" s="58" t="s">
        <v>218</v>
      </c>
      <c r="AU1596" s="58" t="s">
        <v>93</v>
      </c>
      <c r="AY1596" s="18" t="s">
        <v>216</v>
      </c>
      <c r="BE1596" s="59">
        <f>IF(N1596="základní",J1596,0)</f>
        <v>0</v>
      </c>
      <c r="BF1596" s="59">
        <f>IF(N1596="snížená",J1596,0)</f>
        <v>0</v>
      </c>
      <c r="BG1596" s="59">
        <f>IF(N1596="zákl. přenesená",J1596,0)</f>
        <v>0</v>
      </c>
      <c r="BH1596" s="59">
        <f>IF(N1596="sníž. přenesená",J1596,0)</f>
        <v>0</v>
      </c>
      <c r="BI1596" s="59">
        <f>IF(N1596="nulová",J1596,0)</f>
        <v>0</v>
      </c>
      <c r="BJ1596" s="18" t="s">
        <v>91</v>
      </c>
      <c r="BK1596" s="59">
        <f>ROUND(I1596*H1596,2)</f>
        <v>0</v>
      </c>
      <c r="BL1596" s="18" t="s">
        <v>312</v>
      </c>
      <c r="BM1596" s="58" t="s">
        <v>2032</v>
      </c>
    </row>
    <row r="1597" spans="1:51" s="13" customFormat="1" ht="12">
      <c r="A1597" s="140"/>
      <c r="B1597" s="141"/>
      <c r="C1597" s="140"/>
      <c r="D1597" s="137" t="s">
        <v>225</v>
      </c>
      <c r="E1597" s="142" t="s">
        <v>1</v>
      </c>
      <c r="F1597" s="143" t="s">
        <v>2033</v>
      </c>
      <c r="G1597" s="140"/>
      <c r="H1597" s="144">
        <v>3</v>
      </c>
      <c r="I1597" s="61"/>
      <c r="J1597" s="140"/>
      <c r="K1597" s="140"/>
      <c r="L1597" s="194"/>
      <c r="M1597" s="140"/>
      <c r="N1597" s="140"/>
      <c r="O1597" s="140"/>
      <c r="P1597" s="140"/>
      <c r="Q1597" s="140"/>
      <c r="R1597" s="140"/>
      <c r="S1597" s="140"/>
      <c r="T1597" s="140"/>
      <c r="U1597" s="140"/>
      <c r="V1597" s="140"/>
      <c r="W1597" s="231"/>
      <c r="AT1597" s="60" t="s">
        <v>225</v>
      </c>
      <c r="AU1597" s="60" t="s">
        <v>93</v>
      </c>
      <c r="AV1597" s="13" t="s">
        <v>93</v>
      </c>
      <c r="AW1597" s="13" t="s">
        <v>38</v>
      </c>
      <c r="AX1597" s="13" t="s">
        <v>91</v>
      </c>
      <c r="AY1597" s="60" t="s">
        <v>216</v>
      </c>
    </row>
    <row r="1598" spans="1:65" s="2" customFormat="1" ht="44.25" customHeight="1">
      <c r="A1598" s="83"/>
      <c r="B1598" s="84"/>
      <c r="C1598" s="130" t="s">
        <v>2034</v>
      </c>
      <c r="D1598" s="130" t="s">
        <v>218</v>
      </c>
      <c r="E1598" s="131" t="s">
        <v>2035</v>
      </c>
      <c r="F1598" s="132" t="s">
        <v>2036</v>
      </c>
      <c r="G1598" s="133" t="s">
        <v>323</v>
      </c>
      <c r="H1598" s="134">
        <v>1</v>
      </c>
      <c r="I1598" s="57"/>
      <c r="J1598" s="187">
        <f>ROUND(I1598*H1598,2)</f>
        <v>0</v>
      </c>
      <c r="K1598" s="132" t="s">
        <v>1</v>
      </c>
      <c r="L1598" s="188">
        <f>J1598</f>
        <v>0</v>
      </c>
      <c r="M1598" s="217"/>
      <c r="N1598" s="217"/>
      <c r="O1598" s="217"/>
      <c r="P1598" s="217"/>
      <c r="Q1598" s="217"/>
      <c r="R1598" s="217"/>
      <c r="S1598" s="217"/>
      <c r="T1598" s="217"/>
      <c r="U1598" s="217"/>
      <c r="V1598" s="217"/>
      <c r="W1598" s="249"/>
      <c r="X1598" s="26"/>
      <c r="Y1598" s="26"/>
      <c r="Z1598" s="26"/>
      <c r="AA1598" s="26"/>
      <c r="AB1598" s="26"/>
      <c r="AC1598" s="26"/>
      <c r="AD1598" s="26"/>
      <c r="AE1598" s="26"/>
      <c r="AR1598" s="58" t="s">
        <v>312</v>
      </c>
      <c r="AT1598" s="58" t="s">
        <v>218</v>
      </c>
      <c r="AU1598" s="58" t="s">
        <v>93</v>
      </c>
      <c r="AY1598" s="18" t="s">
        <v>216</v>
      </c>
      <c r="BE1598" s="59">
        <f>IF(N1598="základní",J1598,0)</f>
        <v>0</v>
      </c>
      <c r="BF1598" s="59">
        <f>IF(N1598="snížená",J1598,0)</f>
        <v>0</v>
      </c>
      <c r="BG1598" s="59">
        <f>IF(N1598="zákl. přenesená",J1598,0)</f>
        <v>0</v>
      </c>
      <c r="BH1598" s="59">
        <f>IF(N1598="sníž. přenesená",J1598,0)</f>
        <v>0</v>
      </c>
      <c r="BI1598" s="59">
        <f>IF(N1598="nulová",J1598,0)</f>
        <v>0</v>
      </c>
      <c r="BJ1598" s="18" t="s">
        <v>91</v>
      </c>
      <c r="BK1598" s="59">
        <f>ROUND(I1598*H1598,2)</f>
        <v>0</v>
      </c>
      <c r="BL1598" s="18" t="s">
        <v>312</v>
      </c>
      <c r="BM1598" s="58" t="s">
        <v>2037</v>
      </c>
    </row>
    <row r="1599" spans="1:51" s="13" customFormat="1" ht="12">
      <c r="A1599" s="140"/>
      <c r="B1599" s="141"/>
      <c r="C1599" s="140"/>
      <c r="D1599" s="137" t="s">
        <v>225</v>
      </c>
      <c r="E1599" s="142" t="s">
        <v>1</v>
      </c>
      <c r="F1599" s="143" t="s">
        <v>2038</v>
      </c>
      <c r="G1599" s="140"/>
      <c r="H1599" s="144">
        <v>1</v>
      </c>
      <c r="I1599" s="61"/>
      <c r="J1599" s="140"/>
      <c r="K1599" s="140"/>
      <c r="L1599" s="194"/>
      <c r="M1599" s="140"/>
      <c r="N1599" s="140"/>
      <c r="O1599" s="140"/>
      <c r="P1599" s="140"/>
      <c r="Q1599" s="140"/>
      <c r="R1599" s="140"/>
      <c r="S1599" s="140"/>
      <c r="T1599" s="140"/>
      <c r="U1599" s="140"/>
      <c r="V1599" s="140"/>
      <c r="W1599" s="231"/>
      <c r="AT1599" s="60" t="s">
        <v>225</v>
      </c>
      <c r="AU1599" s="60" t="s">
        <v>93</v>
      </c>
      <c r="AV1599" s="13" t="s">
        <v>93</v>
      </c>
      <c r="AW1599" s="13" t="s">
        <v>38</v>
      </c>
      <c r="AX1599" s="13" t="s">
        <v>91</v>
      </c>
      <c r="AY1599" s="60" t="s">
        <v>216</v>
      </c>
    </row>
    <row r="1600" spans="1:65" s="2" customFormat="1" ht="44.25" customHeight="1">
      <c r="A1600" s="83"/>
      <c r="B1600" s="84"/>
      <c r="C1600" s="130" t="s">
        <v>2039</v>
      </c>
      <c r="D1600" s="130" t="s">
        <v>218</v>
      </c>
      <c r="E1600" s="131" t="s">
        <v>2040</v>
      </c>
      <c r="F1600" s="132" t="s">
        <v>2041</v>
      </c>
      <c r="G1600" s="133" t="s">
        <v>323</v>
      </c>
      <c r="H1600" s="134">
        <v>1</v>
      </c>
      <c r="I1600" s="57"/>
      <c r="J1600" s="187">
        <f>ROUND(I1600*H1600,2)</f>
        <v>0</v>
      </c>
      <c r="K1600" s="132" t="s">
        <v>1</v>
      </c>
      <c r="L1600" s="188">
        <f>J1600</f>
        <v>0</v>
      </c>
      <c r="M1600" s="217"/>
      <c r="N1600" s="217"/>
      <c r="O1600" s="217"/>
      <c r="P1600" s="217"/>
      <c r="Q1600" s="217"/>
      <c r="R1600" s="217"/>
      <c r="S1600" s="217"/>
      <c r="T1600" s="217"/>
      <c r="U1600" s="217"/>
      <c r="V1600" s="217"/>
      <c r="W1600" s="249"/>
      <c r="X1600" s="26"/>
      <c r="Y1600" s="26"/>
      <c r="Z1600" s="26"/>
      <c r="AA1600" s="26"/>
      <c r="AB1600" s="26"/>
      <c r="AC1600" s="26"/>
      <c r="AD1600" s="26"/>
      <c r="AE1600" s="26"/>
      <c r="AR1600" s="58" t="s">
        <v>312</v>
      </c>
      <c r="AT1600" s="58" t="s">
        <v>218</v>
      </c>
      <c r="AU1600" s="58" t="s">
        <v>93</v>
      </c>
      <c r="AY1600" s="18" t="s">
        <v>216</v>
      </c>
      <c r="BE1600" s="59">
        <f>IF(N1600="základní",J1600,0)</f>
        <v>0</v>
      </c>
      <c r="BF1600" s="59">
        <f>IF(N1600="snížená",J1600,0)</f>
        <v>0</v>
      </c>
      <c r="BG1600" s="59">
        <f>IF(N1600="zákl. přenesená",J1600,0)</f>
        <v>0</v>
      </c>
      <c r="BH1600" s="59">
        <f>IF(N1600="sníž. přenesená",J1600,0)</f>
        <v>0</v>
      </c>
      <c r="BI1600" s="59">
        <f>IF(N1600="nulová",J1600,0)</f>
        <v>0</v>
      </c>
      <c r="BJ1600" s="18" t="s">
        <v>91</v>
      </c>
      <c r="BK1600" s="59">
        <f>ROUND(I1600*H1600,2)</f>
        <v>0</v>
      </c>
      <c r="BL1600" s="18" t="s">
        <v>312</v>
      </c>
      <c r="BM1600" s="58" t="s">
        <v>2042</v>
      </c>
    </row>
    <row r="1601" spans="1:51" s="13" customFormat="1" ht="12">
      <c r="A1601" s="140"/>
      <c r="B1601" s="141"/>
      <c r="C1601" s="140"/>
      <c r="D1601" s="137" t="s">
        <v>225</v>
      </c>
      <c r="E1601" s="142" t="s">
        <v>1</v>
      </c>
      <c r="F1601" s="143" t="s">
        <v>2043</v>
      </c>
      <c r="G1601" s="140"/>
      <c r="H1601" s="144">
        <v>1</v>
      </c>
      <c r="I1601" s="61"/>
      <c r="J1601" s="140"/>
      <c r="K1601" s="140"/>
      <c r="L1601" s="200"/>
      <c r="M1601" s="145"/>
      <c r="N1601" s="145"/>
      <c r="O1601" s="145"/>
      <c r="P1601" s="145"/>
      <c r="Q1601" s="145"/>
      <c r="R1601" s="145"/>
      <c r="S1601" s="145"/>
      <c r="T1601" s="145"/>
      <c r="U1601" s="145"/>
      <c r="V1601" s="145"/>
      <c r="W1601" s="235"/>
      <c r="AT1601" s="60" t="s">
        <v>225</v>
      </c>
      <c r="AU1601" s="60" t="s">
        <v>93</v>
      </c>
      <c r="AV1601" s="13" t="s">
        <v>93</v>
      </c>
      <c r="AW1601" s="13" t="s">
        <v>38</v>
      </c>
      <c r="AX1601" s="13" t="s">
        <v>91</v>
      </c>
      <c r="AY1601" s="60" t="s">
        <v>216</v>
      </c>
    </row>
    <row r="1602" spans="1:65" s="2" customFormat="1" ht="44.25" customHeight="1">
      <c r="A1602" s="83"/>
      <c r="B1602" s="84"/>
      <c r="C1602" s="130" t="s">
        <v>2044</v>
      </c>
      <c r="D1602" s="130" t="s">
        <v>218</v>
      </c>
      <c r="E1602" s="131" t="s">
        <v>2045</v>
      </c>
      <c r="F1602" s="132" t="s">
        <v>2046</v>
      </c>
      <c r="G1602" s="133" t="s">
        <v>323</v>
      </c>
      <c r="H1602" s="134">
        <v>3</v>
      </c>
      <c r="I1602" s="57"/>
      <c r="J1602" s="187">
        <f>ROUND(I1602*H1602,2)</f>
        <v>0</v>
      </c>
      <c r="K1602" s="132" t="s">
        <v>1</v>
      </c>
      <c r="L1602" s="188">
        <f>J1602</f>
        <v>0</v>
      </c>
      <c r="M1602" s="217"/>
      <c r="N1602" s="217"/>
      <c r="O1602" s="217"/>
      <c r="P1602" s="217"/>
      <c r="Q1602" s="217"/>
      <c r="R1602" s="217"/>
      <c r="S1602" s="217"/>
      <c r="T1602" s="217"/>
      <c r="U1602" s="217"/>
      <c r="V1602" s="217"/>
      <c r="W1602" s="249"/>
      <c r="X1602" s="26"/>
      <c r="Y1602" s="26"/>
      <c r="Z1602" s="26"/>
      <c r="AA1602" s="26"/>
      <c r="AB1602" s="26"/>
      <c r="AC1602" s="26"/>
      <c r="AD1602" s="26"/>
      <c r="AE1602" s="26"/>
      <c r="AR1602" s="58" t="s">
        <v>312</v>
      </c>
      <c r="AT1602" s="58" t="s">
        <v>218</v>
      </c>
      <c r="AU1602" s="58" t="s">
        <v>93</v>
      </c>
      <c r="AY1602" s="18" t="s">
        <v>216</v>
      </c>
      <c r="BE1602" s="59">
        <f>IF(N1602="základní",J1602,0)</f>
        <v>0</v>
      </c>
      <c r="BF1602" s="59">
        <f>IF(N1602="snížená",J1602,0)</f>
        <v>0</v>
      </c>
      <c r="BG1602" s="59">
        <f>IF(N1602="zákl. přenesená",J1602,0)</f>
        <v>0</v>
      </c>
      <c r="BH1602" s="59">
        <f>IF(N1602="sníž. přenesená",J1602,0)</f>
        <v>0</v>
      </c>
      <c r="BI1602" s="59">
        <f>IF(N1602="nulová",J1602,0)</f>
        <v>0</v>
      </c>
      <c r="BJ1602" s="18" t="s">
        <v>91</v>
      </c>
      <c r="BK1602" s="59">
        <f>ROUND(I1602*H1602,2)</f>
        <v>0</v>
      </c>
      <c r="BL1602" s="18" t="s">
        <v>312</v>
      </c>
      <c r="BM1602" s="58" t="s">
        <v>2047</v>
      </c>
    </row>
    <row r="1603" spans="1:51" s="13" customFormat="1" ht="12">
      <c r="A1603" s="140"/>
      <c r="B1603" s="141"/>
      <c r="C1603" s="140"/>
      <c r="D1603" s="137" t="s">
        <v>225</v>
      </c>
      <c r="E1603" s="142" t="s">
        <v>1</v>
      </c>
      <c r="F1603" s="143" t="s">
        <v>2048</v>
      </c>
      <c r="G1603" s="140"/>
      <c r="H1603" s="144">
        <v>2</v>
      </c>
      <c r="I1603" s="61"/>
      <c r="J1603" s="140"/>
      <c r="K1603" s="140"/>
      <c r="L1603" s="194"/>
      <c r="M1603" s="140"/>
      <c r="N1603" s="140"/>
      <c r="O1603" s="140"/>
      <c r="P1603" s="140"/>
      <c r="Q1603" s="140"/>
      <c r="R1603" s="140"/>
      <c r="S1603" s="140"/>
      <c r="T1603" s="140"/>
      <c r="U1603" s="140"/>
      <c r="V1603" s="140"/>
      <c r="W1603" s="231"/>
      <c r="AT1603" s="60" t="s">
        <v>225</v>
      </c>
      <c r="AU1603" s="60" t="s">
        <v>93</v>
      </c>
      <c r="AV1603" s="13" t="s">
        <v>93</v>
      </c>
      <c r="AW1603" s="13" t="s">
        <v>38</v>
      </c>
      <c r="AX1603" s="13" t="s">
        <v>83</v>
      </c>
      <c r="AY1603" s="60" t="s">
        <v>216</v>
      </c>
    </row>
    <row r="1604" spans="1:51" s="13" customFormat="1" ht="12">
      <c r="A1604" s="140"/>
      <c r="B1604" s="141"/>
      <c r="C1604" s="140"/>
      <c r="D1604" s="137" t="s">
        <v>225</v>
      </c>
      <c r="E1604" s="142" t="s">
        <v>1</v>
      </c>
      <c r="F1604" s="143" t="s">
        <v>2049</v>
      </c>
      <c r="G1604" s="140"/>
      <c r="H1604" s="144">
        <v>1</v>
      </c>
      <c r="I1604" s="61"/>
      <c r="J1604" s="140"/>
      <c r="K1604" s="140"/>
      <c r="L1604" s="200"/>
      <c r="M1604" s="145"/>
      <c r="N1604" s="145"/>
      <c r="O1604" s="145"/>
      <c r="P1604" s="145"/>
      <c r="Q1604" s="145"/>
      <c r="R1604" s="145"/>
      <c r="S1604" s="145"/>
      <c r="T1604" s="145"/>
      <c r="U1604" s="145"/>
      <c r="V1604" s="145"/>
      <c r="W1604" s="235"/>
      <c r="AT1604" s="60" t="s">
        <v>225</v>
      </c>
      <c r="AU1604" s="60" t="s">
        <v>93</v>
      </c>
      <c r="AV1604" s="13" t="s">
        <v>93</v>
      </c>
      <c r="AW1604" s="13" t="s">
        <v>38</v>
      </c>
      <c r="AX1604" s="13" t="s">
        <v>83</v>
      </c>
      <c r="AY1604" s="60" t="s">
        <v>216</v>
      </c>
    </row>
    <row r="1605" spans="1:51" s="14" customFormat="1" ht="12">
      <c r="A1605" s="145"/>
      <c r="B1605" s="146"/>
      <c r="C1605" s="145"/>
      <c r="D1605" s="137" t="s">
        <v>225</v>
      </c>
      <c r="E1605" s="147" t="s">
        <v>1</v>
      </c>
      <c r="F1605" s="148" t="s">
        <v>229</v>
      </c>
      <c r="G1605" s="145"/>
      <c r="H1605" s="149">
        <v>3</v>
      </c>
      <c r="I1605" s="63"/>
      <c r="J1605" s="145"/>
      <c r="K1605" s="145"/>
      <c r="L1605" s="194"/>
      <c r="M1605" s="140"/>
      <c r="N1605" s="140"/>
      <c r="O1605" s="140"/>
      <c r="P1605" s="140"/>
      <c r="Q1605" s="140"/>
      <c r="R1605" s="140"/>
      <c r="S1605" s="140"/>
      <c r="T1605" s="140"/>
      <c r="U1605" s="140"/>
      <c r="V1605" s="140"/>
      <c r="W1605" s="231"/>
      <c r="AT1605" s="62" t="s">
        <v>225</v>
      </c>
      <c r="AU1605" s="62" t="s">
        <v>93</v>
      </c>
      <c r="AV1605" s="14" t="s">
        <v>223</v>
      </c>
      <c r="AW1605" s="14" t="s">
        <v>38</v>
      </c>
      <c r="AX1605" s="14" t="s">
        <v>91</v>
      </c>
      <c r="AY1605" s="62" t="s">
        <v>216</v>
      </c>
    </row>
    <row r="1606" spans="1:65" s="2" customFormat="1" ht="37.9" customHeight="1">
      <c r="A1606" s="83"/>
      <c r="B1606" s="84"/>
      <c r="C1606" s="130" t="s">
        <v>2050</v>
      </c>
      <c r="D1606" s="130" t="s">
        <v>218</v>
      </c>
      <c r="E1606" s="131" t="s">
        <v>2051</v>
      </c>
      <c r="F1606" s="132" t="s">
        <v>2052</v>
      </c>
      <c r="G1606" s="133" t="s">
        <v>323</v>
      </c>
      <c r="H1606" s="134">
        <v>1</v>
      </c>
      <c r="I1606" s="57"/>
      <c r="J1606" s="187">
        <f>ROUND(I1606*H1606,2)</f>
        <v>0</v>
      </c>
      <c r="K1606" s="132" t="s">
        <v>1</v>
      </c>
      <c r="L1606" s="188">
        <f>J1606</f>
        <v>0</v>
      </c>
      <c r="M1606" s="217"/>
      <c r="N1606" s="217"/>
      <c r="O1606" s="217"/>
      <c r="P1606" s="217"/>
      <c r="Q1606" s="217"/>
      <c r="R1606" s="217"/>
      <c r="S1606" s="217"/>
      <c r="T1606" s="217"/>
      <c r="U1606" s="217"/>
      <c r="V1606" s="217"/>
      <c r="W1606" s="249"/>
      <c r="X1606" s="26"/>
      <c r="Y1606" s="26"/>
      <c r="Z1606" s="26"/>
      <c r="AA1606" s="26"/>
      <c r="AB1606" s="26"/>
      <c r="AC1606" s="26"/>
      <c r="AD1606" s="26"/>
      <c r="AE1606" s="26"/>
      <c r="AR1606" s="58" t="s">
        <v>312</v>
      </c>
      <c r="AT1606" s="58" t="s">
        <v>218</v>
      </c>
      <c r="AU1606" s="58" t="s">
        <v>93</v>
      </c>
      <c r="AY1606" s="18" t="s">
        <v>216</v>
      </c>
      <c r="BE1606" s="59">
        <f>IF(N1606="základní",J1606,0)</f>
        <v>0</v>
      </c>
      <c r="BF1606" s="59">
        <f>IF(N1606="snížená",J1606,0)</f>
        <v>0</v>
      </c>
      <c r="BG1606" s="59">
        <f>IF(N1606="zákl. přenesená",J1606,0)</f>
        <v>0</v>
      </c>
      <c r="BH1606" s="59">
        <f>IF(N1606="sníž. přenesená",J1606,0)</f>
        <v>0</v>
      </c>
      <c r="BI1606" s="59">
        <f>IF(N1606="nulová",J1606,0)</f>
        <v>0</v>
      </c>
      <c r="BJ1606" s="18" t="s">
        <v>91</v>
      </c>
      <c r="BK1606" s="59">
        <f>ROUND(I1606*H1606,2)</f>
        <v>0</v>
      </c>
      <c r="BL1606" s="18" t="s">
        <v>312</v>
      </c>
      <c r="BM1606" s="58" t="s">
        <v>2053</v>
      </c>
    </row>
    <row r="1607" spans="1:51" s="13" customFormat="1" ht="12">
      <c r="A1607" s="140"/>
      <c r="B1607" s="141"/>
      <c r="C1607" s="140"/>
      <c r="D1607" s="137" t="s">
        <v>225</v>
      </c>
      <c r="E1607" s="142" t="s">
        <v>1</v>
      </c>
      <c r="F1607" s="143" t="s">
        <v>2054</v>
      </c>
      <c r="G1607" s="140"/>
      <c r="H1607" s="144">
        <v>1</v>
      </c>
      <c r="I1607" s="61"/>
      <c r="J1607" s="140"/>
      <c r="K1607" s="140"/>
      <c r="L1607" s="194"/>
      <c r="M1607" s="140"/>
      <c r="N1607" s="140"/>
      <c r="O1607" s="140"/>
      <c r="P1607" s="140"/>
      <c r="Q1607" s="140"/>
      <c r="R1607" s="140"/>
      <c r="S1607" s="140"/>
      <c r="T1607" s="140"/>
      <c r="U1607" s="140"/>
      <c r="V1607" s="140"/>
      <c r="W1607" s="231"/>
      <c r="AT1607" s="60" t="s">
        <v>225</v>
      </c>
      <c r="AU1607" s="60" t="s">
        <v>93</v>
      </c>
      <c r="AV1607" s="13" t="s">
        <v>93</v>
      </c>
      <c r="AW1607" s="13" t="s">
        <v>38</v>
      </c>
      <c r="AX1607" s="13" t="s">
        <v>83</v>
      </c>
      <c r="AY1607" s="60" t="s">
        <v>216</v>
      </c>
    </row>
    <row r="1608" spans="1:51" s="14" customFormat="1" ht="12">
      <c r="A1608" s="145"/>
      <c r="B1608" s="146"/>
      <c r="C1608" s="145"/>
      <c r="D1608" s="137" t="s">
        <v>225</v>
      </c>
      <c r="E1608" s="147" t="s">
        <v>1</v>
      </c>
      <c r="F1608" s="148" t="s">
        <v>229</v>
      </c>
      <c r="G1608" s="145"/>
      <c r="H1608" s="149">
        <v>1</v>
      </c>
      <c r="I1608" s="63"/>
      <c r="J1608" s="145"/>
      <c r="K1608" s="145"/>
      <c r="L1608" s="194"/>
      <c r="M1608" s="140"/>
      <c r="N1608" s="140"/>
      <c r="O1608" s="140"/>
      <c r="P1608" s="140"/>
      <c r="Q1608" s="140"/>
      <c r="R1608" s="140"/>
      <c r="S1608" s="140"/>
      <c r="T1608" s="140"/>
      <c r="U1608" s="140"/>
      <c r="V1608" s="140"/>
      <c r="W1608" s="231"/>
      <c r="AT1608" s="62" t="s">
        <v>225</v>
      </c>
      <c r="AU1608" s="62" t="s">
        <v>93</v>
      </c>
      <c r="AV1608" s="14" t="s">
        <v>223</v>
      </c>
      <c r="AW1608" s="14" t="s">
        <v>38</v>
      </c>
      <c r="AX1608" s="14" t="s">
        <v>91</v>
      </c>
      <c r="AY1608" s="62" t="s">
        <v>216</v>
      </c>
    </row>
    <row r="1609" spans="1:65" s="2" customFormat="1" ht="44.25" customHeight="1">
      <c r="A1609" s="83"/>
      <c r="B1609" s="84"/>
      <c r="C1609" s="130" t="s">
        <v>2055</v>
      </c>
      <c r="D1609" s="130" t="s">
        <v>218</v>
      </c>
      <c r="E1609" s="131" t="s">
        <v>2056</v>
      </c>
      <c r="F1609" s="132" t="s">
        <v>2057</v>
      </c>
      <c r="G1609" s="133" t="s">
        <v>323</v>
      </c>
      <c r="H1609" s="134">
        <v>7</v>
      </c>
      <c r="I1609" s="57"/>
      <c r="J1609" s="187">
        <f>ROUND(I1609*H1609,2)</f>
        <v>0</v>
      </c>
      <c r="K1609" s="132" t="s">
        <v>1</v>
      </c>
      <c r="L1609" s="188">
        <f>J1609</f>
        <v>0</v>
      </c>
      <c r="M1609" s="217"/>
      <c r="N1609" s="217"/>
      <c r="O1609" s="217"/>
      <c r="P1609" s="217"/>
      <c r="Q1609" s="217"/>
      <c r="R1609" s="217"/>
      <c r="S1609" s="217"/>
      <c r="T1609" s="217"/>
      <c r="U1609" s="217"/>
      <c r="V1609" s="217"/>
      <c r="W1609" s="249"/>
      <c r="X1609" s="26"/>
      <c r="Y1609" s="26"/>
      <c r="Z1609" s="26"/>
      <c r="AA1609" s="26"/>
      <c r="AB1609" s="26"/>
      <c r="AC1609" s="26"/>
      <c r="AD1609" s="26"/>
      <c r="AE1609" s="26"/>
      <c r="AR1609" s="58" t="s">
        <v>312</v>
      </c>
      <c r="AT1609" s="58" t="s">
        <v>218</v>
      </c>
      <c r="AU1609" s="58" t="s">
        <v>93</v>
      </c>
      <c r="AY1609" s="18" t="s">
        <v>216</v>
      </c>
      <c r="BE1609" s="59">
        <f>IF(N1609="základní",J1609,0)</f>
        <v>0</v>
      </c>
      <c r="BF1609" s="59">
        <f>IF(N1609="snížená",J1609,0)</f>
        <v>0</v>
      </c>
      <c r="BG1609" s="59">
        <f>IF(N1609="zákl. přenesená",J1609,0)</f>
        <v>0</v>
      </c>
      <c r="BH1609" s="59">
        <f>IF(N1609="sníž. přenesená",J1609,0)</f>
        <v>0</v>
      </c>
      <c r="BI1609" s="59">
        <f>IF(N1609="nulová",J1609,0)</f>
        <v>0</v>
      </c>
      <c r="BJ1609" s="18" t="s">
        <v>91</v>
      </c>
      <c r="BK1609" s="59">
        <f>ROUND(I1609*H1609,2)</f>
        <v>0</v>
      </c>
      <c r="BL1609" s="18" t="s">
        <v>312</v>
      </c>
      <c r="BM1609" s="58" t="s">
        <v>2058</v>
      </c>
    </row>
    <row r="1610" spans="1:51" s="13" customFormat="1" ht="12">
      <c r="A1610" s="140"/>
      <c r="B1610" s="141"/>
      <c r="C1610" s="140"/>
      <c r="D1610" s="137" t="s">
        <v>225</v>
      </c>
      <c r="E1610" s="142" t="s">
        <v>1</v>
      </c>
      <c r="F1610" s="143" t="s">
        <v>2059</v>
      </c>
      <c r="G1610" s="140"/>
      <c r="H1610" s="144">
        <v>7</v>
      </c>
      <c r="I1610" s="61"/>
      <c r="J1610" s="140"/>
      <c r="K1610" s="140"/>
      <c r="L1610" s="194"/>
      <c r="M1610" s="140"/>
      <c r="N1610" s="140"/>
      <c r="O1610" s="140"/>
      <c r="P1610" s="140"/>
      <c r="Q1610" s="140"/>
      <c r="R1610" s="140"/>
      <c r="S1610" s="140"/>
      <c r="T1610" s="140"/>
      <c r="U1610" s="140"/>
      <c r="V1610" s="140"/>
      <c r="W1610" s="231"/>
      <c r="AT1610" s="60" t="s">
        <v>225</v>
      </c>
      <c r="AU1610" s="60" t="s">
        <v>93</v>
      </c>
      <c r="AV1610" s="13" t="s">
        <v>93</v>
      </c>
      <c r="AW1610" s="13" t="s">
        <v>38</v>
      </c>
      <c r="AX1610" s="13" t="s">
        <v>91</v>
      </c>
      <c r="AY1610" s="60" t="s">
        <v>216</v>
      </c>
    </row>
    <row r="1611" spans="1:65" s="2" customFormat="1" ht="44.25" customHeight="1">
      <c r="A1611" s="83"/>
      <c r="B1611" s="84"/>
      <c r="C1611" s="130" t="s">
        <v>2060</v>
      </c>
      <c r="D1611" s="130" t="s">
        <v>218</v>
      </c>
      <c r="E1611" s="131" t="s">
        <v>2061</v>
      </c>
      <c r="F1611" s="132" t="s">
        <v>2062</v>
      </c>
      <c r="G1611" s="133" t="s">
        <v>323</v>
      </c>
      <c r="H1611" s="134">
        <v>1</v>
      </c>
      <c r="I1611" s="57"/>
      <c r="J1611" s="187">
        <f>ROUND(I1611*H1611,2)</f>
        <v>0</v>
      </c>
      <c r="K1611" s="132" t="s">
        <v>1</v>
      </c>
      <c r="L1611" s="188">
        <f>J1611</f>
        <v>0</v>
      </c>
      <c r="M1611" s="217"/>
      <c r="N1611" s="217"/>
      <c r="O1611" s="217"/>
      <c r="P1611" s="217"/>
      <c r="Q1611" s="217"/>
      <c r="R1611" s="217"/>
      <c r="S1611" s="217"/>
      <c r="T1611" s="217"/>
      <c r="U1611" s="217"/>
      <c r="V1611" s="217"/>
      <c r="W1611" s="249"/>
      <c r="X1611" s="26"/>
      <c r="Y1611" s="26"/>
      <c r="Z1611" s="26"/>
      <c r="AA1611" s="26"/>
      <c r="AB1611" s="26"/>
      <c r="AC1611" s="26"/>
      <c r="AD1611" s="26"/>
      <c r="AE1611" s="26"/>
      <c r="AR1611" s="58" t="s">
        <v>312</v>
      </c>
      <c r="AT1611" s="58" t="s">
        <v>218</v>
      </c>
      <c r="AU1611" s="58" t="s">
        <v>93</v>
      </c>
      <c r="AY1611" s="18" t="s">
        <v>216</v>
      </c>
      <c r="BE1611" s="59">
        <f>IF(N1611="základní",J1611,0)</f>
        <v>0</v>
      </c>
      <c r="BF1611" s="59">
        <f>IF(N1611="snížená",J1611,0)</f>
        <v>0</v>
      </c>
      <c r="BG1611" s="59">
        <f>IF(N1611="zákl. přenesená",J1611,0)</f>
        <v>0</v>
      </c>
      <c r="BH1611" s="59">
        <f>IF(N1611="sníž. přenesená",J1611,0)</f>
        <v>0</v>
      </c>
      <c r="BI1611" s="59">
        <f>IF(N1611="nulová",J1611,0)</f>
        <v>0</v>
      </c>
      <c r="BJ1611" s="18" t="s">
        <v>91</v>
      </c>
      <c r="BK1611" s="59">
        <f>ROUND(I1611*H1611,2)</f>
        <v>0</v>
      </c>
      <c r="BL1611" s="18" t="s">
        <v>312</v>
      </c>
      <c r="BM1611" s="58" t="s">
        <v>2063</v>
      </c>
    </row>
    <row r="1612" spans="1:51" s="13" customFormat="1" ht="12">
      <c r="A1612" s="140"/>
      <c r="B1612" s="141"/>
      <c r="C1612" s="140"/>
      <c r="D1612" s="137" t="s">
        <v>225</v>
      </c>
      <c r="E1612" s="142" t="s">
        <v>1</v>
      </c>
      <c r="F1612" s="143" t="s">
        <v>2064</v>
      </c>
      <c r="G1612" s="140"/>
      <c r="H1612" s="144">
        <v>1</v>
      </c>
      <c r="I1612" s="61"/>
      <c r="J1612" s="140"/>
      <c r="K1612" s="140"/>
      <c r="L1612" s="194"/>
      <c r="M1612" s="140"/>
      <c r="N1612" s="140"/>
      <c r="O1612" s="140"/>
      <c r="P1612" s="140"/>
      <c r="Q1612" s="140"/>
      <c r="R1612" s="140"/>
      <c r="S1612" s="140"/>
      <c r="T1612" s="140"/>
      <c r="U1612" s="140"/>
      <c r="V1612" s="140"/>
      <c r="W1612" s="231"/>
      <c r="AT1612" s="60" t="s">
        <v>225</v>
      </c>
      <c r="AU1612" s="60" t="s">
        <v>93</v>
      </c>
      <c r="AV1612" s="13" t="s">
        <v>93</v>
      </c>
      <c r="AW1612" s="13" t="s">
        <v>38</v>
      </c>
      <c r="AX1612" s="13" t="s">
        <v>91</v>
      </c>
      <c r="AY1612" s="60" t="s">
        <v>216</v>
      </c>
    </row>
    <row r="1613" spans="1:65" s="2" customFormat="1" ht="37.9" customHeight="1">
      <c r="A1613" s="83"/>
      <c r="B1613" s="84"/>
      <c r="C1613" s="130" t="s">
        <v>2065</v>
      </c>
      <c r="D1613" s="130" t="s">
        <v>218</v>
      </c>
      <c r="E1613" s="131" t="s">
        <v>2066</v>
      </c>
      <c r="F1613" s="132" t="s">
        <v>2067</v>
      </c>
      <c r="G1613" s="133" t="s">
        <v>323</v>
      </c>
      <c r="H1613" s="134">
        <v>1</v>
      </c>
      <c r="I1613" s="57"/>
      <c r="J1613" s="187">
        <f>ROUND(I1613*H1613,2)</f>
        <v>0</v>
      </c>
      <c r="K1613" s="132" t="s">
        <v>1</v>
      </c>
      <c r="L1613" s="188">
        <f>J1613</f>
        <v>0</v>
      </c>
      <c r="M1613" s="217"/>
      <c r="N1613" s="217"/>
      <c r="O1613" s="217"/>
      <c r="P1613" s="217"/>
      <c r="Q1613" s="217"/>
      <c r="R1613" s="217"/>
      <c r="S1613" s="217"/>
      <c r="T1613" s="217"/>
      <c r="U1613" s="217"/>
      <c r="V1613" s="217"/>
      <c r="W1613" s="249"/>
      <c r="X1613" s="26"/>
      <c r="Y1613" s="26"/>
      <c r="Z1613" s="26"/>
      <c r="AA1613" s="26"/>
      <c r="AB1613" s="26"/>
      <c r="AC1613" s="26"/>
      <c r="AD1613" s="26"/>
      <c r="AE1613" s="26"/>
      <c r="AR1613" s="58" t="s">
        <v>312</v>
      </c>
      <c r="AT1613" s="58" t="s">
        <v>218</v>
      </c>
      <c r="AU1613" s="58" t="s">
        <v>93</v>
      </c>
      <c r="AY1613" s="18" t="s">
        <v>216</v>
      </c>
      <c r="BE1613" s="59">
        <f>IF(N1613="základní",J1613,0)</f>
        <v>0</v>
      </c>
      <c r="BF1613" s="59">
        <f>IF(N1613="snížená",J1613,0)</f>
        <v>0</v>
      </c>
      <c r="BG1613" s="59">
        <f>IF(N1613="zákl. přenesená",J1613,0)</f>
        <v>0</v>
      </c>
      <c r="BH1613" s="59">
        <f>IF(N1613="sníž. přenesená",J1613,0)</f>
        <v>0</v>
      </c>
      <c r="BI1613" s="59">
        <f>IF(N1613="nulová",J1613,0)</f>
        <v>0</v>
      </c>
      <c r="BJ1613" s="18" t="s">
        <v>91</v>
      </c>
      <c r="BK1613" s="59">
        <f>ROUND(I1613*H1613,2)</f>
        <v>0</v>
      </c>
      <c r="BL1613" s="18" t="s">
        <v>312</v>
      </c>
      <c r="BM1613" s="58" t="s">
        <v>2068</v>
      </c>
    </row>
    <row r="1614" spans="1:51" s="13" customFormat="1" ht="12">
      <c r="A1614" s="140"/>
      <c r="B1614" s="141"/>
      <c r="C1614" s="140"/>
      <c r="D1614" s="137" t="s">
        <v>225</v>
      </c>
      <c r="E1614" s="142" t="s">
        <v>1</v>
      </c>
      <c r="F1614" s="143" t="s">
        <v>2069</v>
      </c>
      <c r="G1614" s="140"/>
      <c r="H1614" s="144">
        <v>1</v>
      </c>
      <c r="I1614" s="61"/>
      <c r="J1614" s="140"/>
      <c r="K1614" s="140"/>
      <c r="L1614" s="194"/>
      <c r="M1614" s="140"/>
      <c r="N1614" s="140"/>
      <c r="O1614" s="140"/>
      <c r="P1614" s="140"/>
      <c r="Q1614" s="140"/>
      <c r="R1614" s="140"/>
      <c r="S1614" s="140"/>
      <c r="T1614" s="140"/>
      <c r="U1614" s="140"/>
      <c r="V1614" s="140"/>
      <c r="W1614" s="231"/>
      <c r="AT1614" s="60" t="s">
        <v>225</v>
      </c>
      <c r="AU1614" s="60" t="s">
        <v>93</v>
      </c>
      <c r="AV1614" s="13" t="s">
        <v>93</v>
      </c>
      <c r="AW1614" s="13" t="s">
        <v>38</v>
      </c>
      <c r="AX1614" s="13" t="s">
        <v>91</v>
      </c>
      <c r="AY1614" s="60" t="s">
        <v>216</v>
      </c>
    </row>
    <row r="1615" spans="1:65" s="2" customFormat="1" ht="37.9" customHeight="1">
      <c r="A1615" s="83"/>
      <c r="B1615" s="84"/>
      <c r="C1615" s="130" t="s">
        <v>2070</v>
      </c>
      <c r="D1615" s="130" t="s">
        <v>218</v>
      </c>
      <c r="E1615" s="131" t="s">
        <v>2071</v>
      </c>
      <c r="F1615" s="132" t="s">
        <v>2072</v>
      </c>
      <c r="G1615" s="133" t="s">
        <v>323</v>
      </c>
      <c r="H1615" s="134">
        <v>1</v>
      </c>
      <c r="I1615" s="57"/>
      <c r="J1615" s="187">
        <f>ROUND(I1615*H1615,2)</f>
        <v>0</v>
      </c>
      <c r="K1615" s="132" t="s">
        <v>1</v>
      </c>
      <c r="L1615" s="188">
        <f>J1615</f>
        <v>0</v>
      </c>
      <c r="M1615" s="217"/>
      <c r="N1615" s="217"/>
      <c r="O1615" s="217"/>
      <c r="P1615" s="217"/>
      <c r="Q1615" s="217"/>
      <c r="R1615" s="217"/>
      <c r="S1615" s="217"/>
      <c r="T1615" s="217"/>
      <c r="U1615" s="217"/>
      <c r="V1615" s="217"/>
      <c r="W1615" s="249"/>
      <c r="X1615" s="26"/>
      <c r="Y1615" s="26"/>
      <c r="Z1615" s="26"/>
      <c r="AA1615" s="26"/>
      <c r="AB1615" s="26"/>
      <c r="AC1615" s="26"/>
      <c r="AD1615" s="26"/>
      <c r="AE1615" s="26"/>
      <c r="AR1615" s="58" t="s">
        <v>312</v>
      </c>
      <c r="AT1615" s="58" t="s">
        <v>218</v>
      </c>
      <c r="AU1615" s="58" t="s">
        <v>93</v>
      </c>
      <c r="AY1615" s="18" t="s">
        <v>216</v>
      </c>
      <c r="BE1615" s="59">
        <f>IF(N1615="základní",J1615,0)</f>
        <v>0</v>
      </c>
      <c r="BF1615" s="59">
        <f>IF(N1615="snížená",J1615,0)</f>
        <v>0</v>
      </c>
      <c r="BG1615" s="59">
        <f>IF(N1615="zákl. přenesená",J1615,0)</f>
        <v>0</v>
      </c>
      <c r="BH1615" s="59">
        <f>IF(N1615="sníž. přenesená",J1615,0)</f>
        <v>0</v>
      </c>
      <c r="BI1615" s="59">
        <f>IF(N1615="nulová",J1615,0)</f>
        <v>0</v>
      </c>
      <c r="BJ1615" s="18" t="s">
        <v>91</v>
      </c>
      <c r="BK1615" s="59">
        <f>ROUND(I1615*H1615,2)</f>
        <v>0</v>
      </c>
      <c r="BL1615" s="18" t="s">
        <v>312</v>
      </c>
      <c r="BM1615" s="58" t="s">
        <v>2073</v>
      </c>
    </row>
    <row r="1616" spans="1:51" s="13" customFormat="1" ht="12">
      <c r="A1616" s="140"/>
      <c r="B1616" s="141"/>
      <c r="C1616" s="140"/>
      <c r="D1616" s="137" t="s">
        <v>225</v>
      </c>
      <c r="E1616" s="142" t="s">
        <v>1</v>
      </c>
      <c r="F1616" s="143" t="s">
        <v>2074</v>
      </c>
      <c r="G1616" s="140"/>
      <c r="H1616" s="144">
        <v>1</v>
      </c>
      <c r="I1616" s="61"/>
      <c r="J1616" s="140"/>
      <c r="K1616" s="140"/>
      <c r="L1616" s="194"/>
      <c r="M1616" s="140"/>
      <c r="N1616" s="140"/>
      <c r="O1616" s="140"/>
      <c r="P1616" s="140"/>
      <c r="Q1616" s="140"/>
      <c r="R1616" s="140"/>
      <c r="S1616" s="140"/>
      <c r="T1616" s="140"/>
      <c r="U1616" s="140"/>
      <c r="V1616" s="140"/>
      <c r="W1616" s="231"/>
      <c r="AT1616" s="60" t="s">
        <v>225</v>
      </c>
      <c r="AU1616" s="60" t="s">
        <v>93</v>
      </c>
      <c r="AV1616" s="13" t="s">
        <v>93</v>
      </c>
      <c r="AW1616" s="13" t="s">
        <v>38</v>
      </c>
      <c r="AX1616" s="13" t="s">
        <v>91</v>
      </c>
      <c r="AY1616" s="60" t="s">
        <v>216</v>
      </c>
    </row>
    <row r="1617" spans="1:65" s="2" customFormat="1" ht="44.25" customHeight="1">
      <c r="A1617" s="83"/>
      <c r="B1617" s="84"/>
      <c r="C1617" s="130" t="s">
        <v>2075</v>
      </c>
      <c r="D1617" s="130" t="s">
        <v>218</v>
      </c>
      <c r="E1617" s="131" t="s">
        <v>2076</v>
      </c>
      <c r="F1617" s="132" t="s">
        <v>2077</v>
      </c>
      <c r="G1617" s="133" t="s">
        <v>323</v>
      </c>
      <c r="H1617" s="134">
        <v>1</v>
      </c>
      <c r="I1617" s="57"/>
      <c r="J1617" s="187">
        <f>ROUND(I1617*H1617,2)</f>
        <v>0</v>
      </c>
      <c r="K1617" s="132" t="s">
        <v>1</v>
      </c>
      <c r="L1617" s="188">
        <f>J1617</f>
        <v>0</v>
      </c>
      <c r="M1617" s="217"/>
      <c r="N1617" s="217"/>
      <c r="O1617" s="217"/>
      <c r="P1617" s="217"/>
      <c r="Q1617" s="217"/>
      <c r="R1617" s="217"/>
      <c r="S1617" s="217"/>
      <c r="T1617" s="217"/>
      <c r="U1617" s="217"/>
      <c r="V1617" s="217"/>
      <c r="W1617" s="249"/>
      <c r="X1617" s="26"/>
      <c r="Y1617" s="26"/>
      <c r="Z1617" s="26"/>
      <c r="AA1617" s="26"/>
      <c r="AB1617" s="26"/>
      <c r="AC1617" s="26"/>
      <c r="AD1617" s="26"/>
      <c r="AE1617" s="26"/>
      <c r="AR1617" s="58" t="s">
        <v>312</v>
      </c>
      <c r="AT1617" s="58" t="s">
        <v>218</v>
      </c>
      <c r="AU1617" s="58" t="s">
        <v>93</v>
      </c>
      <c r="AY1617" s="18" t="s">
        <v>216</v>
      </c>
      <c r="BE1617" s="59">
        <f>IF(N1617="základní",J1617,0)</f>
        <v>0</v>
      </c>
      <c r="BF1617" s="59">
        <f>IF(N1617="snížená",J1617,0)</f>
        <v>0</v>
      </c>
      <c r="BG1617" s="59">
        <f>IF(N1617="zákl. přenesená",J1617,0)</f>
        <v>0</v>
      </c>
      <c r="BH1617" s="59">
        <f>IF(N1617="sníž. přenesená",J1617,0)</f>
        <v>0</v>
      </c>
      <c r="BI1617" s="59">
        <f>IF(N1617="nulová",J1617,0)</f>
        <v>0</v>
      </c>
      <c r="BJ1617" s="18" t="s">
        <v>91</v>
      </c>
      <c r="BK1617" s="59">
        <f>ROUND(I1617*H1617,2)</f>
        <v>0</v>
      </c>
      <c r="BL1617" s="18" t="s">
        <v>312</v>
      </c>
      <c r="BM1617" s="58" t="s">
        <v>2078</v>
      </c>
    </row>
    <row r="1618" spans="1:51" s="13" customFormat="1" ht="12">
      <c r="A1618" s="140"/>
      <c r="B1618" s="141"/>
      <c r="C1618" s="140"/>
      <c r="D1618" s="137" t="s">
        <v>225</v>
      </c>
      <c r="E1618" s="142" t="s">
        <v>1</v>
      </c>
      <c r="F1618" s="143" t="s">
        <v>2079</v>
      </c>
      <c r="G1618" s="140"/>
      <c r="H1618" s="144">
        <v>1</v>
      </c>
      <c r="I1618" s="61"/>
      <c r="J1618" s="140"/>
      <c r="K1618" s="140"/>
      <c r="L1618" s="194"/>
      <c r="M1618" s="140"/>
      <c r="N1618" s="140"/>
      <c r="O1618" s="140"/>
      <c r="P1618" s="140"/>
      <c r="Q1618" s="140"/>
      <c r="R1618" s="140"/>
      <c r="S1618" s="140"/>
      <c r="T1618" s="140"/>
      <c r="U1618" s="140"/>
      <c r="V1618" s="140"/>
      <c r="W1618" s="231"/>
      <c r="AT1618" s="60" t="s">
        <v>225</v>
      </c>
      <c r="AU1618" s="60" t="s">
        <v>93</v>
      </c>
      <c r="AV1618" s="13" t="s">
        <v>93</v>
      </c>
      <c r="AW1618" s="13" t="s">
        <v>38</v>
      </c>
      <c r="AX1618" s="13" t="s">
        <v>91</v>
      </c>
      <c r="AY1618" s="60" t="s">
        <v>216</v>
      </c>
    </row>
    <row r="1619" spans="1:65" s="2" customFormat="1" ht="44.25" customHeight="1">
      <c r="A1619" s="83"/>
      <c r="B1619" s="84"/>
      <c r="C1619" s="130" t="s">
        <v>2080</v>
      </c>
      <c r="D1619" s="130" t="s">
        <v>218</v>
      </c>
      <c r="E1619" s="131" t="s">
        <v>2081</v>
      </c>
      <c r="F1619" s="132" t="s">
        <v>2077</v>
      </c>
      <c r="G1619" s="133" t="s">
        <v>323</v>
      </c>
      <c r="H1619" s="134">
        <v>1</v>
      </c>
      <c r="I1619" s="57"/>
      <c r="J1619" s="187">
        <f>ROUND(I1619*H1619,2)</f>
        <v>0</v>
      </c>
      <c r="K1619" s="132" t="s">
        <v>1</v>
      </c>
      <c r="L1619" s="188">
        <f>J1619</f>
        <v>0</v>
      </c>
      <c r="M1619" s="217"/>
      <c r="N1619" s="217"/>
      <c r="O1619" s="217"/>
      <c r="P1619" s="217"/>
      <c r="Q1619" s="217"/>
      <c r="R1619" s="217"/>
      <c r="S1619" s="217"/>
      <c r="T1619" s="217"/>
      <c r="U1619" s="217"/>
      <c r="V1619" s="217"/>
      <c r="W1619" s="249"/>
      <c r="X1619" s="26"/>
      <c r="Y1619" s="26"/>
      <c r="Z1619" s="26"/>
      <c r="AA1619" s="26"/>
      <c r="AB1619" s="26"/>
      <c r="AC1619" s="26"/>
      <c r="AD1619" s="26"/>
      <c r="AE1619" s="26"/>
      <c r="AR1619" s="58" t="s">
        <v>312</v>
      </c>
      <c r="AT1619" s="58" t="s">
        <v>218</v>
      </c>
      <c r="AU1619" s="58" t="s">
        <v>93</v>
      </c>
      <c r="AY1619" s="18" t="s">
        <v>216</v>
      </c>
      <c r="BE1619" s="59">
        <f>IF(N1619="základní",J1619,0)</f>
        <v>0</v>
      </c>
      <c r="BF1619" s="59">
        <f>IF(N1619="snížená",J1619,0)</f>
        <v>0</v>
      </c>
      <c r="BG1619" s="59">
        <f>IF(N1619="zákl. přenesená",J1619,0)</f>
        <v>0</v>
      </c>
      <c r="BH1619" s="59">
        <f>IF(N1619="sníž. přenesená",J1619,0)</f>
        <v>0</v>
      </c>
      <c r="BI1619" s="59">
        <f>IF(N1619="nulová",J1619,0)</f>
        <v>0</v>
      </c>
      <c r="BJ1619" s="18" t="s">
        <v>91</v>
      </c>
      <c r="BK1619" s="59">
        <f>ROUND(I1619*H1619,2)</f>
        <v>0</v>
      </c>
      <c r="BL1619" s="18" t="s">
        <v>312</v>
      </c>
      <c r="BM1619" s="58" t="s">
        <v>2082</v>
      </c>
    </row>
    <row r="1620" spans="1:51" s="13" customFormat="1" ht="12">
      <c r="A1620" s="140"/>
      <c r="B1620" s="141"/>
      <c r="C1620" s="140"/>
      <c r="D1620" s="137" t="s">
        <v>225</v>
      </c>
      <c r="E1620" s="142" t="s">
        <v>1</v>
      </c>
      <c r="F1620" s="143" t="s">
        <v>2083</v>
      </c>
      <c r="G1620" s="140"/>
      <c r="H1620" s="144">
        <v>1</v>
      </c>
      <c r="I1620" s="61"/>
      <c r="J1620" s="140"/>
      <c r="K1620" s="140"/>
      <c r="L1620" s="194"/>
      <c r="M1620" s="140"/>
      <c r="N1620" s="140"/>
      <c r="O1620" s="140"/>
      <c r="P1620" s="140"/>
      <c r="Q1620" s="140"/>
      <c r="R1620" s="140"/>
      <c r="S1620" s="140"/>
      <c r="T1620" s="140"/>
      <c r="U1620" s="140"/>
      <c r="V1620" s="140"/>
      <c r="W1620" s="231"/>
      <c r="AT1620" s="60" t="s">
        <v>225</v>
      </c>
      <c r="AU1620" s="60" t="s">
        <v>93</v>
      </c>
      <c r="AV1620" s="13" t="s">
        <v>93</v>
      </c>
      <c r="AW1620" s="13" t="s">
        <v>38</v>
      </c>
      <c r="AX1620" s="13" t="s">
        <v>91</v>
      </c>
      <c r="AY1620" s="60" t="s">
        <v>216</v>
      </c>
    </row>
    <row r="1621" spans="1:65" s="2" customFormat="1" ht="44.25" customHeight="1">
      <c r="A1621" s="83"/>
      <c r="B1621" s="84"/>
      <c r="C1621" s="130" t="s">
        <v>2084</v>
      </c>
      <c r="D1621" s="130" t="s">
        <v>218</v>
      </c>
      <c r="E1621" s="131" t="s">
        <v>2085</v>
      </c>
      <c r="F1621" s="132" t="s">
        <v>2086</v>
      </c>
      <c r="G1621" s="133" t="s">
        <v>323</v>
      </c>
      <c r="H1621" s="134">
        <v>1</v>
      </c>
      <c r="I1621" s="57"/>
      <c r="J1621" s="187">
        <f>ROUND(I1621*H1621,2)</f>
        <v>0</v>
      </c>
      <c r="K1621" s="132" t="s">
        <v>1</v>
      </c>
      <c r="L1621" s="188">
        <f>J1621</f>
        <v>0</v>
      </c>
      <c r="M1621" s="217"/>
      <c r="N1621" s="217"/>
      <c r="O1621" s="217"/>
      <c r="P1621" s="217"/>
      <c r="Q1621" s="217"/>
      <c r="R1621" s="217"/>
      <c r="S1621" s="217"/>
      <c r="T1621" s="217"/>
      <c r="U1621" s="217"/>
      <c r="V1621" s="217"/>
      <c r="W1621" s="249"/>
      <c r="X1621" s="26"/>
      <c r="Y1621" s="26"/>
      <c r="Z1621" s="26"/>
      <c r="AA1621" s="26"/>
      <c r="AB1621" s="26"/>
      <c r="AC1621" s="26"/>
      <c r="AD1621" s="26"/>
      <c r="AE1621" s="26"/>
      <c r="AR1621" s="58" t="s">
        <v>312</v>
      </c>
      <c r="AT1621" s="58" t="s">
        <v>218</v>
      </c>
      <c r="AU1621" s="58" t="s">
        <v>93</v>
      </c>
      <c r="AY1621" s="18" t="s">
        <v>216</v>
      </c>
      <c r="BE1621" s="59">
        <f>IF(N1621="základní",J1621,0)</f>
        <v>0</v>
      </c>
      <c r="BF1621" s="59">
        <f>IF(N1621="snížená",J1621,0)</f>
        <v>0</v>
      </c>
      <c r="BG1621" s="59">
        <f>IF(N1621="zákl. přenesená",J1621,0)</f>
        <v>0</v>
      </c>
      <c r="BH1621" s="59">
        <f>IF(N1621="sníž. přenesená",J1621,0)</f>
        <v>0</v>
      </c>
      <c r="BI1621" s="59">
        <f>IF(N1621="nulová",J1621,0)</f>
        <v>0</v>
      </c>
      <c r="BJ1621" s="18" t="s">
        <v>91</v>
      </c>
      <c r="BK1621" s="59">
        <f>ROUND(I1621*H1621,2)</f>
        <v>0</v>
      </c>
      <c r="BL1621" s="18" t="s">
        <v>312</v>
      </c>
      <c r="BM1621" s="58" t="s">
        <v>2087</v>
      </c>
    </row>
    <row r="1622" spans="1:51" s="13" customFormat="1" ht="12">
      <c r="A1622" s="140"/>
      <c r="B1622" s="141"/>
      <c r="C1622" s="140"/>
      <c r="D1622" s="137" t="s">
        <v>225</v>
      </c>
      <c r="E1622" s="142" t="s">
        <v>1</v>
      </c>
      <c r="F1622" s="143" t="s">
        <v>2088</v>
      </c>
      <c r="G1622" s="140"/>
      <c r="H1622" s="144">
        <v>1</v>
      </c>
      <c r="I1622" s="61"/>
      <c r="J1622" s="140"/>
      <c r="K1622" s="140"/>
      <c r="L1622" s="194"/>
      <c r="M1622" s="140"/>
      <c r="N1622" s="140"/>
      <c r="O1622" s="140"/>
      <c r="P1622" s="140"/>
      <c r="Q1622" s="140"/>
      <c r="R1622" s="140"/>
      <c r="S1622" s="140"/>
      <c r="T1622" s="140"/>
      <c r="U1622" s="140"/>
      <c r="V1622" s="140"/>
      <c r="W1622" s="231"/>
      <c r="AT1622" s="60" t="s">
        <v>225</v>
      </c>
      <c r="AU1622" s="60" t="s">
        <v>93</v>
      </c>
      <c r="AV1622" s="13" t="s">
        <v>93</v>
      </c>
      <c r="AW1622" s="13" t="s">
        <v>38</v>
      </c>
      <c r="AX1622" s="13" t="s">
        <v>91</v>
      </c>
      <c r="AY1622" s="60" t="s">
        <v>216</v>
      </c>
    </row>
    <row r="1623" spans="1:65" s="2" customFormat="1" ht="44.25" customHeight="1">
      <c r="A1623" s="83"/>
      <c r="B1623" s="84"/>
      <c r="C1623" s="130" t="s">
        <v>2089</v>
      </c>
      <c r="D1623" s="130" t="s">
        <v>218</v>
      </c>
      <c r="E1623" s="131" t="s">
        <v>2090</v>
      </c>
      <c r="F1623" s="132" t="s">
        <v>2086</v>
      </c>
      <c r="G1623" s="133" t="s">
        <v>323</v>
      </c>
      <c r="H1623" s="134">
        <v>1</v>
      </c>
      <c r="I1623" s="57"/>
      <c r="J1623" s="187">
        <f>ROUND(I1623*H1623,2)</f>
        <v>0</v>
      </c>
      <c r="K1623" s="132" t="s">
        <v>1</v>
      </c>
      <c r="L1623" s="188">
        <f>J1623</f>
        <v>0</v>
      </c>
      <c r="M1623" s="217"/>
      <c r="N1623" s="217"/>
      <c r="O1623" s="217"/>
      <c r="P1623" s="217"/>
      <c r="Q1623" s="217"/>
      <c r="R1623" s="217"/>
      <c r="S1623" s="217"/>
      <c r="T1623" s="217"/>
      <c r="U1623" s="217"/>
      <c r="V1623" s="217"/>
      <c r="W1623" s="249"/>
      <c r="X1623" s="26"/>
      <c r="Y1623" s="26"/>
      <c r="Z1623" s="26"/>
      <c r="AA1623" s="26"/>
      <c r="AB1623" s="26"/>
      <c r="AC1623" s="26"/>
      <c r="AD1623" s="26"/>
      <c r="AE1623" s="26"/>
      <c r="AR1623" s="58" t="s">
        <v>312</v>
      </c>
      <c r="AT1623" s="58" t="s">
        <v>218</v>
      </c>
      <c r="AU1623" s="58" t="s">
        <v>93</v>
      </c>
      <c r="AY1623" s="18" t="s">
        <v>216</v>
      </c>
      <c r="BE1623" s="59">
        <f>IF(N1623="základní",J1623,0)</f>
        <v>0</v>
      </c>
      <c r="BF1623" s="59">
        <f>IF(N1623="snížená",J1623,0)</f>
        <v>0</v>
      </c>
      <c r="BG1623" s="59">
        <f>IF(N1623="zákl. přenesená",J1623,0)</f>
        <v>0</v>
      </c>
      <c r="BH1623" s="59">
        <f>IF(N1623="sníž. přenesená",J1623,0)</f>
        <v>0</v>
      </c>
      <c r="BI1623" s="59">
        <f>IF(N1623="nulová",J1623,0)</f>
        <v>0</v>
      </c>
      <c r="BJ1623" s="18" t="s">
        <v>91</v>
      </c>
      <c r="BK1623" s="59">
        <f>ROUND(I1623*H1623,2)</f>
        <v>0</v>
      </c>
      <c r="BL1623" s="18" t="s">
        <v>312</v>
      </c>
      <c r="BM1623" s="58" t="s">
        <v>2091</v>
      </c>
    </row>
    <row r="1624" spans="1:51" s="13" customFormat="1" ht="12">
      <c r="A1624" s="140"/>
      <c r="B1624" s="141"/>
      <c r="C1624" s="140"/>
      <c r="D1624" s="137" t="s">
        <v>225</v>
      </c>
      <c r="E1624" s="142" t="s">
        <v>1</v>
      </c>
      <c r="F1624" s="143" t="s">
        <v>2092</v>
      </c>
      <c r="G1624" s="140"/>
      <c r="H1624" s="144">
        <v>1</v>
      </c>
      <c r="I1624" s="61"/>
      <c r="J1624" s="140"/>
      <c r="K1624" s="140"/>
      <c r="L1624" s="194"/>
      <c r="M1624" s="140"/>
      <c r="N1624" s="140"/>
      <c r="O1624" s="140"/>
      <c r="P1624" s="140"/>
      <c r="Q1624" s="140"/>
      <c r="R1624" s="140"/>
      <c r="S1624" s="140"/>
      <c r="T1624" s="140"/>
      <c r="U1624" s="140"/>
      <c r="V1624" s="140"/>
      <c r="W1624" s="231"/>
      <c r="AT1624" s="60" t="s">
        <v>225</v>
      </c>
      <c r="AU1624" s="60" t="s">
        <v>93</v>
      </c>
      <c r="AV1624" s="13" t="s">
        <v>93</v>
      </c>
      <c r="AW1624" s="13" t="s">
        <v>38</v>
      </c>
      <c r="AX1624" s="13" t="s">
        <v>91</v>
      </c>
      <c r="AY1624" s="60" t="s">
        <v>216</v>
      </c>
    </row>
    <row r="1625" spans="1:65" s="2" customFormat="1" ht="44.25" customHeight="1">
      <c r="A1625" s="83"/>
      <c r="B1625" s="84"/>
      <c r="C1625" s="130" t="s">
        <v>2093</v>
      </c>
      <c r="D1625" s="130" t="s">
        <v>218</v>
      </c>
      <c r="E1625" s="131" t="s">
        <v>2094</v>
      </c>
      <c r="F1625" s="132" t="s">
        <v>2095</v>
      </c>
      <c r="G1625" s="133" t="s">
        <v>323</v>
      </c>
      <c r="H1625" s="134">
        <v>1</v>
      </c>
      <c r="I1625" s="57"/>
      <c r="J1625" s="187">
        <f>ROUND(I1625*H1625,2)</f>
        <v>0</v>
      </c>
      <c r="K1625" s="132" t="s">
        <v>1</v>
      </c>
      <c r="L1625" s="188">
        <f>J1625</f>
        <v>0</v>
      </c>
      <c r="M1625" s="217"/>
      <c r="N1625" s="217"/>
      <c r="O1625" s="217"/>
      <c r="P1625" s="217"/>
      <c r="Q1625" s="217"/>
      <c r="R1625" s="217"/>
      <c r="S1625" s="217"/>
      <c r="T1625" s="217"/>
      <c r="U1625" s="217"/>
      <c r="V1625" s="217"/>
      <c r="W1625" s="249"/>
      <c r="X1625" s="26"/>
      <c r="Y1625" s="26"/>
      <c r="Z1625" s="26"/>
      <c r="AA1625" s="26"/>
      <c r="AB1625" s="26"/>
      <c r="AC1625" s="26"/>
      <c r="AD1625" s="26"/>
      <c r="AE1625" s="26"/>
      <c r="AR1625" s="58" t="s">
        <v>312</v>
      </c>
      <c r="AT1625" s="58" t="s">
        <v>218</v>
      </c>
      <c r="AU1625" s="58" t="s">
        <v>93</v>
      </c>
      <c r="AY1625" s="18" t="s">
        <v>216</v>
      </c>
      <c r="BE1625" s="59">
        <f>IF(N1625="základní",J1625,0)</f>
        <v>0</v>
      </c>
      <c r="BF1625" s="59">
        <f>IF(N1625="snížená",J1625,0)</f>
        <v>0</v>
      </c>
      <c r="BG1625" s="59">
        <f>IF(N1625="zákl. přenesená",J1625,0)</f>
        <v>0</v>
      </c>
      <c r="BH1625" s="59">
        <f>IF(N1625="sníž. přenesená",J1625,0)</f>
        <v>0</v>
      </c>
      <c r="BI1625" s="59">
        <f>IF(N1625="nulová",J1625,0)</f>
        <v>0</v>
      </c>
      <c r="BJ1625" s="18" t="s">
        <v>91</v>
      </c>
      <c r="BK1625" s="59">
        <f>ROUND(I1625*H1625,2)</f>
        <v>0</v>
      </c>
      <c r="BL1625" s="18" t="s">
        <v>312</v>
      </c>
      <c r="BM1625" s="58" t="s">
        <v>2096</v>
      </c>
    </row>
    <row r="1626" spans="1:51" s="13" customFormat="1" ht="12">
      <c r="A1626" s="140"/>
      <c r="B1626" s="141"/>
      <c r="C1626" s="140"/>
      <c r="D1626" s="137" t="s">
        <v>225</v>
      </c>
      <c r="E1626" s="142" t="s">
        <v>1</v>
      </c>
      <c r="F1626" s="143" t="s">
        <v>2097</v>
      </c>
      <c r="G1626" s="140"/>
      <c r="H1626" s="144">
        <v>1</v>
      </c>
      <c r="I1626" s="61"/>
      <c r="J1626" s="140"/>
      <c r="K1626" s="140"/>
      <c r="L1626" s="194"/>
      <c r="M1626" s="140"/>
      <c r="N1626" s="140"/>
      <c r="O1626" s="140"/>
      <c r="P1626" s="140"/>
      <c r="Q1626" s="140"/>
      <c r="R1626" s="140"/>
      <c r="S1626" s="140"/>
      <c r="T1626" s="140"/>
      <c r="U1626" s="140"/>
      <c r="V1626" s="140"/>
      <c r="W1626" s="231"/>
      <c r="AT1626" s="60" t="s">
        <v>225</v>
      </c>
      <c r="AU1626" s="60" t="s">
        <v>93</v>
      </c>
      <c r="AV1626" s="13" t="s">
        <v>93</v>
      </c>
      <c r="AW1626" s="13" t="s">
        <v>38</v>
      </c>
      <c r="AX1626" s="13" t="s">
        <v>91</v>
      </c>
      <c r="AY1626" s="60" t="s">
        <v>216</v>
      </c>
    </row>
    <row r="1627" spans="1:65" s="2" customFormat="1" ht="44.25" customHeight="1">
      <c r="A1627" s="83"/>
      <c r="B1627" s="84"/>
      <c r="C1627" s="130" t="s">
        <v>2098</v>
      </c>
      <c r="D1627" s="130" t="s">
        <v>218</v>
      </c>
      <c r="E1627" s="131" t="s">
        <v>2099</v>
      </c>
      <c r="F1627" s="132" t="s">
        <v>2095</v>
      </c>
      <c r="G1627" s="133" t="s">
        <v>323</v>
      </c>
      <c r="H1627" s="134">
        <v>1</v>
      </c>
      <c r="I1627" s="57"/>
      <c r="J1627" s="187">
        <f>ROUND(I1627*H1627,2)</f>
        <v>0</v>
      </c>
      <c r="K1627" s="132" t="s">
        <v>1</v>
      </c>
      <c r="L1627" s="188">
        <f>J1627</f>
        <v>0</v>
      </c>
      <c r="M1627" s="217"/>
      <c r="N1627" s="217"/>
      <c r="O1627" s="217"/>
      <c r="P1627" s="217"/>
      <c r="Q1627" s="217"/>
      <c r="R1627" s="217"/>
      <c r="S1627" s="217"/>
      <c r="T1627" s="217"/>
      <c r="U1627" s="217"/>
      <c r="V1627" s="217"/>
      <c r="W1627" s="249"/>
      <c r="X1627" s="26"/>
      <c r="Y1627" s="26"/>
      <c r="Z1627" s="26"/>
      <c r="AA1627" s="26"/>
      <c r="AB1627" s="26"/>
      <c r="AC1627" s="26"/>
      <c r="AD1627" s="26"/>
      <c r="AE1627" s="26"/>
      <c r="AR1627" s="58" t="s">
        <v>312</v>
      </c>
      <c r="AT1627" s="58" t="s">
        <v>218</v>
      </c>
      <c r="AU1627" s="58" t="s">
        <v>93</v>
      </c>
      <c r="AY1627" s="18" t="s">
        <v>216</v>
      </c>
      <c r="BE1627" s="59">
        <f>IF(N1627="základní",J1627,0)</f>
        <v>0</v>
      </c>
      <c r="BF1627" s="59">
        <f>IF(N1627="snížená",J1627,0)</f>
        <v>0</v>
      </c>
      <c r="BG1627" s="59">
        <f>IF(N1627="zákl. přenesená",J1627,0)</f>
        <v>0</v>
      </c>
      <c r="BH1627" s="59">
        <f>IF(N1627="sníž. přenesená",J1627,0)</f>
        <v>0</v>
      </c>
      <c r="BI1627" s="59">
        <f>IF(N1627="nulová",J1627,0)</f>
        <v>0</v>
      </c>
      <c r="BJ1627" s="18" t="s">
        <v>91</v>
      </c>
      <c r="BK1627" s="59">
        <f>ROUND(I1627*H1627,2)</f>
        <v>0</v>
      </c>
      <c r="BL1627" s="18" t="s">
        <v>312</v>
      </c>
      <c r="BM1627" s="58" t="s">
        <v>2100</v>
      </c>
    </row>
    <row r="1628" spans="1:51" s="13" customFormat="1" ht="12">
      <c r="A1628" s="140"/>
      <c r="B1628" s="141"/>
      <c r="C1628" s="140"/>
      <c r="D1628" s="137" t="s">
        <v>225</v>
      </c>
      <c r="E1628" s="142" t="s">
        <v>1</v>
      </c>
      <c r="F1628" s="143" t="s">
        <v>2101</v>
      </c>
      <c r="G1628" s="140"/>
      <c r="H1628" s="144">
        <v>1</v>
      </c>
      <c r="I1628" s="61"/>
      <c r="J1628" s="140"/>
      <c r="K1628" s="140"/>
      <c r="L1628" s="194"/>
      <c r="M1628" s="140"/>
      <c r="N1628" s="140"/>
      <c r="O1628" s="140"/>
      <c r="P1628" s="140"/>
      <c r="Q1628" s="140"/>
      <c r="R1628" s="140"/>
      <c r="S1628" s="140"/>
      <c r="T1628" s="140"/>
      <c r="U1628" s="140"/>
      <c r="V1628" s="140"/>
      <c r="W1628" s="231"/>
      <c r="AT1628" s="60" t="s">
        <v>225</v>
      </c>
      <c r="AU1628" s="60" t="s">
        <v>93</v>
      </c>
      <c r="AV1628" s="13" t="s">
        <v>93</v>
      </c>
      <c r="AW1628" s="13" t="s">
        <v>38</v>
      </c>
      <c r="AX1628" s="13" t="s">
        <v>91</v>
      </c>
      <c r="AY1628" s="60" t="s">
        <v>216</v>
      </c>
    </row>
    <row r="1629" spans="1:65" s="2" customFormat="1" ht="44.25" customHeight="1">
      <c r="A1629" s="83"/>
      <c r="B1629" s="84"/>
      <c r="C1629" s="130" t="s">
        <v>2102</v>
      </c>
      <c r="D1629" s="130" t="s">
        <v>218</v>
      </c>
      <c r="E1629" s="131" t="s">
        <v>2103</v>
      </c>
      <c r="F1629" s="132" t="s">
        <v>2104</v>
      </c>
      <c r="G1629" s="133" t="s">
        <v>323</v>
      </c>
      <c r="H1629" s="134">
        <v>1</v>
      </c>
      <c r="I1629" s="57"/>
      <c r="J1629" s="187">
        <f>ROUND(I1629*H1629,2)</f>
        <v>0</v>
      </c>
      <c r="K1629" s="132" t="s">
        <v>1</v>
      </c>
      <c r="L1629" s="188">
        <f>J1629</f>
        <v>0</v>
      </c>
      <c r="M1629" s="217"/>
      <c r="N1629" s="217"/>
      <c r="O1629" s="217"/>
      <c r="P1629" s="217"/>
      <c r="Q1629" s="217"/>
      <c r="R1629" s="217"/>
      <c r="S1629" s="217"/>
      <c r="T1629" s="217"/>
      <c r="U1629" s="217"/>
      <c r="V1629" s="217"/>
      <c r="W1629" s="249"/>
      <c r="X1629" s="26"/>
      <c r="Y1629" s="26"/>
      <c r="Z1629" s="26"/>
      <c r="AA1629" s="26"/>
      <c r="AB1629" s="26"/>
      <c r="AC1629" s="26"/>
      <c r="AD1629" s="26"/>
      <c r="AE1629" s="26"/>
      <c r="AR1629" s="58" t="s">
        <v>312</v>
      </c>
      <c r="AT1629" s="58" t="s">
        <v>218</v>
      </c>
      <c r="AU1629" s="58" t="s">
        <v>93</v>
      </c>
      <c r="AY1629" s="18" t="s">
        <v>216</v>
      </c>
      <c r="BE1629" s="59">
        <f>IF(N1629="základní",J1629,0)</f>
        <v>0</v>
      </c>
      <c r="BF1629" s="59">
        <f>IF(N1629="snížená",J1629,0)</f>
        <v>0</v>
      </c>
      <c r="BG1629" s="59">
        <f>IF(N1629="zákl. přenesená",J1629,0)</f>
        <v>0</v>
      </c>
      <c r="BH1629" s="59">
        <f>IF(N1629="sníž. přenesená",J1629,0)</f>
        <v>0</v>
      </c>
      <c r="BI1629" s="59">
        <f>IF(N1629="nulová",J1629,0)</f>
        <v>0</v>
      </c>
      <c r="BJ1629" s="18" t="s">
        <v>91</v>
      </c>
      <c r="BK1629" s="59">
        <f>ROUND(I1629*H1629,2)</f>
        <v>0</v>
      </c>
      <c r="BL1629" s="18" t="s">
        <v>312</v>
      </c>
      <c r="BM1629" s="58" t="s">
        <v>2105</v>
      </c>
    </row>
    <row r="1630" spans="1:51" s="13" customFormat="1" ht="12">
      <c r="A1630" s="140"/>
      <c r="B1630" s="141"/>
      <c r="C1630" s="140"/>
      <c r="D1630" s="137" t="s">
        <v>225</v>
      </c>
      <c r="E1630" s="142" t="s">
        <v>1</v>
      </c>
      <c r="F1630" s="143" t="s">
        <v>2106</v>
      </c>
      <c r="G1630" s="140"/>
      <c r="H1630" s="144">
        <v>1</v>
      </c>
      <c r="I1630" s="61"/>
      <c r="J1630" s="140"/>
      <c r="K1630" s="140"/>
      <c r="L1630" s="200"/>
      <c r="M1630" s="145"/>
      <c r="N1630" s="145"/>
      <c r="O1630" s="145"/>
      <c r="P1630" s="145"/>
      <c r="Q1630" s="145"/>
      <c r="R1630" s="145"/>
      <c r="S1630" s="145"/>
      <c r="T1630" s="145"/>
      <c r="U1630" s="145"/>
      <c r="V1630" s="145"/>
      <c r="W1630" s="235"/>
      <c r="AT1630" s="60" t="s">
        <v>225</v>
      </c>
      <c r="AU1630" s="60" t="s">
        <v>93</v>
      </c>
      <c r="AV1630" s="13" t="s">
        <v>93</v>
      </c>
      <c r="AW1630" s="13" t="s">
        <v>38</v>
      </c>
      <c r="AX1630" s="13" t="s">
        <v>91</v>
      </c>
      <c r="AY1630" s="60" t="s">
        <v>216</v>
      </c>
    </row>
    <row r="1631" spans="1:65" s="2" customFormat="1" ht="44.25" customHeight="1">
      <c r="A1631" s="83"/>
      <c r="B1631" s="84"/>
      <c r="C1631" s="130" t="s">
        <v>2107</v>
      </c>
      <c r="D1631" s="130" t="s">
        <v>218</v>
      </c>
      <c r="E1631" s="131" t="s">
        <v>2108</v>
      </c>
      <c r="F1631" s="132" t="s">
        <v>2104</v>
      </c>
      <c r="G1631" s="133" t="s">
        <v>323</v>
      </c>
      <c r="H1631" s="134">
        <v>1</v>
      </c>
      <c r="I1631" s="57"/>
      <c r="J1631" s="187">
        <f>ROUND(I1631*H1631,2)</f>
        <v>0</v>
      </c>
      <c r="K1631" s="132" t="s">
        <v>1</v>
      </c>
      <c r="L1631" s="188">
        <f>J1631</f>
        <v>0</v>
      </c>
      <c r="M1631" s="217"/>
      <c r="N1631" s="217"/>
      <c r="O1631" s="217"/>
      <c r="P1631" s="217"/>
      <c r="Q1631" s="217"/>
      <c r="R1631" s="217"/>
      <c r="S1631" s="217"/>
      <c r="T1631" s="217"/>
      <c r="U1631" s="217"/>
      <c r="V1631" s="217"/>
      <c r="W1631" s="249"/>
      <c r="X1631" s="26"/>
      <c r="Y1631" s="26"/>
      <c r="Z1631" s="26"/>
      <c r="AA1631" s="26"/>
      <c r="AB1631" s="26"/>
      <c r="AC1631" s="26"/>
      <c r="AD1631" s="26"/>
      <c r="AE1631" s="26"/>
      <c r="AR1631" s="58" t="s">
        <v>312</v>
      </c>
      <c r="AT1631" s="58" t="s">
        <v>218</v>
      </c>
      <c r="AU1631" s="58" t="s">
        <v>93</v>
      </c>
      <c r="AY1631" s="18" t="s">
        <v>216</v>
      </c>
      <c r="BE1631" s="59">
        <f>IF(N1631="základní",J1631,0)</f>
        <v>0</v>
      </c>
      <c r="BF1631" s="59">
        <f>IF(N1631="snížená",J1631,0)</f>
        <v>0</v>
      </c>
      <c r="BG1631" s="59">
        <f>IF(N1631="zákl. přenesená",J1631,0)</f>
        <v>0</v>
      </c>
      <c r="BH1631" s="59">
        <f>IF(N1631="sníž. přenesená",J1631,0)</f>
        <v>0</v>
      </c>
      <c r="BI1631" s="59">
        <f>IF(N1631="nulová",J1631,0)</f>
        <v>0</v>
      </c>
      <c r="BJ1631" s="18" t="s">
        <v>91</v>
      </c>
      <c r="BK1631" s="59">
        <f>ROUND(I1631*H1631,2)</f>
        <v>0</v>
      </c>
      <c r="BL1631" s="18" t="s">
        <v>312</v>
      </c>
      <c r="BM1631" s="58" t="s">
        <v>2109</v>
      </c>
    </row>
    <row r="1632" spans="1:51" s="13" customFormat="1" ht="12">
      <c r="A1632" s="140"/>
      <c r="B1632" s="141"/>
      <c r="C1632" s="140"/>
      <c r="D1632" s="137" t="s">
        <v>225</v>
      </c>
      <c r="E1632" s="142" t="s">
        <v>1</v>
      </c>
      <c r="F1632" s="143" t="s">
        <v>2110</v>
      </c>
      <c r="G1632" s="140"/>
      <c r="H1632" s="144">
        <v>1</v>
      </c>
      <c r="I1632" s="61"/>
      <c r="J1632" s="140"/>
      <c r="K1632" s="140"/>
      <c r="L1632" s="194"/>
      <c r="M1632" s="140"/>
      <c r="N1632" s="140"/>
      <c r="O1632" s="140"/>
      <c r="P1632" s="140"/>
      <c r="Q1632" s="140"/>
      <c r="R1632" s="140"/>
      <c r="S1632" s="140"/>
      <c r="T1632" s="140"/>
      <c r="U1632" s="140"/>
      <c r="V1632" s="140"/>
      <c r="W1632" s="231"/>
      <c r="AT1632" s="60" t="s">
        <v>225</v>
      </c>
      <c r="AU1632" s="60" t="s">
        <v>93</v>
      </c>
      <c r="AV1632" s="13" t="s">
        <v>93</v>
      </c>
      <c r="AW1632" s="13" t="s">
        <v>38</v>
      </c>
      <c r="AX1632" s="13" t="s">
        <v>91</v>
      </c>
      <c r="AY1632" s="60" t="s">
        <v>216</v>
      </c>
    </row>
    <row r="1633" spans="1:65" s="2" customFormat="1" ht="44.25" customHeight="1">
      <c r="A1633" s="83"/>
      <c r="B1633" s="84"/>
      <c r="C1633" s="130" t="s">
        <v>2111</v>
      </c>
      <c r="D1633" s="130" t="s">
        <v>218</v>
      </c>
      <c r="E1633" s="131" t="s">
        <v>2112</v>
      </c>
      <c r="F1633" s="132" t="s">
        <v>2113</v>
      </c>
      <c r="G1633" s="133" t="s">
        <v>323</v>
      </c>
      <c r="H1633" s="134">
        <v>1</v>
      </c>
      <c r="I1633" s="57"/>
      <c r="J1633" s="187">
        <f>ROUND(I1633*H1633,2)</f>
        <v>0</v>
      </c>
      <c r="K1633" s="132" t="s">
        <v>1</v>
      </c>
      <c r="L1633" s="188">
        <f>J1633</f>
        <v>0</v>
      </c>
      <c r="M1633" s="217"/>
      <c r="N1633" s="217"/>
      <c r="O1633" s="217"/>
      <c r="P1633" s="217"/>
      <c r="Q1633" s="217"/>
      <c r="R1633" s="217"/>
      <c r="S1633" s="217"/>
      <c r="T1633" s="217"/>
      <c r="U1633" s="217"/>
      <c r="V1633" s="217"/>
      <c r="W1633" s="249"/>
      <c r="X1633" s="26"/>
      <c r="Y1633" s="26"/>
      <c r="Z1633" s="26"/>
      <c r="AA1633" s="26"/>
      <c r="AB1633" s="26"/>
      <c r="AC1633" s="26"/>
      <c r="AD1633" s="26"/>
      <c r="AE1633" s="26"/>
      <c r="AR1633" s="58" t="s">
        <v>312</v>
      </c>
      <c r="AT1633" s="58" t="s">
        <v>218</v>
      </c>
      <c r="AU1633" s="58" t="s">
        <v>93</v>
      </c>
      <c r="AY1633" s="18" t="s">
        <v>216</v>
      </c>
      <c r="BE1633" s="59">
        <f>IF(N1633="základní",J1633,0)</f>
        <v>0</v>
      </c>
      <c r="BF1633" s="59">
        <f>IF(N1633="snížená",J1633,0)</f>
        <v>0</v>
      </c>
      <c r="BG1633" s="59">
        <f>IF(N1633="zákl. přenesená",J1633,0)</f>
        <v>0</v>
      </c>
      <c r="BH1633" s="59">
        <f>IF(N1633="sníž. přenesená",J1633,0)</f>
        <v>0</v>
      </c>
      <c r="BI1633" s="59">
        <f>IF(N1633="nulová",J1633,0)</f>
        <v>0</v>
      </c>
      <c r="BJ1633" s="18" t="s">
        <v>91</v>
      </c>
      <c r="BK1633" s="59">
        <f>ROUND(I1633*H1633,2)</f>
        <v>0</v>
      </c>
      <c r="BL1633" s="18" t="s">
        <v>312</v>
      </c>
      <c r="BM1633" s="58" t="s">
        <v>2114</v>
      </c>
    </row>
    <row r="1634" spans="1:51" s="13" customFormat="1" ht="12">
      <c r="A1634" s="140"/>
      <c r="B1634" s="141"/>
      <c r="C1634" s="140"/>
      <c r="D1634" s="137" t="s">
        <v>225</v>
      </c>
      <c r="E1634" s="142" t="s">
        <v>1</v>
      </c>
      <c r="F1634" s="143" t="s">
        <v>2115</v>
      </c>
      <c r="G1634" s="140"/>
      <c r="H1634" s="144">
        <v>1</v>
      </c>
      <c r="I1634" s="61"/>
      <c r="J1634" s="140"/>
      <c r="K1634" s="140"/>
      <c r="L1634" s="194"/>
      <c r="M1634" s="140"/>
      <c r="N1634" s="140"/>
      <c r="O1634" s="140"/>
      <c r="P1634" s="140"/>
      <c r="Q1634" s="140"/>
      <c r="R1634" s="140"/>
      <c r="S1634" s="140"/>
      <c r="T1634" s="140"/>
      <c r="U1634" s="140"/>
      <c r="V1634" s="140"/>
      <c r="W1634" s="231"/>
      <c r="AT1634" s="60" t="s">
        <v>225</v>
      </c>
      <c r="AU1634" s="60" t="s">
        <v>93</v>
      </c>
      <c r="AV1634" s="13" t="s">
        <v>93</v>
      </c>
      <c r="AW1634" s="13" t="s">
        <v>38</v>
      </c>
      <c r="AX1634" s="13" t="s">
        <v>91</v>
      </c>
      <c r="AY1634" s="60" t="s">
        <v>216</v>
      </c>
    </row>
    <row r="1635" spans="1:65" s="2" customFormat="1" ht="44.25" customHeight="1">
      <c r="A1635" s="83"/>
      <c r="B1635" s="84"/>
      <c r="C1635" s="130" t="s">
        <v>2116</v>
      </c>
      <c r="D1635" s="130" t="s">
        <v>218</v>
      </c>
      <c r="E1635" s="131" t="s">
        <v>2117</v>
      </c>
      <c r="F1635" s="132" t="s">
        <v>2113</v>
      </c>
      <c r="G1635" s="133" t="s">
        <v>323</v>
      </c>
      <c r="H1635" s="134">
        <v>1</v>
      </c>
      <c r="I1635" s="57"/>
      <c r="J1635" s="187">
        <f>ROUND(I1635*H1635,2)</f>
        <v>0</v>
      </c>
      <c r="K1635" s="132" t="s">
        <v>1</v>
      </c>
      <c r="L1635" s="188">
        <f>J1635</f>
        <v>0</v>
      </c>
      <c r="M1635" s="217"/>
      <c r="N1635" s="217"/>
      <c r="O1635" s="217"/>
      <c r="P1635" s="217"/>
      <c r="Q1635" s="217"/>
      <c r="R1635" s="217"/>
      <c r="S1635" s="217"/>
      <c r="T1635" s="217"/>
      <c r="U1635" s="217"/>
      <c r="V1635" s="217"/>
      <c r="W1635" s="249"/>
      <c r="X1635" s="26"/>
      <c r="Y1635" s="26"/>
      <c r="Z1635" s="26"/>
      <c r="AA1635" s="26"/>
      <c r="AB1635" s="26"/>
      <c r="AC1635" s="26"/>
      <c r="AD1635" s="26"/>
      <c r="AE1635" s="26"/>
      <c r="AR1635" s="58" t="s">
        <v>312</v>
      </c>
      <c r="AT1635" s="58" t="s">
        <v>218</v>
      </c>
      <c r="AU1635" s="58" t="s">
        <v>93</v>
      </c>
      <c r="AY1635" s="18" t="s">
        <v>216</v>
      </c>
      <c r="BE1635" s="59">
        <f>IF(N1635="základní",J1635,0)</f>
        <v>0</v>
      </c>
      <c r="BF1635" s="59">
        <f>IF(N1635="snížená",J1635,0)</f>
        <v>0</v>
      </c>
      <c r="BG1635" s="59">
        <f>IF(N1635="zákl. přenesená",J1635,0)</f>
        <v>0</v>
      </c>
      <c r="BH1635" s="59">
        <f>IF(N1635="sníž. přenesená",J1635,0)</f>
        <v>0</v>
      </c>
      <c r="BI1635" s="59">
        <f>IF(N1635="nulová",J1635,0)</f>
        <v>0</v>
      </c>
      <c r="BJ1635" s="18" t="s">
        <v>91</v>
      </c>
      <c r="BK1635" s="59">
        <f>ROUND(I1635*H1635,2)</f>
        <v>0</v>
      </c>
      <c r="BL1635" s="18" t="s">
        <v>312</v>
      </c>
      <c r="BM1635" s="58" t="s">
        <v>2118</v>
      </c>
    </row>
    <row r="1636" spans="1:51" s="13" customFormat="1" ht="12">
      <c r="A1636" s="140"/>
      <c r="B1636" s="141"/>
      <c r="C1636" s="140"/>
      <c r="D1636" s="137" t="s">
        <v>225</v>
      </c>
      <c r="E1636" s="142" t="s">
        <v>1</v>
      </c>
      <c r="F1636" s="143" t="s">
        <v>2119</v>
      </c>
      <c r="G1636" s="140"/>
      <c r="H1636" s="144">
        <v>1</v>
      </c>
      <c r="I1636" s="61"/>
      <c r="J1636" s="140"/>
      <c r="K1636" s="140"/>
      <c r="L1636" s="194"/>
      <c r="M1636" s="140"/>
      <c r="N1636" s="140"/>
      <c r="O1636" s="140"/>
      <c r="P1636" s="140"/>
      <c r="Q1636" s="140"/>
      <c r="R1636" s="140"/>
      <c r="S1636" s="140"/>
      <c r="T1636" s="140"/>
      <c r="U1636" s="140"/>
      <c r="V1636" s="140"/>
      <c r="W1636" s="231"/>
      <c r="AT1636" s="60" t="s">
        <v>225</v>
      </c>
      <c r="AU1636" s="60" t="s">
        <v>93</v>
      </c>
      <c r="AV1636" s="13" t="s">
        <v>93</v>
      </c>
      <c r="AW1636" s="13" t="s">
        <v>38</v>
      </c>
      <c r="AX1636" s="13" t="s">
        <v>91</v>
      </c>
      <c r="AY1636" s="60" t="s">
        <v>216</v>
      </c>
    </row>
    <row r="1637" spans="1:65" s="2" customFormat="1" ht="44.25" customHeight="1">
      <c r="A1637" s="83"/>
      <c r="B1637" s="84"/>
      <c r="C1637" s="130" t="s">
        <v>2120</v>
      </c>
      <c r="D1637" s="130" t="s">
        <v>218</v>
      </c>
      <c r="E1637" s="131" t="s">
        <v>2121</v>
      </c>
      <c r="F1637" s="132" t="s">
        <v>2122</v>
      </c>
      <c r="G1637" s="133" t="s">
        <v>323</v>
      </c>
      <c r="H1637" s="134">
        <v>1</v>
      </c>
      <c r="I1637" s="57"/>
      <c r="J1637" s="187">
        <f>ROUND(I1637*H1637,2)</f>
        <v>0</v>
      </c>
      <c r="K1637" s="132" t="s">
        <v>1</v>
      </c>
      <c r="L1637" s="188">
        <f>J1637</f>
        <v>0</v>
      </c>
      <c r="M1637" s="217"/>
      <c r="N1637" s="217"/>
      <c r="O1637" s="217"/>
      <c r="P1637" s="217"/>
      <c r="Q1637" s="217"/>
      <c r="R1637" s="217"/>
      <c r="S1637" s="217"/>
      <c r="T1637" s="217"/>
      <c r="U1637" s="217"/>
      <c r="V1637" s="217"/>
      <c r="W1637" s="249"/>
      <c r="X1637" s="26"/>
      <c r="Y1637" s="26"/>
      <c r="Z1637" s="26"/>
      <c r="AA1637" s="26"/>
      <c r="AB1637" s="26"/>
      <c r="AC1637" s="26"/>
      <c r="AD1637" s="26"/>
      <c r="AE1637" s="26"/>
      <c r="AR1637" s="58" t="s">
        <v>312</v>
      </c>
      <c r="AT1637" s="58" t="s">
        <v>218</v>
      </c>
      <c r="AU1637" s="58" t="s">
        <v>93</v>
      </c>
      <c r="AY1637" s="18" t="s">
        <v>216</v>
      </c>
      <c r="BE1637" s="59">
        <f>IF(N1637="základní",J1637,0)</f>
        <v>0</v>
      </c>
      <c r="BF1637" s="59">
        <f>IF(N1637="snížená",J1637,0)</f>
        <v>0</v>
      </c>
      <c r="BG1637" s="59">
        <f>IF(N1637="zákl. přenesená",J1637,0)</f>
        <v>0</v>
      </c>
      <c r="BH1637" s="59">
        <f>IF(N1637="sníž. přenesená",J1637,0)</f>
        <v>0</v>
      </c>
      <c r="BI1637" s="59">
        <f>IF(N1637="nulová",J1637,0)</f>
        <v>0</v>
      </c>
      <c r="BJ1637" s="18" t="s">
        <v>91</v>
      </c>
      <c r="BK1637" s="59">
        <f>ROUND(I1637*H1637,2)</f>
        <v>0</v>
      </c>
      <c r="BL1637" s="18" t="s">
        <v>312</v>
      </c>
      <c r="BM1637" s="58" t="s">
        <v>2123</v>
      </c>
    </row>
    <row r="1638" spans="1:51" s="13" customFormat="1" ht="12">
      <c r="A1638" s="140"/>
      <c r="B1638" s="141"/>
      <c r="C1638" s="140"/>
      <c r="D1638" s="137" t="s">
        <v>225</v>
      </c>
      <c r="E1638" s="142" t="s">
        <v>1</v>
      </c>
      <c r="F1638" s="143" t="s">
        <v>2124</v>
      </c>
      <c r="G1638" s="140"/>
      <c r="H1638" s="144">
        <v>1</v>
      </c>
      <c r="I1638" s="61"/>
      <c r="J1638" s="140"/>
      <c r="K1638" s="140"/>
      <c r="L1638" s="194"/>
      <c r="M1638" s="140"/>
      <c r="N1638" s="140"/>
      <c r="O1638" s="140"/>
      <c r="P1638" s="140"/>
      <c r="Q1638" s="140"/>
      <c r="R1638" s="140"/>
      <c r="S1638" s="140"/>
      <c r="T1638" s="140"/>
      <c r="U1638" s="140"/>
      <c r="V1638" s="140"/>
      <c r="W1638" s="231"/>
      <c r="AT1638" s="60" t="s">
        <v>225</v>
      </c>
      <c r="AU1638" s="60" t="s">
        <v>93</v>
      </c>
      <c r="AV1638" s="13" t="s">
        <v>93</v>
      </c>
      <c r="AW1638" s="13" t="s">
        <v>38</v>
      </c>
      <c r="AX1638" s="13" t="s">
        <v>83</v>
      </c>
      <c r="AY1638" s="60" t="s">
        <v>216</v>
      </c>
    </row>
    <row r="1639" spans="1:51" s="14" customFormat="1" ht="12">
      <c r="A1639" s="145"/>
      <c r="B1639" s="146"/>
      <c r="C1639" s="145"/>
      <c r="D1639" s="137" t="s">
        <v>225</v>
      </c>
      <c r="E1639" s="147" t="s">
        <v>1</v>
      </c>
      <c r="F1639" s="148" t="s">
        <v>229</v>
      </c>
      <c r="G1639" s="145"/>
      <c r="H1639" s="149">
        <v>1</v>
      </c>
      <c r="I1639" s="63"/>
      <c r="J1639" s="145"/>
      <c r="K1639" s="145"/>
      <c r="L1639" s="194"/>
      <c r="M1639" s="140"/>
      <c r="N1639" s="140"/>
      <c r="O1639" s="140"/>
      <c r="P1639" s="140"/>
      <c r="Q1639" s="140"/>
      <c r="R1639" s="140"/>
      <c r="S1639" s="140"/>
      <c r="T1639" s="140"/>
      <c r="U1639" s="140"/>
      <c r="V1639" s="140"/>
      <c r="W1639" s="231"/>
      <c r="AT1639" s="62" t="s">
        <v>225</v>
      </c>
      <c r="AU1639" s="62" t="s">
        <v>93</v>
      </c>
      <c r="AV1639" s="14" t="s">
        <v>223</v>
      </c>
      <c r="AW1639" s="14" t="s">
        <v>38</v>
      </c>
      <c r="AX1639" s="14" t="s">
        <v>91</v>
      </c>
      <c r="AY1639" s="62" t="s">
        <v>216</v>
      </c>
    </row>
    <row r="1640" spans="1:65" s="2" customFormat="1" ht="44.25" customHeight="1">
      <c r="A1640" s="83"/>
      <c r="B1640" s="84"/>
      <c r="C1640" s="130" t="s">
        <v>2125</v>
      </c>
      <c r="D1640" s="130" t="s">
        <v>218</v>
      </c>
      <c r="E1640" s="131" t="s">
        <v>2126</v>
      </c>
      <c r="F1640" s="132" t="s">
        <v>2122</v>
      </c>
      <c r="G1640" s="133" t="s">
        <v>323</v>
      </c>
      <c r="H1640" s="134">
        <v>1</v>
      </c>
      <c r="I1640" s="57"/>
      <c r="J1640" s="187">
        <f>ROUND(I1640*H1640,2)</f>
        <v>0</v>
      </c>
      <c r="K1640" s="132" t="s">
        <v>1</v>
      </c>
      <c r="L1640" s="188">
        <f>J1640</f>
        <v>0</v>
      </c>
      <c r="M1640" s="217"/>
      <c r="N1640" s="217"/>
      <c r="O1640" s="217"/>
      <c r="P1640" s="217"/>
      <c r="Q1640" s="217"/>
      <c r="R1640" s="217"/>
      <c r="S1640" s="217"/>
      <c r="T1640" s="217"/>
      <c r="U1640" s="217"/>
      <c r="V1640" s="217"/>
      <c r="W1640" s="249"/>
      <c r="X1640" s="26"/>
      <c r="Y1640" s="26"/>
      <c r="Z1640" s="26"/>
      <c r="AA1640" s="26"/>
      <c r="AB1640" s="26"/>
      <c r="AC1640" s="26"/>
      <c r="AD1640" s="26"/>
      <c r="AE1640" s="26"/>
      <c r="AR1640" s="58" t="s">
        <v>312</v>
      </c>
      <c r="AT1640" s="58" t="s">
        <v>218</v>
      </c>
      <c r="AU1640" s="58" t="s">
        <v>93</v>
      </c>
      <c r="AY1640" s="18" t="s">
        <v>216</v>
      </c>
      <c r="BE1640" s="59">
        <f>IF(N1640="základní",J1640,0)</f>
        <v>0</v>
      </c>
      <c r="BF1640" s="59">
        <f>IF(N1640="snížená",J1640,0)</f>
        <v>0</v>
      </c>
      <c r="BG1640" s="59">
        <f>IF(N1640="zákl. přenesená",J1640,0)</f>
        <v>0</v>
      </c>
      <c r="BH1640" s="59">
        <f>IF(N1640="sníž. přenesená",J1640,0)</f>
        <v>0</v>
      </c>
      <c r="BI1640" s="59">
        <f>IF(N1640="nulová",J1640,0)</f>
        <v>0</v>
      </c>
      <c r="BJ1640" s="18" t="s">
        <v>91</v>
      </c>
      <c r="BK1640" s="59">
        <f>ROUND(I1640*H1640,2)</f>
        <v>0</v>
      </c>
      <c r="BL1640" s="18" t="s">
        <v>312</v>
      </c>
      <c r="BM1640" s="58" t="s">
        <v>2127</v>
      </c>
    </row>
    <row r="1641" spans="1:51" s="13" customFormat="1" ht="12">
      <c r="A1641" s="140"/>
      <c r="B1641" s="141"/>
      <c r="C1641" s="140"/>
      <c r="D1641" s="137" t="s">
        <v>225</v>
      </c>
      <c r="E1641" s="142" t="s">
        <v>1</v>
      </c>
      <c r="F1641" s="143" t="s">
        <v>2128</v>
      </c>
      <c r="G1641" s="140"/>
      <c r="H1641" s="144">
        <v>1</v>
      </c>
      <c r="I1641" s="61"/>
      <c r="J1641" s="140"/>
      <c r="K1641" s="140"/>
      <c r="L1641" s="194"/>
      <c r="M1641" s="140"/>
      <c r="N1641" s="140"/>
      <c r="O1641" s="140"/>
      <c r="P1641" s="140"/>
      <c r="Q1641" s="140"/>
      <c r="R1641" s="140"/>
      <c r="S1641" s="140"/>
      <c r="T1641" s="140"/>
      <c r="U1641" s="140"/>
      <c r="V1641" s="140"/>
      <c r="W1641" s="231"/>
      <c r="AT1641" s="60" t="s">
        <v>225</v>
      </c>
      <c r="AU1641" s="60" t="s">
        <v>93</v>
      </c>
      <c r="AV1641" s="13" t="s">
        <v>93</v>
      </c>
      <c r="AW1641" s="13" t="s">
        <v>38</v>
      </c>
      <c r="AX1641" s="13" t="s">
        <v>91</v>
      </c>
      <c r="AY1641" s="60" t="s">
        <v>216</v>
      </c>
    </row>
    <row r="1642" spans="1:65" s="2" customFormat="1" ht="44.25" customHeight="1">
      <c r="A1642" s="83"/>
      <c r="B1642" s="84"/>
      <c r="C1642" s="130" t="s">
        <v>2129</v>
      </c>
      <c r="D1642" s="130" t="s">
        <v>218</v>
      </c>
      <c r="E1642" s="131" t="s">
        <v>2130</v>
      </c>
      <c r="F1642" s="132" t="s">
        <v>2131</v>
      </c>
      <c r="G1642" s="133" t="s">
        <v>323</v>
      </c>
      <c r="H1642" s="134">
        <v>1</v>
      </c>
      <c r="I1642" s="57"/>
      <c r="J1642" s="187">
        <f>ROUND(I1642*H1642,2)</f>
        <v>0</v>
      </c>
      <c r="K1642" s="132" t="s">
        <v>1</v>
      </c>
      <c r="L1642" s="188">
        <f>J1642</f>
        <v>0</v>
      </c>
      <c r="M1642" s="217"/>
      <c r="N1642" s="217"/>
      <c r="O1642" s="217"/>
      <c r="P1642" s="217"/>
      <c r="Q1642" s="217"/>
      <c r="R1642" s="217"/>
      <c r="S1642" s="217"/>
      <c r="T1642" s="217"/>
      <c r="U1642" s="217"/>
      <c r="V1642" s="217"/>
      <c r="W1642" s="249"/>
      <c r="X1642" s="26"/>
      <c r="Y1642" s="26"/>
      <c r="Z1642" s="26"/>
      <c r="AA1642" s="26"/>
      <c r="AB1642" s="26"/>
      <c r="AC1642" s="26"/>
      <c r="AD1642" s="26"/>
      <c r="AE1642" s="26"/>
      <c r="AR1642" s="58" t="s">
        <v>312</v>
      </c>
      <c r="AT1642" s="58" t="s">
        <v>218</v>
      </c>
      <c r="AU1642" s="58" t="s">
        <v>93</v>
      </c>
      <c r="AY1642" s="18" t="s">
        <v>216</v>
      </c>
      <c r="BE1642" s="59">
        <f>IF(N1642="základní",J1642,0)</f>
        <v>0</v>
      </c>
      <c r="BF1642" s="59">
        <f>IF(N1642="snížená",J1642,0)</f>
        <v>0</v>
      </c>
      <c r="BG1642" s="59">
        <f>IF(N1642="zákl. přenesená",J1642,0)</f>
        <v>0</v>
      </c>
      <c r="BH1642" s="59">
        <f>IF(N1642="sníž. přenesená",J1642,0)</f>
        <v>0</v>
      </c>
      <c r="BI1642" s="59">
        <f>IF(N1642="nulová",J1642,0)</f>
        <v>0</v>
      </c>
      <c r="BJ1642" s="18" t="s">
        <v>91</v>
      </c>
      <c r="BK1642" s="59">
        <f>ROUND(I1642*H1642,2)</f>
        <v>0</v>
      </c>
      <c r="BL1642" s="18" t="s">
        <v>312</v>
      </c>
      <c r="BM1642" s="58" t="s">
        <v>2132</v>
      </c>
    </row>
    <row r="1643" spans="1:51" s="13" customFormat="1" ht="12">
      <c r="A1643" s="140"/>
      <c r="B1643" s="141"/>
      <c r="C1643" s="140"/>
      <c r="D1643" s="137" t="s">
        <v>225</v>
      </c>
      <c r="E1643" s="142" t="s">
        <v>1</v>
      </c>
      <c r="F1643" s="143" t="s">
        <v>2133</v>
      </c>
      <c r="G1643" s="140"/>
      <c r="H1643" s="144">
        <v>1</v>
      </c>
      <c r="I1643" s="61"/>
      <c r="J1643" s="140"/>
      <c r="K1643" s="140"/>
      <c r="L1643" s="194"/>
      <c r="M1643" s="140"/>
      <c r="N1643" s="140"/>
      <c r="O1643" s="140"/>
      <c r="P1643" s="140"/>
      <c r="Q1643" s="140"/>
      <c r="R1643" s="140"/>
      <c r="S1643" s="140"/>
      <c r="T1643" s="140"/>
      <c r="U1643" s="140"/>
      <c r="V1643" s="140"/>
      <c r="W1643" s="231"/>
      <c r="AT1643" s="60" t="s">
        <v>225</v>
      </c>
      <c r="AU1643" s="60" t="s">
        <v>93</v>
      </c>
      <c r="AV1643" s="13" t="s">
        <v>93</v>
      </c>
      <c r="AW1643" s="13" t="s">
        <v>38</v>
      </c>
      <c r="AX1643" s="13" t="s">
        <v>91</v>
      </c>
      <c r="AY1643" s="60" t="s">
        <v>216</v>
      </c>
    </row>
    <row r="1644" spans="1:65" s="2" customFormat="1" ht="44.25" customHeight="1">
      <c r="A1644" s="83"/>
      <c r="B1644" s="84"/>
      <c r="C1644" s="130" t="s">
        <v>2134</v>
      </c>
      <c r="D1644" s="130" t="s">
        <v>218</v>
      </c>
      <c r="E1644" s="131" t="s">
        <v>2135</v>
      </c>
      <c r="F1644" s="132" t="s">
        <v>2136</v>
      </c>
      <c r="G1644" s="133" t="s">
        <v>323</v>
      </c>
      <c r="H1644" s="134">
        <v>1</v>
      </c>
      <c r="I1644" s="57"/>
      <c r="J1644" s="187">
        <f>ROUND(I1644*H1644,2)</f>
        <v>0</v>
      </c>
      <c r="K1644" s="132" t="s">
        <v>1</v>
      </c>
      <c r="L1644" s="188">
        <f>J1644</f>
        <v>0</v>
      </c>
      <c r="M1644" s="217"/>
      <c r="N1644" s="217"/>
      <c r="O1644" s="217"/>
      <c r="P1644" s="217"/>
      <c r="Q1644" s="217"/>
      <c r="R1644" s="217"/>
      <c r="S1644" s="217"/>
      <c r="T1644" s="217"/>
      <c r="U1644" s="217"/>
      <c r="V1644" s="217"/>
      <c r="W1644" s="249"/>
      <c r="X1644" s="26"/>
      <c r="Y1644" s="26"/>
      <c r="Z1644" s="26"/>
      <c r="AA1644" s="26"/>
      <c r="AB1644" s="26"/>
      <c r="AC1644" s="26"/>
      <c r="AD1644" s="26"/>
      <c r="AE1644" s="26"/>
      <c r="AR1644" s="58" t="s">
        <v>312</v>
      </c>
      <c r="AT1644" s="58" t="s">
        <v>218</v>
      </c>
      <c r="AU1644" s="58" t="s">
        <v>93</v>
      </c>
      <c r="AY1644" s="18" t="s">
        <v>216</v>
      </c>
      <c r="BE1644" s="59">
        <f>IF(N1644="základní",J1644,0)</f>
        <v>0</v>
      </c>
      <c r="BF1644" s="59">
        <f>IF(N1644="snížená",J1644,0)</f>
        <v>0</v>
      </c>
      <c r="BG1644" s="59">
        <f>IF(N1644="zákl. přenesená",J1644,0)</f>
        <v>0</v>
      </c>
      <c r="BH1644" s="59">
        <f>IF(N1644="sníž. přenesená",J1644,0)</f>
        <v>0</v>
      </c>
      <c r="BI1644" s="59">
        <f>IF(N1644="nulová",J1644,0)</f>
        <v>0</v>
      </c>
      <c r="BJ1644" s="18" t="s">
        <v>91</v>
      </c>
      <c r="BK1644" s="59">
        <f>ROUND(I1644*H1644,2)</f>
        <v>0</v>
      </c>
      <c r="BL1644" s="18" t="s">
        <v>312</v>
      </c>
      <c r="BM1644" s="58" t="s">
        <v>2137</v>
      </c>
    </row>
    <row r="1645" spans="1:51" s="13" customFormat="1" ht="12">
      <c r="A1645" s="140"/>
      <c r="B1645" s="141"/>
      <c r="C1645" s="140"/>
      <c r="D1645" s="137" t="s">
        <v>225</v>
      </c>
      <c r="E1645" s="142" t="s">
        <v>1</v>
      </c>
      <c r="F1645" s="143" t="s">
        <v>2138</v>
      </c>
      <c r="G1645" s="140"/>
      <c r="H1645" s="144">
        <v>1</v>
      </c>
      <c r="I1645" s="61"/>
      <c r="J1645" s="140"/>
      <c r="K1645" s="140"/>
      <c r="L1645" s="194"/>
      <c r="M1645" s="140"/>
      <c r="N1645" s="140"/>
      <c r="O1645" s="140"/>
      <c r="P1645" s="140"/>
      <c r="Q1645" s="140"/>
      <c r="R1645" s="140"/>
      <c r="S1645" s="140"/>
      <c r="T1645" s="140"/>
      <c r="U1645" s="140"/>
      <c r="V1645" s="140"/>
      <c r="W1645" s="231"/>
      <c r="AT1645" s="60" t="s">
        <v>225</v>
      </c>
      <c r="AU1645" s="60" t="s">
        <v>93</v>
      </c>
      <c r="AV1645" s="13" t="s">
        <v>93</v>
      </c>
      <c r="AW1645" s="13" t="s">
        <v>38</v>
      </c>
      <c r="AX1645" s="13" t="s">
        <v>91</v>
      </c>
      <c r="AY1645" s="60" t="s">
        <v>216</v>
      </c>
    </row>
    <row r="1646" spans="1:65" s="2" customFormat="1" ht="21.75" customHeight="1">
      <c r="A1646" s="83"/>
      <c r="B1646" s="84"/>
      <c r="C1646" s="130" t="s">
        <v>2139</v>
      </c>
      <c r="D1646" s="130" t="s">
        <v>218</v>
      </c>
      <c r="E1646" s="131" t="s">
        <v>2140</v>
      </c>
      <c r="F1646" s="132" t="s">
        <v>2141</v>
      </c>
      <c r="G1646" s="133" t="s">
        <v>315</v>
      </c>
      <c r="H1646" s="134">
        <v>19</v>
      </c>
      <c r="I1646" s="57"/>
      <c r="J1646" s="187">
        <f>ROUND(I1646*H1646,2)</f>
        <v>0</v>
      </c>
      <c r="K1646" s="132" t="s">
        <v>1</v>
      </c>
      <c r="L1646" s="188">
        <f>J1646</f>
        <v>0</v>
      </c>
      <c r="M1646" s="217"/>
      <c r="N1646" s="217"/>
      <c r="O1646" s="217"/>
      <c r="P1646" s="217"/>
      <c r="Q1646" s="217"/>
      <c r="R1646" s="217"/>
      <c r="S1646" s="217"/>
      <c r="T1646" s="217"/>
      <c r="U1646" s="217"/>
      <c r="V1646" s="217"/>
      <c r="W1646" s="249"/>
      <c r="X1646" s="26"/>
      <c r="Y1646" s="26"/>
      <c r="Z1646" s="26"/>
      <c r="AA1646" s="26"/>
      <c r="AB1646" s="26"/>
      <c r="AC1646" s="26"/>
      <c r="AD1646" s="26"/>
      <c r="AE1646" s="26"/>
      <c r="AR1646" s="58" t="s">
        <v>312</v>
      </c>
      <c r="AT1646" s="58" t="s">
        <v>218</v>
      </c>
      <c r="AU1646" s="58" t="s">
        <v>93</v>
      </c>
      <c r="AY1646" s="18" t="s">
        <v>216</v>
      </c>
      <c r="BE1646" s="59">
        <f>IF(N1646="základní",J1646,0)</f>
        <v>0</v>
      </c>
      <c r="BF1646" s="59">
        <f>IF(N1646="snížená",J1646,0)</f>
        <v>0</v>
      </c>
      <c r="BG1646" s="59">
        <f>IF(N1646="zákl. přenesená",J1646,0)</f>
        <v>0</v>
      </c>
      <c r="BH1646" s="59">
        <f>IF(N1646="sníž. přenesená",J1646,0)</f>
        <v>0</v>
      </c>
      <c r="BI1646" s="59">
        <f>IF(N1646="nulová",J1646,0)</f>
        <v>0</v>
      </c>
      <c r="BJ1646" s="18" t="s">
        <v>91</v>
      </c>
      <c r="BK1646" s="59">
        <f>ROUND(I1646*H1646,2)</f>
        <v>0</v>
      </c>
      <c r="BL1646" s="18" t="s">
        <v>312</v>
      </c>
      <c r="BM1646" s="58" t="s">
        <v>2142</v>
      </c>
    </row>
    <row r="1647" spans="1:51" s="13" customFormat="1" ht="12">
      <c r="A1647" s="140"/>
      <c r="B1647" s="141"/>
      <c r="C1647" s="140"/>
      <c r="D1647" s="137" t="s">
        <v>225</v>
      </c>
      <c r="E1647" s="142" t="s">
        <v>1</v>
      </c>
      <c r="F1647" s="143" t="s">
        <v>2143</v>
      </c>
      <c r="G1647" s="140"/>
      <c r="H1647" s="144">
        <v>9</v>
      </c>
      <c r="I1647" s="61"/>
      <c r="J1647" s="140"/>
      <c r="K1647" s="140"/>
      <c r="L1647" s="194"/>
      <c r="M1647" s="140"/>
      <c r="N1647" s="140"/>
      <c r="O1647" s="140"/>
      <c r="P1647" s="140"/>
      <c r="Q1647" s="140"/>
      <c r="R1647" s="140"/>
      <c r="S1647" s="140"/>
      <c r="T1647" s="140"/>
      <c r="U1647" s="140"/>
      <c r="V1647" s="140"/>
      <c r="W1647" s="231"/>
      <c r="AT1647" s="60" t="s">
        <v>225</v>
      </c>
      <c r="AU1647" s="60" t="s">
        <v>93</v>
      </c>
      <c r="AV1647" s="13" t="s">
        <v>93</v>
      </c>
      <c r="AW1647" s="13" t="s">
        <v>38</v>
      </c>
      <c r="AX1647" s="13" t="s">
        <v>83</v>
      </c>
      <c r="AY1647" s="60" t="s">
        <v>216</v>
      </c>
    </row>
    <row r="1648" spans="1:51" s="13" customFormat="1" ht="12">
      <c r="A1648" s="140"/>
      <c r="B1648" s="141"/>
      <c r="C1648" s="140"/>
      <c r="D1648" s="137" t="s">
        <v>225</v>
      </c>
      <c r="E1648" s="142" t="s">
        <v>1</v>
      </c>
      <c r="F1648" s="143" t="s">
        <v>2144</v>
      </c>
      <c r="G1648" s="140"/>
      <c r="H1648" s="144">
        <v>10</v>
      </c>
      <c r="I1648" s="61"/>
      <c r="J1648" s="140"/>
      <c r="K1648" s="140"/>
      <c r="L1648" s="194"/>
      <c r="M1648" s="140"/>
      <c r="N1648" s="140"/>
      <c r="O1648" s="140"/>
      <c r="P1648" s="140"/>
      <c r="Q1648" s="140"/>
      <c r="R1648" s="140"/>
      <c r="S1648" s="140"/>
      <c r="T1648" s="140"/>
      <c r="U1648" s="140"/>
      <c r="V1648" s="140"/>
      <c r="W1648" s="231"/>
      <c r="AT1648" s="60" t="s">
        <v>225</v>
      </c>
      <c r="AU1648" s="60" t="s">
        <v>93</v>
      </c>
      <c r="AV1648" s="13" t="s">
        <v>93</v>
      </c>
      <c r="AW1648" s="13" t="s">
        <v>38</v>
      </c>
      <c r="AX1648" s="13" t="s">
        <v>83</v>
      </c>
      <c r="AY1648" s="60" t="s">
        <v>216</v>
      </c>
    </row>
    <row r="1649" spans="1:51" s="14" customFormat="1" ht="12">
      <c r="A1649" s="145"/>
      <c r="B1649" s="146"/>
      <c r="C1649" s="145"/>
      <c r="D1649" s="137" t="s">
        <v>225</v>
      </c>
      <c r="E1649" s="147" t="s">
        <v>1</v>
      </c>
      <c r="F1649" s="148" t="s">
        <v>229</v>
      </c>
      <c r="G1649" s="145"/>
      <c r="H1649" s="149">
        <v>19</v>
      </c>
      <c r="I1649" s="63"/>
      <c r="J1649" s="145"/>
      <c r="K1649" s="145"/>
      <c r="L1649" s="194"/>
      <c r="M1649" s="140"/>
      <c r="N1649" s="140"/>
      <c r="O1649" s="140"/>
      <c r="P1649" s="140"/>
      <c r="Q1649" s="140"/>
      <c r="R1649" s="140"/>
      <c r="S1649" s="140"/>
      <c r="T1649" s="140"/>
      <c r="U1649" s="140"/>
      <c r="V1649" s="140"/>
      <c r="W1649" s="231"/>
      <c r="AT1649" s="62" t="s">
        <v>225</v>
      </c>
      <c r="AU1649" s="62" t="s">
        <v>93</v>
      </c>
      <c r="AV1649" s="14" t="s">
        <v>223</v>
      </c>
      <c r="AW1649" s="14" t="s">
        <v>38</v>
      </c>
      <c r="AX1649" s="14" t="s">
        <v>91</v>
      </c>
      <c r="AY1649" s="62" t="s">
        <v>216</v>
      </c>
    </row>
    <row r="1650" spans="1:65" s="2" customFormat="1" ht="33" customHeight="1">
      <c r="A1650" s="83"/>
      <c r="B1650" s="84"/>
      <c r="C1650" s="130" t="s">
        <v>2145</v>
      </c>
      <c r="D1650" s="130" t="s">
        <v>218</v>
      </c>
      <c r="E1650" s="131" t="s">
        <v>2146</v>
      </c>
      <c r="F1650" s="132" t="s">
        <v>2147</v>
      </c>
      <c r="G1650" s="133" t="s">
        <v>323</v>
      </c>
      <c r="H1650" s="134">
        <v>1</v>
      </c>
      <c r="I1650" s="57"/>
      <c r="J1650" s="187">
        <f>ROUND(I1650*H1650,2)</f>
        <v>0</v>
      </c>
      <c r="K1650" s="132" t="s">
        <v>1</v>
      </c>
      <c r="L1650" s="188">
        <f>J1650</f>
        <v>0</v>
      </c>
      <c r="M1650" s="217"/>
      <c r="N1650" s="217"/>
      <c r="O1650" s="217"/>
      <c r="P1650" s="217"/>
      <c r="Q1650" s="217"/>
      <c r="R1650" s="217"/>
      <c r="S1650" s="217"/>
      <c r="T1650" s="217"/>
      <c r="U1650" s="217"/>
      <c r="V1650" s="217"/>
      <c r="W1650" s="249"/>
      <c r="X1650" s="26"/>
      <c r="Y1650" s="26"/>
      <c r="Z1650" s="26"/>
      <c r="AA1650" s="26"/>
      <c r="AB1650" s="26"/>
      <c r="AC1650" s="26"/>
      <c r="AD1650" s="26"/>
      <c r="AE1650" s="26"/>
      <c r="AR1650" s="58" t="s">
        <v>312</v>
      </c>
      <c r="AT1650" s="58" t="s">
        <v>218</v>
      </c>
      <c r="AU1650" s="58" t="s">
        <v>93</v>
      </c>
      <c r="AY1650" s="18" t="s">
        <v>216</v>
      </c>
      <c r="BE1650" s="59">
        <f>IF(N1650="základní",J1650,0)</f>
        <v>0</v>
      </c>
      <c r="BF1650" s="59">
        <f>IF(N1650="snížená",J1650,0)</f>
        <v>0</v>
      </c>
      <c r="BG1650" s="59">
        <f>IF(N1650="zákl. přenesená",J1650,0)</f>
        <v>0</v>
      </c>
      <c r="BH1650" s="59">
        <f>IF(N1650="sníž. přenesená",J1650,0)</f>
        <v>0</v>
      </c>
      <c r="BI1650" s="59">
        <f>IF(N1650="nulová",J1650,0)</f>
        <v>0</v>
      </c>
      <c r="BJ1650" s="18" t="s">
        <v>91</v>
      </c>
      <c r="BK1650" s="59">
        <f>ROUND(I1650*H1650,2)</f>
        <v>0</v>
      </c>
      <c r="BL1650" s="18" t="s">
        <v>312</v>
      </c>
      <c r="BM1650" s="58" t="s">
        <v>2148</v>
      </c>
    </row>
    <row r="1651" spans="1:51" s="13" customFormat="1" ht="12">
      <c r="A1651" s="140"/>
      <c r="B1651" s="141"/>
      <c r="C1651" s="140"/>
      <c r="D1651" s="137" t="s">
        <v>225</v>
      </c>
      <c r="E1651" s="142" t="s">
        <v>1</v>
      </c>
      <c r="F1651" s="143" t="s">
        <v>2149</v>
      </c>
      <c r="G1651" s="140"/>
      <c r="H1651" s="144">
        <v>1</v>
      </c>
      <c r="I1651" s="61"/>
      <c r="J1651" s="140"/>
      <c r="K1651" s="140"/>
      <c r="L1651" s="194"/>
      <c r="M1651" s="140"/>
      <c r="N1651" s="140"/>
      <c r="O1651" s="140"/>
      <c r="P1651" s="140"/>
      <c r="Q1651" s="140"/>
      <c r="R1651" s="140"/>
      <c r="S1651" s="140"/>
      <c r="T1651" s="140"/>
      <c r="U1651" s="140"/>
      <c r="V1651" s="140"/>
      <c r="W1651" s="231"/>
      <c r="AT1651" s="60" t="s">
        <v>225</v>
      </c>
      <c r="AU1651" s="60" t="s">
        <v>93</v>
      </c>
      <c r="AV1651" s="13" t="s">
        <v>93</v>
      </c>
      <c r="AW1651" s="13" t="s">
        <v>38</v>
      </c>
      <c r="AX1651" s="13" t="s">
        <v>91</v>
      </c>
      <c r="AY1651" s="60" t="s">
        <v>216</v>
      </c>
    </row>
    <row r="1652" spans="1:65" s="2" customFormat="1" ht="37.9" customHeight="1">
      <c r="A1652" s="83"/>
      <c r="B1652" s="84"/>
      <c r="C1652" s="130" t="s">
        <v>2150</v>
      </c>
      <c r="D1652" s="130" t="s">
        <v>218</v>
      </c>
      <c r="E1652" s="131" t="s">
        <v>2151</v>
      </c>
      <c r="F1652" s="132" t="s">
        <v>2152</v>
      </c>
      <c r="G1652" s="133" t="s">
        <v>323</v>
      </c>
      <c r="H1652" s="134">
        <v>1</v>
      </c>
      <c r="I1652" s="57"/>
      <c r="J1652" s="187">
        <f>ROUND(I1652*H1652,2)</f>
        <v>0</v>
      </c>
      <c r="K1652" s="132" t="s">
        <v>1</v>
      </c>
      <c r="L1652" s="188">
        <f>J1652</f>
        <v>0</v>
      </c>
      <c r="M1652" s="217"/>
      <c r="N1652" s="217"/>
      <c r="O1652" s="217"/>
      <c r="P1652" s="217"/>
      <c r="Q1652" s="217"/>
      <c r="R1652" s="217"/>
      <c r="S1652" s="217"/>
      <c r="T1652" s="217"/>
      <c r="U1652" s="217"/>
      <c r="V1652" s="217"/>
      <c r="W1652" s="249"/>
      <c r="X1652" s="26"/>
      <c r="Y1652" s="26"/>
      <c r="Z1652" s="26"/>
      <c r="AA1652" s="26"/>
      <c r="AB1652" s="26"/>
      <c r="AC1652" s="26"/>
      <c r="AD1652" s="26"/>
      <c r="AE1652" s="26"/>
      <c r="AR1652" s="58" t="s">
        <v>312</v>
      </c>
      <c r="AT1652" s="58" t="s">
        <v>218</v>
      </c>
      <c r="AU1652" s="58" t="s">
        <v>93</v>
      </c>
      <c r="AY1652" s="18" t="s">
        <v>216</v>
      </c>
      <c r="BE1652" s="59">
        <f>IF(N1652="základní",J1652,0)</f>
        <v>0</v>
      </c>
      <c r="BF1652" s="59">
        <f>IF(N1652="snížená",J1652,0)</f>
        <v>0</v>
      </c>
      <c r="BG1652" s="59">
        <f>IF(N1652="zákl. přenesená",J1652,0)</f>
        <v>0</v>
      </c>
      <c r="BH1652" s="59">
        <f>IF(N1652="sníž. přenesená",J1652,0)</f>
        <v>0</v>
      </c>
      <c r="BI1652" s="59">
        <f>IF(N1652="nulová",J1652,0)</f>
        <v>0</v>
      </c>
      <c r="BJ1652" s="18" t="s">
        <v>91</v>
      </c>
      <c r="BK1652" s="59">
        <f>ROUND(I1652*H1652,2)</f>
        <v>0</v>
      </c>
      <c r="BL1652" s="18" t="s">
        <v>312</v>
      </c>
      <c r="BM1652" s="58" t="s">
        <v>2153</v>
      </c>
    </row>
    <row r="1653" spans="1:51" s="13" customFormat="1" ht="12">
      <c r="A1653" s="140"/>
      <c r="B1653" s="141"/>
      <c r="C1653" s="140"/>
      <c r="D1653" s="137" t="s">
        <v>225</v>
      </c>
      <c r="E1653" s="142" t="s">
        <v>1</v>
      </c>
      <c r="F1653" s="143" t="s">
        <v>2154</v>
      </c>
      <c r="G1653" s="140"/>
      <c r="H1653" s="144">
        <v>1</v>
      </c>
      <c r="I1653" s="61"/>
      <c r="J1653" s="140"/>
      <c r="K1653" s="140"/>
      <c r="L1653" s="194"/>
      <c r="M1653" s="140"/>
      <c r="N1653" s="140"/>
      <c r="O1653" s="140"/>
      <c r="P1653" s="140"/>
      <c r="Q1653" s="140"/>
      <c r="R1653" s="140"/>
      <c r="S1653" s="140"/>
      <c r="T1653" s="140"/>
      <c r="U1653" s="140"/>
      <c r="V1653" s="140"/>
      <c r="W1653" s="231"/>
      <c r="AT1653" s="60" t="s">
        <v>225</v>
      </c>
      <c r="AU1653" s="60" t="s">
        <v>93</v>
      </c>
      <c r="AV1653" s="13" t="s">
        <v>93</v>
      </c>
      <c r="AW1653" s="13" t="s">
        <v>38</v>
      </c>
      <c r="AX1653" s="13" t="s">
        <v>91</v>
      </c>
      <c r="AY1653" s="60" t="s">
        <v>216</v>
      </c>
    </row>
    <row r="1654" spans="1:65" s="2" customFormat="1" ht="24.2" customHeight="1">
      <c r="A1654" s="83"/>
      <c r="B1654" s="84"/>
      <c r="C1654" s="130" t="s">
        <v>2155</v>
      </c>
      <c r="D1654" s="130" t="s">
        <v>218</v>
      </c>
      <c r="E1654" s="131" t="s">
        <v>2156</v>
      </c>
      <c r="F1654" s="132" t="s">
        <v>2157</v>
      </c>
      <c r="G1654" s="133" t="s">
        <v>323</v>
      </c>
      <c r="H1654" s="134">
        <v>22</v>
      </c>
      <c r="I1654" s="57"/>
      <c r="J1654" s="187">
        <f>ROUND(I1654*H1654,2)</f>
        <v>0</v>
      </c>
      <c r="K1654" s="132" t="s">
        <v>222</v>
      </c>
      <c r="L1654" s="188">
        <f>J1654</f>
        <v>0</v>
      </c>
      <c r="M1654" s="217"/>
      <c r="N1654" s="217"/>
      <c r="O1654" s="217"/>
      <c r="P1654" s="217"/>
      <c r="Q1654" s="217"/>
      <c r="R1654" s="217"/>
      <c r="S1654" s="217"/>
      <c r="T1654" s="217"/>
      <c r="U1654" s="217"/>
      <c r="V1654" s="217"/>
      <c r="W1654" s="249"/>
      <c r="X1654" s="26"/>
      <c r="Y1654" s="26"/>
      <c r="Z1654" s="26"/>
      <c r="AA1654" s="26"/>
      <c r="AB1654" s="26"/>
      <c r="AC1654" s="26"/>
      <c r="AD1654" s="26"/>
      <c r="AE1654" s="26"/>
      <c r="AR1654" s="58" t="s">
        <v>312</v>
      </c>
      <c r="AT1654" s="58" t="s">
        <v>218</v>
      </c>
      <c r="AU1654" s="58" t="s">
        <v>93</v>
      </c>
      <c r="AY1654" s="18" t="s">
        <v>216</v>
      </c>
      <c r="BE1654" s="59">
        <f>IF(N1654="základní",J1654,0)</f>
        <v>0</v>
      </c>
      <c r="BF1654" s="59">
        <f>IF(N1654="snížená",J1654,0)</f>
        <v>0</v>
      </c>
      <c r="BG1654" s="59">
        <f>IF(N1654="zákl. přenesená",J1654,0)</f>
        <v>0</v>
      </c>
      <c r="BH1654" s="59">
        <f>IF(N1654="sníž. přenesená",J1654,0)</f>
        <v>0</v>
      </c>
      <c r="BI1654" s="59">
        <f>IF(N1654="nulová",J1654,0)</f>
        <v>0</v>
      </c>
      <c r="BJ1654" s="18" t="s">
        <v>91</v>
      </c>
      <c r="BK1654" s="59">
        <f>ROUND(I1654*H1654,2)</f>
        <v>0</v>
      </c>
      <c r="BL1654" s="18" t="s">
        <v>312</v>
      </c>
      <c r="BM1654" s="58" t="s">
        <v>2158</v>
      </c>
    </row>
    <row r="1655" spans="1:51" s="13" customFormat="1" ht="12">
      <c r="A1655" s="140"/>
      <c r="B1655" s="141"/>
      <c r="C1655" s="140"/>
      <c r="D1655" s="137" t="s">
        <v>225</v>
      </c>
      <c r="E1655" s="142" t="s">
        <v>1</v>
      </c>
      <c r="F1655" s="143" t="s">
        <v>2159</v>
      </c>
      <c r="G1655" s="140"/>
      <c r="H1655" s="144">
        <v>1</v>
      </c>
      <c r="I1655" s="61"/>
      <c r="J1655" s="140"/>
      <c r="K1655" s="140"/>
      <c r="L1655" s="194"/>
      <c r="M1655" s="140"/>
      <c r="N1655" s="140"/>
      <c r="O1655" s="140"/>
      <c r="P1655" s="140"/>
      <c r="Q1655" s="140"/>
      <c r="R1655" s="140"/>
      <c r="S1655" s="140"/>
      <c r="T1655" s="140"/>
      <c r="U1655" s="140"/>
      <c r="V1655" s="140"/>
      <c r="W1655" s="231"/>
      <c r="AT1655" s="60" t="s">
        <v>225</v>
      </c>
      <c r="AU1655" s="60" t="s">
        <v>93</v>
      </c>
      <c r="AV1655" s="13" t="s">
        <v>93</v>
      </c>
      <c r="AW1655" s="13" t="s">
        <v>38</v>
      </c>
      <c r="AX1655" s="13" t="s">
        <v>83</v>
      </c>
      <c r="AY1655" s="60" t="s">
        <v>216</v>
      </c>
    </row>
    <row r="1656" spans="1:51" s="13" customFormat="1" ht="12">
      <c r="A1656" s="140"/>
      <c r="B1656" s="141"/>
      <c r="C1656" s="140"/>
      <c r="D1656" s="137" t="s">
        <v>225</v>
      </c>
      <c r="E1656" s="142" t="s">
        <v>1</v>
      </c>
      <c r="F1656" s="143" t="s">
        <v>2160</v>
      </c>
      <c r="G1656" s="140"/>
      <c r="H1656" s="144">
        <v>1</v>
      </c>
      <c r="I1656" s="61"/>
      <c r="J1656" s="140"/>
      <c r="K1656" s="140"/>
      <c r="L1656" s="194"/>
      <c r="M1656" s="140"/>
      <c r="N1656" s="140"/>
      <c r="O1656" s="140"/>
      <c r="P1656" s="140"/>
      <c r="Q1656" s="140"/>
      <c r="R1656" s="140"/>
      <c r="S1656" s="140"/>
      <c r="T1656" s="140"/>
      <c r="U1656" s="140"/>
      <c r="V1656" s="140"/>
      <c r="W1656" s="231"/>
      <c r="AT1656" s="60" t="s">
        <v>225</v>
      </c>
      <c r="AU1656" s="60" t="s">
        <v>93</v>
      </c>
      <c r="AV1656" s="13" t="s">
        <v>93</v>
      </c>
      <c r="AW1656" s="13" t="s">
        <v>38</v>
      </c>
      <c r="AX1656" s="13" t="s">
        <v>83</v>
      </c>
      <c r="AY1656" s="60" t="s">
        <v>216</v>
      </c>
    </row>
    <row r="1657" spans="1:51" s="13" customFormat="1" ht="12">
      <c r="A1657" s="140"/>
      <c r="B1657" s="141"/>
      <c r="C1657" s="140"/>
      <c r="D1657" s="137" t="s">
        <v>225</v>
      </c>
      <c r="E1657" s="142" t="s">
        <v>1</v>
      </c>
      <c r="F1657" s="143" t="s">
        <v>2161</v>
      </c>
      <c r="G1657" s="140"/>
      <c r="H1657" s="144">
        <v>1</v>
      </c>
      <c r="I1657" s="61"/>
      <c r="J1657" s="140"/>
      <c r="K1657" s="140"/>
      <c r="L1657" s="194"/>
      <c r="M1657" s="140"/>
      <c r="N1657" s="140"/>
      <c r="O1657" s="140"/>
      <c r="P1657" s="140"/>
      <c r="Q1657" s="140"/>
      <c r="R1657" s="140"/>
      <c r="S1657" s="140"/>
      <c r="T1657" s="140"/>
      <c r="U1657" s="140"/>
      <c r="V1657" s="140"/>
      <c r="W1657" s="231"/>
      <c r="AT1657" s="60" t="s">
        <v>225</v>
      </c>
      <c r="AU1657" s="60" t="s">
        <v>93</v>
      </c>
      <c r="AV1657" s="13" t="s">
        <v>93</v>
      </c>
      <c r="AW1657" s="13" t="s">
        <v>38</v>
      </c>
      <c r="AX1657" s="13" t="s">
        <v>83</v>
      </c>
      <c r="AY1657" s="60" t="s">
        <v>216</v>
      </c>
    </row>
    <row r="1658" spans="1:51" s="13" customFormat="1" ht="12">
      <c r="A1658" s="140"/>
      <c r="B1658" s="141"/>
      <c r="C1658" s="140"/>
      <c r="D1658" s="137" t="s">
        <v>225</v>
      </c>
      <c r="E1658" s="142" t="s">
        <v>1</v>
      </c>
      <c r="F1658" s="143" t="s">
        <v>2162</v>
      </c>
      <c r="G1658" s="140"/>
      <c r="H1658" s="144">
        <v>1</v>
      </c>
      <c r="I1658" s="61"/>
      <c r="J1658" s="140"/>
      <c r="K1658" s="140"/>
      <c r="L1658" s="194"/>
      <c r="M1658" s="140"/>
      <c r="N1658" s="140"/>
      <c r="O1658" s="140"/>
      <c r="P1658" s="140"/>
      <c r="Q1658" s="140"/>
      <c r="R1658" s="140"/>
      <c r="S1658" s="140"/>
      <c r="T1658" s="140"/>
      <c r="U1658" s="140"/>
      <c r="V1658" s="140"/>
      <c r="W1658" s="231"/>
      <c r="AT1658" s="60" t="s">
        <v>225</v>
      </c>
      <c r="AU1658" s="60" t="s">
        <v>93</v>
      </c>
      <c r="AV1658" s="13" t="s">
        <v>93</v>
      </c>
      <c r="AW1658" s="13" t="s">
        <v>38</v>
      </c>
      <c r="AX1658" s="13" t="s">
        <v>83</v>
      </c>
      <c r="AY1658" s="60" t="s">
        <v>216</v>
      </c>
    </row>
    <row r="1659" spans="1:51" s="13" customFormat="1" ht="12">
      <c r="A1659" s="140"/>
      <c r="B1659" s="141"/>
      <c r="C1659" s="140"/>
      <c r="D1659" s="137" t="s">
        <v>225</v>
      </c>
      <c r="E1659" s="142" t="s">
        <v>1</v>
      </c>
      <c r="F1659" s="143" t="s">
        <v>2163</v>
      </c>
      <c r="G1659" s="140"/>
      <c r="H1659" s="144">
        <v>1</v>
      </c>
      <c r="I1659" s="61"/>
      <c r="J1659" s="140"/>
      <c r="K1659" s="140"/>
      <c r="L1659" s="194"/>
      <c r="M1659" s="140"/>
      <c r="N1659" s="140"/>
      <c r="O1659" s="140"/>
      <c r="P1659" s="140"/>
      <c r="Q1659" s="140"/>
      <c r="R1659" s="140"/>
      <c r="S1659" s="140"/>
      <c r="T1659" s="140"/>
      <c r="U1659" s="140"/>
      <c r="V1659" s="140"/>
      <c r="W1659" s="231"/>
      <c r="AT1659" s="60" t="s">
        <v>225</v>
      </c>
      <c r="AU1659" s="60" t="s">
        <v>93</v>
      </c>
      <c r="AV1659" s="13" t="s">
        <v>93</v>
      </c>
      <c r="AW1659" s="13" t="s">
        <v>38</v>
      </c>
      <c r="AX1659" s="13" t="s">
        <v>83</v>
      </c>
      <c r="AY1659" s="60" t="s">
        <v>216</v>
      </c>
    </row>
    <row r="1660" spans="1:51" s="13" customFormat="1" ht="12">
      <c r="A1660" s="140"/>
      <c r="B1660" s="141"/>
      <c r="C1660" s="140"/>
      <c r="D1660" s="137" t="s">
        <v>225</v>
      </c>
      <c r="E1660" s="142" t="s">
        <v>1</v>
      </c>
      <c r="F1660" s="143" t="s">
        <v>2164</v>
      </c>
      <c r="G1660" s="140"/>
      <c r="H1660" s="144">
        <v>1</v>
      </c>
      <c r="I1660" s="61"/>
      <c r="J1660" s="140"/>
      <c r="K1660" s="140"/>
      <c r="L1660" s="194"/>
      <c r="M1660" s="140"/>
      <c r="N1660" s="140"/>
      <c r="O1660" s="140"/>
      <c r="P1660" s="140"/>
      <c r="Q1660" s="140"/>
      <c r="R1660" s="140"/>
      <c r="S1660" s="140"/>
      <c r="T1660" s="140"/>
      <c r="U1660" s="140"/>
      <c r="V1660" s="140"/>
      <c r="W1660" s="231"/>
      <c r="AT1660" s="60" t="s">
        <v>225</v>
      </c>
      <c r="AU1660" s="60" t="s">
        <v>93</v>
      </c>
      <c r="AV1660" s="13" t="s">
        <v>93</v>
      </c>
      <c r="AW1660" s="13" t="s">
        <v>38</v>
      </c>
      <c r="AX1660" s="13" t="s">
        <v>83</v>
      </c>
      <c r="AY1660" s="60" t="s">
        <v>216</v>
      </c>
    </row>
    <row r="1661" spans="1:51" s="13" customFormat="1" ht="12">
      <c r="A1661" s="140"/>
      <c r="B1661" s="141"/>
      <c r="C1661" s="140"/>
      <c r="D1661" s="137" t="s">
        <v>225</v>
      </c>
      <c r="E1661" s="142" t="s">
        <v>1</v>
      </c>
      <c r="F1661" s="143" t="s">
        <v>2165</v>
      </c>
      <c r="G1661" s="140"/>
      <c r="H1661" s="144">
        <v>1</v>
      </c>
      <c r="I1661" s="61"/>
      <c r="J1661" s="140"/>
      <c r="K1661" s="140"/>
      <c r="L1661" s="194"/>
      <c r="M1661" s="140"/>
      <c r="N1661" s="140"/>
      <c r="O1661" s="140"/>
      <c r="P1661" s="140"/>
      <c r="Q1661" s="140"/>
      <c r="R1661" s="140"/>
      <c r="S1661" s="140"/>
      <c r="T1661" s="140"/>
      <c r="U1661" s="140"/>
      <c r="V1661" s="140"/>
      <c r="W1661" s="231"/>
      <c r="AT1661" s="60" t="s">
        <v>225</v>
      </c>
      <c r="AU1661" s="60" t="s">
        <v>93</v>
      </c>
      <c r="AV1661" s="13" t="s">
        <v>93</v>
      </c>
      <c r="AW1661" s="13" t="s">
        <v>38</v>
      </c>
      <c r="AX1661" s="13" t="s">
        <v>83</v>
      </c>
      <c r="AY1661" s="60" t="s">
        <v>216</v>
      </c>
    </row>
    <row r="1662" spans="1:51" s="13" customFormat="1" ht="12">
      <c r="A1662" s="140"/>
      <c r="B1662" s="141"/>
      <c r="C1662" s="140"/>
      <c r="D1662" s="137" t="s">
        <v>225</v>
      </c>
      <c r="E1662" s="142" t="s">
        <v>1</v>
      </c>
      <c r="F1662" s="143" t="s">
        <v>2166</v>
      </c>
      <c r="G1662" s="140"/>
      <c r="H1662" s="144">
        <v>1</v>
      </c>
      <c r="I1662" s="61"/>
      <c r="J1662" s="140"/>
      <c r="K1662" s="140"/>
      <c r="L1662" s="194"/>
      <c r="M1662" s="140"/>
      <c r="N1662" s="140"/>
      <c r="O1662" s="140"/>
      <c r="P1662" s="140"/>
      <c r="Q1662" s="140"/>
      <c r="R1662" s="140"/>
      <c r="S1662" s="140"/>
      <c r="T1662" s="140"/>
      <c r="U1662" s="140"/>
      <c r="V1662" s="140"/>
      <c r="W1662" s="231"/>
      <c r="AT1662" s="60" t="s">
        <v>225</v>
      </c>
      <c r="AU1662" s="60" t="s">
        <v>93</v>
      </c>
      <c r="AV1662" s="13" t="s">
        <v>93</v>
      </c>
      <c r="AW1662" s="13" t="s">
        <v>38</v>
      </c>
      <c r="AX1662" s="13" t="s">
        <v>83</v>
      </c>
      <c r="AY1662" s="60" t="s">
        <v>216</v>
      </c>
    </row>
    <row r="1663" spans="1:51" s="13" customFormat="1" ht="12">
      <c r="A1663" s="140"/>
      <c r="B1663" s="141"/>
      <c r="C1663" s="140"/>
      <c r="D1663" s="137" t="s">
        <v>225</v>
      </c>
      <c r="E1663" s="142" t="s">
        <v>1</v>
      </c>
      <c r="F1663" s="143" t="s">
        <v>2167</v>
      </c>
      <c r="G1663" s="140"/>
      <c r="H1663" s="144">
        <v>1</v>
      </c>
      <c r="I1663" s="61"/>
      <c r="J1663" s="140"/>
      <c r="K1663" s="140"/>
      <c r="L1663" s="194"/>
      <c r="M1663" s="140"/>
      <c r="N1663" s="140"/>
      <c r="O1663" s="140"/>
      <c r="P1663" s="140"/>
      <c r="Q1663" s="140"/>
      <c r="R1663" s="140"/>
      <c r="S1663" s="140"/>
      <c r="T1663" s="140"/>
      <c r="U1663" s="140"/>
      <c r="V1663" s="140"/>
      <c r="W1663" s="231"/>
      <c r="AT1663" s="60" t="s">
        <v>225</v>
      </c>
      <c r="AU1663" s="60" t="s">
        <v>93</v>
      </c>
      <c r="AV1663" s="13" t="s">
        <v>93</v>
      </c>
      <c r="AW1663" s="13" t="s">
        <v>38</v>
      </c>
      <c r="AX1663" s="13" t="s">
        <v>83</v>
      </c>
      <c r="AY1663" s="60" t="s">
        <v>216</v>
      </c>
    </row>
    <row r="1664" spans="1:51" s="13" customFormat="1" ht="12">
      <c r="A1664" s="140"/>
      <c r="B1664" s="141"/>
      <c r="C1664" s="140"/>
      <c r="D1664" s="137" t="s">
        <v>225</v>
      </c>
      <c r="E1664" s="142" t="s">
        <v>1</v>
      </c>
      <c r="F1664" s="143" t="s">
        <v>2168</v>
      </c>
      <c r="G1664" s="140"/>
      <c r="H1664" s="144">
        <v>1</v>
      </c>
      <c r="I1664" s="61"/>
      <c r="J1664" s="140"/>
      <c r="K1664" s="140"/>
      <c r="L1664" s="194"/>
      <c r="M1664" s="140"/>
      <c r="N1664" s="140"/>
      <c r="O1664" s="140"/>
      <c r="P1664" s="140"/>
      <c r="Q1664" s="140"/>
      <c r="R1664" s="140"/>
      <c r="S1664" s="140"/>
      <c r="T1664" s="140"/>
      <c r="U1664" s="140"/>
      <c r="V1664" s="140"/>
      <c r="W1664" s="231"/>
      <c r="AT1664" s="60" t="s">
        <v>225</v>
      </c>
      <c r="AU1664" s="60" t="s">
        <v>93</v>
      </c>
      <c r="AV1664" s="13" t="s">
        <v>93</v>
      </c>
      <c r="AW1664" s="13" t="s">
        <v>38</v>
      </c>
      <c r="AX1664" s="13" t="s">
        <v>83</v>
      </c>
      <c r="AY1664" s="60" t="s">
        <v>216</v>
      </c>
    </row>
    <row r="1665" spans="1:51" s="13" customFormat="1" ht="12">
      <c r="A1665" s="140"/>
      <c r="B1665" s="141"/>
      <c r="C1665" s="140"/>
      <c r="D1665" s="137" t="s">
        <v>225</v>
      </c>
      <c r="E1665" s="142" t="s">
        <v>1</v>
      </c>
      <c r="F1665" s="143" t="s">
        <v>2169</v>
      </c>
      <c r="G1665" s="140"/>
      <c r="H1665" s="144">
        <v>1</v>
      </c>
      <c r="I1665" s="61"/>
      <c r="J1665" s="140"/>
      <c r="K1665" s="140"/>
      <c r="L1665" s="194"/>
      <c r="M1665" s="140"/>
      <c r="N1665" s="140"/>
      <c r="O1665" s="140"/>
      <c r="P1665" s="140"/>
      <c r="Q1665" s="140"/>
      <c r="R1665" s="140"/>
      <c r="S1665" s="140"/>
      <c r="T1665" s="140"/>
      <c r="U1665" s="140"/>
      <c r="V1665" s="140"/>
      <c r="W1665" s="231"/>
      <c r="AT1665" s="60" t="s">
        <v>225</v>
      </c>
      <c r="AU1665" s="60" t="s">
        <v>93</v>
      </c>
      <c r="AV1665" s="13" t="s">
        <v>93</v>
      </c>
      <c r="AW1665" s="13" t="s">
        <v>38</v>
      </c>
      <c r="AX1665" s="13" t="s">
        <v>83</v>
      </c>
      <c r="AY1665" s="60" t="s">
        <v>216</v>
      </c>
    </row>
    <row r="1666" spans="1:51" s="13" customFormat="1" ht="12">
      <c r="A1666" s="140"/>
      <c r="B1666" s="141"/>
      <c r="C1666" s="140"/>
      <c r="D1666" s="137" t="s">
        <v>225</v>
      </c>
      <c r="E1666" s="142" t="s">
        <v>1</v>
      </c>
      <c r="F1666" s="143" t="s">
        <v>2170</v>
      </c>
      <c r="G1666" s="140"/>
      <c r="H1666" s="144">
        <v>1</v>
      </c>
      <c r="I1666" s="61"/>
      <c r="J1666" s="140"/>
      <c r="K1666" s="140"/>
      <c r="L1666" s="194"/>
      <c r="M1666" s="140"/>
      <c r="N1666" s="140"/>
      <c r="O1666" s="140"/>
      <c r="P1666" s="140"/>
      <c r="Q1666" s="140"/>
      <c r="R1666" s="140"/>
      <c r="S1666" s="140"/>
      <c r="T1666" s="140"/>
      <c r="U1666" s="140"/>
      <c r="V1666" s="140"/>
      <c r="W1666" s="231"/>
      <c r="AT1666" s="60" t="s">
        <v>225</v>
      </c>
      <c r="AU1666" s="60" t="s">
        <v>93</v>
      </c>
      <c r="AV1666" s="13" t="s">
        <v>93</v>
      </c>
      <c r="AW1666" s="13" t="s">
        <v>38</v>
      </c>
      <c r="AX1666" s="13" t="s">
        <v>83</v>
      </c>
      <c r="AY1666" s="60" t="s">
        <v>216</v>
      </c>
    </row>
    <row r="1667" spans="1:51" s="13" customFormat="1" ht="12">
      <c r="A1667" s="140"/>
      <c r="B1667" s="141"/>
      <c r="C1667" s="140"/>
      <c r="D1667" s="137" t="s">
        <v>225</v>
      </c>
      <c r="E1667" s="142" t="s">
        <v>1</v>
      </c>
      <c r="F1667" s="143" t="s">
        <v>2171</v>
      </c>
      <c r="G1667" s="140"/>
      <c r="H1667" s="144">
        <v>1</v>
      </c>
      <c r="I1667" s="61"/>
      <c r="J1667" s="140"/>
      <c r="K1667" s="140"/>
      <c r="L1667" s="194"/>
      <c r="M1667" s="140"/>
      <c r="N1667" s="140"/>
      <c r="O1667" s="140"/>
      <c r="P1667" s="140"/>
      <c r="Q1667" s="140"/>
      <c r="R1667" s="140"/>
      <c r="S1667" s="140"/>
      <c r="T1667" s="140"/>
      <c r="U1667" s="140"/>
      <c r="V1667" s="140"/>
      <c r="W1667" s="231"/>
      <c r="AT1667" s="60" t="s">
        <v>225</v>
      </c>
      <c r="AU1667" s="60" t="s">
        <v>93</v>
      </c>
      <c r="AV1667" s="13" t="s">
        <v>93</v>
      </c>
      <c r="AW1667" s="13" t="s">
        <v>38</v>
      </c>
      <c r="AX1667" s="13" t="s">
        <v>83</v>
      </c>
      <c r="AY1667" s="60" t="s">
        <v>216</v>
      </c>
    </row>
    <row r="1668" spans="1:51" s="13" customFormat="1" ht="12">
      <c r="A1668" s="140"/>
      <c r="B1668" s="141"/>
      <c r="C1668" s="140"/>
      <c r="D1668" s="137" t="s">
        <v>225</v>
      </c>
      <c r="E1668" s="142" t="s">
        <v>1</v>
      </c>
      <c r="F1668" s="143" t="s">
        <v>2172</v>
      </c>
      <c r="G1668" s="140"/>
      <c r="H1668" s="144">
        <v>1</v>
      </c>
      <c r="I1668" s="61"/>
      <c r="J1668" s="140"/>
      <c r="K1668" s="140"/>
      <c r="L1668" s="194"/>
      <c r="M1668" s="140"/>
      <c r="N1668" s="140"/>
      <c r="O1668" s="140"/>
      <c r="P1668" s="140"/>
      <c r="Q1668" s="140"/>
      <c r="R1668" s="140"/>
      <c r="S1668" s="140"/>
      <c r="T1668" s="140"/>
      <c r="U1668" s="140"/>
      <c r="V1668" s="140"/>
      <c r="W1668" s="231"/>
      <c r="AT1668" s="60" t="s">
        <v>225</v>
      </c>
      <c r="AU1668" s="60" t="s">
        <v>93</v>
      </c>
      <c r="AV1668" s="13" t="s">
        <v>93</v>
      </c>
      <c r="AW1668" s="13" t="s">
        <v>38</v>
      </c>
      <c r="AX1668" s="13" t="s">
        <v>83</v>
      </c>
      <c r="AY1668" s="60" t="s">
        <v>216</v>
      </c>
    </row>
    <row r="1669" spans="1:51" s="13" customFormat="1" ht="12">
      <c r="A1669" s="140"/>
      <c r="B1669" s="141"/>
      <c r="C1669" s="140"/>
      <c r="D1669" s="137" t="s">
        <v>225</v>
      </c>
      <c r="E1669" s="142" t="s">
        <v>1</v>
      </c>
      <c r="F1669" s="143" t="s">
        <v>2173</v>
      </c>
      <c r="G1669" s="140"/>
      <c r="H1669" s="144">
        <v>1</v>
      </c>
      <c r="I1669" s="61"/>
      <c r="J1669" s="140"/>
      <c r="K1669" s="140"/>
      <c r="L1669" s="194"/>
      <c r="M1669" s="140"/>
      <c r="N1669" s="140"/>
      <c r="O1669" s="140"/>
      <c r="P1669" s="140"/>
      <c r="Q1669" s="140"/>
      <c r="R1669" s="140"/>
      <c r="S1669" s="140"/>
      <c r="T1669" s="140"/>
      <c r="U1669" s="140"/>
      <c r="V1669" s="140"/>
      <c r="W1669" s="231"/>
      <c r="AT1669" s="60" t="s">
        <v>225</v>
      </c>
      <c r="AU1669" s="60" t="s">
        <v>93</v>
      </c>
      <c r="AV1669" s="13" t="s">
        <v>93</v>
      </c>
      <c r="AW1669" s="13" t="s">
        <v>38</v>
      </c>
      <c r="AX1669" s="13" t="s">
        <v>83</v>
      </c>
      <c r="AY1669" s="60" t="s">
        <v>216</v>
      </c>
    </row>
    <row r="1670" spans="1:51" s="13" customFormat="1" ht="12">
      <c r="A1670" s="140"/>
      <c r="B1670" s="141"/>
      <c r="C1670" s="140"/>
      <c r="D1670" s="137" t="s">
        <v>225</v>
      </c>
      <c r="E1670" s="142" t="s">
        <v>1</v>
      </c>
      <c r="F1670" s="143" t="s">
        <v>2174</v>
      </c>
      <c r="G1670" s="140"/>
      <c r="H1670" s="144">
        <v>2</v>
      </c>
      <c r="I1670" s="61"/>
      <c r="J1670" s="140"/>
      <c r="K1670" s="140"/>
      <c r="L1670" s="194"/>
      <c r="M1670" s="140"/>
      <c r="N1670" s="140"/>
      <c r="O1670" s="140"/>
      <c r="P1670" s="140"/>
      <c r="Q1670" s="140"/>
      <c r="R1670" s="140"/>
      <c r="S1670" s="140"/>
      <c r="T1670" s="140"/>
      <c r="U1670" s="140"/>
      <c r="V1670" s="140"/>
      <c r="W1670" s="231"/>
      <c r="AT1670" s="60" t="s">
        <v>225</v>
      </c>
      <c r="AU1670" s="60" t="s">
        <v>93</v>
      </c>
      <c r="AV1670" s="13" t="s">
        <v>93</v>
      </c>
      <c r="AW1670" s="13" t="s">
        <v>38</v>
      </c>
      <c r="AX1670" s="13" t="s">
        <v>83</v>
      </c>
      <c r="AY1670" s="60" t="s">
        <v>216</v>
      </c>
    </row>
    <row r="1671" spans="1:51" s="13" customFormat="1" ht="12">
      <c r="A1671" s="140"/>
      <c r="B1671" s="141"/>
      <c r="C1671" s="140"/>
      <c r="D1671" s="137" t="s">
        <v>225</v>
      </c>
      <c r="E1671" s="142" t="s">
        <v>1</v>
      </c>
      <c r="F1671" s="143" t="s">
        <v>2175</v>
      </c>
      <c r="G1671" s="140"/>
      <c r="H1671" s="144">
        <v>1</v>
      </c>
      <c r="I1671" s="61"/>
      <c r="J1671" s="140"/>
      <c r="K1671" s="140"/>
      <c r="L1671" s="194"/>
      <c r="M1671" s="140"/>
      <c r="N1671" s="140"/>
      <c r="O1671" s="140"/>
      <c r="P1671" s="140"/>
      <c r="Q1671" s="140"/>
      <c r="R1671" s="140"/>
      <c r="S1671" s="140"/>
      <c r="T1671" s="140"/>
      <c r="U1671" s="140"/>
      <c r="V1671" s="140"/>
      <c r="W1671" s="231"/>
      <c r="AT1671" s="60" t="s">
        <v>225</v>
      </c>
      <c r="AU1671" s="60" t="s">
        <v>93</v>
      </c>
      <c r="AV1671" s="13" t="s">
        <v>93</v>
      </c>
      <c r="AW1671" s="13" t="s">
        <v>38</v>
      </c>
      <c r="AX1671" s="13" t="s">
        <v>83</v>
      </c>
      <c r="AY1671" s="60" t="s">
        <v>216</v>
      </c>
    </row>
    <row r="1672" spans="1:51" s="13" customFormat="1" ht="12">
      <c r="A1672" s="140"/>
      <c r="B1672" s="141"/>
      <c r="C1672" s="140"/>
      <c r="D1672" s="137" t="s">
        <v>225</v>
      </c>
      <c r="E1672" s="142" t="s">
        <v>1</v>
      </c>
      <c r="F1672" s="143" t="s">
        <v>2176</v>
      </c>
      <c r="G1672" s="140"/>
      <c r="H1672" s="144">
        <v>1</v>
      </c>
      <c r="I1672" s="61"/>
      <c r="J1672" s="140"/>
      <c r="K1672" s="140"/>
      <c r="L1672" s="194"/>
      <c r="M1672" s="140"/>
      <c r="N1672" s="140"/>
      <c r="O1672" s="140"/>
      <c r="P1672" s="140"/>
      <c r="Q1672" s="140"/>
      <c r="R1672" s="140"/>
      <c r="S1672" s="140"/>
      <c r="T1672" s="140"/>
      <c r="U1672" s="140"/>
      <c r="V1672" s="140"/>
      <c r="W1672" s="231"/>
      <c r="AT1672" s="60" t="s">
        <v>225</v>
      </c>
      <c r="AU1672" s="60" t="s">
        <v>93</v>
      </c>
      <c r="AV1672" s="13" t="s">
        <v>93</v>
      </c>
      <c r="AW1672" s="13" t="s">
        <v>38</v>
      </c>
      <c r="AX1672" s="13" t="s">
        <v>83</v>
      </c>
      <c r="AY1672" s="60" t="s">
        <v>216</v>
      </c>
    </row>
    <row r="1673" spans="1:51" s="13" customFormat="1" ht="12">
      <c r="A1673" s="140"/>
      <c r="B1673" s="141"/>
      <c r="C1673" s="140"/>
      <c r="D1673" s="137" t="s">
        <v>225</v>
      </c>
      <c r="E1673" s="142" t="s">
        <v>1</v>
      </c>
      <c r="F1673" s="143" t="s">
        <v>2177</v>
      </c>
      <c r="G1673" s="140"/>
      <c r="H1673" s="144">
        <v>1</v>
      </c>
      <c r="I1673" s="61"/>
      <c r="J1673" s="140"/>
      <c r="K1673" s="140"/>
      <c r="L1673" s="194"/>
      <c r="M1673" s="140"/>
      <c r="N1673" s="140"/>
      <c r="O1673" s="140"/>
      <c r="P1673" s="140"/>
      <c r="Q1673" s="140"/>
      <c r="R1673" s="140"/>
      <c r="S1673" s="140"/>
      <c r="T1673" s="140"/>
      <c r="U1673" s="140"/>
      <c r="V1673" s="140"/>
      <c r="W1673" s="231"/>
      <c r="AT1673" s="60" t="s">
        <v>225</v>
      </c>
      <c r="AU1673" s="60" t="s">
        <v>93</v>
      </c>
      <c r="AV1673" s="13" t="s">
        <v>93</v>
      </c>
      <c r="AW1673" s="13" t="s">
        <v>38</v>
      </c>
      <c r="AX1673" s="13" t="s">
        <v>83</v>
      </c>
      <c r="AY1673" s="60" t="s">
        <v>216</v>
      </c>
    </row>
    <row r="1674" spans="1:51" s="13" customFormat="1" ht="12">
      <c r="A1674" s="140"/>
      <c r="B1674" s="141"/>
      <c r="C1674" s="140"/>
      <c r="D1674" s="137" t="s">
        <v>225</v>
      </c>
      <c r="E1674" s="142" t="s">
        <v>1</v>
      </c>
      <c r="F1674" s="143" t="s">
        <v>2178</v>
      </c>
      <c r="G1674" s="140"/>
      <c r="H1674" s="144">
        <v>1</v>
      </c>
      <c r="I1674" s="61"/>
      <c r="J1674" s="140"/>
      <c r="K1674" s="140"/>
      <c r="L1674" s="194"/>
      <c r="M1674" s="140"/>
      <c r="N1674" s="140"/>
      <c r="O1674" s="140"/>
      <c r="P1674" s="140"/>
      <c r="Q1674" s="140"/>
      <c r="R1674" s="140"/>
      <c r="S1674" s="140"/>
      <c r="T1674" s="140"/>
      <c r="U1674" s="140"/>
      <c r="V1674" s="140"/>
      <c r="W1674" s="231"/>
      <c r="AT1674" s="60" t="s">
        <v>225</v>
      </c>
      <c r="AU1674" s="60" t="s">
        <v>93</v>
      </c>
      <c r="AV1674" s="13" t="s">
        <v>93</v>
      </c>
      <c r="AW1674" s="13" t="s">
        <v>38</v>
      </c>
      <c r="AX1674" s="13" t="s">
        <v>83</v>
      </c>
      <c r="AY1674" s="60" t="s">
        <v>216</v>
      </c>
    </row>
    <row r="1675" spans="1:51" s="13" customFormat="1" ht="12">
      <c r="A1675" s="140"/>
      <c r="B1675" s="141"/>
      <c r="C1675" s="140"/>
      <c r="D1675" s="137" t="s">
        <v>225</v>
      </c>
      <c r="E1675" s="142" t="s">
        <v>1</v>
      </c>
      <c r="F1675" s="143" t="s">
        <v>2179</v>
      </c>
      <c r="G1675" s="140"/>
      <c r="H1675" s="144">
        <v>1</v>
      </c>
      <c r="I1675" s="61"/>
      <c r="J1675" s="140"/>
      <c r="K1675" s="140"/>
      <c r="L1675" s="194"/>
      <c r="M1675" s="140"/>
      <c r="N1675" s="140"/>
      <c r="O1675" s="140"/>
      <c r="P1675" s="140"/>
      <c r="Q1675" s="140"/>
      <c r="R1675" s="140"/>
      <c r="S1675" s="140"/>
      <c r="T1675" s="140"/>
      <c r="U1675" s="140"/>
      <c r="V1675" s="140"/>
      <c r="W1675" s="231"/>
      <c r="AT1675" s="60" t="s">
        <v>225</v>
      </c>
      <c r="AU1675" s="60" t="s">
        <v>93</v>
      </c>
      <c r="AV1675" s="13" t="s">
        <v>93</v>
      </c>
      <c r="AW1675" s="13" t="s">
        <v>38</v>
      </c>
      <c r="AX1675" s="13" t="s">
        <v>83</v>
      </c>
      <c r="AY1675" s="60" t="s">
        <v>216</v>
      </c>
    </row>
    <row r="1676" spans="1:51" s="14" customFormat="1" ht="12">
      <c r="A1676" s="145"/>
      <c r="B1676" s="146"/>
      <c r="C1676" s="145"/>
      <c r="D1676" s="137" t="s">
        <v>225</v>
      </c>
      <c r="E1676" s="147" t="s">
        <v>1</v>
      </c>
      <c r="F1676" s="148" t="s">
        <v>229</v>
      </c>
      <c r="G1676" s="145"/>
      <c r="H1676" s="149">
        <v>22</v>
      </c>
      <c r="I1676" s="63"/>
      <c r="J1676" s="145"/>
      <c r="K1676" s="145"/>
      <c r="L1676" s="200"/>
      <c r="M1676" s="145"/>
      <c r="N1676" s="145"/>
      <c r="O1676" s="145"/>
      <c r="P1676" s="145"/>
      <c r="Q1676" s="145"/>
      <c r="R1676" s="145"/>
      <c r="S1676" s="145"/>
      <c r="T1676" s="145"/>
      <c r="U1676" s="145"/>
      <c r="V1676" s="145"/>
      <c r="W1676" s="235"/>
      <c r="AT1676" s="62" t="s">
        <v>225</v>
      </c>
      <c r="AU1676" s="62" t="s">
        <v>93</v>
      </c>
      <c r="AV1676" s="14" t="s">
        <v>223</v>
      </c>
      <c r="AW1676" s="14" t="s">
        <v>38</v>
      </c>
      <c r="AX1676" s="14" t="s">
        <v>91</v>
      </c>
      <c r="AY1676" s="62" t="s">
        <v>216</v>
      </c>
    </row>
    <row r="1677" spans="1:65" s="2" customFormat="1" ht="37.9" customHeight="1">
      <c r="A1677" s="83"/>
      <c r="B1677" s="84"/>
      <c r="C1677" s="252" t="s">
        <v>2180</v>
      </c>
      <c r="D1677" s="252" t="s">
        <v>295</v>
      </c>
      <c r="E1677" s="253" t="s">
        <v>2181</v>
      </c>
      <c r="F1677" s="254" t="s">
        <v>2182</v>
      </c>
      <c r="G1677" s="255" t="s">
        <v>323</v>
      </c>
      <c r="H1677" s="256">
        <v>17</v>
      </c>
      <c r="I1677" s="66"/>
      <c r="J1677" s="280">
        <f aca="true" t="shared" si="4" ref="J1677:J1684">ROUND(I1677*H1677,2)</f>
        <v>0</v>
      </c>
      <c r="K1677" s="254" t="s">
        <v>1</v>
      </c>
      <c r="L1677" s="281">
        <f aca="true" t="shared" si="5" ref="L1677:L1684">J1677</f>
        <v>0</v>
      </c>
      <c r="M1677" s="290"/>
      <c r="N1677" s="290"/>
      <c r="O1677" s="290"/>
      <c r="P1677" s="290"/>
      <c r="Q1677" s="290"/>
      <c r="R1677" s="290"/>
      <c r="S1677" s="290"/>
      <c r="T1677" s="290"/>
      <c r="U1677" s="290"/>
      <c r="V1677" s="290"/>
      <c r="W1677" s="291"/>
      <c r="X1677" s="26"/>
      <c r="Y1677" s="26"/>
      <c r="Z1677" s="26"/>
      <c r="AA1677" s="26"/>
      <c r="AB1677" s="26"/>
      <c r="AC1677" s="26"/>
      <c r="AD1677" s="26"/>
      <c r="AE1677" s="26"/>
      <c r="AR1677" s="58" t="s">
        <v>438</v>
      </c>
      <c r="AT1677" s="58" t="s">
        <v>295</v>
      </c>
      <c r="AU1677" s="58" t="s">
        <v>93</v>
      </c>
      <c r="AY1677" s="18" t="s">
        <v>216</v>
      </c>
      <c r="BE1677" s="59">
        <f aca="true" t="shared" si="6" ref="BE1677:BE1684">IF(N1677="základní",J1677,0)</f>
        <v>0</v>
      </c>
      <c r="BF1677" s="59">
        <f aca="true" t="shared" si="7" ref="BF1677:BF1684">IF(N1677="snížená",J1677,0)</f>
        <v>0</v>
      </c>
      <c r="BG1677" s="59">
        <f aca="true" t="shared" si="8" ref="BG1677:BG1684">IF(N1677="zákl. přenesená",J1677,0)</f>
        <v>0</v>
      </c>
      <c r="BH1677" s="59">
        <f aca="true" t="shared" si="9" ref="BH1677:BH1684">IF(N1677="sníž. přenesená",J1677,0)</f>
        <v>0</v>
      </c>
      <c r="BI1677" s="59">
        <f aca="true" t="shared" si="10" ref="BI1677:BI1684">IF(N1677="nulová",J1677,0)</f>
        <v>0</v>
      </c>
      <c r="BJ1677" s="18" t="s">
        <v>91</v>
      </c>
      <c r="BK1677" s="59">
        <f aca="true" t="shared" si="11" ref="BK1677:BK1684">ROUND(I1677*H1677,2)</f>
        <v>0</v>
      </c>
      <c r="BL1677" s="18" t="s">
        <v>312</v>
      </c>
      <c r="BM1677" s="58" t="s">
        <v>2183</v>
      </c>
    </row>
    <row r="1678" spans="1:65" s="2" customFormat="1" ht="37.9" customHeight="1">
      <c r="A1678" s="83"/>
      <c r="B1678" s="84"/>
      <c r="C1678" s="252" t="s">
        <v>2184</v>
      </c>
      <c r="D1678" s="252" t="s">
        <v>295</v>
      </c>
      <c r="E1678" s="253" t="s">
        <v>2185</v>
      </c>
      <c r="F1678" s="254" t="s">
        <v>2186</v>
      </c>
      <c r="G1678" s="255" t="s">
        <v>323</v>
      </c>
      <c r="H1678" s="256">
        <v>1</v>
      </c>
      <c r="I1678" s="66"/>
      <c r="J1678" s="280">
        <f t="shared" si="4"/>
        <v>0</v>
      </c>
      <c r="K1678" s="254" t="s">
        <v>1</v>
      </c>
      <c r="L1678" s="281">
        <f t="shared" si="5"/>
        <v>0</v>
      </c>
      <c r="M1678" s="290"/>
      <c r="N1678" s="290"/>
      <c r="O1678" s="290"/>
      <c r="P1678" s="290"/>
      <c r="Q1678" s="290"/>
      <c r="R1678" s="290"/>
      <c r="S1678" s="290"/>
      <c r="T1678" s="290"/>
      <c r="U1678" s="290"/>
      <c r="V1678" s="290"/>
      <c r="W1678" s="291"/>
      <c r="X1678" s="26"/>
      <c r="Y1678" s="26"/>
      <c r="Z1678" s="26"/>
      <c r="AA1678" s="26"/>
      <c r="AB1678" s="26"/>
      <c r="AC1678" s="26"/>
      <c r="AD1678" s="26"/>
      <c r="AE1678" s="26"/>
      <c r="AR1678" s="58" t="s">
        <v>438</v>
      </c>
      <c r="AT1678" s="58" t="s">
        <v>295</v>
      </c>
      <c r="AU1678" s="58" t="s">
        <v>93</v>
      </c>
      <c r="AY1678" s="18" t="s">
        <v>216</v>
      </c>
      <c r="BE1678" s="59">
        <f t="shared" si="6"/>
        <v>0</v>
      </c>
      <c r="BF1678" s="59">
        <f t="shared" si="7"/>
        <v>0</v>
      </c>
      <c r="BG1678" s="59">
        <f t="shared" si="8"/>
        <v>0</v>
      </c>
      <c r="BH1678" s="59">
        <f t="shared" si="9"/>
        <v>0</v>
      </c>
      <c r="BI1678" s="59">
        <f t="shared" si="10"/>
        <v>0</v>
      </c>
      <c r="BJ1678" s="18" t="s">
        <v>91</v>
      </c>
      <c r="BK1678" s="59">
        <f t="shared" si="11"/>
        <v>0</v>
      </c>
      <c r="BL1678" s="18" t="s">
        <v>312</v>
      </c>
      <c r="BM1678" s="58" t="s">
        <v>2187</v>
      </c>
    </row>
    <row r="1679" spans="1:65" s="2" customFormat="1" ht="37.9" customHeight="1">
      <c r="A1679" s="83"/>
      <c r="B1679" s="84"/>
      <c r="C1679" s="252" t="s">
        <v>2188</v>
      </c>
      <c r="D1679" s="252" t="s">
        <v>295</v>
      </c>
      <c r="E1679" s="253" t="s">
        <v>2189</v>
      </c>
      <c r="F1679" s="254" t="s">
        <v>2190</v>
      </c>
      <c r="G1679" s="255" t="s">
        <v>323</v>
      </c>
      <c r="H1679" s="256">
        <v>4</v>
      </c>
      <c r="I1679" s="66"/>
      <c r="J1679" s="280">
        <f t="shared" si="4"/>
        <v>0</v>
      </c>
      <c r="K1679" s="254" t="s">
        <v>1</v>
      </c>
      <c r="L1679" s="281">
        <f t="shared" si="5"/>
        <v>0</v>
      </c>
      <c r="M1679" s="290"/>
      <c r="N1679" s="290"/>
      <c r="O1679" s="290"/>
      <c r="P1679" s="290"/>
      <c r="Q1679" s="290"/>
      <c r="R1679" s="290"/>
      <c r="S1679" s="290"/>
      <c r="T1679" s="290"/>
      <c r="U1679" s="290"/>
      <c r="V1679" s="290"/>
      <c r="W1679" s="291"/>
      <c r="X1679" s="26"/>
      <c r="Y1679" s="26"/>
      <c r="Z1679" s="26"/>
      <c r="AA1679" s="26"/>
      <c r="AB1679" s="26"/>
      <c r="AC1679" s="26"/>
      <c r="AD1679" s="26"/>
      <c r="AE1679" s="26"/>
      <c r="AR1679" s="58" t="s">
        <v>438</v>
      </c>
      <c r="AT1679" s="58" t="s">
        <v>295</v>
      </c>
      <c r="AU1679" s="58" t="s">
        <v>93</v>
      </c>
      <c r="AY1679" s="18" t="s">
        <v>216</v>
      </c>
      <c r="BE1679" s="59">
        <f t="shared" si="6"/>
        <v>0</v>
      </c>
      <c r="BF1679" s="59">
        <f t="shared" si="7"/>
        <v>0</v>
      </c>
      <c r="BG1679" s="59">
        <f t="shared" si="8"/>
        <v>0</v>
      </c>
      <c r="BH1679" s="59">
        <f t="shared" si="9"/>
        <v>0</v>
      </c>
      <c r="BI1679" s="59">
        <f t="shared" si="10"/>
        <v>0</v>
      </c>
      <c r="BJ1679" s="18" t="s">
        <v>91</v>
      </c>
      <c r="BK1679" s="59">
        <f t="shared" si="11"/>
        <v>0</v>
      </c>
      <c r="BL1679" s="18" t="s">
        <v>312</v>
      </c>
      <c r="BM1679" s="58" t="s">
        <v>2191</v>
      </c>
    </row>
    <row r="1680" spans="1:65" s="2" customFormat="1" ht="24.2" customHeight="1">
      <c r="A1680" s="83"/>
      <c r="B1680" s="84"/>
      <c r="C1680" s="130" t="s">
        <v>2192</v>
      </c>
      <c r="D1680" s="130" t="s">
        <v>218</v>
      </c>
      <c r="E1680" s="131" t="s">
        <v>2193</v>
      </c>
      <c r="F1680" s="132" t="s">
        <v>2194</v>
      </c>
      <c r="G1680" s="133" t="s">
        <v>323</v>
      </c>
      <c r="H1680" s="134">
        <v>9</v>
      </c>
      <c r="I1680" s="57"/>
      <c r="J1680" s="187">
        <f t="shared" si="4"/>
        <v>0</v>
      </c>
      <c r="K1680" s="132" t="s">
        <v>222</v>
      </c>
      <c r="L1680" s="188">
        <f t="shared" si="5"/>
        <v>0</v>
      </c>
      <c r="M1680" s="217"/>
      <c r="N1680" s="217"/>
      <c r="O1680" s="217"/>
      <c r="P1680" s="217"/>
      <c r="Q1680" s="217"/>
      <c r="R1680" s="217"/>
      <c r="S1680" s="217"/>
      <c r="T1680" s="217"/>
      <c r="U1680" s="217"/>
      <c r="V1680" s="217"/>
      <c r="W1680" s="249"/>
      <c r="X1680" s="26"/>
      <c r="Y1680" s="26"/>
      <c r="Z1680" s="26"/>
      <c r="AA1680" s="26"/>
      <c r="AB1680" s="26"/>
      <c r="AC1680" s="26"/>
      <c r="AD1680" s="26"/>
      <c r="AE1680" s="26"/>
      <c r="AR1680" s="58" t="s">
        <v>312</v>
      </c>
      <c r="AT1680" s="58" t="s">
        <v>218</v>
      </c>
      <c r="AU1680" s="58" t="s">
        <v>93</v>
      </c>
      <c r="AY1680" s="18" t="s">
        <v>216</v>
      </c>
      <c r="BE1680" s="59">
        <f t="shared" si="6"/>
        <v>0</v>
      </c>
      <c r="BF1680" s="59">
        <f t="shared" si="7"/>
        <v>0</v>
      </c>
      <c r="BG1680" s="59">
        <f t="shared" si="8"/>
        <v>0</v>
      </c>
      <c r="BH1680" s="59">
        <f t="shared" si="9"/>
        <v>0</v>
      </c>
      <c r="BI1680" s="59">
        <f t="shared" si="10"/>
        <v>0</v>
      </c>
      <c r="BJ1680" s="18" t="s">
        <v>91</v>
      </c>
      <c r="BK1680" s="59">
        <f t="shared" si="11"/>
        <v>0</v>
      </c>
      <c r="BL1680" s="18" t="s">
        <v>312</v>
      </c>
      <c r="BM1680" s="58" t="s">
        <v>2195</v>
      </c>
    </row>
    <row r="1681" spans="1:65" s="2" customFormat="1" ht="24.2" customHeight="1">
      <c r="A1681" s="83"/>
      <c r="B1681" s="84"/>
      <c r="C1681" s="252" t="s">
        <v>2196</v>
      </c>
      <c r="D1681" s="252" t="s">
        <v>295</v>
      </c>
      <c r="E1681" s="253" t="s">
        <v>2197</v>
      </c>
      <c r="F1681" s="254" t="s">
        <v>2198</v>
      </c>
      <c r="G1681" s="255" t="s">
        <v>323</v>
      </c>
      <c r="H1681" s="256">
        <v>4</v>
      </c>
      <c r="I1681" s="66"/>
      <c r="J1681" s="280">
        <f t="shared" si="4"/>
        <v>0</v>
      </c>
      <c r="K1681" s="254" t="s">
        <v>1</v>
      </c>
      <c r="L1681" s="281">
        <f t="shared" si="5"/>
        <v>0</v>
      </c>
      <c r="M1681" s="290"/>
      <c r="N1681" s="290"/>
      <c r="O1681" s="290"/>
      <c r="P1681" s="290"/>
      <c r="Q1681" s="290"/>
      <c r="R1681" s="290"/>
      <c r="S1681" s="290"/>
      <c r="T1681" s="290"/>
      <c r="U1681" s="290"/>
      <c r="V1681" s="290"/>
      <c r="W1681" s="291"/>
      <c r="X1681" s="26"/>
      <c r="Y1681" s="26"/>
      <c r="Z1681" s="26"/>
      <c r="AA1681" s="26"/>
      <c r="AB1681" s="26"/>
      <c r="AC1681" s="26"/>
      <c r="AD1681" s="26"/>
      <c r="AE1681" s="26"/>
      <c r="AR1681" s="58" t="s">
        <v>438</v>
      </c>
      <c r="AT1681" s="58" t="s">
        <v>295</v>
      </c>
      <c r="AU1681" s="58" t="s">
        <v>93</v>
      </c>
      <c r="AY1681" s="18" t="s">
        <v>216</v>
      </c>
      <c r="BE1681" s="59">
        <f t="shared" si="6"/>
        <v>0</v>
      </c>
      <c r="BF1681" s="59">
        <f t="shared" si="7"/>
        <v>0</v>
      </c>
      <c r="BG1681" s="59">
        <f t="shared" si="8"/>
        <v>0</v>
      </c>
      <c r="BH1681" s="59">
        <f t="shared" si="9"/>
        <v>0</v>
      </c>
      <c r="BI1681" s="59">
        <f t="shared" si="10"/>
        <v>0</v>
      </c>
      <c r="BJ1681" s="18" t="s">
        <v>91</v>
      </c>
      <c r="BK1681" s="59">
        <f t="shared" si="11"/>
        <v>0</v>
      </c>
      <c r="BL1681" s="18" t="s">
        <v>312</v>
      </c>
      <c r="BM1681" s="58" t="s">
        <v>2199</v>
      </c>
    </row>
    <row r="1682" spans="1:65" s="2" customFormat="1" ht="24.2" customHeight="1">
      <c r="A1682" s="83"/>
      <c r="B1682" s="84"/>
      <c r="C1682" s="252" t="s">
        <v>2200</v>
      </c>
      <c r="D1682" s="252" t="s">
        <v>295</v>
      </c>
      <c r="E1682" s="253" t="s">
        <v>2201</v>
      </c>
      <c r="F1682" s="254" t="s">
        <v>2202</v>
      </c>
      <c r="G1682" s="255" t="s">
        <v>323</v>
      </c>
      <c r="H1682" s="256">
        <v>4</v>
      </c>
      <c r="I1682" s="66"/>
      <c r="J1682" s="280">
        <f t="shared" si="4"/>
        <v>0</v>
      </c>
      <c r="K1682" s="254" t="s">
        <v>1</v>
      </c>
      <c r="L1682" s="281">
        <f t="shared" si="5"/>
        <v>0</v>
      </c>
      <c r="M1682" s="290"/>
      <c r="N1682" s="290"/>
      <c r="O1682" s="290"/>
      <c r="P1682" s="290"/>
      <c r="Q1682" s="290"/>
      <c r="R1682" s="290"/>
      <c r="S1682" s="290"/>
      <c r="T1682" s="290"/>
      <c r="U1682" s="290"/>
      <c r="V1682" s="290"/>
      <c r="W1682" s="291"/>
      <c r="X1682" s="26"/>
      <c r="Y1682" s="26"/>
      <c r="Z1682" s="26"/>
      <c r="AA1682" s="26"/>
      <c r="AB1682" s="26"/>
      <c r="AC1682" s="26"/>
      <c r="AD1682" s="26"/>
      <c r="AE1682" s="26"/>
      <c r="AR1682" s="58" t="s">
        <v>438</v>
      </c>
      <c r="AT1682" s="58" t="s">
        <v>295</v>
      </c>
      <c r="AU1682" s="58" t="s">
        <v>93</v>
      </c>
      <c r="AY1682" s="18" t="s">
        <v>216</v>
      </c>
      <c r="BE1682" s="59">
        <f t="shared" si="6"/>
        <v>0</v>
      </c>
      <c r="BF1682" s="59">
        <f t="shared" si="7"/>
        <v>0</v>
      </c>
      <c r="BG1682" s="59">
        <f t="shared" si="8"/>
        <v>0</v>
      </c>
      <c r="BH1682" s="59">
        <f t="shared" si="9"/>
        <v>0</v>
      </c>
      <c r="BI1682" s="59">
        <f t="shared" si="10"/>
        <v>0</v>
      </c>
      <c r="BJ1682" s="18" t="s">
        <v>91</v>
      </c>
      <c r="BK1682" s="59">
        <f t="shared" si="11"/>
        <v>0</v>
      </c>
      <c r="BL1682" s="18" t="s">
        <v>312</v>
      </c>
      <c r="BM1682" s="58" t="s">
        <v>2203</v>
      </c>
    </row>
    <row r="1683" spans="1:65" s="2" customFormat="1" ht="24.2" customHeight="1">
      <c r="A1683" s="83"/>
      <c r="B1683" s="84"/>
      <c r="C1683" s="252" t="s">
        <v>2204</v>
      </c>
      <c r="D1683" s="252" t="s">
        <v>295</v>
      </c>
      <c r="E1683" s="253" t="s">
        <v>2205</v>
      </c>
      <c r="F1683" s="254" t="s">
        <v>2206</v>
      </c>
      <c r="G1683" s="255" t="s">
        <v>323</v>
      </c>
      <c r="H1683" s="256">
        <v>1</v>
      </c>
      <c r="I1683" s="66"/>
      <c r="J1683" s="280">
        <f t="shared" si="4"/>
        <v>0</v>
      </c>
      <c r="K1683" s="254" t="s">
        <v>1</v>
      </c>
      <c r="L1683" s="281">
        <f t="shared" si="5"/>
        <v>0</v>
      </c>
      <c r="M1683" s="290"/>
      <c r="N1683" s="290"/>
      <c r="O1683" s="290"/>
      <c r="P1683" s="290"/>
      <c r="Q1683" s="290"/>
      <c r="R1683" s="290"/>
      <c r="S1683" s="290"/>
      <c r="T1683" s="290"/>
      <c r="U1683" s="290"/>
      <c r="V1683" s="290"/>
      <c r="W1683" s="291"/>
      <c r="X1683" s="26"/>
      <c r="Y1683" s="26"/>
      <c r="Z1683" s="26"/>
      <c r="AA1683" s="26"/>
      <c r="AB1683" s="26"/>
      <c r="AC1683" s="26"/>
      <c r="AD1683" s="26"/>
      <c r="AE1683" s="26"/>
      <c r="AR1683" s="58" t="s">
        <v>438</v>
      </c>
      <c r="AT1683" s="58" t="s">
        <v>295</v>
      </c>
      <c r="AU1683" s="58" t="s">
        <v>93</v>
      </c>
      <c r="AY1683" s="18" t="s">
        <v>216</v>
      </c>
      <c r="BE1683" s="59">
        <f t="shared" si="6"/>
        <v>0</v>
      </c>
      <c r="BF1683" s="59">
        <f t="shared" si="7"/>
        <v>0</v>
      </c>
      <c r="BG1683" s="59">
        <f t="shared" si="8"/>
        <v>0</v>
      </c>
      <c r="BH1683" s="59">
        <f t="shared" si="9"/>
        <v>0</v>
      </c>
      <c r="BI1683" s="59">
        <f t="shared" si="10"/>
        <v>0</v>
      </c>
      <c r="BJ1683" s="18" t="s">
        <v>91</v>
      </c>
      <c r="BK1683" s="59">
        <f t="shared" si="11"/>
        <v>0</v>
      </c>
      <c r="BL1683" s="18" t="s">
        <v>312</v>
      </c>
      <c r="BM1683" s="58" t="s">
        <v>2207</v>
      </c>
    </row>
    <row r="1684" spans="1:65" s="2" customFormat="1" ht="24.2" customHeight="1">
      <c r="A1684" s="83"/>
      <c r="B1684" s="84"/>
      <c r="C1684" s="130" t="s">
        <v>2208</v>
      </c>
      <c r="D1684" s="130" t="s">
        <v>218</v>
      </c>
      <c r="E1684" s="131" t="s">
        <v>2209</v>
      </c>
      <c r="F1684" s="132" t="s">
        <v>2210</v>
      </c>
      <c r="G1684" s="133" t="s">
        <v>323</v>
      </c>
      <c r="H1684" s="134">
        <v>274</v>
      </c>
      <c r="I1684" s="57"/>
      <c r="J1684" s="187">
        <f t="shared" si="4"/>
        <v>0</v>
      </c>
      <c r="K1684" s="132" t="s">
        <v>222</v>
      </c>
      <c r="L1684" s="188">
        <f t="shared" si="5"/>
        <v>0</v>
      </c>
      <c r="M1684" s="217"/>
      <c r="N1684" s="217"/>
      <c r="O1684" s="217"/>
      <c r="P1684" s="217"/>
      <c r="Q1684" s="217"/>
      <c r="R1684" s="217"/>
      <c r="S1684" s="217"/>
      <c r="T1684" s="217"/>
      <c r="U1684" s="217"/>
      <c r="V1684" s="217"/>
      <c r="W1684" s="249"/>
      <c r="X1684" s="26"/>
      <c r="Y1684" s="26"/>
      <c r="Z1684" s="26"/>
      <c r="AA1684" s="26"/>
      <c r="AB1684" s="26"/>
      <c r="AC1684" s="26"/>
      <c r="AD1684" s="26"/>
      <c r="AE1684" s="26"/>
      <c r="AR1684" s="58" t="s">
        <v>312</v>
      </c>
      <c r="AT1684" s="58" t="s">
        <v>218</v>
      </c>
      <c r="AU1684" s="58" t="s">
        <v>93</v>
      </c>
      <c r="AY1684" s="18" t="s">
        <v>216</v>
      </c>
      <c r="BE1684" s="59">
        <f t="shared" si="6"/>
        <v>0</v>
      </c>
      <c r="BF1684" s="59">
        <f t="shared" si="7"/>
        <v>0</v>
      </c>
      <c r="BG1684" s="59">
        <f t="shared" si="8"/>
        <v>0</v>
      </c>
      <c r="BH1684" s="59">
        <f t="shared" si="9"/>
        <v>0</v>
      </c>
      <c r="BI1684" s="59">
        <f t="shared" si="10"/>
        <v>0</v>
      </c>
      <c r="BJ1684" s="18" t="s">
        <v>91</v>
      </c>
      <c r="BK1684" s="59">
        <f t="shared" si="11"/>
        <v>0</v>
      </c>
      <c r="BL1684" s="18" t="s">
        <v>312</v>
      </c>
      <c r="BM1684" s="58" t="s">
        <v>2211</v>
      </c>
    </row>
    <row r="1685" spans="1:51" s="13" customFormat="1" ht="12">
      <c r="A1685" s="140"/>
      <c r="B1685" s="141"/>
      <c r="C1685" s="140"/>
      <c r="D1685" s="137" t="s">
        <v>225</v>
      </c>
      <c r="E1685" s="142" t="s">
        <v>1</v>
      </c>
      <c r="F1685" s="143" t="s">
        <v>2212</v>
      </c>
      <c r="G1685" s="140"/>
      <c r="H1685" s="144">
        <v>3</v>
      </c>
      <c r="I1685" s="61"/>
      <c r="J1685" s="140"/>
      <c r="K1685" s="140"/>
      <c r="L1685" s="194"/>
      <c r="M1685" s="140"/>
      <c r="N1685" s="140"/>
      <c r="O1685" s="140"/>
      <c r="P1685" s="140"/>
      <c r="Q1685" s="140"/>
      <c r="R1685" s="140"/>
      <c r="S1685" s="140"/>
      <c r="T1685" s="140"/>
      <c r="U1685" s="140"/>
      <c r="V1685" s="140"/>
      <c r="W1685" s="231"/>
      <c r="AT1685" s="60" t="s">
        <v>225</v>
      </c>
      <c r="AU1685" s="60" t="s">
        <v>93</v>
      </c>
      <c r="AV1685" s="13" t="s">
        <v>93</v>
      </c>
      <c r="AW1685" s="13" t="s">
        <v>38</v>
      </c>
      <c r="AX1685" s="13" t="s">
        <v>83</v>
      </c>
      <c r="AY1685" s="60" t="s">
        <v>216</v>
      </c>
    </row>
    <row r="1686" spans="1:51" s="13" customFormat="1" ht="12">
      <c r="A1686" s="140"/>
      <c r="B1686" s="141"/>
      <c r="C1686" s="140"/>
      <c r="D1686" s="137" t="s">
        <v>225</v>
      </c>
      <c r="E1686" s="142" t="s">
        <v>1</v>
      </c>
      <c r="F1686" s="143" t="s">
        <v>2213</v>
      </c>
      <c r="G1686" s="140"/>
      <c r="H1686" s="144">
        <v>3</v>
      </c>
      <c r="I1686" s="61"/>
      <c r="J1686" s="140"/>
      <c r="K1686" s="140"/>
      <c r="L1686" s="194"/>
      <c r="M1686" s="140"/>
      <c r="N1686" s="140"/>
      <c r="O1686" s="140"/>
      <c r="P1686" s="140"/>
      <c r="Q1686" s="140"/>
      <c r="R1686" s="140"/>
      <c r="S1686" s="140"/>
      <c r="T1686" s="140"/>
      <c r="U1686" s="140"/>
      <c r="V1686" s="140"/>
      <c r="W1686" s="231"/>
      <c r="AT1686" s="60" t="s">
        <v>225</v>
      </c>
      <c r="AU1686" s="60" t="s">
        <v>93</v>
      </c>
      <c r="AV1686" s="13" t="s">
        <v>93</v>
      </c>
      <c r="AW1686" s="13" t="s">
        <v>38</v>
      </c>
      <c r="AX1686" s="13" t="s">
        <v>83</v>
      </c>
      <c r="AY1686" s="60" t="s">
        <v>216</v>
      </c>
    </row>
    <row r="1687" spans="1:51" s="13" customFormat="1" ht="12">
      <c r="A1687" s="140"/>
      <c r="B1687" s="141"/>
      <c r="C1687" s="140"/>
      <c r="D1687" s="137" t="s">
        <v>225</v>
      </c>
      <c r="E1687" s="142" t="s">
        <v>1</v>
      </c>
      <c r="F1687" s="143" t="s">
        <v>2214</v>
      </c>
      <c r="G1687" s="140"/>
      <c r="H1687" s="144">
        <v>4</v>
      </c>
      <c r="I1687" s="61"/>
      <c r="J1687" s="140"/>
      <c r="K1687" s="140"/>
      <c r="L1687" s="194"/>
      <c r="M1687" s="140"/>
      <c r="N1687" s="140"/>
      <c r="O1687" s="140"/>
      <c r="P1687" s="140"/>
      <c r="Q1687" s="140"/>
      <c r="R1687" s="140"/>
      <c r="S1687" s="140"/>
      <c r="T1687" s="140"/>
      <c r="U1687" s="140"/>
      <c r="V1687" s="140"/>
      <c r="W1687" s="231"/>
      <c r="AT1687" s="60" t="s">
        <v>225</v>
      </c>
      <c r="AU1687" s="60" t="s">
        <v>93</v>
      </c>
      <c r="AV1687" s="13" t="s">
        <v>93</v>
      </c>
      <c r="AW1687" s="13" t="s">
        <v>38</v>
      </c>
      <c r="AX1687" s="13" t="s">
        <v>83</v>
      </c>
      <c r="AY1687" s="60" t="s">
        <v>216</v>
      </c>
    </row>
    <row r="1688" spans="1:51" s="13" customFormat="1" ht="12">
      <c r="A1688" s="140"/>
      <c r="B1688" s="141"/>
      <c r="C1688" s="140"/>
      <c r="D1688" s="137" t="s">
        <v>225</v>
      </c>
      <c r="E1688" s="142" t="s">
        <v>1</v>
      </c>
      <c r="F1688" s="143" t="s">
        <v>2215</v>
      </c>
      <c r="G1688" s="140"/>
      <c r="H1688" s="144">
        <v>3</v>
      </c>
      <c r="I1688" s="61"/>
      <c r="J1688" s="140"/>
      <c r="K1688" s="140"/>
      <c r="L1688" s="194"/>
      <c r="M1688" s="140"/>
      <c r="N1688" s="140"/>
      <c r="O1688" s="140"/>
      <c r="P1688" s="140"/>
      <c r="Q1688" s="140"/>
      <c r="R1688" s="140"/>
      <c r="S1688" s="140"/>
      <c r="T1688" s="140"/>
      <c r="U1688" s="140"/>
      <c r="V1688" s="140"/>
      <c r="W1688" s="231"/>
      <c r="AT1688" s="60" t="s">
        <v>225</v>
      </c>
      <c r="AU1688" s="60" t="s">
        <v>93</v>
      </c>
      <c r="AV1688" s="13" t="s">
        <v>93</v>
      </c>
      <c r="AW1688" s="13" t="s">
        <v>38</v>
      </c>
      <c r="AX1688" s="13" t="s">
        <v>83</v>
      </c>
      <c r="AY1688" s="60" t="s">
        <v>216</v>
      </c>
    </row>
    <row r="1689" spans="1:51" s="13" customFormat="1" ht="12">
      <c r="A1689" s="140"/>
      <c r="B1689" s="141"/>
      <c r="C1689" s="140"/>
      <c r="D1689" s="137" t="s">
        <v>225</v>
      </c>
      <c r="E1689" s="142" t="s">
        <v>1</v>
      </c>
      <c r="F1689" s="143" t="s">
        <v>2216</v>
      </c>
      <c r="G1689" s="140"/>
      <c r="H1689" s="144">
        <v>3</v>
      </c>
      <c r="I1689" s="61"/>
      <c r="J1689" s="140"/>
      <c r="K1689" s="140"/>
      <c r="L1689" s="194"/>
      <c r="M1689" s="140"/>
      <c r="N1689" s="140"/>
      <c r="O1689" s="140"/>
      <c r="P1689" s="140"/>
      <c r="Q1689" s="140"/>
      <c r="R1689" s="140"/>
      <c r="S1689" s="140"/>
      <c r="T1689" s="140"/>
      <c r="U1689" s="140"/>
      <c r="V1689" s="140"/>
      <c r="W1689" s="231"/>
      <c r="AT1689" s="60" t="s">
        <v>225</v>
      </c>
      <c r="AU1689" s="60" t="s">
        <v>93</v>
      </c>
      <c r="AV1689" s="13" t="s">
        <v>93</v>
      </c>
      <c r="AW1689" s="13" t="s">
        <v>38</v>
      </c>
      <c r="AX1689" s="13" t="s">
        <v>83</v>
      </c>
      <c r="AY1689" s="60" t="s">
        <v>216</v>
      </c>
    </row>
    <row r="1690" spans="1:51" s="13" customFormat="1" ht="12">
      <c r="A1690" s="140"/>
      <c r="B1690" s="141"/>
      <c r="C1690" s="140"/>
      <c r="D1690" s="137" t="s">
        <v>225</v>
      </c>
      <c r="E1690" s="142" t="s">
        <v>1</v>
      </c>
      <c r="F1690" s="143" t="s">
        <v>2217</v>
      </c>
      <c r="G1690" s="140"/>
      <c r="H1690" s="144">
        <v>3</v>
      </c>
      <c r="I1690" s="61"/>
      <c r="J1690" s="140"/>
      <c r="K1690" s="140"/>
      <c r="L1690" s="194"/>
      <c r="M1690" s="140"/>
      <c r="N1690" s="140"/>
      <c r="O1690" s="140"/>
      <c r="P1690" s="140"/>
      <c r="Q1690" s="140"/>
      <c r="R1690" s="140"/>
      <c r="S1690" s="140"/>
      <c r="T1690" s="140"/>
      <c r="U1690" s="140"/>
      <c r="V1690" s="140"/>
      <c r="W1690" s="231"/>
      <c r="AT1690" s="60" t="s">
        <v>225</v>
      </c>
      <c r="AU1690" s="60" t="s">
        <v>93</v>
      </c>
      <c r="AV1690" s="13" t="s">
        <v>93</v>
      </c>
      <c r="AW1690" s="13" t="s">
        <v>38</v>
      </c>
      <c r="AX1690" s="13" t="s">
        <v>83</v>
      </c>
      <c r="AY1690" s="60" t="s">
        <v>216</v>
      </c>
    </row>
    <row r="1691" spans="1:51" s="13" customFormat="1" ht="12">
      <c r="A1691" s="140"/>
      <c r="B1691" s="141"/>
      <c r="C1691" s="140"/>
      <c r="D1691" s="137" t="s">
        <v>225</v>
      </c>
      <c r="E1691" s="142" t="s">
        <v>1</v>
      </c>
      <c r="F1691" s="143" t="s">
        <v>2218</v>
      </c>
      <c r="G1691" s="140"/>
      <c r="H1691" s="144">
        <v>4</v>
      </c>
      <c r="I1691" s="61"/>
      <c r="J1691" s="140"/>
      <c r="K1691" s="140"/>
      <c r="L1691" s="194"/>
      <c r="M1691" s="140"/>
      <c r="N1691" s="140"/>
      <c r="O1691" s="140"/>
      <c r="P1691" s="140"/>
      <c r="Q1691" s="140"/>
      <c r="R1691" s="140"/>
      <c r="S1691" s="140"/>
      <c r="T1691" s="140"/>
      <c r="U1691" s="140"/>
      <c r="V1691" s="140"/>
      <c r="W1691" s="231"/>
      <c r="AT1691" s="60" t="s">
        <v>225</v>
      </c>
      <c r="AU1691" s="60" t="s">
        <v>93</v>
      </c>
      <c r="AV1691" s="13" t="s">
        <v>93</v>
      </c>
      <c r="AW1691" s="13" t="s">
        <v>38</v>
      </c>
      <c r="AX1691" s="13" t="s">
        <v>83</v>
      </c>
      <c r="AY1691" s="60" t="s">
        <v>216</v>
      </c>
    </row>
    <row r="1692" spans="1:51" s="13" customFormat="1" ht="12">
      <c r="A1692" s="140"/>
      <c r="B1692" s="141"/>
      <c r="C1692" s="140"/>
      <c r="D1692" s="137" t="s">
        <v>225</v>
      </c>
      <c r="E1692" s="142" t="s">
        <v>1</v>
      </c>
      <c r="F1692" s="143" t="s">
        <v>2219</v>
      </c>
      <c r="G1692" s="140"/>
      <c r="H1692" s="144">
        <v>3</v>
      </c>
      <c r="I1692" s="61"/>
      <c r="J1692" s="140"/>
      <c r="K1692" s="140"/>
      <c r="L1692" s="194"/>
      <c r="M1692" s="140"/>
      <c r="N1692" s="140"/>
      <c r="O1692" s="140"/>
      <c r="P1692" s="140"/>
      <c r="Q1692" s="140"/>
      <c r="R1692" s="140"/>
      <c r="S1692" s="140"/>
      <c r="T1692" s="140"/>
      <c r="U1692" s="140"/>
      <c r="V1692" s="140"/>
      <c r="W1692" s="231"/>
      <c r="AT1692" s="60" t="s">
        <v>225</v>
      </c>
      <c r="AU1692" s="60" t="s">
        <v>93</v>
      </c>
      <c r="AV1692" s="13" t="s">
        <v>93</v>
      </c>
      <c r="AW1692" s="13" t="s">
        <v>38</v>
      </c>
      <c r="AX1692" s="13" t="s">
        <v>83</v>
      </c>
      <c r="AY1692" s="60" t="s">
        <v>216</v>
      </c>
    </row>
    <row r="1693" spans="1:51" s="13" customFormat="1" ht="12">
      <c r="A1693" s="140"/>
      <c r="B1693" s="141"/>
      <c r="C1693" s="140"/>
      <c r="D1693" s="137" t="s">
        <v>225</v>
      </c>
      <c r="E1693" s="142" t="s">
        <v>1</v>
      </c>
      <c r="F1693" s="143" t="s">
        <v>2220</v>
      </c>
      <c r="G1693" s="140"/>
      <c r="H1693" s="144">
        <v>3</v>
      </c>
      <c r="I1693" s="61"/>
      <c r="J1693" s="140"/>
      <c r="K1693" s="140"/>
      <c r="L1693" s="194"/>
      <c r="M1693" s="140"/>
      <c r="N1693" s="140"/>
      <c r="O1693" s="140"/>
      <c r="P1693" s="140"/>
      <c r="Q1693" s="140"/>
      <c r="R1693" s="140"/>
      <c r="S1693" s="140"/>
      <c r="T1693" s="140"/>
      <c r="U1693" s="140"/>
      <c r="V1693" s="140"/>
      <c r="W1693" s="231"/>
      <c r="AT1693" s="60" t="s">
        <v>225</v>
      </c>
      <c r="AU1693" s="60" t="s">
        <v>93</v>
      </c>
      <c r="AV1693" s="13" t="s">
        <v>93</v>
      </c>
      <c r="AW1693" s="13" t="s">
        <v>38</v>
      </c>
      <c r="AX1693" s="13" t="s">
        <v>83</v>
      </c>
      <c r="AY1693" s="60" t="s">
        <v>216</v>
      </c>
    </row>
    <row r="1694" spans="1:51" s="13" customFormat="1" ht="12">
      <c r="A1694" s="140"/>
      <c r="B1694" s="141"/>
      <c r="C1694" s="140"/>
      <c r="D1694" s="137" t="s">
        <v>225</v>
      </c>
      <c r="E1694" s="142" t="s">
        <v>1</v>
      </c>
      <c r="F1694" s="143" t="s">
        <v>2221</v>
      </c>
      <c r="G1694" s="140"/>
      <c r="H1694" s="144">
        <v>3</v>
      </c>
      <c r="I1694" s="61"/>
      <c r="J1694" s="140"/>
      <c r="K1694" s="140"/>
      <c r="L1694" s="194"/>
      <c r="M1694" s="140"/>
      <c r="N1694" s="140"/>
      <c r="O1694" s="140"/>
      <c r="P1694" s="140"/>
      <c r="Q1694" s="140"/>
      <c r="R1694" s="140"/>
      <c r="S1694" s="140"/>
      <c r="T1694" s="140"/>
      <c r="U1694" s="140"/>
      <c r="V1694" s="140"/>
      <c r="W1694" s="231"/>
      <c r="AT1694" s="60" t="s">
        <v>225</v>
      </c>
      <c r="AU1694" s="60" t="s">
        <v>93</v>
      </c>
      <c r="AV1694" s="13" t="s">
        <v>93</v>
      </c>
      <c r="AW1694" s="13" t="s">
        <v>38</v>
      </c>
      <c r="AX1694" s="13" t="s">
        <v>83</v>
      </c>
      <c r="AY1694" s="60" t="s">
        <v>216</v>
      </c>
    </row>
    <row r="1695" spans="1:51" s="13" customFormat="1" ht="12">
      <c r="A1695" s="140"/>
      <c r="B1695" s="141"/>
      <c r="C1695" s="140"/>
      <c r="D1695" s="137" t="s">
        <v>225</v>
      </c>
      <c r="E1695" s="142" t="s">
        <v>1</v>
      </c>
      <c r="F1695" s="143" t="s">
        <v>2222</v>
      </c>
      <c r="G1695" s="140"/>
      <c r="H1695" s="144">
        <v>3</v>
      </c>
      <c r="I1695" s="61"/>
      <c r="J1695" s="140"/>
      <c r="K1695" s="140"/>
      <c r="L1695" s="194"/>
      <c r="M1695" s="140"/>
      <c r="N1695" s="140"/>
      <c r="O1695" s="140"/>
      <c r="P1695" s="140"/>
      <c r="Q1695" s="140"/>
      <c r="R1695" s="140"/>
      <c r="S1695" s="140"/>
      <c r="T1695" s="140"/>
      <c r="U1695" s="140"/>
      <c r="V1695" s="140"/>
      <c r="W1695" s="231"/>
      <c r="AT1695" s="60" t="s">
        <v>225</v>
      </c>
      <c r="AU1695" s="60" t="s">
        <v>93</v>
      </c>
      <c r="AV1695" s="13" t="s">
        <v>93</v>
      </c>
      <c r="AW1695" s="13" t="s">
        <v>38</v>
      </c>
      <c r="AX1695" s="13" t="s">
        <v>83</v>
      </c>
      <c r="AY1695" s="60" t="s">
        <v>216</v>
      </c>
    </row>
    <row r="1696" spans="1:51" s="13" customFormat="1" ht="12">
      <c r="A1696" s="140"/>
      <c r="B1696" s="141"/>
      <c r="C1696" s="140"/>
      <c r="D1696" s="137" t="s">
        <v>225</v>
      </c>
      <c r="E1696" s="142" t="s">
        <v>1</v>
      </c>
      <c r="F1696" s="143" t="s">
        <v>2223</v>
      </c>
      <c r="G1696" s="140"/>
      <c r="H1696" s="144">
        <v>3</v>
      </c>
      <c r="I1696" s="61"/>
      <c r="J1696" s="140"/>
      <c r="K1696" s="140"/>
      <c r="L1696" s="194"/>
      <c r="M1696" s="140"/>
      <c r="N1696" s="140"/>
      <c r="O1696" s="140"/>
      <c r="P1696" s="140"/>
      <c r="Q1696" s="140"/>
      <c r="R1696" s="140"/>
      <c r="S1696" s="140"/>
      <c r="T1696" s="140"/>
      <c r="U1696" s="140"/>
      <c r="V1696" s="140"/>
      <c r="W1696" s="231"/>
      <c r="AT1696" s="60" t="s">
        <v>225</v>
      </c>
      <c r="AU1696" s="60" t="s">
        <v>93</v>
      </c>
      <c r="AV1696" s="13" t="s">
        <v>93</v>
      </c>
      <c r="AW1696" s="13" t="s">
        <v>38</v>
      </c>
      <c r="AX1696" s="13" t="s">
        <v>83</v>
      </c>
      <c r="AY1696" s="60" t="s">
        <v>216</v>
      </c>
    </row>
    <row r="1697" spans="1:51" s="13" customFormat="1" ht="12">
      <c r="A1697" s="140"/>
      <c r="B1697" s="141"/>
      <c r="C1697" s="140"/>
      <c r="D1697" s="137" t="s">
        <v>225</v>
      </c>
      <c r="E1697" s="142" t="s">
        <v>1</v>
      </c>
      <c r="F1697" s="143" t="s">
        <v>2215</v>
      </c>
      <c r="G1697" s="140"/>
      <c r="H1697" s="144">
        <v>3</v>
      </c>
      <c r="I1697" s="61"/>
      <c r="J1697" s="140"/>
      <c r="K1697" s="140"/>
      <c r="L1697" s="194"/>
      <c r="M1697" s="140"/>
      <c r="N1697" s="140"/>
      <c r="O1697" s="140"/>
      <c r="P1697" s="140"/>
      <c r="Q1697" s="140"/>
      <c r="R1697" s="140"/>
      <c r="S1697" s="140"/>
      <c r="T1697" s="140"/>
      <c r="U1697" s="140"/>
      <c r="V1697" s="140"/>
      <c r="W1697" s="231"/>
      <c r="AT1697" s="60" t="s">
        <v>225</v>
      </c>
      <c r="AU1697" s="60" t="s">
        <v>93</v>
      </c>
      <c r="AV1697" s="13" t="s">
        <v>93</v>
      </c>
      <c r="AW1697" s="13" t="s">
        <v>38</v>
      </c>
      <c r="AX1697" s="13" t="s">
        <v>83</v>
      </c>
      <c r="AY1697" s="60" t="s">
        <v>216</v>
      </c>
    </row>
    <row r="1698" spans="1:51" s="13" customFormat="1" ht="12">
      <c r="A1698" s="140"/>
      <c r="B1698" s="141"/>
      <c r="C1698" s="140"/>
      <c r="D1698" s="137" t="s">
        <v>225</v>
      </c>
      <c r="E1698" s="142" t="s">
        <v>1</v>
      </c>
      <c r="F1698" s="143" t="s">
        <v>2224</v>
      </c>
      <c r="G1698" s="140"/>
      <c r="H1698" s="144">
        <v>2</v>
      </c>
      <c r="I1698" s="61"/>
      <c r="J1698" s="140"/>
      <c r="K1698" s="140"/>
      <c r="L1698" s="194"/>
      <c r="M1698" s="140"/>
      <c r="N1698" s="140"/>
      <c r="O1698" s="140"/>
      <c r="P1698" s="140"/>
      <c r="Q1698" s="140"/>
      <c r="R1698" s="140"/>
      <c r="S1698" s="140"/>
      <c r="T1698" s="140"/>
      <c r="U1698" s="140"/>
      <c r="V1698" s="140"/>
      <c r="W1698" s="231"/>
      <c r="AT1698" s="60" t="s">
        <v>225</v>
      </c>
      <c r="AU1698" s="60" t="s">
        <v>93</v>
      </c>
      <c r="AV1698" s="13" t="s">
        <v>93</v>
      </c>
      <c r="AW1698" s="13" t="s">
        <v>38</v>
      </c>
      <c r="AX1698" s="13" t="s">
        <v>83</v>
      </c>
      <c r="AY1698" s="60" t="s">
        <v>216</v>
      </c>
    </row>
    <row r="1699" spans="1:51" s="13" customFormat="1" ht="12">
      <c r="A1699" s="140"/>
      <c r="B1699" s="141"/>
      <c r="C1699" s="140"/>
      <c r="D1699" s="137" t="s">
        <v>225</v>
      </c>
      <c r="E1699" s="142" t="s">
        <v>1</v>
      </c>
      <c r="F1699" s="143" t="s">
        <v>2225</v>
      </c>
      <c r="G1699" s="140"/>
      <c r="H1699" s="144">
        <v>3</v>
      </c>
      <c r="I1699" s="61"/>
      <c r="J1699" s="140"/>
      <c r="K1699" s="140"/>
      <c r="L1699" s="194"/>
      <c r="M1699" s="140"/>
      <c r="N1699" s="140"/>
      <c r="O1699" s="140"/>
      <c r="P1699" s="140"/>
      <c r="Q1699" s="140"/>
      <c r="R1699" s="140"/>
      <c r="S1699" s="140"/>
      <c r="T1699" s="140"/>
      <c r="U1699" s="140"/>
      <c r="V1699" s="140"/>
      <c r="W1699" s="231"/>
      <c r="AT1699" s="60" t="s">
        <v>225</v>
      </c>
      <c r="AU1699" s="60" t="s">
        <v>93</v>
      </c>
      <c r="AV1699" s="13" t="s">
        <v>93</v>
      </c>
      <c r="AW1699" s="13" t="s">
        <v>38</v>
      </c>
      <c r="AX1699" s="13" t="s">
        <v>83</v>
      </c>
      <c r="AY1699" s="60" t="s">
        <v>216</v>
      </c>
    </row>
    <row r="1700" spans="1:51" s="13" customFormat="1" ht="12">
      <c r="A1700" s="140"/>
      <c r="B1700" s="141"/>
      <c r="C1700" s="140"/>
      <c r="D1700" s="137" t="s">
        <v>225</v>
      </c>
      <c r="E1700" s="142" t="s">
        <v>1</v>
      </c>
      <c r="F1700" s="143" t="s">
        <v>2226</v>
      </c>
      <c r="G1700" s="140"/>
      <c r="H1700" s="144">
        <v>10</v>
      </c>
      <c r="I1700" s="61"/>
      <c r="J1700" s="140"/>
      <c r="K1700" s="140"/>
      <c r="L1700" s="194"/>
      <c r="M1700" s="140"/>
      <c r="N1700" s="140"/>
      <c r="O1700" s="140"/>
      <c r="P1700" s="140"/>
      <c r="Q1700" s="140"/>
      <c r="R1700" s="140"/>
      <c r="S1700" s="140"/>
      <c r="T1700" s="140"/>
      <c r="U1700" s="140"/>
      <c r="V1700" s="140"/>
      <c r="W1700" s="231"/>
      <c r="AT1700" s="60" t="s">
        <v>225</v>
      </c>
      <c r="AU1700" s="60" t="s">
        <v>93</v>
      </c>
      <c r="AV1700" s="13" t="s">
        <v>93</v>
      </c>
      <c r="AW1700" s="13" t="s">
        <v>38</v>
      </c>
      <c r="AX1700" s="13" t="s">
        <v>83</v>
      </c>
      <c r="AY1700" s="60" t="s">
        <v>216</v>
      </c>
    </row>
    <row r="1701" spans="1:51" s="13" customFormat="1" ht="12">
      <c r="A1701" s="140"/>
      <c r="B1701" s="141"/>
      <c r="C1701" s="140"/>
      <c r="D1701" s="137" t="s">
        <v>225</v>
      </c>
      <c r="E1701" s="142" t="s">
        <v>1</v>
      </c>
      <c r="F1701" s="143" t="s">
        <v>2227</v>
      </c>
      <c r="G1701" s="140"/>
      <c r="H1701" s="144">
        <v>1</v>
      </c>
      <c r="I1701" s="61"/>
      <c r="J1701" s="140"/>
      <c r="K1701" s="140"/>
      <c r="L1701" s="194"/>
      <c r="M1701" s="140"/>
      <c r="N1701" s="140"/>
      <c r="O1701" s="140"/>
      <c r="P1701" s="140"/>
      <c r="Q1701" s="140"/>
      <c r="R1701" s="140"/>
      <c r="S1701" s="140"/>
      <c r="T1701" s="140"/>
      <c r="U1701" s="140"/>
      <c r="V1701" s="140"/>
      <c r="W1701" s="231"/>
      <c r="AT1701" s="60" t="s">
        <v>225</v>
      </c>
      <c r="AU1701" s="60" t="s">
        <v>93</v>
      </c>
      <c r="AV1701" s="13" t="s">
        <v>93</v>
      </c>
      <c r="AW1701" s="13" t="s">
        <v>38</v>
      </c>
      <c r="AX1701" s="13" t="s">
        <v>83</v>
      </c>
      <c r="AY1701" s="60" t="s">
        <v>216</v>
      </c>
    </row>
    <row r="1702" spans="1:51" s="13" customFormat="1" ht="12">
      <c r="A1702" s="140"/>
      <c r="B1702" s="141"/>
      <c r="C1702" s="140"/>
      <c r="D1702" s="137" t="s">
        <v>225</v>
      </c>
      <c r="E1702" s="142" t="s">
        <v>1</v>
      </c>
      <c r="F1702" s="143" t="s">
        <v>2228</v>
      </c>
      <c r="G1702" s="140"/>
      <c r="H1702" s="144">
        <v>3</v>
      </c>
      <c r="I1702" s="61"/>
      <c r="J1702" s="140"/>
      <c r="K1702" s="140"/>
      <c r="L1702" s="194"/>
      <c r="M1702" s="140"/>
      <c r="N1702" s="140"/>
      <c r="O1702" s="140"/>
      <c r="P1702" s="140"/>
      <c r="Q1702" s="140"/>
      <c r="R1702" s="140"/>
      <c r="S1702" s="140"/>
      <c r="T1702" s="140"/>
      <c r="U1702" s="140"/>
      <c r="V1702" s="140"/>
      <c r="W1702" s="231"/>
      <c r="AT1702" s="60" t="s">
        <v>225</v>
      </c>
      <c r="AU1702" s="60" t="s">
        <v>93</v>
      </c>
      <c r="AV1702" s="13" t="s">
        <v>93</v>
      </c>
      <c r="AW1702" s="13" t="s">
        <v>38</v>
      </c>
      <c r="AX1702" s="13" t="s">
        <v>83</v>
      </c>
      <c r="AY1702" s="60" t="s">
        <v>216</v>
      </c>
    </row>
    <row r="1703" spans="1:51" s="13" customFormat="1" ht="12">
      <c r="A1703" s="140"/>
      <c r="B1703" s="141"/>
      <c r="C1703" s="140"/>
      <c r="D1703" s="137" t="s">
        <v>225</v>
      </c>
      <c r="E1703" s="142" t="s">
        <v>1</v>
      </c>
      <c r="F1703" s="143" t="s">
        <v>2229</v>
      </c>
      <c r="G1703" s="140"/>
      <c r="H1703" s="144">
        <v>1</v>
      </c>
      <c r="I1703" s="61"/>
      <c r="J1703" s="140"/>
      <c r="K1703" s="140"/>
      <c r="L1703" s="194"/>
      <c r="M1703" s="140"/>
      <c r="N1703" s="140"/>
      <c r="O1703" s="140"/>
      <c r="P1703" s="140"/>
      <c r="Q1703" s="140"/>
      <c r="R1703" s="140"/>
      <c r="S1703" s="140"/>
      <c r="T1703" s="140"/>
      <c r="U1703" s="140"/>
      <c r="V1703" s="140"/>
      <c r="W1703" s="231"/>
      <c r="AT1703" s="60" t="s">
        <v>225</v>
      </c>
      <c r="AU1703" s="60" t="s">
        <v>93</v>
      </c>
      <c r="AV1703" s="13" t="s">
        <v>93</v>
      </c>
      <c r="AW1703" s="13" t="s">
        <v>38</v>
      </c>
      <c r="AX1703" s="13" t="s">
        <v>83</v>
      </c>
      <c r="AY1703" s="60" t="s">
        <v>216</v>
      </c>
    </row>
    <row r="1704" spans="1:51" s="13" customFormat="1" ht="12">
      <c r="A1704" s="140"/>
      <c r="B1704" s="141"/>
      <c r="C1704" s="140"/>
      <c r="D1704" s="137" t="s">
        <v>225</v>
      </c>
      <c r="E1704" s="142" t="s">
        <v>1</v>
      </c>
      <c r="F1704" s="143" t="s">
        <v>2230</v>
      </c>
      <c r="G1704" s="140"/>
      <c r="H1704" s="144">
        <v>1</v>
      </c>
      <c r="I1704" s="61"/>
      <c r="J1704" s="140"/>
      <c r="K1704" s="140"/>
      <c r="L1704" s="194"/>
      <c r="M1704" s="140"/>
      <c r="N1704" s="140"/>
      <c r="O1704" s="140"/>
      <c r="P1704" s="140"/>
      <c r="Q1704" s="140"/>
      <c r="R1704" s="140"/>
      <c r="S1704" s="140"/>
      <c r="T1704" s="140"/>
      <c r="U1704" s="140"/>
      <c r="V1704" s="140"/>
      <c r="W1704" s="231"/>
      <c r="AT1704" s="60" t="s">
        <v>225</v>
      </c>
      <c r="AU1704" s="60" t="s">
        <v>93</v>
      </c>
      <c r="AV1704" s="13" t="s">
        <v>93</v>
      </c>
      <c r="AW1704" s="13" t="s">
        <v>38</v>
      </c>
      <c r="AX1704" s="13" t="s">
        <v>83</v>
      </c>
      <c r="AY1704" s="60" t="s">
        <v>216</v>
      </c>
    </row>
    <row r="1705" spans="1:51" s="13" customFormat="1" ht="12">
      <c r="A1705" s="140"/>
      <c r="B1705" s="141"/>
      <c r="C1705" s="140"/>
      <c r="D1705" s="137" t="s">
        <v>225</v>
      </c>
      <c r="E1705" s="142" t="s">
        <v>1</v>
      </c>
      <c r="F1705" s="143" t="s">
        <v>2231</v>
      </c>
      <c r="G1705" s="140"/>
      <c r="H1705" s="144">
        <v>1</v>
      </c>
      <c r="I1705" s="61"/>
      <c r="J1705" s="140"/>
      <c r="K1705" s="140"/>
      <c r="L1705" s="194"/>
      <c r="M1705" s="140"/>
      <c r="N1705" s="140"/>
      <c r="O1705" s="140"/>
      <c r="P1705" s="140"/>
      <c r="Q1705" s="140"/>
      <c r="R1705" s="140"/>
      <c r="S1705" s="140"/>
      <c r="T1705" s="140"/>
      <c r="U1705" s="140"/>
      <c r="V1705" s="140"/>
      <c r="W1705" s="231"/>
      <c r="AT1705" s="60" t="s">
        <v>225</v>
      </c>
      <c r="AU1705" s="60" t="s">
        <v>93</v>
      </c>
      <c r="AV1705" s="13" t="s">
        <v>93</v>
      </c>
      <c r="AW1705" s="13" t="s">
        <v>38</v>
      </c>
      <c r="AX1705" s="13" t="s">
        <v>83</v>
      </c>
      <c r="AY1705" s="60" t="s">
        <v>216</v>
      </c>
    </row>
    <row r="1706" spans="1:51" s="13" customFormat="1" ht="12">
      <c r="A1706" s="140"/>
      <c r="B1706" s="141"/>
      <c r="C1706" s="140"/>
      <c r="D1706" s="137" t="s">
        <v>225</v>
      </c>
      <c r="E1706" s="142" t="s">
        <v>1</v>
      </c>
      <c r="F1706" s="143" t="s">
        <v>2232</v>
      </c>
      <c r="G1706" s="140"/>
      <c r="H1706" s="144">
        <v>1</v>
      </c>
      <c r="I1706" s="61"/>
      <c r="J1706" s="140"/>
      <c r="K1706" s="140"/>
      <c r="L1706" s="194"/>
      <c r="M1706" s="140"/>
      <c r="N1706" s="140"/>
      <c r="O1706" s="140"/>
      <c r="P1706" s="140"/>
      <c r="Q1706" s="140"/>
      <c r="R1706" s="140"/>
      <c r="S1706" s="140"/>
      <c r="T1706" s="140"/>
      <c r="U1706" s="140"/>
      <c r="V1706" s="140"/>
      <c r="W1706" s="231"/>
      <c r="AT1706" s="60" t="s">
        <v>225</v>
      </c>
      <c r="AU1706" s="60" t="s">
        <v>93</v>
      </c>
      <c r="AV1706" s="13" t="s">
        <v>93</v>
      </c>
      <c r="AW1706" s="13" t="s">
        <v>38</v>
      </c>
      <c r="AX1706" s="13" t="s">
        <v>83</v>
      </c>
      <c r="AY1706" s="60" t="s">
        <v>216</v>
      </c>
    </row>
    <row r="1707" spans="1:51" s="13" customFormat="1" ht="12">
      <c r="A1707" s="140"/>
      <c r="B1707" s="141"/>
      <c r="C1707" s="140"/>
      <c r="D1707" s="137" t="s">
        <v>225</v>
      </c>
      <c r="E1707" s="142" t="s">
        <v>1</v>
      </c>
      <c r="F1707" s="143" t="s">
        <v>2233</v>
      </c>
      <c r="G1707" s="140"/>
      <c r="H1707" s="144">
        <v>1</v>
      </c>
      <c r="I1707" s="61"/>
      <c r="J1707" s="140"/>
      <c r="K1707" s="140"/>
      <c r="L1707" s="194"/>
      <c r="M1707" s="140"/>
      <c r="N1707" s="140"/>
      <c r="O1707" s="140"/>
      <c r="P1707" s="140"/>
      <c r="Q1707" s="140"/>
      <c r="R1707" s="140"/>
      <c r="S1707" s="140"/>
      <c r="T1707" s="140"/>
      <c r="U1707" s="140"/>
      <c r="V1707" s="140"/>
      <c r="W1707" s="231"/>
      <c r="AT1707" s="60" t="s">
        <v>225</v>
      </c>
      <c r="AU1707" s="60" t="s">
        <v>93</v>
      </c>
      <c r="AV1707" s="13" t="s">
        <v>93</v>
      </c>
      <c r="AW1707" s="13" t="s">
        <v>38</v>
      </c>
      <c r="AX1707" s="13" t="s">
        <v>83</v>
      </c>
      <c r="AY1707" s="60" t="s">
        <v>216</v>
      </c>
    </row>
    <row r="1708" spans="1:51" s="13" customFormat="1" ht="12">
      <c r="A1708" s="140"/>
      <c r="B1708" s="141"/>
      <c r="C1708" s="140"/>
      <c r="D1708" s="137" t="s">
        <v>225</v>
      </c>
      <c r="E1708" s="142" t="s">
        <v>1</v>
      </c>
      <c r="F1708" s="143" t="s">
        <v>2234</v>
      </c>
      <c r="G1708" s="140"/>
      <c r="H1708" s="144">
        <v>1</v>
      </c>
      <c r="I1708" s="61"/>
      <c r="J1708" s="140"/>
      <c r="K1708" s="140"/>
      <c r="L1708" s="194"/>
      <c r="M1708" s="140"/>
      <c r="N1708" s="140"/>
      <c r="O1708" s="140"/>
      <c r="P1708" s="140"/>
      <c r="Q1708" s="140"/>
      <c r="R1708" s="140"/>
      <c r="S1708" s="140"/>
      <c r="T1708" s="140"/>
      <c r="U1708" s="140"/>
      <c r="V1708" s="140"/>
      <c r="W1708" s="231"/>
      <c r="AT1708" s="60" t="s">
        <v>225</v>
      </c>
      <c r="AU1708" s="60" t="s">
        <v>93</v>
      </c>
      <c r="AV1708" s="13" t="s">
        <v>93</v>
      </c>
      <c r="AW1708" s="13" t="s">
        <v>38</v>
      </c>
      <c r="AX1708" s="13" t="s">
        <v>83</v>
      </c>
      <c r="AY1708" s="60" t="s">
        <v>216</v>
      </c>
    </row>
    <row r="1709" spans="1:51" s="13" customFormat="1" ht="12">
      <c r="A1709" s="140"/>
      <c r="B1709" s="141"/>
      <c r="C1709" s="140"/>
      <c r="D1709" s="137" t="s">
        <v>225</v>
      </c>
      <c r="E1709" s="142" t="s">
        <v>1</v>
      </c>
      <c r="F1709" s="143" t="s">
        <v>2235</v>
      </c>
      <c r="G1709" s="140"/>
      <c r="H1709" s="144">
        <v>1</v>
      </c>
      <c r="I1709" s="61"/>
      <c r="J1709" s="140"/>
      <c r="K1709" s="140"/>
      <c r="L1709" s="194"/>
      <c r="M1709" s="140"/>
      <c r="N1709" s="140"/>
      <c r="O1709" s="140"/>
      <c r="P1709" s="140"/>
      <c r="Q1709" s="140"/>
      <c r="R1709" s="140"/>
      <c r="S1709" s="140"/>
      <c r="T1709" s="140"/>
      <c r="U1709" s="140"/>
      <c r="V1709" s="140"/>
      <c r="W1709" s="231"/>
      <c r="AT1709" s="60" t="s">
        <v>225</v>
      </c>
      <c r="AU1709" s="60" t="s">
        <v>93</v>
      </c>
      <c r="AV1709" s="13" t="s">
        <v>93</v>
      </c>
      <c r="AW1709" s="13" t="s">
        <v>38</v>
      </c>
      <c r="AX1709" s="13" t="s">
        <v>83</v>
      </c>
      <c r="AY1709" s="60" t="s">
        <v>216</v>
      </c>
    </row>
    <row r="1710" spans="1:51" s="13" customFormat="1" ht="12">
      <c r="A1710" s="140"/>
      <c r="B1710" s="141"/>
      <c r="C1710" s="140"/>
      <c r="D1710" s="137" t="s">
        <v>225</v>
      </c>
      <c r="E1710" s="142" t="s">
        <v>1</v>
      </c>
      <c r="F1710" s="143" t="s">
        <v>2236</v>
      </c>
      <c r="G1710" s="140"/>
      <c r="H1710" s="144">
        <v>1</v>
      </c>
      <c r="I1710" s="61"/>
      <c r="J1710" s="140"/>
      <c r="K1710" s="140"/>
      <c r="L1710" s="194"/>
      <c r="M1710" s="140"/>
      <c r="N1710" s="140"/>
      <c r="O1710" s="140"/>
      <c r="P1710" s="140"/>
      <c r="Q1710" s="140"/>
      <c r="R1710" s="140"/>
      <c r="S1710" s="140"/>
      <c r="T1710" s="140"/>
      <c r="U1710" s="140"/>
      <c r="V1710" s="140"/>
      <c r="W1710" s="231"/>
      <c r="AT1710" s="60" t="s">
        <v>225</v>
      </c>
      <c r="AU1710" s="60" t="s">
        <v>93</v>
      </c>
      <c r="AV1710" s="13" t="s">
        <v>93</v>
      </c>
      <c r="AW1710" s="13" t="s">
        <v>38</v>
      </c>
      <c r="AX1710" s="13" t="s">
        <v>83</v>
      </c>
      <c r="AY1710" s="60" t="s">
        <v>216</v>
      </c>
    </row>
    <row r="1711" spans="1:51" s="13" customFormat="1" ht="12">
      <c r="A1711" s="140"/>
      <c r="B1711" s="141"/>
      <c r="C1711" s="140"/>
      <c r="D1711" s="137" t="s">
        <v>225</v>
      </c>
      <c r="E1711" s="142" t="s">
        <v>1</v>
      </c>
      <c r="F1711" s="143" t="s">
        <v>2237</v>
      </c>
      <c r="G1711" s="140"/>
      <c r="H1711" s="144">
        <v>1</v>
      </c>
      <c r="I1711" s="61"/>
      <c r="J1711" s="140"/>
      <c r="K1711" s="140"/>
      <c r="L1711" s="194"/>
      <c r="M1711" s="140"/>
      <c r="N1711" s="140"/>
      <c r="O1711" s="140"/>
      <c r="P1711" s="140"/>
      <c r="Q1711" s="140"/>
      <c r="R1711" s="140"/>
      <c r="S1711" s="140"/>
      <c r="T1711" s="140"/>
      <c r="U1711" s="140"/>
      <c r="V1711" s="140"/>
      <c r="W1711" s="231"/>
      <c r="AT1711" s="60" t="s">
        <v>225</v>
      </c>
      <c r="AU1711" s="60" t="s">
        <v>93</v>
      </c>
      <c r="AV1711" s="13" t="s">
        <v>93</v>
      </c>
      <c r="AW1711" s="13" t="s">
        <v>38</v>
      </c>
      <c r="AX1711" s="13" t="s">
        <v>83</v>
      </c>
      <c r="AY1711" s="60" t="s">
        <v>216</v>
      </c>
    </row>
    <row r="1712" spans="1:51" s="13" customFormat="1" ht="12">
      <c r="A1712" s="140"/>
      <c r="B1712" s="141"/>
      <c r="C1712" s="140"/>
      <c r="D1712" s="137" t="s">
        <v>225</v>
      </c>
      <c r="E1712" s="142" t="s">
        <v>1</v>
      </c>
      <c r="F1712" s="143" t="s">
        <v>2238</v>
      </c>
      <c r="G1712" s="140"/>
      <c r="H1712" s="144">
        <v>1</v>
      </c>
      <c r="I1712" s="61"/>
      <c r="J1712" s="140"/>
      <c r="K1712" s="140"/>
      <c r="L1712" s="194"/>
      <c r="M1712" s="140"/>
      <c r="N1712" s="140"/>
      <c r="O1712" s="140"/>
      <c r="P1712" s="140"/>
      <c r="Q1712" s="140"/>
      <c r="R1712" s="140"/>
      <c r="S1712" s="140"/>
      <c r="T1712" s="140"/>
      <c r="U1712" s="140"/>
      <c r="V1712" s="140"/>
      <c r="W1712" s="231"/>
      <c r="AT1712" s="60" t="s">
        <v>225</v>
      </c>
      <c r="AU1712" s="60" t="s">
        <v>93</v>
      </c>
      <c r="AV1712" s="13" t="s">
        <v>93</v>
      </c>
      <c r="AW1712" s="13" t="s">
        <v>38</v>
      </c>
      <c r="AX1712" s="13" t="s">
        <v>83</v>
      </c>
      <c r="AY1712" s="60" t="s">
        <v>216</v>
      </c>
    </row>
    <row r="1713" spans="1:51" s="13" customFormat="1" ht="12">
      <c r="A1713" s="140"/>
      <c r="B1713" s="141"/>
      <c r="C1713" s="140"/>
      <c r="D1713" s="137" t="s">
        <v>225</v>
      </c>
      <c r="E1713" s="142" t="s">
        <v>1</v>
      </c>
      <c r="F1713" s="143" t="s">
        <v>2239</v>
      </c>
      <c r="G1713" s="140"/>
      <c r="H1713" s="144">
        <v>1</v>
      </c>
      <c r="I1713" s="61"/>
      <c r="J1713" s="140"/>
      <c r="K1713" s="140"/>
      <c r="L1713" s="194"/>
      <c r="M1713" s="140"/>
      <c r="N1713" s="140"/>
      <c r="O1713" s="140"/>
      <c r="P1713" s="140"/>
      <c r="Q1713" s="140"/>
      <c r="R1713" s="140"/>
      <c r="S1713" s="140"/>
      <c r="T1713" s="140"/>
      <c r="U1713" s="140"/>
      <c r="V1713" s="140"/>
      <c r="W1713" s="231"/>
      <c r="AT1713" s="60" t="s">
        <v>225</v>
      </c>
      <c r="AU1713" s="60" t="s">
        <v>93</v>
      </c>
      <c r="AV1713" s="13" t="s">
        <v>93</v>
      </c>
      <c r="AW1713" s="13" t="s">
        <v>38</v>
      </c>
      <c r="AX1713" s="13" t="s">
        <v>83</v>
      </c>
      <c r="AY1713" s="60" t="s">
        <v>216</v>
      </c>
    </row>
    <row r="1714" spans="1:51" s="13" customFormat="1" ht="12">
      <c r="A1714" s="140"/>
      <c r="B1714" s="141"/>
      <c r="C1714" s="140"/>
      <c r="D1714" s="137" t="s">
        <v>225</v>
      </c>
      <c r="E1714" s="142" t="s">
        <v>1</v>
      </c>
      <c r="F1714" s="143" t="s">
        <v>2240</v>
      </c>
      <c r="G1714" s="140"/>
      <c r="H1714" s="144">
        <v>1</v>
      </c>
      <c r="I1714" s="61"/>
      <c r="J1714" s="140"/>
      <c r="K1714" s="140"/>
      <c r="L1714" s="194"/>
      <c r="M1714" s="140"/>
      <c r="N1714" s="140"/>
      <c r="O1714" s="140"/>
      <c r="P1714" s="140"/>
      <c r="Q1714" s="140"/>
      <c r="R1714" s="140"/>
      <c r="S1714" s="140"/>
      <c r="T1714" s="140"/>
      <c r="U1714" s="140"/>
      <c r="V1714" s="140"/>
      <c r="W1714" s="231"/>
      <c r="AT1714" s="60" t="s">
        <v>225</v>
      </c>
      <c r="AU1714" s="60" t="s">
        <v>93</v>
      </c>
      <c r="AV1714" s="13" t="s">
        <v>93</v>
      </c>
      <c r="AW1714" s="13" t="s">
        <v>38</v>
      </c>
      <c r="AX1714" s="13" t="s">
        <v>83</v>
      </c>
      <c r="AY1714" s="60" t="s">
        <v>216</v>
      </c>
    </row>
    <row r="1715" spans="1:51" s="13" customFormat="1" ht="12">
      <c r="A1715" s="140"/>
      <c r="B1715" s="141"/>
      <c r="C1715" s="140"/>
      <c r="D1715" s="137" t="s">
        <v>225</v>
      </c>
      <c r="E1715" s="142" t="s">
        <v>1</v>
      </c>
      <c r="F1715" s="143" t="s">
        <v>2241</v>
      </c>
      <c r="G1715" s="140"/>
      <c r="H1715" s="144">
        <v>1</v>
      </c>
      <c r="I1715" s="61"/>
      <c r="J1715" s="140"/>
      <c r="K1715" s="140"/>
      <c r="L1715" s="194"/>
      <c r="M1715" s="140"/>
      <c r="N1715" s="140"/>
      <c r="O1715" s="140"/>
      <c r="P1715" s="140"/>
      <c r="Q1715" s="140"/>
      <c r="R1715" s="140"/>
      <c r="S1715" s="140"/>
      <c r="T1715" s="140"/>
      <c r="U1715" s="140"/>
      <c r="V1715" s="140"/>
      <c r="W1715" s="231"/>
      <c r="AT1715" s="60" t="s">
        <v>225</v>
      </c>
      <c r="AU1715" s="60" t="s">
        <v>93</v>
      </c>
      <c r="AV1715" s="13" t="s">
        <v>93</v>
      </c>
      <c r="AW1715" s="13" t="s">
        <v>38</v>
      </c>
      <c r="AX1715" s="13" t="s">
        <v>83</v>
      </c>
      <c r="AY1715" s="60" t="s">
        <v>216</v>
      </c>
    </row>
    <row r="1716" spans="1:51" s="13" customFormat="1" ht="12">
      <c r="A1716" s="140"/>
      <c r="B1716" s="141"/>
      <c r="C1716" s="140"/>
      <c r="D1716" s="137" t="s">
        <v>225</v>
      </c>
      <c r="E1716" s="142" t="s">
        <v>1</v>
      </c>
      <c r="F1716" s="143" t="s">
        <v>2242</v>
      </c>
      <c r="G1716" s="140"/>
      <c r="H1716" s="144">
        <v>1</v>
      </c>
      <c r="I1716" s="61"/>
      <c r="J1716" s="140"/>
      <c r="K1716" s="140"/>
      <c r="L1716" s="194"/>
      <c r="M1716" s="140"/>
      <c r="N1716" s="140"/>
      <c r="O1716" s="140"/>
      <c r="P1716" s="140"/>
      <c r="Q1716" s="140"/>
      <c r="R1716" s="140"/>
      <c r="S1716" s="140"/>
      <c r="T1716" s="140"/>
      <c r="U1716" s="140"/>
      <c r="V1716" s="140"/>
      <c r="W1716" s="231"/>
      <c r="AT1716" s="60" t="s">
        <v>225</v>
      </c>
      <c r="AU1716" s="60" t="s">
        <v>93</v>
      </c>
      <c r="AV1716" s="13" t="s">
        <v>93</v>
      </c>
      <c r="AW1716" s="13" t="s">
        <v>38</v>
      </c>
      <c r="AX1716" s="13" t="s">
        <v>83</v>
      </c>
      <c r="AY1716" s="60" t="s">
        <v>216</v>
      </c>
    </row>
    <row r="1717" spans="1:51" s="13" customFormat="1" ht="12">
      <c r="A1717" s="140"/>
      <c r="B1717" s="141"/>
      <c r="C1717" s="140"/>
      <c r="D1717" s="137" t="s">
        <v>225</v>
      </c>
      <c r="E1717" s="142" t="s">
        <v>1</v>
      </c>
      <c r="F1717" s="143" t="s">
        <v>2227</v>
      </c>
      <c r="G1717" s="140"/>
      <c r="H1717" s="144">
        <v>1</v>
      </c>
      <c r="I1717" s="61"/>
      <c r="J1717" s="140"/>
      <c r="K1717" s="140"/>
      <c r="L1717" s="194"/>
      <c r="M1717" s="140"/>
      <c r="N1717" s="140"/>
      <c r="O1717" s="140"/>
      <c r="P1717" s="140"/>
      <c r="Q1717" s="140"/>
      <c r="R1717" s="140"/>
      <c r="S1717" s="140"/>
      <c r="T1717" s="140"/>
      <c r="U1717" s="140"/>
      <c r="V1717" s="140"/>
      <c r="W1717" s="231"/>
      <c r="AT1717" s="60" t="s">
        <v>225</v>
      </c>
      <c r="AU1717" s="60" t="s">
        <v>93</v>
      </c>
      <c r="AV1717" s="13" t="s">
        <v>93</v>
      </c>
      <c r="AW1717" s="13" t="s">
        <v>38</v>
      </c>
      <c r="AX1717" s="13" t="s">
        <v>83</v>
      </c>
      <c r="AY1717" s="60" t="s">
        <v>216</v>
      </c>
    </row>
    <row r="1718" spans="1:51" s="13" customFormat="1" ht="12">
      <c r="A1718" s="140"/>
      <c r="B1718" s="141"/>
      <c r="C1718" s="140"/>
      <c r="D1718" s="137" t="s">
        <v>225</v>
      </c>
      <c r="E1718" s="142" t="s">
        <v>1</v>
      </c>
      <c r="F1718" s="143" t="s">
        <v>2243</v>
      </c>
      <c r="G1718" s="140"/>
      <c r="H1718" s="144">
        <v>4</v>
      </c>
      <c r="I1718" s="61"/>
      <c r="J1718" s="140"/>
      <c r="K1718" s="140"/>
      <c r="L1718" s="194"/>
      <c r="M1718" s="140"/>
      <c r="N1718" s="140"/>
      <c r="O1718" s="140"/>
      <c r="P1718" s="140"/>
      <c r="Q1718" s="140"/>
      <c r="R1718" s="140"/>
      <c r="S1718" s="140"/>
      <c r="T1718" s="140"/>
      <c r="U1718" s="140"/>
      <c r="V1718" s="140"/>
      <c r="W1718" s="231"/>
      <c r="AT1718" s="60" t="s">
        <v>225</v>
      </c>
      <c r="AU1718" s="60" t="s">
        <v>93</v>
      </c>
      <c r="AV1718" s="13" t="s">
        <v>93</v>
      </c>
      <c r="AW1718" s="13" t="s">
        <v>38</v>
      </c>
      <c r="AX1718" s="13" t="s">
        <v>83</v>
      </c>
      <c r="AY1718" s="60" t="s">
        <v>216</v>
      </c>
    </row>
    <row r="1719" spans="1:51" s="13" customFormat="1" ht="12">
      <c r="A1719" s="140"/>
      <c r="B1719" s="141"/>
      <c r="C1719" s="140"/>
      <c r="D1719" s="137" t="s">
        <v>225</v>
      </c>
      <c r="E1719" s="142" t="s">
        <v>1</v>
      </c>
      <c r="F1719" s="143" t="s">
        <v>2244</v>
      </c>
      <c r="G1719" s="140"/>
      <c r="H1719" s="144">
        <v>1</v>
      </c>
      <c r="I1719" s="61"/>
      <c r="J1719" s="140"/>
      <c r="K1719" s="140"/>
      <c r="L1719" s="194"/>
      <c r="M1719" s="140"/>
      <c r="N1719" s="140"/>
      <c r="O1719" s="140"/>
      <c r="P1719" s="140"/>
      <c r="Q1719" s="140"/>
      <c r="R1719" s="140"/>
      <c r="S1719" s="140"/>
      <c r="T1719" s="140"/>
      <c r="U1719" s="140"/>
      <c r="V1719" s="140"/>
      <c r="W1719" s="231"/>
      <c r="AT1719" s="60" t="s">
        <v>225</v>
      </c>
      <c r="AU1719" s="60" t="s">
        <v>93</v>
      </c>
      <c r="AV1719" s="13" t="s">
        <v>93</v>
      </c>
      <c r="AW1719" s="13" t="s">
        <v>38</v>
      </c>
      <c r="AX1719" s="13" t="s">
        <v>83</v>
      </c>
      <c r="AY1719" s="60" t="s">
        <v>216</v>
      </c>
    </row>
    <row r="1720" spans="1:51" s="13" customFormat="1" ht="12">
      <c r="A1720" s="140"/>
      <c r="B1720" s="141"/>
      <c r="C1720" s="140"/>
      <c r="D1720" s="137" t="s">
        <v>225</v>
      </c>
      <c r="E1720" s="142" t="s">
        <v>1</v>
      </c>
      <c r="F1720" s="143" t="s">
        <v>2245</v>
      </c>
      <c r="G1720" s="140"/>
      <c r="H1720" s="144">
        <v>12</v>
      </c>
      <c r="I1720" s="61"/>
      <c r="J1720" s="140"/>
      <c r="K1720" s="140"/>
      <c r="L1720" s="194"/>
      <c r="M1720" s="140"/>
      <c r="N1720" s="140"/>
      <c r="O1720" s="140"/>
      <c r="P1720" s="140"/>
      <c r="Q1720" s="140"/>
      <c r="R1720" s="140"/>
      <c r="S1720" s="140"/>
      <c r="T1720" s="140"/>
      <c r="U1720" s="140"/>
      <c r="V1720" s="140"/>
      <c r="W1720" s="231"/>
      <c r="AT1720" s="60" t="s">
        <v>225</v>
      </c>
      <c r="AU1720" s="60" t="s">
        <v>93</v>
      </c>
      <c r="AV1720" s="13" t="s">
        <v>93</v>
      </c>
      <c r="AW1720" s="13" t="s">
        <v>38</v>
      </c>
      <c r="AX1720" s="13" t="s">
        <v>83</v>
      </c>
      <c r="AY1720" s="60" t="s">
        <v>216</v>
      </c>
    </row>
    <row r="1721" spans="1:51" s="13" customFormat="1" ht="12">
      <c r="A1721" s="140"/>
      <c r="B1721" s="141"/>
      <c r="C1721" s="140"/>
      <c r="D1721" s="137" t="s">
        <v>225</v>
      </c>
      <c r="E1721" s="142" t="s">
        <v>1</v>
      </c>
      <c r="F1721" s="143" t="s">
        <v>2246</v>
      </c>
      <c r="G1721" s="140"/>
      <c r="H1721" s="144">
        <v>8</v>
      </c>
      <c r="I1721" s="61"/>
      <c r="J1721" s="140"/>
      <c r="K1721" s="140"/>
      <c r="L1721" s="194"/>
      <c r="M1721" s="140"/>
      <c r="N1721" s="140"/>
      <c r="O1721" s="140"/>
      <c r="P1721" s="140"/>
      <c r="Q1721" s="140"/>
      <c r="R1721" s="140"/>
      <c r="S1721" s="140"/>
      <c r="T1721" s="140"/>
      <c r="U1721" s="140"/>
      <c r="V1721" s="140"/>
      <c r="W1721" s="231"/>
      <c r="AT1721" s="60" t="s">
        <v>225</v>
      </c>
      <c r="AU1721" s="60" t="s">
        <v>93</v>
      </c>
      <c r="AV1721" s="13" t="s">
        <v>93</v>
      </c>
      <c r="AW1721" s="13" t="s">
        <v>38</v>
      </c>
      <c r="AX1721" s="13" t="s">
        <v>83</v>
      </c>
      <c r="AY1721" s="60" t="s">
        <v>216</v>
      </c>
    </row>
    <row r="1722" spans="1:51" s="13" customFormat="1" ht="12">
      <c r="A1722" s="140"/>
      <c r="B1722" s="141"/>
      <c r="C1722" s="140"/>
      <c r="D1722" s="137" t="s">
        <v>225</v>
      </c>
      <c r="E1722" s="142" t="s">
        <v>1</v>
      </c>
      <c r="F1722" s="143" t="s">
        <v>2247</v>
      </c>
      <c r="G1722" s="140"/>
      <c r="H1722" s="144">
        <v>14</v>
      </c>
      <c r="I1722" s="61"/>
      <c r="J1722" s="140"/>
      <c r="K1722" s="140"/>
      <c r="L1722" s="194"/>
      <c r="M1722" s="140"/>
      <c r="N1722" s="140"/>
      <c r="O1722" s="140"/>
      <c r="P1722" s="140"/>
      <c r="Q1722" s="140"/>
      <c r="R1722" s="140"/>
      <c r="S1722" s="140"/>
      <c r="T1722" s="140"/>
      <c r="U1722" s="140"/>
      <c r="V1722" s="140"/>
      <c r="W1722" s="231"/>
      <c r="AT1722" s="60" t="s">
        <v>225</v>
      </c>
      <c r="AU1722" s="60" t="s">
        <v>93</v>
      </c>
      <c r="AV1722" s="13" t="s">
        <v>93</v>
      </c>
      <c r="AW1722" s="13" t="s">
        <v>38</v>
      </c>
      <c r="AX1722" s="13" t="s">
        <v>83</v>
      </c>
      <c r="AY1722" s="60" t="s">
        <v>216</v>
      </c>
    </row>
    <row r="1723" spans="1:51" s="13" customFormat="1" ht="12">
      <c r="A1723" s="140"/>
      <c r="B1723" s="141"/>
      <c r="C1723" s="140"/>
      <c r="D1723" s="137" t="s">
        <v>225</v>
      </c>
      <c r="E1723" s="142" t="s">
        <v>1</v>
      </c>
      <c r="F1723" s="143" t="s">
        <v>2248</v>
      </c>
      <c r="G1723" s="140"/>
      <c r="H1723" s="144">
        <v>14</v>
      </c>
      <c r="I1723" s="61"/>
      <c r="J1723" s="140"/>
      <c r="K1723" s="140"/>
      <c r="L1723" s="194"/>
      <c r="M1723" s="140"/>
      <c r="N1723" s="140"/>
      <c r="O1723" s="140"/>
      <c r="P1723" s="140"/>
      <c r="Q1723" s="140"/>
      <c r="R1723" s="140"/>
      <c r="S1723" s="140"/>
      <c r="T1723" s="140"/>
      <c r="U1723" s="140"/>
      <c r="V1723" s="140"/>
      <c r="W1723" s="231"/>
      <c r="AT1723" s="60" t="s">
        <v>225</v>
      </c>
      <c r="AU1723" s="60" t="s">
        <v>93</v>
      </c>
      <c r="AV1723" s="13" t="s">
        <v>93</v>
      </c>
      <c r="AW1723" s="13" t="s">
        <v>38</v>
      </c>
      <c r="AX1723" s="13" t="s">
        <v>83</v>
      </c>
      <c r="AY1723" s="60" t="s">
        <v>216</v>
      </c>
    </row>
    <row r="1724" spans="1:51" s="13" customFormat="1" ht="12">
      <c r="A1724" s="140"/>
      <c r="B1724" s="141"/>
      <c r="C1724" s="140"/>
      <c r="D1724" s="137" t="s">
        <v>225</v>
      </c>
      <c r="E1724" s="142" t="s">
        <v>1</v>
      </c>
      <c r="F1724" s="143" t="s">
        <v>2249</v>
      </c>
      <c r="G1724" s="140"/>
      <c r="H1724" s="144">
        <v>26</v>
      </c>
      <c r="I1724" s="61"/>
      <c r="J1724" s="140"/>
      <c r="K1724" s="140"/>
      <c r="L1724" s="194"/>
      <c r="M1724" s="140"/>
      <c r="N1724" s="140"/>
      <c r="O1724" s="140"/>
      <c r="P1724" s="140"/>
      <c r="Q1724" s="140"/>
      <c r="R1724" s="140"/>
      <c r="S1724" s="140"/>
      <c r="T1724" s="140"/>
      <c r="U1724" s="140"/>
      <c r="V1724" s="140"/>
      <c r="W1724" s="231"/>
      <c r="AT1724" s="60" t="s">
        <v>225</v>
      </c>
      <c r="AU1724" s="60" t="s">
        <v>93</v>
      </c>
      <c r="AV1724" s="13" t="s">
        <v>93</v>
      </c>
      <c r="AW1724" s="13" t="s">
        <v>38</v>
      </c>
      <c r="AX1724" s="13" t="s">
        <v>83</v>
      </c>
      <c r="AY1724" s="60" t="s">
        <v>216</v>
      </c>
    </row>
    <row r="1725" spans="1:51" s="13" customFormat="1" ht="12">
      <c r="A1725" s="140"/>
      <c r="B1725" s="141"/>
      <c r="C1725" s="140"/>
      <c r="D1725" s="137" t="s">
        <v>225</v>
      </c>
      <c r="E1725" s="142" t="s">
        <v>1</v>
      </c>
      <c r="F1725" s="143" t="s">
        <v>2250</v>
      </c>
      <c r="G1725" s="140"/>
      <c r="H1725" s="144">
        <v>26</v>
      </c>
      <c r="I1725" s="61"/>
      <c r="J1725" s="140"/>
      <c r="K1725" s="140"/>
      <c r="L1725" s="194"/>
      <c r="M1725" s="140"/>
      <c r="N1725" s="140"/>
      <c r="O1725" s="140"/>
      <c r="P1725" s="140"/>
      <c r="Q1725" s="140"/>
      <c r="R1725" s="140"/>
      <c r="S1725" s="140"/>
      <c r="T1725" s="140"/>
      <c r="U1725" s="140"/>
      <c r="V1725" s="140"/>
      <c r="W1725" s="231"/>
      <c r="AT1725" s="60" t="s">
        <v>225</v>
      </c>
      <c r="AU1725" s="60" t="s">
        <v>93</v>
      </c>
      <c r="AV1725" s="13" t="s">
        <v>93</v>
      </c>
      <c r="AW1725" s="13" t="s">
        <v>38</v>
      </c>
      <c r="AX1725" s="13" t="s">
        <v>83</v>
      </c>
      <c r="AY1725" s="60" t="s">
        <v>216</v>
      </c>
    </row>
    <row r="1726" spans="1:51" s="13" customFormat="1" ht="12">
      <c r="A1726" s="140"/>
      <c r="B1726" s="141"/>
      <c r="C1726" s="140"/>
      <c r="D1726" s="137" t="s">
        <v>225</v>
      </c>
      <c r="E1726" s="142" t="s">
        <v>1</v>
      </c>
      <c r="F1726" s="143" t="s">
        <v>2251</v>
      </c>
      <c r="G1726" s="140"/>
      <c r="H1726" s="144">
        <v>32</v>
      </c>
      <c r="I1726" s="61"/>
      <c r="J1726" s="140"/>
      <c r="K1726" s="140"/>
      <c r="L1726" s="194"/>
      <c r="M1726" s="140"/>
      <c r="N1726" s="140"/>
      <c r="O1726" s="140"/>
      <c r="P1726" s="140"/>
      <c r="Q1726" s="140"/>
      <c r="R1726" s="140"/>
      <c r="S1726" s="140"/>
      <c r="T1726" s="140"/>
      <c r="U1726" s="140"/>
      <c r="V1726" s="140"/>
      <c r="W1726" s="231"/>
      <c r="AT1726" s="60" t="s">
        <v>225</v>
      </c>
      <c r="AU1726" s="60" t="s">
        <v>93</v>
      </c>
      <c r="AV1726" s="13" t="s">
        <v>93</v>
      </c>
      <c r="AW1726" s="13" t="s">
        <v>38</v>
      </c>
      <c r="AX1726" s="13" t="s">
        <v>83</v>
      </c>
      <c r="AY1726" s="60" t="s">
        <v>216</v>
      </c>
    </row>
    <row r="1727" spans="1:51" s="13" customFormat="1" ht="12">
      <c r="A1727" s="140"/>
      <c r="B1727" s="141"/>
      <c r="C1727" s="140"/>
      <c r="D1727" s="137" t="s">
        <v>225</v>
      </c>
      <c r="E1727" s="142" t="s">
        <v>1</v>
      </c>
      <c r="F1727" s="143" t="s">
        <v>2252</v>
      </c>
      <c r="G1727" s="140"/>
      <c r="H1727" s="144">
        <v>32</v>
      </c>
      <c r="I1727" s="61"/>
      <c r="J1727" s="140"/>
      <c r="K1727" s="140"/>
      <c r="L1727" s="194"/>
      <c r="M1727" s="140"/>
      <c r="N1727" s="140"/>
      <c r="O1727" s="140"/>
      <c r="P1727" s="140"/>
      <c r="Q1727" s="140"/>
      <c r="R1727" s="140"/>
      <c r="S1727" s="140"/>
      <c r="T1727" s="140"/>
      <c r="U1727" s="140"/>
      <c r="V1727" s="140"/>
      <c r="W1727" s="231"/>
      <c r="AT1727" s="60" t="s">
        <v>225</v>
      </c>
      <c r="AU1727" s="60" t="s">
        <v>93</v>
      </c>
      <c r="AV1727" s="13" t="s">
        <v>93</v>
      </c>
      <c r="AW1727" s="13" t="s">
        <v>38</v>
      </c>
      <c r="AX1727" s="13" t="s">
        <v>83</v>
      </c>
      <c r="AY1727" s="60" t="s">
        <v>216</v>
      </c>
    </row>
    <row r="1728" spans="1:51" s="13" customFormat="1" ht="12">
      <c r="A1728" s="140"/>
      <c r="B1728" s="141"/>
      <c r="C1728" s="140"/>
      <c r="D1728" s="137" t="s">
        <v>225</v>
      </c>
      <c r="E1728" s="142" t="s">
        <v>1</v>
      </c>
      <c r="F1728" s="143" t="s">
        <v>2253</v>
      </c>
      <c r="G1728" s="140"/>
      <c r="H1728" s="144">
        <v>17</v>
      </c>
      <c r="I1728" s="61"/>
      <c r="J1728" s="140"/>
      <c r="K1728" s="140"/>
      <c r="L1728" s="194"/>
      <c r="M1728" s="140"/>
      <c r="N1728" s="140"/>
      <c r="O1728" s="140"/>
      <c r="P1728" s="140"/>
      <c r="Q1728" s="140"/>
      <c r="R1728" s="140"/>
      <c r="S1728" s="140"/>
      <c r="T1728" s="140"/>
      <c r="U1728" s="140"/>
      <c r="V1728" s="140"/>
      <c r="W1728" s="231"/>
      <c r="AT1728" s="60" t="s">
        <v>225</v>
      </c>
      <c r="AU1728" s="60" t="s">
        <v>93</v>
      </c>
      <c r="AV1728" s="13" t="s">
        <v>93</v>
      </c>
      <c r="AW1728" s="13" t="s">
        <v>38</v>
      </c>
      <c r="AX1728" s="13" t="s">
        <v>83</v>
      </c>
      <c r="AY1728" s="60" t="s">
        <v>216</v>
      </c>
    </row>
    <row r="1729" spans="1:51" s="13" customFormat="1" ht="12">
      <c r="A1729" s="140"/>
      <c r="B1729" s="141"/>
      <c r="C1729" s="140"/>
      <c r="D1729" s="137" t="s">
        <v>225</v>
      </c>
      <c r="E1729" s="142" t="s">
        <v>1</v>
      </c>
      <c r="F1729" s="143" t="s">
        <v>2254</v>
      </c>
      <c r="G1729" s="140"/>
      <c r="H1729" s="144">
        <v>13</v>
      </c>
      <c r="I1729" s="61"/>
      <c r="J1729" s="140"/>
      <c r="K1729" s="140"/>
      <c r="L1729" s="194"/>
      <c r="M1729" s="140"/>
      <c r="N1729" s="140"/>
      <c r="O1729" s="140"/>
      <c r="P1729" s="140"/>
      <c r="Q1729" s="140"/>
      <c r="R1729" s="140"/>
      <c r="S1729" s="140"/>
      <c r="T1729" s="140"/>
      <c r="U1729" s="140"/>
      <c r="V1729" s="140"/>
      <c r="W1729" s="231"/>
      <c r="AT1729" s="60" t="s">
        <v>225</v>
      </c>
      <c r="AU1729" s="60" t="s">
        <v>93</v>
      </c>
      <c r="AV1729" s="13" t="s">
        <v>93</v>
      </c>
      <c r="AW1729" s="13" t="s">
        <v>38</v>
      </c>
      <c r="AX1729" s="13" t="s">
        <v>83</v>
      </c>
      <c r="AY1729" s="60" t="s">
        <v>216</v>
      </c>
    </row>
    <row r="1730" spans="1:51" s="14" customFormat="1" ht="12">
      <c r="A1730" s="145"/>
      <c r="B1730" s="146"/>
      <c r="C1730" s="145"/>
      <c r="D1730" s="137" t="s">
        <v>225</v>
      </c>
      <c r="E1730" s="147" t="s">
        <v>1</v>
      </c>
      <c r="F1730" s="148" t="s">
        <v>229</v>
      </c>
      <c r="G1730" s="145"/>
      <c r="H1730" s="149">
        <v>274</v>
      </c>
      <c r="I1730" s="63"/>
      <c r="J1730" s="145"/>
      <c r="K1730" s="145"/>
      <c r="L1730" s="200"/>
      <c r="M1730" s="145"/>
      <c r="N1730" s="145"/>
      <c r="O1730" s="145"/>
      <c r="P1730" s="145"/>
      <c r="Q1730" s="145"/>
      <c r="R1730" s="145"/>
      <c r="S1730" s="145"/>
      <c r="T1730" s="145"/>
      <c r="U1730" s="145"/>
      <c r="V1730" s="145"/>
      <c r="W1730" s="235"/>
      <c r="AT1730" s="62" t="s">
        <v>225</v>
      </c>
      <c r="AU1730" s="62" t="s">
        <v>93</v>
      </c>
      <c r="AV1730" s="14" t="s">
        <v>223</v>
      </c>
      <c r="AW1730" s="14" t="s">
        <v>38</v>
      </c>
      <c r="AX1730" s="14" t="s">
        <v>91</v>
      </c>
      <c r="AY1730" s="62" t="s">
        <v>216</v>
      </c>
    </row>
    <row r="1731" spans="1:65" s="2" customFormat="1" ht="24.2" customHeight="1">
      <c r="A1731" s="83"/>
      <c r="B1731" s="84"/>
      <c r="C1731" s="130" t="s">
        <v>2255</v>
      </c>
      <c r="D1731" s="130" t="s">
        <v>218</v>
      </c>
      <c r="E1731" s="131" t="s">
        <v>2256</v>
      </c>
      <c r="F1731" s="132" t="s">
        <v>2257</v>
      </c>
      <c r="G1731" s="133" t="s">
        <v>323</v>
      </c>
      <c r="H1731" s="134">
        <v>2</v>
      </c>
      <c r="I1731" s="57"/>
      <c r="J1731" s="187">
        <f>ROUND(I1731*H1731,2)</f>
        <v>0</v>
      </c>
      <c r="K1731" s="132" t="s">
        <v>222</v>
      </c>
      <c r="L1731" s="188">
        <f>J1731</f>
        <v>0</v>
      </c>
      <c r="M1731" s="217"/>
      <c r="N1731" s="217"/>
      <c r="O1731" s="217"/>
      <c r="P1731" s="217"/>
      <c r="Q1731" s="217"/>
      <c r="R1731" s="217"/>
      <c r="S1731" s="217"/>
      <c r="T1731" s="217"/>
      <c r="U1731" s="217"/>
      <c r="V1731" s="217"/>
      <c r="W1731" s="249"/>
      <c r="X1731" s="26"/>
      <c r="Y1731" s="26"/>
      <c r="Z1731" s="26"/>
      <c r="AA1731" s="26"/>
      <c r="AB1731" s="26"/>
      <c r="AC1731" s="26"/>
      <c r="AD1731" s="26"/>
      <c r="AE1731" s="26"/>
      <c r="AR1731" s="58" t="s">
        <v>312</v>
      </c>
      <c r="AT1731" s="58" t="s">
        <v>218</v>
      </c>
      <c r="AU1731" s="58" t="s">
        <v>93</v>
      </c>
      <c r="AY1731" s="18" t="s">
        <v>216</v>
      </c>
      <c r="BE1731" s="59">
        <f>IF(N1731="základní",J1731,0)</f>
        <v>0</v>
      </c>
      <c r="BF1731" s="59">
        <f>IF(N1731="snížená",J1731,0)</f>
        <v>0</v>
      </c>
      <c r="BG1731" s="59">
        <f>IF(N1731="zákl. přenesená",J1731,0)</f>
        <v>0</v>
      </c>
      <c r="BH1731" s="59">
        <f>IF(N1731="sníž. přenesená",J1731,0)</f>
        <v>0</v>
      </c>
      <c r="BI1731" s="59">
        <f>IF(N1731="nulová",J1731,0)</f>
        <v>0</v>
      </c>
      <c r="BJ1731" s="18" t="s">
        <v>91</v>
      </c>
      <c r="BK1731" s="59">
        <f>ROUND(I1731*H1731,2)</f>
        <v>0</v>
      </c>
      <c r="BL1731" s="18" t="s">
        <v>312</v>
      </c>
      <c r="BM1731" s="58" t="s">
        <v>2258</v>
      </c>
    </row>
    <row r="1732" spans="1:51" s="13" customFormat="1" ht="12">
      <c r="A1732" s="140"/>
      <c r="B1732" s="141"/>
      <c r="C1732" s="140"/>
      <c r="D1732" s="137" t="s">
        <v>225</v>
      </c>
      <c r="E1732" s="142" t="s">
        <v>1</v>
      </c>
      <c r="F1732" s="143" t="s">
        <v>2259</v>
      </c>
      <c r="G1732" s="140"/>
      <c r="H1732" s="144">
        <v>1</v>
      </c>
      <c r="I1732" s="61"/>
      <c r="J1732" s="140"/>
      <c r="K1732" s="140"/>
      <c r="L1732" s="194"/>
      <c r="M1732" s="140"/>
      <c r="N1732" s="140"/>
      <c r="O1732" s="140"/>
      <c r="P1732" s="140"/>
      <c r="Q1732" s="140"/>
      <c r="R1732" s="140"/>
      <c r="S1732" s="140"/>
      <c r="T1732" s="140"/>
      <c r="U1732" s="140"/>
      <c r="V1732" s="140"/>
      <c r="W1732" s="231"/>
      <c r="AT1732" s="60" t="s">
        <v>225</v>
      </c>
      <c r="AU1732" s="60" t="s">
        <v>93</v>
      </c>
      <c r="AV1732" s="13" t="s">
        <v>93</v>
      </c>
      <c r="AW1732" s="13" t="s">
        <v>38</v>
      </c>
      <c r="AX1732" s="13" t="s">
        <v>83</v>
      </c>
      <c r="AY1732" s="60" t="s">
        <v>216</v>
      </c>
    </row>
    <row r="1733" spans="1:51" s="13" customFormat="1" ht="12">
      <c r="A1733" s="140"/>
      <c r="B1733" s="141"/>
      <c r="C1733" s="140"/>
      <c r="D1733" s="137" t="s">
        <v>225</v>
      </c>
      <c r="E1733" s="142" t="s">
        <v>1</v>
      </c>
      <c r="F1733" s="143" t="s">
        <v>2260</v>
      </c>
      <c r="G1733" s="140"/>
      <c r="H1733" s="144">
        <v>1</v>
      </c>
      <c r="I1733" s="61"/>
      <c r="J1733" s="140"/>
      <c r="K1733" s="140"/>
      <c r="L1733" s="194"/>
      <c r="M1733" s="140"/>
      <c r="N1733" s="140"/>
      <c r="O1733" s="140"/>
      <c r="P1733" s="140"/>
      <c r="Q1733" s="140"/>
      <c r="R1733" s="140"/>
      <c r="S1733" s="140"/>
      <c r="T1733" s="140"/>
      <c r="U1733" s="140"/>
      <c r="V1733" s="140"/>
      <c r="W1733" s="231"/>
      <c r="AT1733" s="60" t="s">
        <v>225</v>
      </c>
      <c r="AU1733" s="60" t="s">
        <v>93</v>
      </c>
      <c r="AV1733" s="13" t="s">
        <v>93</v>
      </c>
      <c r="AW1733" s="13" t="s">
        <v>38</v>
      </c>
      <c r="AX1733" s="13" t="s">
        <v>83</v>
      </c>
      <c r="AY1733" s="60" t="s">
        <v>216</v>
      </c>
    </row>
    <row r="1734" spans="1:51" s="14" customFormat="1" ht="12">
      <c r="A1734" s="145"/>
      <c r="B1734" s="146"/>
      <c r="C1734" s="145"/>
      <c r="D1734" s="137" t="s">
        <v>225</v>
      </c>
      <c r="E1734" s="147" t="s">
        <v>1</v>
      </c>
      <c r="F1734" s="148" t="s">
        <v>229</v>
      </c>
      <c r="G1734" s="145"/>
      <c r="H1734" s="149">
        <v>2</v>
      </c>
      <c r="I1734" s="63"/>
      <c r="J1734" s="145"/>
      <c r="K1734" s="145"/>
      <c r="L1734" s="200"/>
      <c r="M1734" s="145"/>
      <c r="N1734" s="145"/>
      <c r="O1734" s="145"/>
      <c r="P1734" s="145"/>
      <c r="Q1734" s="145"/>
      <c r="R1734" s="145"/>
      <c r="S1734" s="145"/>
      <c r="T1734" s="145"/>
      <c r="U1734" s="145"/>
      <c r="V1734" s="145"/>
      <c r="W1734" s="235"/>
      <c r="AT1734" s="62" t="s">
        <v>225</v>
      </c>
      <c r="AU1734" s="62" t="s">
        <v>93</v>
      </c>
      <c r="AV1734" s="14" t="s">
        <v>223</v>
      </c>
      <c r="AW1734" s="14" t="s">
        <v>38</v>
      </c>
      <c r="AX1734" s="14" t="s">
        <v>91</v>
      </c>
      <c r="AY1734" s="62" t="s">
        <v>216</v>
      </c>
    </row>
    <row r="1735" spans="1:65" s="2" customFormat="1" ht="24.2" customHeight="1">
      <c r="A1735" s="83"/>
      <c r="B1735" s="84"/>
      <c r="C1735" s="130" t="s">
        <v>2261</v>
      </c>
      <c r="D1735" s="130" t="s">
        <v>218</v>
      </c>
      <c r="E1735" s="131" t="s">
        <v>2262</v>
      </c>
      <c r="F1735" s="132" t="s">
        <v>2263</v>
      </c>
      <c r="G1735" s="133" t="s">
        <v>323</v>
      </c>
      <c r="H1735" s="134">
        <v>35</v>
      </c>
      <c r="I1735" s="57"/>
      <c r="J1735" s="187">
        <f>ROUND(I1735*H1735,2)</f>
        <v>0</v>
      </c>
      <c r="K1735" s="132" t="s">
        <v>222</v>
      </c>
      <c r="L1735" s="188">
        <f>J1735</f>
        <v>0</v>
      </c>
      <c r="M1735" s="217"/>
      <c r="N1735" s="217"/>
      <c r="O1735" s="217"/>
      <c r="P1735" s="217"/>
      <c r="Q1735" s="217"/>
      <c r="R1735" s="217"/>
      <c r="S1735" s="217"/>
      <c r="T1735" s="217"/>
      <c r="U1735" s="217"/>
      <c r="V1735" s="217"/>
      <c r="W1735" s="249"/>
      <c r="X1735" s="26"/>
      <c r="Y1735" s="26"/>
      <c r="Z1735" s="26"/>
      <c r="AA1735" s="26"/>
      <c r="AB1735" s="26"/>
      <c r="AC1735" s="26"/>
      <c r="AD1735" s="26"/>
      <c r="AE1735" s="26"/>
      <c r="AR1735" s="58" t="s">
        <v>312</v>
      </c>
      <c r="AT1735" s="58" t="s">
        <v>218</v>
      </c>
      <c r="AU1735" s="58" t="s">
        <v>93</v>
      </c>
      <c r="AY1735" s="18" t="s">
        <v>216</v>
      </c>
      <c r="BE1735" s="59">
        <f>IF(N1735="základní",J1735,0)</f>
        <v>0</v>
      </c>
      <c r="BF1735" s="59">
        <f>IF(N1735="snížená",J1735,0)</f>
        <v>0</v>
      </c>
      <c r="BG1735" s="59">
        <f>IF(N1735="zákl. přenesená",J1735,0)</f>
        <v>0</v>
      </c>
      <c r="BH1735" s="59">
        <f>IF(N1735="sníž. přenesená",J1735,0)</f>
        <v>0</v>
      </c>
      <c r="BI1735" s="59">
        <f>IF(N1735="nulová",J1735,0)</f>
        <v>0</v>
      </c>
      <c r="BJ1735" s="18" t="s">
        <v>91</v>
      </c>
      <c r="BK1735" s="59">
        <f>ROUND(I1735*H1735,2)</f>
        <v>0</v>
      </c>
      <c r="BL1735" s="18" t="s">
        <v>312</v>
      </c>
      <c r="BM1735" s="58" t="s">
        <v>2264</v>
      </c>
    </row>
    <row r="1736" spans="1:51" s="13" customFormat="1" ht="12">
      <c r="A1736" s="140"/>
      <c r="B1736" s="141"/>
      <c r="C1736" s="140"/>
      <c r="D1736" s="137" t="s">
        <v>225</v>
      </c>
      <c r="E1736" s="142" t="s">
        <v>1</v>
      </c>
      <c r="F1736" s="143" t="s">
        <v>2265</v>
      </c>
      <c r="G1736" s="140"/>
      <c r="H1736" s="144">
        <v>1</v>
      </c>
      <c r="I1736" s="61"/>
      <c r="J1736" s="140"/>
      <c r="K1736" s="140"/>
      <c r="L1736" s="194"/>
      <c r="M1736" s="140"/>
      <c r="N1736" s="140"/>
      <c r="O1736" s="140"/>
      <c r="P1736" s="140"/>
      <c r="Q1736" s="140"/>
      <c r="R1736" s="140"/>
      <c r="S1736" s="140"/>
      <c r="T1736" s="140"/>
      <c r="U1736" s="140"/>
      <c r="V1736" s="140"/>
      <c r="W1736" s="231"/>
      <c r="AT1736" s="60" t="s">
        <v>225</v>
      </c>
      <c r="AU1736" s="60" t="s">
        <v>93</v>
      </c>
      <c r="AV1736" s="13" t="s">
        <v>93</v>
      </c>
      <c r="AW1736" s="13" t="s">
        <v>38</v>
      </c>
      <c r="AX1736" s="13" t="s">
        <v>83</v>
      </c>
      <c r="AY1736" s="60" t="s">
        <v>216</v>
      </c>
    </row>
    <row r="1737" spans="1:51" s="13" customFormat="1" ht="12">
      <c r="A1737" s="140"/>
      <c r="B1737" s="141"/>
      <c r="C1737" s="140"/>
      <c r="D1737" s="137" t="s">
        <v>225</v>
      </c>
      <c r="E1737" s="142" t="s">
        <v>1</v>
      </c>
      <c r="F1737" s="143" t="s">
        <v>2266</v>
      </c>
      <c r="G1737" s="140"/>
      <c r="H1737" s="144">
        <v>3</v>
      </c>
      <c r="I1737" s="61"/>
      <c r="J1737" s="140"/>
      <c r="K1737" s="140"/>
      <c r="L1737" s="194"/>
      <c r="M1737" s="140"/>
      <c r="N1737" s="140"/>
      <c r="O1737" s="140"/>
      <c r="P1737" s="140"/>
      <c r="Q1737" s="140"/>
      <c r="R1737" s="140"/>
      <c r="S1737" s="140"/>
      <c r="T1737" s="140"/>
      <c r="U1737" s="140"/>
      <c r="V1737" s="140"/>
      <c r="W1737" s="231"/>
      <c r="AT1737" s="60" t="s">
        <v>225</v>
      </c>
      <c r="AU1737" s="60" t="s">
        <v>93</v>
      </c>
      <c r="AV1737" s="13" t="s">
        <v>93</v>
      </c>
      <c r="AW1737" s="13" t="s">
        <v>38</v>
      </c>
      <c r="AX1737" s="13" t="s">
        <v>83</v>
      </c>
      <c r="AY1737" s="60" t="s">
        <v>216</v>
      </c>
    </row>
    <row r="1738" spans="1:51" s="13" customFormat="1" ht="12">
      <c r="A1738" s="140"/>
      <c r="B1738" s="141"/>
      <c r="C1738" s="140"/>
      <c r="D1738" s="137" t="s">
        <v>225</v>
      </c>
      <c r="E1738" s="142" t="s">
        <v>1</v>
      </c>
      <c r="F1738" s="143" t="s">
        <v>2267</v>
      </c>
      <c r="G1738" s="140"/>
      <c r="H1738" s="144">
        <v>1</v>
      </c>
      <c r="I1738" s="61"/>
      <c r="J1738" s="140"/>
      <c r="K1738" s="140"/>
      <c r="L1738" s="194"/>
      <c r="M1738" s="140"/>
      <c r="N1738" s="140"/>
      <c r="O1738" s="140"/>
      <c r="P1738" s="140"/>
      <c r="Q1738" s="140"/>
      <c r="R1738" s="140"/>
      <c r="S1738" s="140"/>
      <c r="T1738" s="140"/>
      <c r="U1738" s="140"/>
      <c r="V1738" s="140"/>
      <c r="W1738" s="231"/>
      <c r="AT1738" s="60" t="s">
        <v>225</v>
      </c>
      <c r="AU1738" s="60" t="s">
        <v>93</v>
      </c>
      <c r="AV1738" s="13" t="s">
        <v>93</v>
      </c>
      <c r="AW1738" s="13" t="s">
        <v>38</v>
      </c>
      <c r="AX1738" s="13" t="s">
        <v>83</v>
      </c>
      <c r="AY1738" s="60" t="s">
        <v>216</v>
      </c>
    </row>
    <row r="1739" spans="1:51" s="13" customFormat="1" ht="12">
      <c r="A1739" s="140"/>
      <c r="B1739" s="141"/>
      <c r="C1739" s="140"/>
      <c r="D1739" s="137" t="s">
        <v>225</v>
      </c>
      <c r="E1739" s="142" t="s">
        <v>1</v>
      </c>
      <c r="F1739" s="143" t="s">
        <v>2268</v>
      </c>
      <c r="G1739" s="140"/>
      <c r="H1739" s="144">
        <v>3</v>
      </c>
      <c r="I1739" s="61"/>
      <c r="J1739" s="140"/>
      <c r="K1739" s="140"/>
      <c r="L1739" s="194"/>
      <c r="M1739" s="140"/>
      <c r="N1739" s="140"/>
      <c r="O1739" s="140"/>
      <c r="P1739" s="140"/>
      <c r="Q1739" s="140"/>
      <c r="R1739" s="140"/>
      <c r="S1739" s="140"/>
      <c r="T1739" s="140"/>
      <c r="U1739" s="140"/>
      <c r="V1739" s="140"/>
      <c r="W1739" s="231"/>
      <c r="AT1739" s="60" t="s">
        <v>225</v>
      </c>
      <c r="AU1739" s="60" t="s">
        <v>93</v>
      </c>
      <c r="AV1739" s="13" t="s">
        <v>93</v>
      </c>
      <c r="AW1739" s="13" t="s">
        <v>38</v>
      </c>
      <c r="AX1739" s="13" t="s">
        <v>83</v>
      </c>
      <c r="AY1739" s="60" t="s">
        <v>216</v>
      </c>
    </row>
    <row r="1740" spans="1:51" s="13" customFormat="1" ht="12">
      <c r="A1740" s="140"/>
      <c r="B1740" s="141"/>
      <c r="C1740" s="140"/>
      <c r="D1740" s="137" t="s">
        <v>225</v>
      </c>
      <c r="E1740" s="142" t="s">
        <v>1</v>
      </c>
      <c r="F1740" s="143" t="s">
        <v>2269</v>
      </c>
      <c r="G1740" s="140"/>
      <c r="H1740" s="144">
        <v>2</v>
      </c>
      <c r="I1740" s="61"/>
      <c r="J1740" s="140"/>
      <c r="K1740" s="140"/>
      <c r="L1740" s="194"/>
      <c r="M1740" s="140"/>
      <c r="N1740" s="140"/>
      <c r="O1740" s="140"/>
      <c r="P1740" s="140"/>
      <c r="Q1740" s="140"/>
      <c r="R1740" s="140"/>
      <c r="S1740" s="140"/>
      <c r="T1740" s="140"/>
      <c r="U1740" s="140"/>
      <c r="V1740" s="140"/>
      <c r="W1740" s="231"/>
      <c r="AT1740" s="60" t="s">
        <v>225</v>
      </c>
      <c r="AU1740" s="60" t="s">
        <v>93</v>
      </c>
      <c r="AV1740" s="13" t="s">
        <v>93</v>
      </c>
      <c r="AW1740" s="13" t="s">
        <v>38</v>
      </c>
      <c r="AX1740" s="13" t="s">
        <v>83</v>
      </c>
      <c r="AY1740" s="60" t="s">
        <v>216</v>
      </c>
    </row>
    <row r="1741" spans="1:51" s="13" customFormat="1" ht="12">
      <c r="A1741" s="140"/>
      <c r="B1741" s="141"/>
      <c r="C1741" s="140"/>
      <c r="D1741" s="137" t="s">
        <v>225</v>
      </c>
      <c r="E1741" s="142" t="s">
        <v>1</v>
      </c>
      <c r="F1741" s="143" t="s">
        <v>2270</v>
      </c>
      <c r="G1741" s="140"/>
      <c r="H1741" s="144">
        <v>3</v>
      </c>
      <c r="I1741" s="61"/>
      <c r="J1741" s="140"/>
      <c r="K1741" s="140"/>
      <c r="L1741" s="194"/>
      <c r="M1741" s="140"/>
      <c r="N1741" s="140"/>
      <c r="O1741" s="140"/>
      <c r="P1741" s="140"/>
      <c r="Q1741" s="140"/>
      <c r="R1741" s="140"/>
      <c r="S1741" s="140"/>
      <c r="T1741" s="140"/>
      <c r="U1741" s="140"/>
      <c r="V1741" s="140"/>
      <c r="W1741" s="231"/>
      <c r="AT1741" s="60" t="s">
        <v>225</v>
      </c>
      <c r="AU1741" s="60" t="s">
        <v>93</v>
      </c>
      <c r="AV1741" s="13" t="s">
        <v>93</v>
      </c>
      <c r="AW1741" s="13" t="s">
        <v>38</v>
      </c>
      <c r="AX1741" s="13" t="s">
        <v>83</v>
      </c>
      <c r="AY1741" s="60" t="s">
        <v>216</v>
      </c>
    </row>
    <row r="1742" spans="1:51" s="13" customFormat="1" ht="12">
      <c r="A1742" s="140"/>
      <c r="B1742" s="141"/>
      <c r="C1742" s="140"/>
      <c r="D1742" s="137" t="s">
        <v>225</v>
      </c>
      <c r="E1742" s="142" t="s">
        <v>1</v>
      </c>
      <c r="F1742" s="143" t="s">
        <v>2271</v>
      </c>
      <c r="G1742" s="140"/>
      <c r="H1742" s="144">
        <v>8</v>
      </c>
      <c r="I1742" s="61"/>
      <c r="J1742" s="140"/>
      <c r="K1742" s="140"/>
      <c r="L1742" s="194"/>
      <c r="M1742" s="140"/>
      <c r="N1742" s="140"/>
      <c r="O1742" s="140"/>
      <c r="P1742" s="140"/>
      <c r="Q1742" s="140"/>
      <c r="R1742" s="140"/>
      <c r="S1742" s="140"/>
      <c r="T1742" s="140"/>
      <c r="U1742" s="140"/>
      <c r="V1742" s="140"/>
      <c r="W1742" s="231"/>
      <c r="AT1742" s="60" t="s">
        <v>225</v>
      </c>
      <c r="AU1742" s="60" t="s">
        <v>93</v>
      </c>
      <c r="AV1742" s="13" t="s">
        <v>93</v>
      </c>
      <c r="AW1742" s="13" t="s">
        <v>38</v>
      </c>
      <c r="AX1742" s="13" t="s">
        <v>83</v>
      </c>
      <c r="AY1742" s="60" t="s">
        <v>216</v>
      </c>
    </row>
    <row r="1743" spans="1:51" s="13" customFormat="1" ht="12">
      <c r="A1743" s="140"/>
      <c r="B1743" s="141"/>
      <c r="C1743" s="140"/>
      <c r="D1743" s="137" t="s">
        <v>225</v>
      </c>
      <c r="E1743" s="142" t="s">
        <v>1</v>
      </c>
      <c r="F1743" s="143" t="s">
        <v>2272</v>
      </c>
      <c r="G1743" s="140"/>
      <c r="H1743" s="144">
        <v>6</v>
      </c>
      <c r="I1743" s="61"/>
      <c r="J1743" s="140"/>
      <c r="K1743" s="140"/>
      <c r="L1743" s="194"/>
      <c r="M1743" s="140"/>
      <c r="N1743" s="140"/>
      <c r="O1743" s="140"/>
      <c r="P1743" s="140"/>
      <c r="Q1743" s="140"/>
      <c r="R1743" s="140"/>
      <c r="S1743" s="140"/>
      <c r="T1743" s="140"/>
      <c r="U1743" s="140"/>
      <c r="V1743" s="140"/>
      <c r="W1743" s="231"/>
      <c r="AT1743" s="60" t="s">
        <v>225</v>
      </c>
      <c r="AU1743" s="60" t="s">
        <v>93</v>
      </c>
      <c r="AV1743" s="13" t="s">
        <v>93</v>
      </c>
      <c r="AW1743" s="13" t="s">
        <v>38</v>
      </c>
      <c r="AX1743" s="13" t="s">
        <v>83</v>
      </c>
      <c r="AY1743" s="60" t="s">
        <v>216</v>
      </c>
    </row>
    <row r="1744" spans="1:51" s="13" customFormat="1" ht="12">
      <c r="A1744" s="140"/>
      <c r="B1744" s="141"/>
      <c r="C1744" s="140"/>
      <c r="D1744" s="137" t="s">
        <v>225</v>
      </c>
      <c r="E1744" s="142" t="s">
        <v>1</v>
      </c>
      <c r="F1744" s="143" t="s">
        <v>2273</v>
      </c>
      <c r="G1744" s="140"/>
      <c r="H1744" s="144">
        <v>8</v>
      </c>
      <c r="I1744" s="61"/>
      <c r="J1744" s="140"/>
      <c r="K1744" s="140"/>
      <c r="L1744" s="194"/>
      <c r="M1744" s="140"/>
      <c r="N1744" s="140"/>
      <c r="O1744" s="140"/>
      <c r="P1744" s="140"/>
      <c r="Q1744" s="140"/>
      <c r="R1744" s="140"/>
      <c r="S1744" s="140"/>
      <c r="T1744" s="140"/>
      <c r="U1744" s="140"/>
      <c r="V1744" s="140"/>
      <c r="W1744" s="231"/>
      <c r="AT1744" s="60" t="s">
        <v>225</v>
      </c>
      <c r="AU1744" s="60" t="s">
        <v>93</v>
      </c>
      <c r="AV1744" s="13" t="s">
        <v>93</v>
      </c>
      <c r="AW1744" s="13" t="s">
        <v>38</v>
      </c>
      <c r="AX1744" s="13" t="s">
        <v>83</v>
      </c>
      <c r="AY1744" s="60" t="s">
        <v>216</v>
      </c>
    </row>
    <row r="1745" spans="1:51" s="14" customFormat="1" ht="12">
      <c r="A1745" s="145"/>
      <c r="B1745" s="146"/>
      <c r="C1745" s="145"/>
      <c r="D1745" s="137" t="s">
        <v>225</v>
      </c>
      <c r="E1745" s="147" t="s">
        <v>1</v>
      </c>
      <c r="F1745" s="148" t="s">
        <v>229</v>
      </c>
      <c r="G1745" s="145"/>
      <c r="H1745" s="149">
        <v>35</v>
      </c>
      <c r="I1745" s="63"/>
      <c r="J1745" s="145"/>
      <c r="K1745" s="145"/>
      <c r="L1745" s="200"/>
      <c r="M1745" s="145"/>
      <c r="N1745" s="145"/>
      <c r="O1745" s="145"/>
      <c r="P1745" s="145"/>
      <c r="Q1745" s="145"/>
      <c r="R1745" s="145"/>
      <c r="S1745" s="145"/>
      <c r="T1745" s="145"/>
      <c r="U1745" s="145"/>
      <c r="V1745" s="145"/>
      <c r="W1745" s="235"/>
      <c r="AT1745" s="62" t="s">
        <v>225</v>
      </c>
      <c r="AU1745" s="62" t="s">
        <v>93</v>
      </c>
      <c r="AV1745" s="14" t="s">
        <v>223</v>
      </c>
      <c r="AW1745" s="14" t="s">
        <v>38</v>
      </c>
      <c r="AX1745" s="14" t="s">
        <v>91</v>
      </c>
      <c r="AY1745" s="62" t="s">
        <v>216</v>
      </c>
    </row>
    <row r="1746" spans="1:65" s="2" customFormat="1" ht="21.75" customHeight="1">
      <c r="A1746" s="83"/>
      <c r="B1746" s="84"/>
      <c r="C1746" s="252" t="s">
        <v>2274</v>
      </c>
      <c r="D1746" s="252" t="s">
        <v>295</v>
      </c>
      <c r="E1746" s="253" t="s">
        <v>2275</v>
      </c>
      <c r="F1746" s="254" t="s">
        <v>2276</v>
      </c>
      <c r="G1746" s="255" t="s">
        <v>237</v>
      </c>
      <c r="H1746" s="256">
        <v>43.95</v>
      </c>
      <c r="I1746" s="66"/>
      <c r="J1746" s="280">
        <f>ROUND(I1746*H1746,2)</f>
        <v>0</v>
      </c>
      <c r="K1746" s="254" t="s">
        <v>222</v>
      </c>
      <c r="L1746" s="281">
        <f>J1746</f>
        <v>0</v>
      </c>
      <c r="M1746" s="290"/>
      <c r="N1746" s="290"/>
      <c r="O1746" s="290"/>
      <c r="P1746" s="290"/>
      <c r="Q1746" s="290"/>
      <c r="R1746" s="290"/>
      <c r="S1746" s="290"/>
      <c r="T1746" s="290"/>
      <c r="U1746" s="290"/>
      <c r="V1746" s="290"/>
      <c r="W1746" s="291"/>
      <c r="X1746" s="26"/>
      <c r="Y1746" s="26"/>
      <c r="Z1746" s="26"/>
      <c r="AA1746" s="26"/>
      <c r="AB1746" s="26"/>
      <c r="AC1746" s="26"/>
      <c r="AD1746" s="26"/>
      <c r="AE1746" s="26"/>
      <c r="AR1746" s="58" t="s">
        <v>438</v>
      </c>
      <c r="AT1746" s="58" t="s">
        <v>295</v>
      </c>
      <c r="AU1746" s="58" t="s">
        <v>93</v>
      </c>
      <c r="AY1746" s="18" t="s">
        <v>216</v>
      </c>
      <c r="BE1746" s="59">
        <f>IF(N1746="základní",J1746,0)</f>
        <v>0</v>
      </c>
      <c r="BF1746" s="59">
        <f>IF(N1746="snížená",J1746,0)</f>
        <v>0</v>
      </c>
      <c r="BG1746" s="59">
        <f>IF(N1746="zákl. přenesená",J1746,0)</f>
        <v>0</v>
      </c>
      <c r="BH1746" s="59">
        <f>IF(N1746="sníž. přenesená",J1746,0)</f>
        <v>0</v>
      </c>
      <c r="BI1746" s="59">
        <f>IF(N1746="nulová",J1746,0)</f>
        <v>0</v>
      </c>
      <c r="BJ1746" s="18" t="s">
        <v>91</v>
      </c>
      <c r="BK1746" s="59">
        <f>ROUND(I1746*H1746,2)</f>
        <v>0</v>
      </c>
      <c r="BL1746" s="18" t="s">
        <v>312</v>
      </c>
      <c r="BM1746" s="58" t="s">
        <v>2277</v>
      </c>
    </row>
    <row r="1747" spans="1:51" s="15" customFormat="1" ht="12">
      <c r="A1747" s="135"/>
      <c r="B1747" s="136"/>
      <c r="C1747" s="135"/>
      <c r="D1747" s="137" t="s">
        <v>225</v>
      </c>
      <c r="E1747" s="138" t="s">
        <v>1</v>
      </c>
      <c r="F1747" s="139" t="s">
        <v>2278</v>
      </c>
      <c r="G1747" s="135"/>
      <c r="H1747" s="138" t="s">
        <v>1</v>
      </c>
      <c r="I1747" s="65"/>
      <c r="J1747" s="135"/>
      <c r="K1747" s="135"/>
      <c r="L1747" s="191"/>
      <c r="M1747" s="135"/>
      <c r="N1747" s="135"/>
      <c r="O1747" s="135"/>
      <c r="P1747" s="135"/>
      <c r="Q1747" s="135"/>
      <c r="R1747" s="135"/>
      <c r="S1747" s="135"/>
      <c r="T1747" s="135"/>
      <c r="U1747" s="135"/>
      <c r="V1747" s="135"/>
      <c r="W1747" s="227"/>
      <c r="AT1747" s="64" t="s">
        <v>225</v>
      </c>
      <c r="AU1747" s="64" t="s">
        <v>93</v>
      </c>
      <c r="AV1747" s="15" t="s">
        <v>91</v>
      </c>
      <c r="AW1747" s="15" t="s">
        <v>38</v>
      </c>
      <c r="AX1747" s="15" t="s">
        <v>83</v>
      </c>
      <c r="AY1747" s="64" t="s">
        <v>216</v>
      </c>
    </row>
    <row r="1748" spans="1:51" s="13" customFormat="1" ht="12">
      <c r="A1748" s="140"/>
      <c r="B1748" s="141"/>
      <c r="C1748" s="140"/>
      <c r="D1748" s="137" t="s">
        <v>225</v>
      </c>
      <c r="E1748" s="142" t="s">
        <v>1</v>
      </c>
      <c r="F1748" s="143" t="s">
        <v>2279</v>
      </c>
      <c r="G1748" s="140"/>
      <c r="H1748" s="144">
        <v>0.85</v>
      </c>
      <c r="I1748" s="61"/>
      <c r="J1748" s="140"/>
      <c r="K1748" s="140"/>
      <c r="L1748" s="194"/>
      <c r="M1748" s="140"/>
      <c r="N1748" s="140"/>
      <c r="O1748" s="140"/>
      <c r="P1748" s="140"/>
      <c r="Q1748" s="140"/>
      <c r="R1748" s="140"/>
      <c r="S1748" s="140"/>
      <c r="T1748" s="140"/>
      <c r="U1748" s="140"/>
      <c r="V1748" s="140"/>
      <c r="W1748" s="231"/>
      <c r="AT1748" s="60" t="s">
        <v>225</v>
      </c>
      <c r="AU1748" s="60" t="s">
        <v>93</v>
      </c>
      <c r="AV1748" s="13" t="s">
        <v>93</v>
      </c>
      <c r="AW1748" s="13" t="s">
        <v>38</v>
      </c>
      <c r="AX1748" s="13" t="s">
        <v>83</v>
      </c>
      <c r="AY1748" s="60" t="s">
        <v>216</v>
      </c>
    </row>
    <row r="1749" spans="1:51" s="13" customFormat="1" ht="12">
      <c r="A1749" s="140"/>
      <c r="B1749" s="141"/>
      <c r="C1749" s="140"/>
      <c r="D1749" s="137" t="s">
        <v>225</v>
      </c>
      <c r="E1749" s="142" t="s">
        <v>1</v>
      </c>
      <c r="F1749" s="143" t="s">
        <v>2280</v>
      </c>
      <c r="G1749" s="140"/>
      <c r="H1749" s="144">
        <v>1.35</v>
      </c>
      <c r="I1749" s="61"/>
      <c r="J1749" s="140"/>
      <c r="K1749" s="140"/>
      <c r="L1749" s="194"/>
      <c r="M1749" s="140"/>
      <c r="N1749" s="140"/>
      <c r="O1749" s="140"/>
      <c r="P1749" s="140"/>
      <c r="Q1749" s="140"/>
      <c r="R1749" s="140"/>
      <c r="S1749" s="140"/>
      <c r="T1749" s="140"/>
      <c r="U1749" s="140"/>
      <c r="V1749" s="140"/>
      <c r="W1749" s="231"/>
      <c r="AT1749" s="60" t="s">
        <v>225</v>
      </c>
      <c r="AU1749" s="60" t="s">
        <v>93</v>
      </c>
      <c r="AV1749" s="13" t="s">
        <v>93</v>
      </c>
      <c r="AW1749" s="13" t="s">
        <v>38</v>
      </c>
      <c r="AX1749" s="13" t="s">
        <v>83</v>
      </c>
      <c r="AY1749" s="60" t="s">
        <v>216</v>
      </c>
    </row>
    <row r="1750" spans="1:51" s="13" customFormat="1" ht="12">
      <c r="A1750" s="140"/>
      <c r="B1750" s="141"/>
      <c r="C1750" s="140"/>
      <c r="D1750" s="137" t="s">
        <v>225</v>
      </c>
      <c r="E1750" s="142" t="s">
        <v>1</v>
      </c>
      <c r="F1750" s="143" t="s">
        <v>2281</v>
      </c>
      <c r="G1750" s="140"/>
      <c r="H1750" s="144">
        <v>3.45</v>
      </c>
      <c r="I1750" s="61"/>
      <c r="J1750" s="140"/>
      <c r="K1750" s="140"/>
      <c r="L1750" s="194"/>
      <c r="M1750" s="140"/>
      <c r="N1750" s="140"/>
      <c r="O1750" s="140"/>
      <c r="P1750" s="140"/>
      <c r="Q1750" s="140"/>
      <c r="R1750" s="140"/>
      <c r="S1750" s="140"/>
      <c r="T1750" s="140"/>
      <c r="U1750" s="140"/>
      <c r="V1750" s="140"/>
      <c r="W1750" s="231"/>
      <c r="AT1750" s="60" t="s">
        <v>225</v>
      </c>
      <c r="AU1750" s="60" t="s">
        <v>93</v>
      </c>
      <c r="AV1750" s="13" t="s">
        <v>93</v>
      </c>
      <c r="AW1750" s="13" t="s">
        <v>38</v>
      </c>
      <c r="AX1750" s="13" t="s">
        <v>83</v>
      </c>
      <c r="AY1750" s="60" t="s">
        <v>216</v>
      </c>
    </row>
    <row r="1751" spans="1:51" s="13" customFormat="1" ht="12">
      <c r="A1751" s="140"/>
      <c r="B1751" s="141"/>
      <c r="C1751" s="140"/>
      <c r="D1751" s="137" t="s">
        <v>225</v>
      </c>
      <c r="E1751" s="142" t="s">
        <v>1</v>
      </c>
      <c r="F1751" s="143" t="s">
        <v>2282</v>
      </c>
      <c r="G1751" s="140"/>
      <c r="H1751" s="144">
        <v>1.25</v>
      </c>
      <c r="I1751" s="61"/>
      <c r="J1751" s="140"/>
      <c r="K1751" s="140"/>
      <c r="L1751" s="194"/>
      <c r="M1751" s="140"/>
      <c r="N1751" s="140"/>
      <c r="O1751" s="140"/>
      <c r="P1751" s="140"/>
      <c r="Q1751" s="140"/>
      <c r="R1751" s="140"/>
      <c r="S1751" s="140"/>
      <c r="T1751" s="140"/>
      <c r="U1751" s="140"/>
      <c r="V1751" s="140"/>
      <c r="W1751" s="231"/>
      <c r="AT1751" s="60" t="s">
        <v>225</v>
      </c>
      <c r="AU1751" s="60" t="s">
        <v>93</v>
      </c>
      <c r="AV1751" s="13" t="s">
        <v>93</v>
      </c>
      <c r="AW1751" s="13" t="s">
        <v>38</v>
      </c>
      <c r="AX1751" s="13" t="s">
        <v>83</v>
      </c>
      <c r="AY1751" s="60" t="s">
        <v>216</v>
      </c>
    </row>
    <row r="1752" spans="1:51" s="13" customFormat="1" ht="12">
      <c r="A1752" s="140"/>
      <c r="B1752" s="141"/>
      <c r="C1752" s="140"/>
      <c r="D1752" s="137" t="s">
        <v>225</v>
      </c>
      <c r="E1752" s="142" t="s">
        <v>1</v>
      </c>
      <c r="F1752" s="143" t="s">
        <v>2283</v>
      </c>
      <c r="G1752" s="140"/>
      <c r="H1752" s="144">
        <v>3.45</v>
      </c>
      <c r="I1752" s="61"/>
      <c r="J1752" s="140"/>
      <c r="K1752" s="140"/>
      <c r="L1752" s="194"/>
      <c r="M1752" s="140"/>
      <c r="N1752" s="140"/>
      <c r="O1752" s="140"/>
      <c r="P1752" s="140"/>
      <c r="Q1752" s="140"/>
      <c r="R1752" s="140"/>
      <c r="S1752" s="140"/>
      <c r="T1752" s="140"/>
      <c r="U1752" s="140"/>
      <c r="V1752" s="140"/>
      <c r="W1752" s="231"/>
      <c r="AT1752" s="60" t="s">
        <v>225</v>
      </c>
      <c r="AU1752" s="60" t="s">
        <v>93</v>
      </c>
      <c r="AV1752" s="13" t="s">
        <v>93</v>
      </c>
      <c r="AW1752" s="13" t="s">
        <v>38</v>
      </c>
      <c r="AX1752" s="13" t="s">
        <v>83</v>
      </c>
      <c r="AY1752" s="60" t="s">
        <v>216</v>
      </c>
    </row>
    <row r="1753" spans="1:51" s="13" customFormat="1" ht="12">
      <c r="A1753" s="140"/>
      <c r="B1753" s="141"/>
      <c r="C1753" s="140"/>
      <c r="D1753" s="137" t="s">
        <v>225</v>
      </c>
      <c r="E1753" s="142" t="s">
        <v>1</v>
      </c>
      <c r="F1753" s="143" t="s">
        <v>2284</v>
      </c>
      <c r="G1753" s="140"/>
      <c r="H1753" s="144">
        <v>2.5</v>
      </c>
      <c r="I1753" s="61"/>
      <c r="J1753" s="140"/>
      <c r="K1753" s="140"/>
      <c r="L1753" s="194"/>
      <c r="M1753" s="140"/>
      <c r="N1753" s="140"/>
      <c r="O1753" s="140"/>
      <c r="P1753" s="140"/>
      <c r="Q1753" s="140"/>
      <c r="R1753" s="140"/>
      <c r="S1753" s="140"/>
      <c r="T1753" s="140"/>
      <c r="U1753" s="140"/>
      <c r="V1753" s="140"/>
      <c r="W1753" s="231"/>
      <c r="AT1753" s="60" t="s">
        <v>225</v>
      </c>
      <c r="AU1753" s="60" t="s">
        <v>93</v>
      </c>
      <c r="AV1753" s="13" t="s">
        <v>93</v>
      </c>
      <c r="AW1753" s="13" t="s">
        <v>38</v>
      </c>
      <c r="AX1753" s="13" t="s">
        <v>83</v>
      </c>
      <c r="AY1753" s="60" t="s">
        <v>216</v>
      </c>
    </row>
    <row r="1754" spans="1:51" s="13" customFormat="1" ht="12">
      <c r="A1754" s="140"/>
      <c r="B1754" s="141"/>
      <c r="C1754" s="140"/>
      <c r="D1754" s="137" t="s">
        <v>225</v>
      </c>
      <c r="E1754" s="142" t="s">
        <v>1</v>
      </c>
      <c r="F1754" s="143" t="s">
        <v>2285</v>
      </c>
      <c r="G1754" s="140"/>
      <c r="H1754" s="144">
        <v>0.95</v>
      </c>
      <c r="I1754" s="61"/>
      <c r="J1754" s="140"/>
      <c r="K1754" s="140"/>
      <c r="L1754" s="194"/>
      <c r="M1754" s="140"/>
      <c r="N1754" s="140"/>
      <c r="O1754" s="140"/>
      <c r="P1754" s="140"/>
      <c r="Q1754" s="140"/>
      <c r="R1754" s="140"/>
      <c r="S1754" s="140"/>
      <c r="T1754" s="140"/>
      <c r="U1754" s="140"/>
      <c r="V1754" s="140"/>
      <c r="W1754" s="231"/>
      <c r="AT1754" s="60" t="s">
        <v>225</v>
      </c>
      <c r="AU1754" s="60" t="s">
        <v>93</v>
      </c>
      <c r="AV1754" s="13" t="s">
        <v>93</v>
      </c>
      <c r="AW1754" s="13" t="s">
        <v>38</v>
      </c>
      <c r="AX1754" s="13" t="s">
        <v>83</v>
      </c>
      <c r="AY1754" s="60" t="s">
        <v>216</v>
      </c>
    </row>
    <row r="1755" spans="1:51" s="13" customFormat="1" ht="12">
      <c r="A1755" s="140"/>
      <c r="B1755" s="141"/>
      <c r="C1755" s="140"/>
      <c r="D1755" s="137" t="s">
        <v>225</v>
      </c>
      <c r="E1755" s="142" t="s">
        <v>1</v>
      </c>
      <c r="F1755" s="143" t="s">
        <v>2286</v>
      </c>
      <c r="G1755" s="140"/>
      <c r="H1755" s="144">
        <v>3.45</v>
      </c>
      <c r="I1755" s="61"/>
      <c r="J1755" s="140"/>
      <c r="K1755" s="140"/>
      <c r="L1755" s="194"/>
      <c r="M1755" s="140"/>
      <c r="N1755" s="140"/>
      <c r="O1755" s="140"/>
      <c r="P1755" s="140"/>
      <c r="Q1755" s="140"/>
      <c r="R1755" s="140"/>
      <c r="S1755" s="140"/>
      <c r="T1755" s="140"/>
      <c r="U1755" s="140"/>
      <c r="V1755" s="140"/>
      <c r="W1755" s="231"/>
      <c r="AT1755" s="60" t="s">
        <v>225</v>
      </c>
      <c r="AU1755" s="60" t="s">
        <v>93</v>
      </c>
      <c r="AV1755" s="13" t="s">
        <v>93</v>
      </c>
      <c r="AW1755" s="13" t="s">
        <v>38</v>
      </c>
      <c r="AX1755" s="13" t="s">
        <v>83</v>
      </c>
      <c r="AY1755" s="60" t="s">
        <v>216</v>
      </c>
    </row>
    <row r="1756" spans="1:51" s="13" customFormat="1" ht="12">
      <c r="A1756" s="140"/>
      <c r="B1756" s="141"/>
      <c r="C1756" s="140"/>
      <c r="D1756" s="137" t="s">
        <v>225</v>
      </c>
      <c r="E1756" s="142" t="s">
        <v>1</v>
      </c>
      <c r="F1756" s="143" t="s">
        <v>2287</v>
      </c>
      <c r="G1756" s="140"/>
      <c r="H1756" s="144">
        <v>9.2</v>
      </c>
      <c r="I1756" s="61"/>
      <c r="J1756" s="140"/>
      <c r="K1756" s="140"/>
      <c r="L1756" s="194"/>
      <c r="M1756" s="140"/>
      <c r="N1756" s="140"/>
      <c r="O1756" s="140"/>
      <c r="P1756" s="140"/>
      <c r="Q1756" s="140"/>
      <c r="R1756" s="140"/>
      <c r="S1756" s="140"/>
      <c r="T1756" s="140"/>
      <c r="U1756" s="140"/>
      <c r="V1756" s="140"/>
      <c r="W1756" s="231"/>
      <c r="AT1756" s="60" t="s">
        <v>225</v>
      </c>
      <c r="AU1756" s="60" t="s">
        <v>93</v>
      </c>
      <c r="AV1756" s="13" t="s">
        <v>93</v>
      </c>
      <c r="AW1756" s="13" t="s">
        <v>38</v>
      </c>
      <c r="AX1756" s="13" t="s">
        <v>83</v>
      </c>
      <c r="AY1756" s="60" t="s">
        <v>216</v>
      </c>
    </row>
    <row r="1757" spans="1:51" s="13" customFormat="1" ht="12">
      <c r="A1757" s="140"/>
      <c r="B1757" s="141"/>
      <c r="C1757" s="140"/>
      <c r="D1757" s="137" t="s">
        <v>225</v>
      </c>
      <c r="E1757" s="142" t="s">
        <v>1</v>
      </c>
      <c r="F1757" s="143" t="s">
        <v>2288</v>
      </c>
      <c r="G1757" s="140"/>
      <c r="H1757" s="144">
        <v>7.5</v>
      </c>
      <c r="I1757" s="61"/>
      <c r="J1757" s="140"/>
      <c r="K1757" s="140"/>
      <c r="L1757" s="194"/>
      <c r="M1757" s="140"/>
      <c r="N1757" s="140"/>
      <c r="O1757" s="140"/>
      <c r="P1757" s="140"/>
      <c r="Q1757" s="140"/>
      <c r="R1757" s="140"/>
      <c r="S1757" s="140"/>
      <c r="T1757" s="140"/>
      <c r="U1757" s="140"/>
      <c r="V1757" s="140"/>
      <c r="W1757" s="231"/>
      <c r="AT1757" s="60" t="s">
        <v>225</v>
      </c>
      <c r="AU1757" s="60" t="s">
        <v>93</v>
      </c>
      <c r="AV1757" s="13" t="s">
        <v>93</v>
      </c>
      <c r="AW1757" s="13" t="s">
        <v>38</v>
      </c>
      <c r="AX1757" s="13" t="s">
        <v>83</v>
      </c>
      <c r="AY1757" s="60" t="s">
        <v>216</v>
      </c>
    </row>
    <row r="1758" spans="1:51" s="13" customFormat="1" ht="12">
      <c r="A1758" s="140"/>
      <c r="B1758" s="141"/>
      <c r="C1758" s="140"/>
      <c r="D1758" s="137" t="s">
        <v>225</v>
      </c>
      <c r="E1758" s="142" t="s">
        <v>1</v>
      </c>
      <c r="F1758" s="143" t="s">
        <v>2289</v>
      </c>
      <c r="G1758" s="140"/>
      <c r="H1758" s="144">
        <v>10</v>
      </c>
      <c r="I1758" s="61"/>
      <c r="J1758" s="140"/>
      <c r="K1758" s="140"/>
      <c r="L1758" s="194"/>
      <c r="M1758" s="140"/>
      <c r="N1758" s="140"/>
      <c r="O1758" s="140"/>
      <c r="P1758" s="140"/>
      <c r="Q1758" s="140"/>
      <c r="R1758" s="140"/>
      <c r="S1758" s="140"/>
      <c r="T1758" s="140"/>
      <c r="U1758" s="140"/>
      <c r="V1758" s="140"/>
      <c r="W1758" s="231"/>
      <c r="AT1758" s="60" t="s">
        <v>225</v>
      </c>
      <c r="AU1758" s="60" t="s">
        <v>93</v>
      </c>
      <c r="AV1758" s="13" t="s">
        <v>93</v>
      </c>
      <c r="AW1758" s="13" t="s">
        <v>38</v>
      </c>
      <c r="AX1758" s="13" t="s">
        <v>83</v>
      </c>
      <c r="AY1758" s="60" t="s">
        <v>216</v>
      </c>
    </row>
    <row r="1759" spans="1:51" s="14" customFormat="1" ht="12">
      <c r="A1759" s="145"/>
      <c r="B1759" s="146"/>
      <c r="C1759" s="145"/>
      <c r="D1759" s="137" t="s">
        <v>225</v>
      </c>
      <c r="E1759" s="147" t="s">
        <v>1</v>
      </c>
      <c r="F1759" s="148" t="s">
        <v>229</v>
      </c>
      <c r="G1759" s="145"/>
      <c r="H1759" s="149">
        <v>43.95</v>
      </c>
      <c r="I1759" s="63"/>
      <c r="J1759" s="145"/>
      <c r="K1759" s="145"/>
      <c r="L1759" s="200"/>
      <c r="M1759" s="145"/>
      <c r="N1759" s="145"/>
      <c r="O1759" s="145"/>
      <c r="P1759" s="145"/>
      <c r="Q1759" s="145"/>
      <c r="R1759" s="145"/>
      <c r="S1759" s="145"/>
      <c r="T1759" s="145"/>
      <c r="U1759" s="145"/>
      <c r="V1759" s="145"/>
      <c r="W1759" s="235"/>
      <c r="AT1759" s="62" t="s">
        <v>225</v>
      </c>
      <c r="AU1759" s="62" t="s">
        <v>93</v>
      </c>
      <c r="AV1759" s="14" t="s">
        <v>223</v>
      </c>
      <c r="AW1759" s="14" t="s">
        <v>38</v>
      </c>
      <c r="AX1759" s="14" t="s">
        <v>91</v>
      </c>
      <c r="AY1759" s="62" t="s">
        <v>216</v>
      </c>
    </row>
    <row r="1760" spans="1:65" s="2" customFormat="1" ht="24.2" customHeight="1">
      <c r="A1760" s="83"/>
      <c r="B1760" s="84"/>
      <c r="C1760" s="252" t="s">
        <v>2290</v>
      </c>
      <c r="D1760" s="252" t="s">
        <v>295</v>
      </c>
      <c r="E1760" s="253" t="s">
        <v>2291</v>
      </c>
      <c r="F1760" s="254" t="s">
        <v>2292</v>
      </c>
      <c r="G1760" s="255" t="s">
        <v>323</v>
      </c>
      <c r="H1760" s="256">
        <v>66</v>
      </c>
      <c r="I1760" s="66"/>
      <c r="J1760" s="280">
        <f>ROUND(I1760*H1760,2)</f>
        <v>0</v>
      </c>
      <c r="K1760" s="254" t="s">
        <v>222</v>
      </c>
      <c r="L1760" s="281">
        <f>J1760</f>
        <v>0</v>
      </c>
      <c r="M1760" s="290"/>
      <c r="N1760" s="290"/>
      <c r="O1760" s="290"/>
      <c r="P1760" s="290"/>
      <c r="Q1760" s="290"/>
      <c r="R1760" s="290"/>
      <c r="S1760" s="290"/>
      <c r="T1760" s="290"/>
      <c r="U1760" s="290"/>
      <c r="V1760" s="290"/>
      <c r="W1760" s="291"/>
      <c r="X1760" s="26"/>
      <c r="Y1760" s="26"/>
      <c r="Z1760" s="26"/>
      <c r="AA1760" s="26"/>
      <c r="AB1760" s="26"/>
      <c r="AC1760" s="26"/>
      <c r="AD1760" s="26"/>
      <c r="AE1760" s="26"/>
      <c r="AR1760" s="58" t="s">
        <v>438</v>
      </c>
      <c r="AT1760" s="58" t="s">
        <v>295</v>
      </c>
      <c r="AU1760" s="58" t="s">
        <v>93</v>
      </c>
      <c r="AY1760" s="18" t="s">
        <v>216</v>
      </c>
      <c r="BE1760" s="59">
        <f>IF(N1760="základní",J1760,0)</f>
        <v>0</v>
      </c>
      <c r="BF1760" s="59">
        <f>IF(N1760="snížená",J1760,0)</f>
        <v>0</v>
      </c>
      <c r="BG1760" s="59">
        <f>IF(N1760="zákl. přenesená",J1760,0)</f>
        <v>0</v>
      </c>
      <c r="BH1760" s="59">
        <f>IF(N1760="sníž. přenesená",J1760,0)</f>
        <v>0</v>
      </c>
      <c r="BI1760" s="59">
        <f>IF(N1760="nulová",J1760,0)</f>
        <v>0</v>
      </c>
      <c r="BJ1760" s="18" t="s">
        <v>91</v>
      </c>
      <c r="BK1760" s="59">
        <f>ROUND(I1760*H1760,2)</f>
        <v>0</v>
      </c>
      <c r="BL1760" s="18" t="s">
        <v>312</v>
      </c>
      <c r="BM1760" s="58" t="s">
        <v>2293</v>
      </c>
    </row>
    <row r="1761" spans="1:65" s="2" customFormat="1" ht="24.2" customHeight="1">
      <c r="A1761" s="83"/>
      <c r="B1761" s="84"/>
      <c r="C1761" s="130" t="s">
        <v>2294</v>
      </c>
      <c r="D1761" s="130" t="s">
        <v>218</v>
      </c>
      <c r="E1761" s="131" t="s">
        <v>2295</v>
      </c>
      <c r="F1761" s="132" t="s">
        <v>2296</v>
      </c>
      <c r="G1761" s="133" t="s">
        <v>278</v>
      </c>
      <c r="H1761" s="134">
        <v>0.749</v>
      </c>
      <c r="I1761" s="57"/>
      <c r="J1761" s="187">
        <f>ROUND(I1761*H1761,2)</f>
        <v>0</v>
      </c>
      <c r="K1761" s="132" t="s">
        <v>222</v>
      </c>
      <c r="L1761" s="188">
        <f>J1761</f>
        <v>0</v>
      </c>
      <c r="M1761" s="217"/>
      <c r="N1761" s="217"/>
      <c r="O1761" s="217"/>
      <c r="P1761" s="217"/>
      <c r="Q1761" s="217"/>
      <c r="R1761" s="217"/>
      <c r="S1761" s="217"/>
      <c r="T1761" s="217"/>
      <c r="U1761" s="217"/>
      <c r="V1761" s="217"/>
      <c r="W1761" s="249"/>
      <c r="X1761" s="26"/>
      <c r="Y1761" s="26"/>
      <c r="Z1761" s="26"/>
      <c r="AA1761" s="26"/>
      <c r="AB1761" s="26"/>
      <c r="AC1761" s="26"/>
      <c r="AD1761" s="26"/>
      <c r="AE1761" s="26"/>
      <c r="AR1761" s="58" t="s">
        <v>312</v>
      </c>
      <c r="AT1761" s="58" t="s">
        <v>218</v>
      </c>
      <c r="AU1761" s="58" t="s">
        <v>93</v>
      </c>
      <c r="AY1761" s="18" t="s">
        <v>216</v>
      </c>
      <c r="BE1761" s="59">
        <f>IF(N1761="základní",J1761,0)</f>
        <v>0</v>
      </c>
      <c r="BF1761" s="59">
        <f>IF(N1761="snížená",J1761,0)</f>
        <v>0</v>
      </c>
      <c r="BG1761" s="59">
        <f>IF(N1761="zákl. přenesená",J1761,0)</f>
        <v>0</v>
      </c>
      <c r="BH1761" s="59">
        <f>IF(N1761="sníž. přenesená",J1761,0)</f>
        <v>0</v>
      </c>
      <c r="BI1761" s="59">
        <f>IF(N1761="nulová",J1761,0)</f>
        <v>0</v>
      </c>
      <c r="BJ1761" s="18" t="s">
        <v>91</v>
      </c>
      <c r="BK1761" s="59">
        <f>ROUND(I1761*H1761,2)</f>
        <v>0</v>
      </c>
      <c r="BL1761" s="18" t="s">
        <v>312</v>
      </c>
      <c r="BM1761" s="58" t="s">
        <v>2297</v>
      </c>
    </row>
    <row r="1762" spans="1:63" s="12" customFormat="1" ht="22.9" customHeight="1">
      <c r="A1762" s="125"/>
      <c r="B1762" s="126"/>
      <c r="C1762" s="125"/>
      <c r="D1762" s="127" t="s">
        <v>82</v>
      </c>
      <c r="E1762" s="129" t="s">
        <v>2298</v>
      </c>
      <c r="F1762" s="129" t="s">
        <v>2299</v>
      </c>
      <c r="G1762" s="125"/>
      <c r="H1762" s="125"/>
      <c r="I1762" s="54"/>
      <c r="J1762" s="186">
        <f>BK1762</f>
        <v>0</v>
      </c>
      <c r="K1762" s="125"/>
      <c r="L1762" s="183"/>
      <c r="M1762" s="216"/>
      <c r="N1762" s="216"/>
      <c r="O1762" s="216"/>
      <c r="P1762" s="216"/>
      <c r="Q1762" s="216"/>
      <c r="R1762" s="216"/>
      <c r="S1762" s="216"/>
      <c r="T1762" s="216"/>
      <c r="U1762" s="216"/>
      <c r="V1762" s="216"/>
      <c r="W1762" s="248"/>
      <c r="AR1762" s="53" t="s">
        <v>93</v>
      </c>
      <c r="AT1762" s="55" t="s">
        <v>82</v>
      </c>
      <c r="AU1762" s="55" t="s">
        <v>91</v>
      </c>
      <c r="AY1762" s="53" t="s">
        <v>216</v>
      </c>
      <c r="BK1762" s="56">
        <f>SUM(BK1763:BK1815)</f>
        <v>0</v>
      </c>
    </row>
    <row r="1763" spans="1:65" s="2" customFormat="1" ht="24.2" customHeight="1">
      <c r="A1763" s="83"/>
      <c r="B1763" s="84"/>
      <c r="C1763" s="130" t="s">
        <v>2300</v>
      </c>
      <c r="D1763" s="130" t="s">
        <v>218</v>
      </c>
      <c r="E1763" s="131" t="s">
        <v>2301</v>
      </c>
      <c r="F1763" s="132" t="s">
        <v>2302</v>
      </c>
      <c r="G1763" s="133" t="s">
        <v>221</v>
      </c>
      <c r="H1763" s="134">
        <v>22.275</v>
      </c>
      <c r="I1763" s="57"/>
      <c r="J1763" s="187">
        <f>ROUND(I1763*H1763,2)</f>
        <v>0</v>
      </c>
      <c r="K1763" s="132" t="s">
        <v>222</v>
      </c>
      <c r="L1763" s="188">
        <f>J1763</f>
        <v>0</v>
      </c>
      <c r="M1763" s="217"/>
      <c r="N1763" s="217"/>
      <c r="O1763" s="217"/>
      <c r="P1763" s="217"/>
      <c r="Q1763" s="217"/>
      <c r="R1763" s="217"/>
      <c r="S1763" s="217"/>
      <c r="T1763" s="217"/>
      <c r="U1763" s="217"/>
      <c r="V1763" s="217"/>
      <c r="W1763" s="249"/>
      <c r="X1763" s="26"/>
      <c r="Y1763" s="26"/>
      <c r="Z1763" s="26"/>
      <c r="AA1763" s="26"/>
      <c r="AB1763" s="26"/>
      <c r="AC1763" s="26"/>
      <c r="AD1763" s="26"/>
      <c r="AE1763" s="26"/>
      <c r="AR1763" s="58" t="s">
        <v>312</v>
      </c>
      <c r="AT1763" s="58" t="s">
        <v>218</v>
      </c>
      <c r="AU1763" s="58" t="s">
        <v>93</v>
      </c>
      <c r="AY1763" s="18" t="s">
        <v>216</v>
      </c>
      <c r="BE1763" s="59">
        <f>IF(N1763="základní",J1763,0)</f>
        <v>0</v>
      </c>
      <c r="BF1763" s="59">
        <f>IF(N1763="snížená",J1763,0)</f>
        <v>0</v>
      </c>
      <c r="BG1763" s="59">
        <f>IF(N1763="zákl. přenesená",J1763,0)</f>
        <v>0</v>
      </c>
      <c r="BH1763" s="59">
        <f>IF(N1763="sníž. přenesená",J1763,0)</f>
        <v>0</v>
      </c>
      <c r="BI1763" s="59">
        <f>IF(N1763="nulová",J1763,0)</f>
        <v>0</v>
      </c>
      <c r="BJ1763" s="18" t="s">
        <v>91</v>
      </c>
      <c r="BK1763" s="59">
        <f>ROUND(I1763*H1763,2)</f>
        <v>0</v>
      </c>
      <c r="BL1763" s="18" t="s">
        <v>312</v>
      </c>
      <c r="BM1763" s="58" t="s">
        <v>2303</v>
      </c>
    </row>
    <row r="1764" spans="1:51" s="13" customFormat="1" ht="12">
      <c r="A1764" s="140"/>
      <c r="B1764" s="141"/>
      <c r="C1764" s="140"/>
      <c r="D1764" s="137" t="s">
        <v>225</v>
      </c>
      <c r="E1764" s="142" t="s">
        <v>1</v>
      </c>
      <c r="F1764" s="143" t="s">
        <v>2304</v>
      </c>
      <c r="G1764" s="140"/>
      <c r="H1764" s="144">
        <v>0.826</v>
      </c>
      <c r="I1764" s="61"/>
      <c r="J1764" s="140"/>
      <c r="K1764" s="140"/>
      <c r="L1764" s="194"/>
      <c r="M1764" s="140"/>
      <c r="N1764" s="140"/>
      <c r="O1764" s="140"/>
      <c r="P1764" s="140"/>
      <c r="Q1764" s="140"/>
      <c r="R1764" s="140"/>
      <c r="S1764" s="140"/>
      <c r="T1764" s="140"/>
      <c r="U1764" s="140"/>
      <c r="V1764" s="140"/>
      <c r="W1764" s="231"/>
      <c r="AT1764" s="60" t="s">
        <v>225</v>
      </c>
      <c r="AU1764" s="60" t="s">
        <v>93</v>
      </c>
      <c r="AV1764" s="13" t="s">
        <v>93</v>
      </c>
      <c r="AW1764" s="13" t="s">
        <v>38</v>
      </c>
      <c r="AX1764" s="13" t="s">
        <v>83</v>
      </c>
      <c r="AY1764" s="60" t="s">
        <v>216</v>
      </c>
    </row>
    <row r="1765" spans="1:51" s="13" customFormat="1" ht="12">
      <c r="A1765" s="140"/>
      <c r="B1765" s="141"/>
      <c r="C1765" s="140"/>
      <c r="D1765" s="137" t="s">
        <v>225</v>
      </c>
      <c r="E1765" s="142" t="s">
        <v>1</v>
      </c>
      <c r="F1765" s="143" t="s">
        <v>2305</v>
      </c>
      <c r="G1765" s="140"/>
      <c r="H1765" s="144">
        <v>5.782</v>
      </c>
      <c r="I1765" s="61"/>
      <c r="J1765" s="140"/>
      <c r="K1765" s="140"/>
      <c r="L1765" s="194"/>
      <c r="M1765" s="140"/>
      <c r="N1765" s="140"/>
      <c r="O1765" s="140"/>
      <c r="P1765" s="140"/>
      <c r="Q1765" s="140"/>
      <c r="R1765" s="140"/>
      <c r="S1765" s="140"/>
      <c r="T1765" s="140"/>
      <c r="U1765" s="140"/>
      <c r="V1765" s="140"/>
      <c r="W1765" s="231"/>
      <c r="AT1765" s="60" t="s">
        <v>225</v>
      </c>
      <c r="AU1765" s="60" t="s">
        <v>93</v>
      </c>
      <c r="AV1765" s="13" t="s">
        <v>93</v>
      </c>
      <c r="AW1765" s="13" t="s">
        <v>38</v>
      </c>
      <c r="AX1765" s="13" t="s">
        <v>83</v>
      </c>
      <c r="AY1765" s="60" t="s">
        <v>216</v>
      </c>
    </row>
    <row r="1766" spans="1:51" s="13" customFormat="1" ht="12">
      <c r="A1766" s="140"/>
      <c r="B1766" s="141"/>
      <c r="C1766" s="140"/>
      <c r="D1766" s="137" t="s">
        <v>225</v>
      </c>
      <c r="E1766" s="142" t="s">
        <v>1</v>
      </c>
      <c r="F1766" s="143" t="s">
        <v>2306</v>
      </c>
      <c r="G1766" s="140"/>
      <c r="H1766" s="144">
        <v>0.39</v>
      </c>
      <c r="I1766" s="61"/>
      <c r="J1766" s="140"/>
      <c r="K1766" s="140"/>
      <c r="L1766" s="194"/>
      <c r="M1766" s="140"/>
      <c r="N1766" s="140"/>
      <c r="O1766" s="140"/>
      <c r="P1766" s="140"/>
      <c r="Q1766" s="140"/>
      <c r="R1766" s="140"/>
      <c r="S1766" s="140"/>
      <c r="T1766" s="140"/>
      <c r="U1766" s="140"/>
      <c r="V1766" s="140"/>
      <c r="W1766" s="231"/>
      <c r="AT1766" s="60" t="s">
        <v>225</v>
      </c>
      <c r="AU1766" s="60" t="s">
        <v>93</v>
      </c>
      <c r="AV1766" s="13" t="s">
        <v>93</v>
      </c>
      <c r="AW1766" s="13" t="s">
        <v>38</v>
      </c>
      <c r="AX1766" s="13" t="s">
        <v>83</v>
      </c>
      <c r="AY1766" s="60" t="s">
        <v>216</v>
      </c>
    </row>
    <row r="1767" spans="1:51" s="13" customFormat="1" ht="12">
      <c r="A1767" s="140"/>
      <c r="B1767" s="141"/>
      <c r="C1767" s="140"/>
      <c r="D1767" s="137" t="s">
        <v>225</v>
      </c>
      <c r="E1767" s="142" t="s">
        <v>1</v>
      </c>
      <c r="F1767" s="143" t="s">
        <v>2307</v>
      </c>
      <c r="G1767" s="140"/>
      <c r="H1767" s="144">
        <v>4.13</v>
      </c>
      <c r="I1767" s="61"/>
      <c r="J1767" s="140"/>
      <c r="K1767" s="140"/>
      <c r="L1767" s="194"/>
      <c r="M1767" s="140"/>
      <c r="N1767" s="140"/>
      <c r="O1767" s="140"/>
      <c r="P1767" s="140"/>
      <c r="Q1767" s="140"/>
      <c r="R1767" s="140"/>
      <c r="S1767" s="140"/>
      <c r="T1767" s="140"/>
      <c r="U1767" s="140"/>
      <c r="V1767" s="140"/>
      <c r="W1767" s="231"/>
      <c r="AT1767" s="60" t="s">
        <v>225</v>
      </c>
      <c r="AU1767" s="60" t="s">
        <v>93</v>
      </c>
      <c r="AV1767" s="13" t="s">
        <v>93</v>
      </c>
      <c r="AW1767" s="13" t="s">
        <v>38</v>
      </c>
      <c r="AX1767" s="13" t="s">
        <v>83</v>
      </c>
      <c r="AY1767" s="60" t="s">
        <v>216</v>
      </c>
    </row>
    <row r="1768" spans="1:51" s="13" customFormat="1" ht="12">
      <c r="A1768" s="140"/>
      <c r="B1768" s="141"/>
      <c r="C1768" s="140"/>
      <c r="D1768" s="137" t="s">
        <v>225</v>
      </c>
      <c r="E1768" s="142" t="s">
        <v>1</v>
      </c>
      <c r="F1768" s="143" t="s">
        <v>2308</v>
      </c>
      <c r="G1768" s="140"/>
      <c r="H1768" s="144">
        <v>0.713</v>
      </c>
      <c r="I1768" s="61"/>
      <c r="J1768" s="140"/>
      <c r="K1768" s="140"/>
      <c r="L1768" s="194"/>
      <c r="M1768" s="140"/>
      <c r="N1768" s="140"/>
      <c r="O1768" s="140"/>
      <c r="P1768" s="140"/>
      <c r="Q1768" s="140"/>
      <c r="R1768" s="140"/>
      <c r="S1768" s="140"/>
      <c r="T1768" s="140"/>
      <c r="U1768" s="140"/>
      <c r="V1768" s="140"/>
      <c r="W1768" s="231"/>
      <c r="AT1768" s="60" t="s">
        <v>225</v>
      </c>
      <c r="AU1768" s="60" t="s">
        <v>93</v>
      </c>
      <c r="AV1768" s="13" t="s">
        <v>93</v>
      </c>
      <c r="AW1768" s="13" t="s">
        <v>38</v>
      </c>
      <c r="AX1768" s="13" t="s">
        <v>83</v>
      </c>
      <c r="AY1768" s="60" t="s">
        <v>216</v>
      </c>
    </row>
    <row r="1769" spans="1:51" s="13" customFormat="1" ht="12">
      <c r="A1769" s="140"/>
      <c r="B1769" s="141"/>
      <c r="C1769" s="140"/>
      <c r="D1769" s="137" t="s">
        <v>225</v>
      </c>
      <c r="E1769" s="142" t="s">
        <v>1</v>
      </c>
      <c r="F1769" s="143" t="s">
        <v>2309</v>
      </c>
      <c r="G1769" s="140"/>
      <c r="H1769" s="144">
        <v>2.926</v>
      </c>
      <c r="I1769" s="61"/>
      <c r="J1769" s="140"/>
      <c r="K1769" s="140"/>
      <c r="L1769" s="194"/>
      <c r="M1769" s="140"/>
      <c r="N1769" s="140"/>
      <c r="O1769" s="140"/>
      <c r="P1769" s="140"/>
      <c r="Q1769" s="140"/>
      <c r="R1769" s="140"/>
      <c r="S1769" s="140"/>
      <c r="T1769" s="140"/>
      <c r="U1769" s="140"/>
      <c r="V1769" s="140"/>
      <c r="W1769" s="231"/>
      <c r="AT1769" s="60" t="s">
        <v>225</v>
      </c>
      <c r="AU1769" s="60" t="s">
        <v>93</v>
      </c>
      <c r="AV1769" s="13" t="s">
        <v>93</v>
      </c>
      <c r="AW1769" s="13" t="s">
        <v>38</v>
      </c>
      <c r="AX1769" s="13" t="s">
        <v>83</v>
      </c>
      <c r="AY1769" s="60" t="s">
        <v>216</v>
      </c>
    </row>
    <row r="1770" spans="1:51" s="13" customFormat="1" ht="12">
      <c r="A1770" s="140"/>
      <c r="B1770" s="141"/>
      <c r="C1770" s="140"/>
      <c r="D1770" s="137" t="s">
        <v>225</v>
      </c>
      <c r="E1770" s="142" t="s">
        <v>1</v>
      </c>
      <c r="F1770" s="143" t="s">
        <v>2310</v>
      </c>
      <c r="G1770" s="140"/>
      <c r="H1770" s="144">
        <v>0.713</v>
      </c>
      <c r="I1770" s="61"/>
      <c r="J1770" s="140"/>
      <c r="K1770" s="140"/>
      <c r="L1770" s="194"/>
      <c r="M1770" s="140"/>
      <c r="N1770" s="140"/>
      <c r="O1770" s="140"/>
      <c r="P1770" s="140"/>
      <c r="Q1770" s="140"/>
      <c r="R1770" s="140"/>
      <c r="S1770" s="140"/>
      <c r="T1770" s="140"/>
      <c r="U1770" s="140"/>
      <c r="V1770" s="140"/>
      <c r="W1770" s="231"/>
      <c r="AT1770" s="60" t="s">
        <v>225</v>
      </c>
      <c r="AU1770" s="60" t="s">
        <v>93</v>
      </c>
      <c r="AV1770" s="13" t="s">
        <v>93</v>
      </c>
      <c r="AW1770" s="13" t="s">
        <v>38</v>
      </c>
      <c r="AX1770" s="13" t="s">
        <v>83</v>
      </c>
      <c r="AY1770" s="60" t="s">
        <v>216</v>
      </c>
    </row>
    <row r="1771" spans="1:51" s="13" customFormat="1" ht="12">
      <c r="A1771" s="140"/>
      <c r="B1771" s="141"/>
      <c r="C1771" s="140"/>
      <c r="D1771" s="137" t="s">
        <v>225</v>
      </c>
      <c r="E1771" s="142" t="s">
        <v>1</v>
      </c>
      <c r="F1771" s="143" t="s">
        <v>2311</v>
      </c>
      <c r="G1771" s="140"/>
      <c r="H1771" s="144">
        <v>1.463</v>
      </c>
      <c r="I1771" s="61"/>
      <c r="J1771" s="140"/>
      <c r="K1771" s="140"/>
      <c r="L1771" s="194"/>
      <c r="M1771" s="140"/>
      <c r="N1771" s="140"/>
      <c r="O1771" s="140"/>
      <c r="P1771" s="140"/>
      <c r="Q1771" s="140"/>
      <c r="R1771" s="140"/>
      <c r="S1771" s="140"/>
      <c r="T1771" s="140"/>
      <c r="U1771" s="140"/>
      <c r="V1771" s="140"/>
      <c r="W1771" s="231"/>
      <c r="AT1771" s="60" t="s">
        <v>225</v>
      </c>
      <c r="AU1771" s="60" t="s">
        <v>93</v>
      </c>
      <c r="AV1771" s="13" t="s">
        <v>93</v>
      </c>
      <c r="AW1771" s="13" t="s">
        <v>38</v>
      </c>
      <c r="AX1771" s="13" t="s">
        <v>83</v>
      </c>
      <c r="AY1771" s="60" t="s">
        <v>216</v>
      </c>
    </row>
    <row r="1772" spans="1:51" s="13" customFormat="1" ht="12">
      <c r="A1772" s="140"/>
      <c r="B1772" s="141"/>
      <c r="C1772" s="140"/>
      <c r="D1772" s="137" t="s">
        <v>225</v>
      </c>
      <c r="E1772" s="142" t="s">
        <v>1</v>
      </c>
      <c r="F1772" s="143" t="s">
        <v>2312</v>
      </c>
      <c r="G1772" s="140"/>
      <c r="H1772" s="144">
        <v>0.789</v>
      </c>
      <c r="I1772" s="61"/>
      <c r="J1772" s="140"/>
      <c r="K1772" s="140"/>
      <c r="L1772" s="194"/>
      <c r="M1772" s="140"/>
      <c r="N1772" s="140"/>
      <c r="O1772" s="140"/>
      <c r="P1772" s="140"/>
      <c r="Q1772" s="140"/>
      <c r="R1772" s="140"/>
      <c r="S1772" s="140"/>
      <c r="T1772" s="140"/>
      <c r="U1772" s="140"/>
      <c r="V1772" s="140"/>
      <c r="W1772" s="231"/>
      <c r="AT1772" s="60" t="s">
        <v>225</v>
      </c>
      <c r="AU1772" s="60" t="s">
        <v>93</v>
      </c>
      <c r="AV1772" s="13" t="s">
        <v>93</v>
      </c>
      <c r="AW1772" s="13" t="s">
        <v>38</v>
      </c>
      <c r="AX1772" s="13" t="s">
        <v>83</v>
      </c>
      <c r="AY1772" s="60" t="s">
        <v>216</v>
      </c>
    </row>
    <row r="1773" spans="1:51" s="13" customFormat="1" ht="12">
      <c r="A1773" s="140"/>
      <c r="B1773" s="141"/>
      <c r="C1773" s="140"/>
      <c r="D1773" s="137" t="s">
        <v>225</v>
      </c>
      <c r="E1773" s="142" t="s">
        <v>1</v>
      </c>
      <c r="F1773" s="143" t="s">
        <v>2313</v>
      </c>
      <c r="G1773" s="140"/>
      <c r="H1773" s="144">
        <v>4.543</v>
      </c>
      <c r="I1773" s="61"/>
      <c r="J1773" s="140"/>
      <c r="K1773" s="140"/>
      <c r="L1773" s="194"/>
      <c r="M1773" s="140"/>
      <c r="N1773" s="140"/>
      <c r="O1773" s="140"/>
      <c r="P1773" s="140"/>
      <c r="Q1773" s="140"/>
      <c r="R1773" s="140"/>
      <c r="S1773" s="140"/>
      <c r="T1773" s="140"/>
      <c r="U1773" s="140"/>
      <c r="V1773" s="140"/>
      <c r="W1773" s="231"/>
      <c r="AT1773" s="60" t="s">
        <v>225</v>
      </c>
      <c r="AU1773" s="60" t="s">
        <v>93</v>
      </c>
      <c r="AV1773" s="13" t="s">
        <v>93</v>
      </c>
      <c r="AW1773" s="13" t="s">
        <v>38</v>
      </c>
      <c r="AX1773" s="13" t="s">
        <v>83</v>
      </c>
      <c r="AY1773" s="60" t="s">
        <v>216</v>
      </c>
    </row>
    <row r="1774" spans="1:51" s="14" customFormat="1" ht="12">
      <c r="A1774" s="145"/>
      <c r="B1774" s="146"/>
      <c r="C1774" s="145"/>
      <c r="D1774" s="137" t="s">
        <v>225</v>
      </c>
      <c r="E1774" s="147" t="s">
        <v>1</v>
      </c>
      <c r="F1774" s="148" t="s">
        <v>229</v>
      </c>
      <c r="G1774" s="145"/>
      <c r="H1774" s="149">
        <v>22.275</v>
      </c>
      <c r="I1774" s="63"/>
      <c r="J1774" s="145"/>
      <c r="K1774" s="145"/>
      <c r="L1774" s="200"/>
      <c r="M1774" s="145"/>
      <c r="N1774" s="145"/>
      <c r="O1774" s="145"/>
      <c r="P1774" s="145"/>
      <c r="Q1774" s="145"/>
      <c r="R1774" s="145"/>
      <c r="S1774" s="145"/>
      <c r="T1774" s="145"/>
      <c r="U1774" s="145"/>
      <c r="V1774" s="145"/>
      <c r="W1774" s="235"/>
      <c r="AT1774" s="62" t="s">
        <v>225</v>
      </c>
      <c r="AU1774" s="62" t="s">
        <v>93</v>
      </c>
      <c r="AV1774" s="14" t="s">
        <v>223</v>
      </c>
      <c r="AW1774" s="14" t="s">
        <v>38</v>
      </c>
      <c r="AX1774" s="14" t="s">
        <v>91</v>
      </c>
      <c r="AY1774" s="62" t="s">
        <v>216</v>
      </c>
    </row>
    <row r="1775" spans="1:65" s="2" customFormat="1" ht="24.2" customHeight="1">
      <c r="A1775" s="83"/>
      <c r="B1775" s="84"/>
      <c r="C1775" s="252" t="s">
        <v>2314</v>
      </c>
      <c r="D1775" s="252" t="s">
        <v>295</v>
      </c>
      <c r="E1775" s="253" t="s">
        <v>2315</v>
      </c>
      <c r="F1775" s="254" t="s">
        <v>2316</v>
      </c>
      <c r="G1775" s="255" t="s">
        <v>221</v>
      </c>
      <c r="H1775" s="256">
        <v>24.503</v>
      </c>
      <c r="I1775" s="66"/>
      <c r="J1775" s="280">
        <f>ROUND(I1775*H1775,2)</f>
        <v>0</v>
      </c>
      <c r="K1775" s="254" t="s">
        <v>222</v>
      </c>
      <c r="L1775" s="281">
        <f>J1775</f>
        <v>0</v>
      </c>
      <c r="M1775" s="290"/>
      <c r="N1775" s="290"/>
      <c r="O1775" s="290"/>
      <c r="P1775" s="290"/>
      <c r="Q1775" s="290"/>
      <c r="R1775" s="290"/>
      <c r="S1775" s="290"/>
      <c r="T1775" s="290"/>
      <c r="U1775" s="290"/>
      <c r="V1775" s="290"/>
      <c r="W1775" s="291"/>
      <c r="X1775" s="26"/>
      <c r="Y1775" s="26"/>
      <c r="Z1775" s="26"/>
      <c r="AA1775" s="26"/>
      <c r="AB1775" s="26"/>
      <c r="AC1775" s="26"/>
      <c r="AD1775" s="26"/>
      <c r="AE1775" s="26"/>
      <c r="AR1775" s="58" t="s">
        <v>438</v>
      </c>
      <c r="AT1775" s="58" t="s">
        <v>295</v>
      </c>
      <c r="AU1775" s="58" t="s">
        <v>93</v>
      </c>
      <c r="AY1775" s="18" t="s">
        <v>216</v>
      </c>
      <c r="BE1775" s="59">
        <f>IF(N1775="základní",J1775,0)</f>
        <v>0</v>
      </c>
      <c r="BF1775" s="59">
        <f>IF(N1775="snížená",J1775,0)</f>
        <v>0</v>
      </c>
      <c r="BG1775" s="59">
        <f>IF(N1775="zákl. přenesená",J1775,0)</f>
        <v>0</v>
      </c>
      <c r="BH1775" s="59">
        <f>IF(N1775="sníž. přenesená",J1775,0)</f>
        <v>0</v>
      </c>
      <c r="BI1775" s="59">
        <f>IF(N1775="nulová",J1775,0)</f>
        <v>0</v>
      </c>
      <c r="BJ1775" s="18" t="s">
        <v>91</v>
      </c>
      <c r="BK1775" s="59">
        <f>ROUND(I1775*H1775,2)</f>
        <v>0</v>
      </c>
      <c r="BL1775" s="18" t="s">
        <v>312</v>
      </c>
      <c r="BM1775" s="58" t="s">
        <v>2317</v>
      </c>
    </row>
    <row r="1776" spans="1:51" s="13" customFormat="1" ht="12">
      <c r="A1776" s="140"/>
      <c r="B1776" s="141"/>
      <c r="C1776" s="140"/>
      <c r="D1776" s="137" t="s">
        <v>225</v>
      </c>
      <c r="E1776" s="140"/>
      <c r="F1776" s="143" t="s">
        <v>2318</v>
      </c>
      <c r="G1776" s="140"/>
      <c r="H1776" s="144">
        <v>24.503</v>
      </c>
      <c r="I1776" s="61"/>
      <c r="J1776" s="140"/>
      <c r="K1776" s="140"/>
      <c r="L1776" s="194"/>
      <c r="M1776" s="140"/>
      <c r="N1776" s="140"/>
      <c r="O1776" s="140"/>
      <c r="P1776" s="140"/>
      <c r="Q1776" s="140"/>
      <c r="R1776" s="140"/>
      <c r="S1776" s="140"/>
      <c r="T1776" s="140"/>
      <c r="U1776" s="140"/>
      <c r="V1776" s="140"/>
      <c r="W1776" s="231"/>
      <c r="AT1776" s="60" t="s">
        <v>225</v>
      </c>
      <c r="AU1776" s="60" t="s">
        <v>93</v>
      </c>
      <c r="AV1776" s="13" t="s">
        <v>93</v>
      </c>
      <c r="AW1776" s="13" t="s">
        <v>3</v>
      </c>
      <c r="AX1776" s="13" t="s">
        <v>91</v>
      </c>
      <c r="AY1776" s="60" t="s">
        <v>216</v>
      </c>
    </row>
    <row r="1777" spans="1:65" s="2" customFormat="1" ht="24.2" customHeight="1">
      <c r="A1777" s="83"/>
      <c r="B1777" s="84"/>
      <c r="C1777" s="130" t="s">
        <v>2319</v>
      </c>
      <c r="D1777" s="130" t="s">
        <v>218</v>
      </c>
      <c r="E1777" s="131" t="s">
        <v>2320</v>
      </c>
      <c r="F1777" s="132" t="s">
        <v>2321</v>
      </c>
      <c r="G1777" s="133" t="s">
        <v>237</v>
      </c>
      <c r="H1777" s="134">
        <v>115.12</v>
      </c>
      <c r="I1777" s="57"/>
      <c r="J1777" s="187">
        <f>ROUND(I1777*H1777,2)</f>
        <v>0</v>
      </c>
      <c r="K1777" s="132" t="s">
        <v>222</v>
      </c>
      <c r="L1777" s="188">
        <f>J1777</f>
        <v>0</v>
      </c>
      <c r="M1777" s="217"/>
      <c r="N1777" s="217"/>
      <c r="O1777" s="217"/>
      <c r="P1777" s="217"/>
      <c r="Q1777" s="217"/>
      <c r="R1777" s="217"/>
      <c r="S1777" s="217"/>
      <c r="T1777" s="217"/>
      <c r="U1777" s="217"/>
      <c r="V1777" s="217"/>
      <c r="W1777" s="249"/>
      <c r="X1777" s="26"/>
      <c r="Y1777" s="26"/>
      <c r="Z1777" s="26"/>
      <c r="AA1777" s="26"/>
      <c r="AB1777" s="26"/>
      <c r="AC1777" s="26"/>
      <c r="AD1777" s="26"/>
      <c r="AE1777" s="26"/>
      <c r="AR1777" s="58" t="s">
        <v>312</v>
      </c>
      <c r="AT1777" s="58" t="s">
        <v>218</v>
      </c>
      <c r="AU1777" s="58" t="s">
        <v>93</v>
      </c>
      <c r="AY1777" s="18" t="s">
        <v>216</v>
      </c>
      <c r="BE1777" s="59">
        <f>IF(N1777="základní",J1777,0)</f>
        <v>0</v>
      </c>
      <c r="BF1777" s="59">
        <f>IF(N1777="snížená",J1777,0)</f>
        <v>0</v>
      </c>
      <c r="BG1777" s="59">
        <f>IF(N1777="zákl. přenesená",J1777,0)</f>
        <v>0</v>
      </c>
      <c r="BH1777" s="59">
        <f>IF(N1777="sníž. přenesená",J1777,0)</f>
        <v>0</v>
      </c>
      <c r="BI1777" s="59">
        <f>IF(N1777="nulová",J1777,0)</f>
        <v>0</v>
      </c>
      <c r="BJ1777" s="18" t="s">
        <v>91</v>
      </c>
      <c r="BK1777" s="59">
        <f>ROUND(I1777*H1777,2)</f>
        <v>0</v>
      </c>
      <c r="BL1777" s="18" t="s">
        <v>312</v>
      </c>
      <c r="BM1777" s="58" t="s">
        <v>2322</v>
      </c>
    </row>
    <row r="1778" spans="1:51" s="13" customFormat="1" ht="12">
      <c r="A1778" s="140"/>
      <c r="B1778" s="141"/>
      <c r="C1778" s="140"/>
      <c r="D1778" s="137" t="s">
        <v>225</v>
      </c>
      <c r="E1778" s="142" t="s">
        <v>1</v>
      </c>
      <c r="F1778" s="143" t="s">
        <v>2323</v>
      </c>
      <c r="G1778" s="140"/>
      <c r="H1778" s="144">
        <v>3.76</v>
      </c>
      <c r="I1778" s="61"/>
      <c r="J1778" s="140"/>
      <c r="K1778" s="140"/>
      <c r="L1778" s="194"/>
      <c r="M1778" s="140"/>
      <c r="N1778" s="140"/>
      <c r="O1778" s="140"/>
      <c r="P1778" s="140"/>
      <c r="Q1778" s="140"/>
      <c r="R1778" s="140"/>
      <c r="S1778" s="140"/>
      <c r="T1778" s="140"/>
      <c r="U1778" s="140"/>
      <c r="V1778" s="140"/>
      <c r="W1778" s="231"/>
      <c r="AT1778" s="60" t="s">
        <v>225</v>
      </c>
      <c r="AU1778" s="60" t="s">
        <v>93</v>
      </c>
      <c r="AV1778" s="13" t="s">
        <v>93</v>
      </c>
      <c r="AW1778" s="13" t="s">
        <v>38</v>
      </c>
      <c r="AX1778" s="13" t="s">
        <v>83</v>
      </c>
      <c r="AY1778" s="60" t="s">
        <v>216</v>
      </c>
    </row>
    <row r="1779" spans="1:51" s="13" customFormat="1" ht="12">
      <c r="A1779" s="140"/>
      <c r="B1779" s="141"/>
      <c r="C1779" s="140"/>
      <c r="D1779" s="137" t="s">
        <v>225</v>
      </c>
      <c r="E1779" s="142" t="s">
        <v>1</v>
      </c>
      <c r="F1779" s="143" t="s">
        <v>2324</v>
      </c>
      <c r="G1779" s="140"/>
      <c r="H1779" s="144">
        <v>26.32</v>
      </c>
      <c r="I1779" s="61"/>
      <c r="J1779" s="140"/>
      <c r="K1779" s="140"/>
      <c r="L1779" s="194"/>
      <c r="M1779" s="140"/>
      <c r="N1779" s="140"/>
      <c r="O1779" s="140"/>
      <c r="P1779" s="140"/>
      <c r="Q1779" s="140"/>
      <c r="R1779" s="140"/>
      <c r="S1779" s="140"/>
      <c r="T1779" s="140"/>
      <c r="U1779" s="140"/>
      <c r="V1779" s="140"/>
      <c r="W1779" s="231"/>
      <c r="AT1779" s="60" t="s">
        <v>225</v>
      </c>
      <c r="AU1779" s="60" t="s">
        <v>93</v>
      </c>
      <c r="AV1779" s="13" t="s">
        <v>93</v>
      </c>
      <c r="AW1779" s="13" t="s">
        <v>38</v>
      </c>
      <c r="AX1779" s="13" t="s">
        <v>83</v>
      </c>
      <c r="AY1779" s="60" t="s">
        <v>216</v>
      </c>
    </row>
    <row r="1780" spans="1:51" s="13" customFormat="1" ht="12">
      <c r="A1780" s="140"/>
      <c r="B1780" s="141"/>
      <c r="C1780" s="140"/>
      <c r="D1780" s="137" t="s">
        <v>225</v>
      </c>
      <c r="E1780" s="142" t="s">
        <v>1</v>
      </c>
      <c r="F1780" s="143" t="s">
        <v>2325</v>
      </c>
      <c r="G1780" s="140"/>
      <c r="H1780" s="144">
        <v>2.56</v>
      </c>
      <c r="I1780" s="61"/>
      <c r="J1780" s="140"/>
      <c r="K1780" s="140"/>
      <c r="L1780" s="194"/>
      <c r="M1780" s="140"/>
      <c r="N1780" s="140"/>
      <c r="O1780" s="140"/>
      <c r="P1780" s="140"/>
      <c r="Q1780" s="140"/>
      <c r="R1780" s="140"/>
      <c r="S1780" s="140"/>
      <c r="T1780" s="140"/>
      <c r="U1780" s="140"/>
      <c r="V1780" s="140"/>
      <c r="W1780" s="231"/>
      <c r="AT1780" s="60" t="s">
        <v>225</v>
      </c>
      <c r="AU1780" s="60" t="s">
        <v>93</v>
      </c>
      <c r="AV1780" s="13" t="s">
        <v>93</v>
      </c>
      <c r="AW1780" s="13" t="s">
        <v>38</v>
      </c>
      <c r="AX1780" s="13" t="s">
        <v>83</v>
      </c>
      <c r="AY1780" s="60" t="s">
        <v>216</v>
      </c>
    </row>
    <row r="1781" spans="1:51" s="13" customFormat="1" ht="12">
      <c r="A1781" s="140"/>
      <c r="B1781" s="141"/>
      <c r="C1781" s="140"/>
      <c r="D1781" s="137" t="s">
        <v>225</v>
      </c>
      <c r="E1781" s="142" t="s">
        <v>1</v>
      </c>
      <c r="F1781" s="143" t="s">
        <v>2326</v>
      </c>
      <c r="G1781" s="140"/>
      <c r="H1781" s="144">
        <v>23.52</v>
      </c>
      <c r="I1781" s="61"/>
      <c r="J1781" s="140"/>
      <c r="K1781" s="140"/>
      <c r="L1781" s="194"/>
      <c r="M1781" s="140"/>
      <c r="N1781" s="140"/>
      <c r="O1781" s="140"/>
      <c r="P1781" s="140"/>
      <c r="Q1781" s="140"/>
      <c r="R1781" s="140"/>
      <c r="S1781" s="140"/>
      <c r="T1781" s="140"/>
      <c r="U1781" s="140"/>
      <c r="V1781" s="140"/>
      <c r="W1781" s="231"/>
      <c r="AT1781" s="60" t="s">
        <v>225</v>
      </c>
      <c r="AU1781" s="60" t="s">
        <v>93</v>
      </c>
      <c r="AV1781" s="13" t="s">
        <v>93</v>
      </c>
      <c r="AW1781" s="13" t="s">
        <v>38</v>
      </c>
      <c r="AX1781" s="13" t="s">
        <v>83</v>
      </c>
      <c r="AY1781" s="60" t="s">
        <v>216</v>
      </c>
    </row>
    <row r="1782" spans="1:51" s="13" customFormat="1" ht="12">
      <c r="A1782" s="140"/>
      <c r="B1782" s="141"/>
      <c r="C1782" s="140"/>
      <c r="D1782" s="137" t="s">
        <v>225</v>
      </c>
      <c r="E1782" s="142" t="s">
        <v>1</v>
      </c>
      <c r="F1782" s="143" t="s">
        <v>2327</v>
      </c>
      <c r="G1782" s="140"/>
      <c r="H1782" s="144">
        <v>3.54</v>
      </c>
      <c r="I1782" s="61"/>
      <c r="J1782" s="140"/>
      <c r="K1782" s="140"/>
      <c r="L1782" s="194"/>
      <c r="M1782" s="140"/>
      <c r="N1782" s="140"/>
      <c r="O1782" s="140"/>
      <c r="P1782" s="140"/>
      <c r="Q1782" s="140"/>
      <c r="R1782" s="140"/>
      <c r="S1782" s="140"/>
      <c r="T1782" s="140"/>
      <c r="U1782" s="140"/>
      <c r="V1782" s="140"/>
      <c r="W1782" s="231"/>
      <c r="AT1782" s="60" t="s">
        <v>225</v>
      </c>
      <c r="AU1782" s="60" t="s">
        <v>93</v>
      </c>
      <c r="AV1782" s="13" t="s">
        <v>93</v>
      </c>
      <c r="AW1782" s="13" t="s">
        <v>38</v>
      </c>
      <c r="AX1782" s="13" t="s">
        <v>83</v>
      </c>
      <c r="AY1782" s="60" t="s">
        <v>216</v>
      </c>
    </row>
    <row r="1783" spans="1:51" s="13" customFormat="1" ht="12">
      <c r="A1783" s="140"/>
      <c r="B1783" s="141"/>
      <c r="C1783" s="140"/>
      <c r="D1783" s="137" t="s">
        <v>225</v>
      </c>
      <c r="E1783" s="142" t="s">
        <v>1</v>
      </c>
      <c r="F1783" s="143" t="s">
        <v>2328</v>
      </c>
      <c r="G1783" s="140"/>
      <c r="H1783" s="144">
        <v>14.4</v>
      </c>
      <c r="I1783" s="61"/>
      <c r="J1783" s="140"/>
      <c r="K1783" s="140"/>
      <c r="L1783" s="194"/>
      <c r="M1783" s="140"/>
      <c r="N1783" s="140"/>
      <c r="O1783" s="140"/>
      <c r="P1783" s="140"/>
      <c r="Q1783" s="140"/>
      <c r="R1783" s="140"/>
      <c r="S1783" s="140"/>
      <c r="T1783" s="140"/>
      <c r="U1783" s="140"/>
      <c r="V1783" s="140"/>
      <c r="W1783" s="231"/>
      <c r="AT1783" s="60" t="s">
        <v>225</v>
      </c>
      <c r="AU1783" s="60" t="s">
        <v>93</v>
      </c>
      <c r="AV1783" s="13" t="s">
        <v>93</v>
      </c>
      <c r="AW1783" s="13" t="s">
        <v>38</v>
      </c>
      <c r="AX1783" s="13" t="s">
        <v>83</v>
      </c>
      <c r="AY1783" s="60" t="s">
        <v>216</v>
      </c>
    </row>
    <row r="1784" spans="1:51" s="13" customFormat="1" ht="12">
      <c r="A1784" s="140"/>
      <c r="B1784" s="141"/>
      <c r="C1784" s="140"/>
      <c r="D1784" s="137" t="s">
        <v>225</v>
      </c>
      <c r="E1784" s="142" t="s">
        <v>1</v>
      </c>
      <c r="F1784" s="143" t="s">
        <v>2329</v>
      </c>
      <c r="G1784" s="140"/>
      <c r="H1784" s="144">
        <v>3.54</v>
      </c>
      <c r="I1784" s="61"/>
      <c r="J1784" s="140"/>
      <c r="K1784" s="140"/>
      <c r="L1784" s="194"/>
      <c r="M1784" s="140"/>
      <c r="N1784" s="140"/>
      <c r="O1784" s="140"/>
      <c r="P1784" s="140"/>
      <c r="Q1784" s="140"/>
      <c r="R1784" s="140"/>
      <c r="S1784" s="140"/>
      <c r="T1784" s="140"/>
      <c r="U1784" s="140"/>
      <c r="V1784" s="140"/>
      <c r="W1784" s="231"/>
      <c r="AT1784" s="60" t="s">
        <v>225</v>
      </c>
      <c r="AU1784" s="60" t="s">
        <v>93</v>
      </c>
      <c r="AV1784" s="13" t="s">
        <v>93</v>
      </c>
      <c r="AW1784" s="13" t="s">
        <v>38</v>
      </c>
      <c r="AX1784" s="13" t="s">
        <v>83</v>
      </c>
      <c r="AY1784" s="60" t="s">
        <v>216</v>
      </c>
    </row>
    <row r="1785" spans="1:51" s="13" customFormat="1" ht="12">
      <c r="A1785" s="140"/>
      <c r="B1785" s="141"/>
      <c r="C1785" s="140"/>
      <c r="D1785" s="137" t="s">
        <v>225</v>
      </c>
      <c r="E1785" s="142" t="s">
        <v>1</v>
      </c>
      <c r="F1785" s="143" t="s">
        <v>2330</v>
      </c>
      <c r="G1785" s="140"/>
      <c r="H1785" s="144">
        <v>14.4</v>
      </c>
      <c r="I1785" s="61"/>
      <c r="J1785" s="140"/>
      <c r="K1785" s="140"/>
      <c r="L1785" s="194"/>
      <c r="M1785" s="140"/>
      <c r="N1785" s="140"/>
      <c r="O1785" s="140"/>
      <c r="P1785" s="140"/>
      <c r="Q1785" s="140"/>
      <c r="R1785" s="140"/>
      <c r="S1785" s="140"/>
      <c r="T1785" s="140"/>
      <c r="U1785" s="140"/>
      <c r="V1785" s="140"/>
      <c r="W1785" s="231"/>
      <c r="AT1785" s="60" t="s">
        <v>225</v>
      </c>
      <c r="AU1785" s="60" t="s">
        <v>93</v>
      </c>
      <c r="AV1785" s="13" t="s">
        <v>93</v>
      </c>
      <c r="AW1785" s="13" t="s">
        <v>38</v>
      </c>
      <c r="AX1785" s="13" t="s">
        <v>83</v>
      </c>
      <c r="AY1785" s="60" t="s">
        <v>216</v>
      </c>
    </row>
    <row r="1786" spans="1:51" s="13" customFormat="1" ht="12">
      <c r="A1786" s="140"/>
      <c r="B1786" s="141"/>
      <c r="C1786" s="140"/>
      <c r="D1786" s="137" t="s">
        <v>225</v>
      </c>
      <c r="E1786" s="142" t="s">
        <v>1</v>
      </c>
      <c r="F1786" s="143" t="s">
        <v>2331</v>
      </c>
      <c r="G1786" s="140"/>
      <c r="H1786" s="144">
        <v>3.68</v>
      </c>
      <c r="I1786" s="61"/>
      <c r="J1786" s="140"/>
      <c r="K1786" s="140"/>
      <c r="L1786" s="194"/>
      <c r="M1786" s="140"/>
      <c r="N1786" s="140"/>
      <c r="O1786" s="140"/>
      <c r="P1786" s="140"/>
      <c r="Q1786" s="140"/>
      <c r="R1786" s="140"/>
      <c r="S1786" s="140"/>
      <c r="T1786" s="140"/>
      <c r="U1786" s="140"/>
      <c r="V1786" s="140"/>
      <c r="W1786" s="231"/>
      <c r="AT1786" s="60" t="s">
        <v>225</v>
      </c>
      <c r="AU1786" s="60" t="s">
        <v>93</v>
      </c>
      <c r="AV1786" s="13" t="s">
        <v>93</v>
      </c>
      <c r="AW1786" s="13" t="s">
        <v>38</v>
      </c>
      <c r="AX1786" s="13" t="s">
        <v>83</v>
      </c>
      <c r="AY1786" s="60" t="s">
        <v>216</v>
      </c>
    </row>
    <row r="1787" spans="1:51" s="13" customFormat="1" ht="12">
      <c r="A1787" s="140"/>
      <c r="B1787" s="141"/>
      <c r="C1787" s="140"/>
      <c r="D1787" s="137" t="s">
        <v>225</v>
      </c>
      <c r="E1787" s="142" t="s">
        <v>1</v>
      </c>
      <c r="F1787" s="143" t="s">
        <v>2332</v>
      </c>
      <c r="G1787" s="140"/>
      <c r="H1787" s="144">
        <v>19.4</v>
      </c>
      <c r="I1787" s="61"/>
      <c r="J1787" s="140"/>
      <c r="K1787" s="140"/>
      <c r="L1787" s="194"/>
      <c r="M1787" s="140"/>
      <c r="N1787" s="140"/>
      <c r="O1787" s="140"/>
      <c r="P1787" s="140"/>
      <c r="Q1787" s="140"/>
      <c r="R1787" s="140"/>
      <c r="S1787" s="140"/>
      <c r="T1787" s="140"/>
      <c r="U1787" s="140"/>
      <c r="V1787" s="140"/>
      <c r="W1787" s="231"/>
      <c r="AT1787" s="60" t="s">
        <v>225</v>
      </c>
      <c r="AU1787" s="60" t="s">
        <v>93</v>
      </c>
      <c r="AV1787" s="13" t="s">
        <v>93</v>
      </c>
      <c r="AW1787" s="13" t="s">
        <v>38</v>
      </c>
      <c r="AX1787" s="13" t="s">
        <v>83</v>
      </c>
      <c r="AY1787" s="60" t="s">
        <v>216</v>
      </c>
    </row>
    <row r="1788" spans="1:51" s="14" customFormat="1" ht="12">
      <c r="A1788" s="145"/>
      <c r="B1788" s="146"/>
      <c r="C1788" s="145"/>
      <c r="D1788" s="137" t="s">
        <v>225</v>
      </c>
      <c r="E1788" s="147" t="s">
        <v>1</v>
      </c>
      <c r="F1788" s="148" t="s">
        <v>229</v>
      </c>
      <c r="G1788" s="145"/>
      <c r="H1788" s="149">
        <v>115.12</v>
      </c>
      <c r="I1788" s="63"/>
      <c r="J1788" s="145"/>
      <c r="K1788" s="145"/>
      <c r="L1788" s="200"/>
      <c r="M1788" s="145"/>
      <c r="N1788" s="145"/>
      <c r="O1788" s="145"/>
      <c r="P1788" s="145"/>
      <c r="Q1788" s="145"/>
      <c r="R1788" s="145"/>
      <c r="S1788" s="145"/>
      <c r="T1788" s="145"/>
      <c r="U1788" s="145"/>
      <c r="V1788" s="145"/>
      <c r="W1788" s="235"/>
      <c r="AT1788" s="62" t="s">
        <v>225</v>
      </c>
      <c r="AU1788" s="62" t="s">
        <v>93</v>
      </c>
      <c r="AV1788" s="14" t="s">
        <v>223</v>
      </c>
      <c r="AW1788" s="14" t="s">
        <v>38</v>
      </c>
      <c r="AX1788" s="14" t="s">
        <v>91</v>
      </c>
      <c r="AY1788" s="62" t="s">
        <v>216</v>
      </c>
    </row>
    <row r="1789" spans="1:65" s="2" customFormat="1" ht="21.75" customHeight="1">
      <c r="A1789" s="83"/>
      <c r="B1789" s="84"/>
      <c r="C1789" s="252" t="s">
        <v>2333</v>
      </c>
      <c r="D1789" s="252" t="s">
        <v>295</v>
      </c>
      <c r="E1789" s="253" t="s">
        <v>2334</v>
      </c>
      <c r="F1789" s="254" t="s">
        <v>2335</v>
      </c>
      <c r="G1789" s="255" t="s">
        <v>237</v>
      </c>
      <c r="H1789" s="256">
        <v>126.632</v>
      </c>
      <c r="I1789" s="66"/>
      <c r="J1789" s="280">
        <f>ROUND(I1789*H1789,2)</f>
        <v>0</v>
      </c>
      <c r="K1789" s="254" t="s">
        <v>222</v>
      </c>
      <c r="L1789" s="281">
        <f>J1789</f>
        <v>0</v>
      </c>
      <c r="M1789" s="290"/>
      <c r="N1789" s="290"/>
      <c r="O1789" s="290"/>
      <c r="P1789" s="290"/>
      <c r="Q1789" s="290"/>
      <c r="R1789" s="290"/>
      <c r="S1789" s="290"/>
      <c r="T1789" s="290"/>
      <c r="U1789" s="290"/>
      <c r="V1789" s="290"/>
      <c r="W1789" s="291"/>
      <c r="X1789" s="26"/>
      <c r="Y1789" s="26"/>
      <c r="Z1789" s="26"/>
      <c r="AA1789" s="26"/>
      <c r="AB1789" s="26"/>
      <c r="AC1789" s="26"/>
      <c r="AD1789" s="26"/>
      <c r="AE1789" s="26"/>
      <c r="AR1789" s="58" t="s">
        <v>438</v>
      </c>
      <c r="AT1789" s="58" t="s">
        <v>295</v>
      </c>
      <c r="AU1789" s="58" t="s">
        <v>93</v>
      </c>
      <c r="AY1789" s="18" t="s">
        <v>216</v>
      </c>
      <c r="BE1789" s="59">
        <f>IF(N1789="základní",J1789,0)</f>
        <v>0</v>
      </c>
      <c r="BF1789" s="59">
        <f>IF(N1789="snížená",J1789,0)</f>
        <v>0</v>
      </c>
      <c r="BG1789" s="59">
        <f>IF(N1789="zákl. přenesená",J1789,0)</f>
        <v>0</v>
      </c>
      <c r="BH1789" s="59">
        <f>IF(N1789="sníž. přenesená",J1789,0)</f>
        <v>0</v>
      </c>
      <c r="BI1789" s="59">
        <f>IF(N1789="nulová",J1789,0)</f>
        <v>0</v>
      </c>
      <c r="BJ1789" s="18" t="s">
        <v>91</v>
      </c>
      <c r="BK1789" s="59">
        <f>ROUND(I1789*H1789,2)</f>
        <v>0</v>
      </c>
      <c r="BL1789" s="18" t="s">
        <v>312</v>
      </c>
      <c r="BM1789" s="58" t="s">
        <v>2336</v>
      </c>
    </row>
    <row r="1790" spans="1:51" s="13" customFormat="1" ht="12">
      <c r="A1790" s="140"/>
      <c r="B1790" s="141"/>
      <c r="C1790" s="140"/>
      <c r="D1790" s="137" t="s">
        <v>225</v>
      </c>
      <c r="E1790" s="140"/>
      <c r="F1790" s="143" t="s">
        <v>2337</v>
      </c>
      <c r="G1790" s="140"/>
      <c r="H1790" s="144">
        <v>126.632</v>
      </c>
      <c r="I1790" s="61"/>
      <c r="J1790" s="140"/>
      <c r="K1790" s="140"/>
      <c r="L1790" s="194"/>
      <c r="M1790" s="140"/>
      <c r="N1790" s="140"/>
      <c r="O1790" s="140"/>
      <c r="P1790" s="140"/>
      <c r="Q1790" s="140"/>
      <c r="R1790" s="140"/>
      <c r="S1790" s="140"/>
      <c r="T1790" s="140"/>
      <c r="U1790" s="140"/>
      <c r="V1790" s="140"/>
      <c r="W1790" s="231"/>
      <c r="AT1790" s="60" t="s">
        <v>225</v>
      </c>
      <c r="AU1790" s="60" t="s">
        <v>93</v>
      </c>
      <c r="AV1790" s="13" t="s">
        <v>93</v>
      </c>
      <c r="AW1790" s="13" t="s">
        <v>3</v>
      </c>
      <c r="AX1790" s="13" t="s">
        <v>91</v>
      </c>
      <c r="AY1790" s="60" t="s">
        <v>216</v>
      </c>
    </row>
    <row r="1791" spans="1:65" s="2" customFormat="1" ht="16.5" customHeight="1">
      <c r="A1791" s="83"/>
      <c r="B1791" s="84"/>
      <c r="C1791" s="130" t="s">
        <v>2338</v>
      </c>
      <c r="D1791" s="130" t="s">
        <v>218</v>
      </c>
      <c r="E1791" s="131" t="s">
        <v>2339</v>
      </c>
      <c r="F1791" s="132" t="s">
        <v>2340</v>
      </c>
      <c r="G1791" s="133" t="s">
        <v>323</v>
      </c>
      <c r="H1791" s="134">
        <v>242</v>
      </c>
      <c r="I1791" s="57"/>
      <c r="J1791" s="187">
        <f>ROUND(I1791*H1791,2)</f>
        <v>0</v>
      </c>
      <c r="K1791" s="132" t="s">
        <v>1</v>
      </c>
      <c r="L1791" s="188">
        <f>J1791</f>
        <v>0</v>
      </c>
      <c r="M1791" s="217"/>
      <c r="N1791" s="217"/>
      <c r="O1791" s="217"/>
      <c r="P1791" s="217"/>
      <c r="Q1791" s="217"/>
      <c r="R1791" s="217"/>
      <c r="S1791" s="217"/>
      <c r="T1791" s="217"/>
      <c r="U1791" s="217"/>
      <c r="V1791" s="217"/>
      <c r="W1791" s="249"/>
      <c r="X1791" s="26"/>
      <c r="Y1791" s="26"/>
      <c r="Z1791" s="26"/>
      <c r="AA1791" s="26"/>
      <c r="AB1791" s="26"/>
      <c r="AC1791" s="26"/>
      <c r="AD1791" s="26"/>
      <c r="AE1791" s="26"/>
      <c r="AR1791" s="58" t="s">
        <v>312</v>
      </c>
      <c r="AT1791" s="58" t="s">
        <v>218</v>
      </c>
      <c r="AU1791" s="58" t="s">
        <v>93</v>
      </c>
      <c r="AY1791" s="18" t="s">
        <v>216</v>
      </c>
      <c r="BE1791" s="59">
        <f>IF(N1791="základní",J1791,0)</f>
        <v>0</v>
      </c>
      <c r="BF1791" s="59">
        <f>IF(N1791="snížená",J1791,0)</f>
        <v>0</v>
      </c>
      <c r="BG1791" s="59">
        <f>IF(N1791="zákl. přenesená",J1791,0)</f>
        <v>0</v>
      </c>
      <c r="BH1791" s="59">
        <f>IF(N1791="sníž. přenesená",J1791,0)</f>
        <v>0</v>
      </c>
      <c r="BI1791" s="59">
        <f>IF(N1791="nulová",J1791,0)</f>
        <v>0</v>
      </c>
      <c r="BJ1791" s="18" t="s">
        <v>91</v>
      </c>
      <c r="BK1791" s="59">
        <f>ROUND(I1791*H1791,2)</f>
        <v>0</v>
      </c>
      <c r="BL1791" s="18" t="s">
        <v>312</v>
      </c>
      <c r="BM1791" s="58" t="s">
        <v>2341</v>
      </c>
    </row>
    <row r="1792" spans="1:51" s="13" customFormat="1" ht="12">
      <c r="A1792" s="140"/>
      <c r="B1792" s="141"/>
      <c r="C1792" s="140"/>
      <c r="D1792" s="137" t="s">
        <v>225</v>
      </c>
      <c r="E1792" s="142" t="s">
        <v>1</v>
      </c>
      <c r="F1792" s="143" t="s">
        <v>2342</v>
      </c>
      <c r="G1792" s="140"/>
      <c r="H1792" s="144">
        <v>38</v>
      </c>
      <c r="I1792" s="61"/>
      <c r="J1792" s="140"/>
      <c r="K1792" s="140"/>
      <c r="L1792" s="194"/>
      <c r="M1792" s="140"/>
      <c r="N1792" s="140"/>
      <c r="O1792" s="140"/>
      <c r="P1792" s="140"/>
      <c r="Q1792" s="140"/>
      <c r="R1792" s="140"/>
      <c r="S1792" s="140"/>
      <c r="T1792" s="140"/>
      <c r="U1792" s="140"/>
      <c r="V1792" s="140"/>
      <c r="W1792" s="231"/>
      <c r="AT1792" s="60" t="s">
        <v>225</v>
      </c>
      <c r="AU1792" s="60" t="s">
        <v>93</v>
      </c>
      <c r="AV1792" s="13" t="s">
        <v>93</v>
      </c>
      <c r="AW1792" s="13" t="s">
        <v>38</v>
      </c>
      <c r="AX1792" s="13" t="s">
        <v>83</v>
      </c>
      <c r="AY1792" s="60" t="s">
        <v>216</v>
      </c>
    </row>
    <row r="1793" spans="1:51" s="13" customFormat="1" ht="12">
      <c r="A1793" s="140"/>
      <c r="B1793" s="141"/>
      <c r="C1793" s="140"/>
      <c r="D1793" s="137" t="s">
        <v>225</v>
      </c>
      <c r="E1793" s="142" t="s">
        <v>1</v>
      </c>
      <c r="F1793" s="143" t="s">
        <v>2343</v>
      </c>
      <c r="G1793" s="140"/>
      <c r="H1793" s="144">
        <v>52</v>
      </c>
      <c r="I1793" s="61"/>
      <c r="J1793" s="140"/>
      <c r="K1793" s="140"/>
      <c r="L1793" s="194"/>
      <c r="M1793" s="140"/>
      <c r="N1793" s="140"/>
      <c r="O1793" s="140"/>
      <c r="P1793" s="140"/>
      <c r="Q1793" s="140"/>
      <c r="R1793" s="140"/>
      <c r="S1793" s="140"/>
      <c r="T1793" s="140"/>
      <c r="U1793" s="140"/>
      <c r="V1793" s="140"/>
      <c r="W1793" s="231"/>
      <c r="AT1793" s="60" t="s">
        <v>225</v>
      </c>
      <c r="AU1793" s="60" t="s">
        <v>93</v>
      </c>
      <c r="AV1793" s="13" t="s">
        <v>93</v>
      </c>
      <c r="AW1793" s="13" t="s">
        <v>38</v>
      </c>
      <c r="AX1793" s="13" t="s">
        <v>83</v>
      </c>
      <c r="AY1793" s="60" t="s">
        <v>216</v>
      </c>
    </row>
    <row r="1794" spans="1:51" s="13" customFormat="1" ht="12">
      <c r="A1794" s="140"/>
      <c r="B1794" s="141"/>
      <c r="C1794" s="140"/>
      <c r="D1794" s="137" t="s">
        <v>225</v>
      </c>
      <c r="E1794" s="142" t="s">
        <v>1</v>
      </c>
      <c r="F1794" s="143" t="s">
        <v>2344</v>
      </c>
      <c r="G1794" s="140"/>
      <c r="H1794" s="144">
        <v>59</v>
      </c>
      <c r="I1794" s="61"/>
      <c r="J1794" s="140"/>
      <c r="K1794" s="140"/>
      <c r="L1794" s="194"/>
      <c r="M1794" s="140"/>
      <c r="N1794" s="140"/>
      <c r="O1794" s="140"/>
      <c r="P1794" s="140"/>
      <c r="Q1794" s="140"/>
      <c r="R1794" s="140"/>
      <c r="S1794" s="140"/>
      <c r="T1794" s="140"/>
      <c r="U1794" s="140"/>
      <c r="V1794" s="140"/>
      <c r="W1794" s="231"/>
      <c r="AT1794" s="60" t="s">
        <v>225</v>
      </c>
      <c r="AU1794" s="60" t="s">
        <v>93</v>
      </c>
      <c r="AV1794" s="13" t="s">
        <v>93</v>
      </c>
      <c r="AW1794" s="13" t="s">
        <v>38</v>
      </c>
      <c r="AX1794" s="13" t="s">
        <v>83</v>
      </c>
      <c r="AY1794" s="60" t="s">
        <v>216</v>
      </c>
    </row>
    <row r="1795" spans="1:51" s="13" customFormat="1" ht="12">
      <c r="A1795" s="140"/>
      <c r="B1795" s="141"/>
      <c r="C1795" s="140"/>
      <c r="D1795" s="137" t="s">
        <v>225</v>
      </c>
      <c r="E1795" s="142" t="s">
        <v>1</v>
      </c>
      <c r="F1795" s="143" t="s">
        <v>2345</v>
      </c>
      <c r="G1795" s="140"/>
      <c r="H1795" s="144">
        <v>31</v>
      </c>
      <c r="I1795" s="61"/>
      <c r="J1795" s="140"/>
      <c r="K1795" s="140"/>
      <c r="L1795" s="194"/>
      <c r="M1795" s="140"/>
      <c r="N1795" s="140"/>
      <c r="O1795" s="140"/>
      <c r="P1795" s="140"/>
      <c r="Q1795" s="140"/>
      <c r="R1795" s="140"/>
      <c r="S1795" s="140"/>
      <c r="T1795" s="140"/>
      <c r="U1795" s="140"/>
      <c r="V1795" s="140"/>
      <c r="W1795" s="231"/>
      <c r="AT1795" s="60" t="s">
        <v>225</v>
      </c>
      <c r="AU1795" s="60" t="s">
        <v>93</v>
      </c>
      <c r="AV1795" s="13" t="s">
        <v>93</v>
      </c>
      <c r="AW1795" s="13" t="s">
        <v>38</v>
      </c>
      <c r="AX1795" s="13" t="s">
        <v>83</v>
      </c>
      <c r="AY1795" s="60" t="s">
        <v>216</v>
      </c>
    </row>
    <row r="1796" spans="1:51" s="13" customFormat="1" ht="12">
      <c r="A1796" s="140"/>
      <c r="B1796" s="141"/>
      <c r="C1796" s="140"/>
      <c r="D1796" s="137" t="s">
        <v>225</v>
      </c>
      <c r="E1796" s="142" t="s">
        <v>1</v>
      </c>
      <c r="F1796" s="143" t="s">
        <v>2346</v>
      </c>
      <c r="G1796" s="140"/>
      <c r="H1796" s="144">
        <v>30</v>
      </c>
      <c r="I1796" s="61"/>
      <c r="J1796" s="140"/>
      <c r="K1796" s="140"/>
      <c r="L1796" s="194"/>
      <c r="M1796" s="140"/>
      <c r="N1796" s="140"/>
      <c r="O1796" s="140"/>
      <c r="P1796" s="140"/>
      <c r="Q1796" s="140"/>
      <c r="R1796" s="140"/>
      <c r="S1796" s="140"/>
      <c r="T1796" s="140"/>
      <c r="U1796" s="140"/>
      <c r="V1796" s="140"/>
      <c r="W1796" s="231"/>
      <c r="AT1796" s="60" t="s">
        <v>225</v>
      </c>
      <c r="AU1796" s="60" t="s">
        <v>93</v>
      </c>
      <c r="AV1796" s="13" t="s">
        <v>93</v>
      </c>
      <c r="AW1796" s="13" t="s">
        <v>38</v>
      </c>
      <c r="AX1796" s="13" t="s">
        <v>83</v>
      </c>
      <c r="AY1796" s="60" t="s">
        <v>216</v>
      </c>
    </row>
    <row r="1797" spans="1:51" s="13" customFormat="1" ht="12">
      <c r="A1797" s="140"/>
      <c r="B1797" s="141"/>
      <c r="C1797" s="140"/>
      <c r="D1797" s="137" t="s">
        <v>225</v>
      </c>
      <c r="E1797" s="142" t="s">
        <v>1</v>
      </c>
      <c r="F1797" s="143" t="s">
        <v>2347</v>
      </c>
      <c r="G1797" s="140"/>
      <c r="H1797" s="144">
        <v>32</v>
      </c>
      <c r="I1797" s="61"/>
      <c r="J1797" s="140"/>
      <c r="K1797" s="140"/>
      <c r="L1797" s="194"/>
      <c r="M1797" s="140"/>
      <c r="N1797" s="140"/>
      <c r="O1797" s="140"/>
      <c r="P1797" s="140"/>
      <c r="Q1797" s="140"/>
      <c r="R1797" s="140"/>
      <c r="S1797" s="140"/>
      <c r="T1797" s="140"/>
      <c r="U1797" s="140"/>
      <c r="V1797" s="140"/>
      <c r="W1797" s="231"/>
      <c r="AT1797" s="60" t="s">
        <v>225</v>
      </c>
      <c r="AU1797" s="60" t="s">
        <v>93</v>
      </c>
      <c r="AV1797" s="13" t="s">
        <v>93</v>
      </c>
      <c r="AW1797" s="13" t="s">
        <v>38</v>
      </c>
      <c r="AX1797" s="13" t="s">
        <v>83</v>
      </c>
      <c r="AY1797" s="60" t="s">
        <v>216</v>
      </c>
    </row>
    <row r="1798" spans="1:51" s="14" customFormat="1" ht="12">
      <c r="A1798" s="145"/>
      <c r="B1798" s="146"/>
      <c r="C1798" s="145"/>
      <c r="D1798" s="137" t="s">
        <v>225</v>
      </c>
      <c r="E1798" s="147" t="s">
        <v>1</v>
      </c>
      <c r="F1798" s="148" t="s">
        <v>229</v>
      </c>
      <c r="G1798" s="145"/>
      <c r="H1798" s="149">
        <v>242</v>
      </c>
      <c r="I1798" s="63"/>
      <c r="J1798" s="145"/>
      <c r="K1798" s="145"/>
      <c r="L1798" s="200"/>
      <c r="M1798" s="145"/>
      <c r="N1798" s="145"/>
      <c r="O1798" s="145"/>
      <c r="P1798" s="145"/>
      <c r="Q1798" s="145"/>
      <c r="R1798" s="145"/>
      <c r="S1798" s="145"/>
      <c r="T1798" s="145"/>
      <c r="U1798" s="145"/>
      <c r="V1798" s="145"/>
      <c r="W1798" s="235"/>
      <c r="AT1798" s="62" t="s">
        <v>225</v>
      </c>
      <c r="AU1798" s="62" t="s">
        <v>93</v>
      </c>
      <c r="AV1798" s="14" t="s">
        <v>223</v>
      </c>
      <c r="AW1798" s="14" t="s">
        <v>38</v>
      </c>
      <c r="AX1798" s="14" t="s">
        <v>91</v>
      </c>
      <c r="AY1798" s="62" t="s">
        <v>216</v>
      </c>
    </row>
    <row r="1799" spans="1:65" s="2" customFormat="1" ht="16.5" customHeight="1">
      <c r="A1799" s="83"/>
      <c r="B1799" s="84"/>
      <c r="C1799" s="130" t="s">
        <v>2348</v>
      </c>
      <c r="D1799" s="130" t="s">
        <v>218</v>
      </c>
      <c r="E1799" s="131" t="s">
        <v>2349</v>
      </c>
      <c r="F1799" s="132" t="s">
        <v>2350</v>
      </c>
      <c r="G1799" s="133" t="s">
        <v>221</v>
      </c>
      <c r="H1799" s="134">
        <v>134.75</v>
      </c>
      <c r="I1799" s="57"/>
      <c r="J1799" s="187">
        <f>ROUND(I1799*H1799,2)</f>
        <v>0</v>
      </c>
      <c r="K1799" s="132" t="s">
        <v>222</v>
      </c>
      <c r="L1799" s="188">
        <f>J1799</f>
        <v>0</v>
      </c>
      <c r="M1799" s="217"/>
      <c r="N1799" s="217"/>
      <c r="O1799" s="217"/>
      <c r="P1799" s="217"/>
      <c r="Q1799" s="217"/>
      <c r="R1799" s="217"/>
      <c r="S1799" s="217"/>
      <c r="T1799" s="217"/>
      <c r="U1799" s="217"/>
      <c r="V1799" s="217"/>
      <c r="W1799" s="249"/>
      <c r="X1799" s="26"/>
      <c r="Y1799" s="26"/>
      <c r="Z1799" s="26"/>
      <c r="AA1799" s="26"/>
      <c r="AB1799" s="26"/>
      <c r="AC1799" s="26"/>
      <c r="AD1799" s="26"/>
      <c r="AE1799" s="26"/>
      <c r="AR1799" s="58" t="s">
        <v>312</v>
      </c>
      <c r="AT1799" s="58" t="s">
        <v>218</v>
      </c>
      <c r="AU1799" s="58" t="s">
        <v>93</v>
      </c>
      <c r="AY1799" s="18" t="s">
        <v>216</v>
      </c>
      <c r="BE1799" s="59">
        <f>IF(N1799="základní",J1799,0)</f>
        <v>0</v>
      </c>
      <c r="BF1799" s="59">
        <f>IF(N1799="snížená",J1799,0)</f>
        <v>0</v>
      </c>
      <c r="BG1799" s="59">
        <f>IF(N1799="zákl. přenesená",J1799,0)</f>
        <v>0</v>
      </c>
      <c r="BH1799" s="59">
        <f>IF(N1799="sníž. přenesená",J1799,0)</f>
        <v>0</v>
      </c>
      <c r="BI1799" s="59">
        <f>IF(N1799="nulová",J1799,0)</f>
        <v>0</v>
      </c>
      <c r="BJ1799" s="18" t="s">
        <v>91</v>
      </c>
      <c r="BK1799" s="59">
        <f>ROUND(I1799*H1799,2)</f>
        <v>0</v>
      </c>
      <c r="BL1799" s="18" t="s">
        <v>312</v>
      </c>
      <c r="BM1799" s="58" t="s">
        <v>2351</v>
      </c>
    </row>
    <row r="1800" spans="1:51" s="13" customFormat="1" ht="12">
      <c r="A1800" s="140"/>
      <c r="B1800" s="141"/>
      <c r="C1800" s="140"/>
      <c r="D1800" s="137" t="s">
        <v>225</v>
      </c>
      <c r="E1800" s="142" t="s">
        <v>1</v>
      </c>
      <c r="F1800" s="143" t="s">
        <v>2352</v>
      </c>
      <c r="G1800" s="140"/>
      <c r="H1800" s="144">
        <v>134.75</v>
      </c>
      <c r="I1800" s="61"/>
      <c r="J1800" s="140"/>
      <c r="K1800" s="140"/>
      <c r="L1800" s="194"/>
      <c r="M1800" s="140"/>
      <c r="N1800" s="140"/>
      <c r="O1800" s="140"/>
      <c r="P1800" s="140"/>
      <c r="Q1800" s="140"/>
      <c r="R1800" s="140"/>
      <c r="S1800" s="140"/>
      <c r="T1800" s="140"/>
      <c r="U1800" s="140"/>
      <c r="V1800" s="140"/>
      <c r="W1800" s="231"/>
      <c r="AT1800" s="60" t="s">
        <v>225</v>
      </c>
      <c r="AU1800" s="60" t="s">
        <v>93</v>
      </c>
      <c r="AV1800" s="13" t="s">
        <v>93</v>
      </c>
      <c r="AW1800" s="13" t="s">
        <v>38</v>
      </c>
      <c r="AX1800" s="13" t="s">
        <v>91</v>
      </c>
      <c r="AY1800" s="60" t="s">
        <v>216</v>
      </c>
    </row>
    <row r="1801" spans="1:65" s="2" customFormat="1" ht="16.5" customHeight="1">
      <c r="A1801" s="83"/>
      <c r="B1801" s="84"/>
      <c r="C1801" s="130" t="s">
        <v>2353</v>
      </c>
      <c r="D1801" s="130" t="s">
        <v>218</v>
      </c>
      <c r="E1801" s="131" t="s">
        <v>2354</v>
      </c>
      <c r="F1801" s="132" t="s">
        <v>2355</v>
      </c>
      <c r="G1801" s="133" t="s">
        <v>221</v>
      </c>
      <c r="H1801" s="134">
        <v>134.75</v>
      </c>
      <c r="I1801" s="57"/>
      <c r="J1801" s="187">
        <f>ROUND(I1801*H1801,2)</f>
        <v>0</v>
      </c>
      <c r="K1801" s="132" t="s">
        <v>222</v>
      </c>
      <c r="L1801" s="188">
        <f>J1801</f>
        <v>0</v>
      </c>
      <c r="M1801" s="217"/>
      <c r="N1801" s="217"/>
      <c r="O1801" s="217"/>
      <c r="P1801" s="217"/>
      <c r="Q1801" s="217"/>
      <c r="R1801" s="217"/>
      <c r="S1801" s="217"/>
      <c r="T1801" s="217"/>
      <c r="U1801" s="217"/>
      <c r="V1801" s="217"/>
      <c r="W1801" s="249"/>
      <c r="X1801" s="26"/>
      <c r="Y1801" s="26"/>
      <c r="Z1801" s="26"/>
      <c r="AA1801" s="26"/>
      <c r="AB1801" s="26"/>
      <c r="AC1801" s="26"/>
      <c r="AD1801" s="26"/>
      <c r="AE1801" s="26"/>
      <c r="AR1801" s="58" t="s">
        <v>312</v>
      </c>
      <c r="AT1801" s="58" t="s">
        <v>218</v>
      </c>
      <c r="AU1801" s="58" t="s">
        <v>93</v>
      </c>
      <c r="AY1801" s="18" t="s">
        <v>216</v>
      </c>
      <c r="BE1801" s="59">
        <f>IF(N1801="základní",J1801,0)</f>
        <v>0</v>
      </c>
      <c r="BF1801" s="59">
        <f>IF(N1801="snížená",J1801,0)</f>
        <v>0</v>
      </c>
      <c r="BG1801" s="59">
        <f>IF(N1801="zákl. přenesená",J1801,0)</f>
        <v>0</v>
      </c>
      <c r="BH1801" s="59">
        <f>IF(N1801="sníž. přenesená",J1801,0)</f>
        <v>0</v>
      </c>
      <c r="BI1801" s="59">
        <f>IF(N1801="nulová",J1801,0)</f>
        <v>0</v>
      </c>
      <c r="BJ1801" s="18" t="s">
        <v>91</v>
      </c>
      <c r="BK1801" s="59">
        <f>ROUND(I1801*H1801,2)</f>
        <v>0</v>
      </c>
      <c r="BL1801" s="18" t="s">
        <v>312</v>
      </c>
      <c r="BM1801" s="58" t="s">
        <v>2356</v>
      </c>
    </row>
    <row r="1802" spans="1:51" s="15" customFormat="1" ht="12">
      <c r="A1802" s="135"/>
      <c r="B1802" s="136"/>
      <c r="C1802" s="135"/>
      <c r="D1802" s="137" t="s">
        <v>225</v>
      </c>
      <c r="E1802" s="138" t="s">
        <v>1</v>
      </c>
      <c r="F1802" s="139" t="s">
        <v>2357</v>
      </c>
      <c r="G1802" s="135"/>
      <c r="H1802" s="138" t="s">
        <v>1</v>
      </c>
      <c r="I1802" s="65"/>
      <c r="J1802" s="135"/>
      <c r="K1802" s="135"/>
      <c r="L1802" s="191"/>
      <c r="M1802" s="135"/>
      <c r="N1802" s="135"/>
      <c r="O1802" s="135"/>
      <c r="P1802" s="135"/>
      <c r="Q1802" s="135"/>
      <c r="R1802" s="135"/>
      <c r="S1802" s="135"/>
      <c r="T1802" s="135"/>
      <c r="U1802" s="135"/>
      <c r="V1802" s="135"/>
      <c r="W1802" s="227"/>
      <c r="AT1802" s="64" t="s">
        <v>225</v>
      </c>
      <c r="AU1802" s="64" t="s">
        <v>93</v>
      </c>
      <c r="AV1802" s="15" t="s">
        <v>91</v>
      </c>
      <c r="AW1802" s="15" t="s">
        <v>38</v>
      </c>
      <c r="AX1802" s="15" t="s">
        <v>83</v>
      </c>
      <c r="AY1802" s="64" t="s">
        <v>216</v>
      </c>
    </row>
    <row r="1803" spans="1:51" s="13" customFormat="1" ht="12">
      <c r="A1803" s="140"/>
      <c r="B1803" s="141"/>
      <c r="C1803" s="140"/>
      <c r="D1803" s="137" t="s">
        <v>225</v>
      </c>
      <c r="E1803" s="142" t="s">
        <v>1</v>
      </c>
      <c r="F1803" s="143" t="s">
        <v>2358</v>
      </c>
      <c r="G1803" s="140"/>
      <c r="H1803" s="144">
        <v>128.84</v>
      </c>
      <c r="I1803" s="61"/>
      <c r="J1803" s="140"/>
      <c r="K1803" s="140"/>
      <c r="L1803" s="194"/>
      <c r="M1803" s="140"/>
      <c r="N1803" s="140"/>
      <c r="O1803" s="140"/>
      <c r="P1803" s="140"/>
      <c r="Q1803" s="140"/>
      <c r="R1803" s="140"/>
      <c r="S1803" s="140"/>
      <c r="T1803" s="140"/>
      <c r="U1803" s="140"/>
      <c r="V1803" s="140"/>
      <c r="W1803" s="231"/>
      <c r="AT1803" s="60" t="s">
        <v>225</v>
      </c>
      <c r="AU1803" s="60" t="s">
        <v>93</v>
      </c>
      <c r="AV1803" s="13" t="s">
        <v>93</v>
      </c>
      <c r="AW1803" s="13" t="s">
        <v>38</v>
      </c>
      <c r="AX1803" s="13" t="s">
        <v>83</v>
      </c>
      <c r="AY1803" s="60" t="s">
        <v>216</v>
      </c>
    </row>
    <row r="1804" spans="1:51" s="13" customFormat="1" ht="12">
      <c r="A1804" s="140"/>
      <c r="B1804" s="141"/>
      <c r="C1804" s="140"/>
      <c r="D1804" s="137" t="s">
        <v>225</v>
      </c>
      <c r="E1804" s="142" t="s">
        <v>1</v>
      </c>
      <c r="F1804" s="143" t="s">
        <v>2359</v>
      </c>
      <c r="G1804" s="140"/>
      <c r="H1804" s="144">
        <v>5.91</v>
      </c>
      <c r="I1804" s="61"/>
      <c r="J1804" s="140"/>
      <c r="K1804" s="140"/>
      <c r="L1804" s="194"/>
      <c r="M1804" s="140"/>
      <c r="N1804" s="140"/>
      <c r="O1804" s="140"/>
      <c r="P1804" s="140"/>
      <c r="Q1804" s="140"/>
      <c r="R1804" s="140"/>
      <c r="S1804" s="140"/>
      <c r="T1804" s="140"/>
      <c r="U1804" s="140"/>
      <c r="V1804" s="140"/>
      <c r="W1804" s="231"/>
      <c r="AT1804" s="60" t="s">
        <v>225</v>
      </c>
      <c r="AU1804" s="60" t="s">
        <v>93</v>
      </c>
      <c r="AV1804" s="13" t="s">
        <v>93</v>
      </c>
      <c r="AW1804" s="13" t="s">
        <v>38</v>
      </c>
      <c r="AX1804" s="13" t="s">
        <v>83</v>
      </c>
      <c r="AY1804" s="60" t="s">
        <v>216</v>
      </c>
    </row>
    <row r="1805" spans="1:51" s="14" customFormat="1" ht="12">
      <c r="A1805" s="145"/>
      <c r="B1805" s="146"/>
      <c r="C1805" s="145"/>
      <c r="D1805" s="137" t="s">
        <v>225</v>
      </c>
      <c r="E1805" s="147" t="s">
        <v>1</v>
      </c>
      <c r="F1805" s="148" t="s">
        <v>229</v>
      </c>
      <c r="G1805" s="145"/>
      <c r="H1805" s="149">
        <v>134.75</v>
      </c>
      <c r="I1805" s="63"/>
      <c r="J1805" s="145"/>
      <c r="K1805" s="145"/>
      <c r="L1805" s="200"/>
      <c r="M1805" s="145"/>
      <c r="N1805" s="145"/>
      <c r="O1805" s="145"/>
      <c r="P1805" s="145"/>
      <c r="Q1805" s="145"/>
      <c r="R1805" s="145"/>
      <c r="S1805" s="145"/>
      <c r="T1805" s="145"/>
      <c r="U1805" s="145"/>
      <c r="V1805" s="145"/>
      <c r="W1805" s="235"/>
      <c r="AT1805" s="62" t="s">
        <v>225</v>
      </c>
      <c r="AU1805" s="62" t="s">
        <v>93</v>
      </c>
      <c r="AV1805" s="14" t="s">
        <v>223</v>
      </c>
      <c r="AW1805" s="14" t="s">
        <v>38</v>
      </c>
      <c r="AX1805" s="14" t="s">
        <v>91</v>
      </c>
      <c r="AY1805" s="62" t="s">
        <v>216</v>
      </c>
    </row>
    <row r="1806" spans="1:65" s="2" customFormat="1" ht="55.5" customHeight="1">
      <c r="A1806" s="83"/>
      <c r="B1806" s="84"/>
      <c r="C1806" s="130" t="s">
        <v>2360</v>
      </c>
      <c r="D1806" s="130" t="s">
        <v>218</v>
      </c>
      <c r="E1806" s="131" t="s">
        <v>2361</v>
      </c>
      <c r="F1806" s="132" t="s">
        <v>2362</v>
      </c>
      <c r="G1806" s="133" t="s">
        <v>323</v>
      </c>
      <c r="H1806" s="134">
        <v>3</v>
      </c>
      <c r="I1806" s="57"/>
      <c r="J1806" s="187">
        <f>ROUND(I1806*H1806,2)</f>
        <v>0</v>
      </c>
      <c r="K1806" s="132" t="s">
        <v>1</v>
      </c>
      <c r="L1806" s="188">
        <f>J1806</f>
        <v>0</v>
      </c>
      <c r="M1806" s="217"/>
      <c r="N1806" s="217"/>
      <c r="O1806" s="217"/>
      <c r="P1806" s="217"/>
      <c r="Q1806" s="217"/>
      <c r="R1806" s="217"/>
      <c r="S1806" s="217"/>
      <c r="T1806" s="217"/>
      <c r="U1806" s="217"/>
      <c r="V1806" s="217"/>
      <c r="W1806" s="249"/>
      <c r="X1806" s="26"/>
      <c r="Y1806" s="26"/>
      <c r="Z1806" s="26"/>
      <c r="AA1806" s="26"/>
      <c r="AB1806" s="26"/>
      <c r="AC1806" s="26"/>
      <c r="AD1806" s="26"/>
      <c r="AE1806" s="26"/>
      <c r="AR1806" s="58" t="s">
        <v>312</v>
      </c>
      <c r="AT1806" s="58" t="s">
        <v>218</v>
      </c>
      <c r="AU1806" s="58" t="s">
        <v>93</v>
      </c>
      <c r="AY1806" s="18" t="s">
        <v>216</v>
      </c>
      <c r="BE1806" s="59">
        <f>IF(N1806="základní",J1806,0)</f>
        <v>0</v>
      </c>
      <c r="BF1806" s="59">
        <f>IF(N1806="snížená",J1806,0)</f>
        <v>0</v>
      </c>
      <c r="BG1806" s="59">
        <f>IF(N1806="zákl. přenesená",J1806,0)</f>
        <v>0</v>
      </c>
      <c r="BH1806" s="59">
        <f>IF(N1806="sníž. přenesená",J1806,0)</f>
        <v>0</v>
      </c>
      <c r="BI1806" s="59">
        <f>IF(N1806="nulová",J1806,0)</f>
        <v>0</v>
      </c>
      <c r="BJ1806" s="18" t="s">
        <v>91</v>
      </c>
      <c r="BK1806" s="59">
        <f>ROUND(I1806*H1806,2)</f>
        <v>0</v>
      </c>
      <c r="BL1806" s="18" t="s">
        <v>312</v>
      </c>
      <c r="BM1806" s="58" t="s">
        <v>2363</v>
      </c>
    </row>
    <row r="1807" spans="1:51" s="13" customFormat="1" ht="12">
      <c r="A1807" s="140"/>
      <c r="B1807" s="141"/>
      <c r="C1807" s="140"/>
      <c r="D1807" s="137" t="s">
        <v>225</v>
      </c>
      <c r="E1807" s="142" t="s">
        <v>1</v>
      </c>
      <c r="F1807" s="143" t="s">
        <v>2364</v>
      </c>
      <c r="G1807" s="140"/>
      <c r="H1807" s="144">
        <v>1</v>
      </c>
      <c r="I1807" s="61"/>
      <c r="J1807" s="140"/>
      <c r="K1807" s="140"/>
      <c r="L1807" s="194"/>
      <c r="M1807" s="140"/>
      <c r="N1807" s="140"/>
      <c r="O1807" s="140"/>
      <c r="P1807" s="140"/>
      <c r="Q1807" s="140"/>
      <c r="R1807" s="140"/>
      <c r="S1807" s="140"/>
      <c r="T1807" s="140"/>
      <c r="U1807" s="140"/>
      <c r="V1807" s="140"/>
      <c r="W1807" s="231"/>
      <c r="AT1807" s="60" t="s">
        <v>225</v>
      </c>
      <c r="AU1807" s="60" t="s">
        <v>93</v>
      </c>
      <c r="AV1807" s="13" t="s">
        <v>93</v>
      </c>
      <c r="AW1807" s="13" t="s">
        <v>38</v>
      </c>
      <c r="AX1807" s="13" t="s">
        <v>83</v>
      </c>
      <c r="AY1807" s="60" t="s">
        <v>216</v>
      </c>
    </row>
    <row r="1808" spans="1:51" s="13" customFormat="1" ht="12">
      <c r="A1808" s="140"/>
      <c r="B1808" s="141"/>
      <c r="C1808" s="140"/>
      <c r="D1808" s="137" t="s">
        <v>225</v>
      </c>
      <c r="E1808" s="142" t="s">
        <v>1</v>
      </c>
      <c r="F1808" s="143" t="s">
        <v>2365</v>
      </c>
      <c r="G1808" s="140"/>
      <c r="H1808" s="144">
        <v>1</v>
      </c>
      <c r="I1808" s="61"/>
      <c r="J1808" s="140"/>
      <c r="K1808" s="140"/>
      <c r="L1808" s="194"/>
      <c r="M1808" s="140"/>
      <c r="N1808" s="140"/>
      <c r="O1808" s="140"/>
      <c r="P1808" s="140"/>
      <c r="Q1808" s="140"/>
      <c r="R1808" s="140"/>
      <c r="S1808" s="140"/>
      <c r="T1808" s="140"/>
      <c r="U1808" s="140"/>
      <c r="V1808" s="140"/>
      <c r="W1808" s="231"/>
      <c r="AT1808" s="60" t="s">
        <v>225</v>
      </c>
      <c r="AU1808" s="60" t="s">
        <v>93</v>
      </c>
      <c r="AV1808" s="13" t="s">
        <v>93</v>
      </c>
      <c r="AW1808" s="13" t="s">
        <v>38</v>
      </c>
      <c r="AX1808" s="13" t="s">
        <v>83</v>
      </c>
      <c r="AY1808" s="60" t="s">
        <v>216</v>
      </c>
    </row>
    <row r="1809" spans="1:51" s="13" customFormat="1" ht="12">
      <c r="A1809" s="140"/>
      <c r="B1809" s="141"/>
      <c r="C1809" s="140"/>
      <c r="D1809" s="137" t="s">
        <v>225</v>
      </c>
      <c r="E1809" s="142" t="s">
        <v>1</v>
      </c>
      <c r="F1809" s="143" t="s">
        <v>2366</v>
      </c>
      <c r="G1809" s="140"/>
      <c r="H1809" s="144">
        <v>1</v>
      </c>
      <c r="I1809" s="61"/>
      <c r="J1809" s="140"/>
      <c r="K1809" s="140"/>
      <c r="L1809" s="194"/>
      <c r="M1809" s="140"/>
      <c r="N1809" s="140"/>
      <c r="O1809" s="140"/>
      <c r="P1809" s="140"/>
      <c r="Q1809" s="140"/>
      <c r="R1809" s="140"/>
      <c r="S1809" s="140"/>
      <c r="T1809" s="140"/>
      <c r="U1809" s="140"/>
      <c r="V1809" s="140"/>
      <c r="W1809" s="231"/>
      <c r="AT1809" s="60" t="s">
        <v>225</v>
      </c>
      <c r="AU1809" s="60" t="s">
        <v>93</v>
      </c>
      <c r="AV1809" s="13" t="s">
        <v>93</v>
      </c>
      <c r="AW1809" s="13" t="s">
        <v>38</v>
      </c>
      <c r="AX1809" s="13" t="s">
        <v>83</v>
      </c>
      <c r="AY1809" s="60" t="s">
        <v>216</v>
      </c>
    </row>
    <row r="1810" spans="1:51" s="14" customFormat="1" ht="12">
      <c r="A1810" s="145"/>
      <c r="B1810" s="146"/>
      <c r="C1810" s="145"/>
      <c r="D1810" s="137" t="s">
        <v>225</v>
      </c>
      <c r="E1810" s="147" t="s">
        <v>1</v>
      </c>
      <c r="F1810" s="148" t="s">
        <v>229</v>
      </c>
      <c r="G1810" s="145"/>
      <c r="H1810" s="149">
        <v>3</v>
      </c>
      <c r="I1810" s="63"/>
      <c r="J1810" s="145"/>
      <c r="K1810" s="145"/>
      <c r="L1810" s="200"/>
      <c r="M1810" s="145"/>
      <c r="N1810" s="145"/>
      <c r="O1810" s="145"/>
      <c r="P1810" s="145"/>
      <c r="Q1810" s="145"/>
      <c r="R1810" s="145"/>
      <c r="S1810" s="145"/>
      <c r="T1810" s="145"/>
      <c r="U1810" s="145"/>
      <c r="V1810" s="145"/>
      <c r="W1810" s="235"/>
      <c r="AT1810" s="62" t="s">
        <v>225</v>
      </c>
      <c r="AU1810" s="62" t="s">
        <v>93</v>
      </c>
      <c r="AV1810" s="14" t="s">
        <v>223</v>
      </c>
      <c r="AW1810" s="14" t="s">
        <v>38</v>
      </c>
      <c r="AX1810" s="14" t="s">
        <v>91</v>
      </c>
      <c r="AY1810" s="62" t="s">
        <v>216</v>
      </c>
    </row>
    <row r="1811" spans="1:65" s="2" customFormat="1" ht="49.15" customHeight="1">
      <c r="A1811" s="83"/>
      <c r="B1811" s="84"/>
      <c r="C1811" s="130" t="s">
        <v>2367</v>
      </c>
      <c r="D1811" s="130" t="s">
        <v>218</v>
      </c>
      <c r="E1811" s="131" t="s">
        <v>2368</v>
      </c>
      <c r="F1811" s="132" t="s">
        <v>2369</v>
      </c>
      <c r="G1811" s="133" t="s">
        <v>323</v>
      </c>
      <c r="H1811" s="134">
        <v>1</v>
      </c>
      <c r="I1811" s="57"/>
      <c r="J1811" s="187">
        <f>ROUND(I1811*H1811,2)</f>
        <v>0</v>
      </c>
      <c r="K1811" s="132" t="s">
        <v>1</v>
      </c>
      <c r="L1811" s="188">
        <f>J1811</f>
        <v>0</v>
      </c>
      <c r="M1811" s="217"/>
      <c r="N1811" s="217"/>
      <c r="O1811" s="217"/>
      <c r="P1811" s="217"/>
      <c r="Q1811" s="217"/>
      <c r="R1811" s="217"/>
      <c r="S1811" s="217"/>
      <c r="T1811" s="217"/>
      <c r="U1811" s="217"/>
      <c r="V1811" s="217"/>
      <c r="W1811" s="249"/>
      <c r="X1811" s="26"/>
      <c r="Y1811" s="26"/>
      <c r="Z1811" s="26"/>
      <c r="AA1811" s="26"/>
      <c r="AB1811" s="26"/>
      <c r="AC1811" s="26"/>
      <c r="AD1811" s="26"/>
      <c r="AE1811" s="26"/>
      <c r="AR1811" s="58" t="s">
        <v>312</v>
      </c>
      <c r="AT1811" s="58" t="s">
        <v>218</v>
      </c>
      <c r="AU1811" s="58" t="s">
        <v>93</v>
      </c>
      <c r="AY1811" s="18" t="s">
        <v>216</v>
      </c>
      <c r="BE1811" s="59">
        <f>IF(N1811="základní",J1811,0)</f>
        <v>0</v>
      </c>
      <c r="BF1811" s="59">
        <f>IF(N1811="snížená",J1811,0)</f>
        <v>0</v>
      </c>
      <c r="BG1811" s="59">
        <f>IF(N1811="zákl. přenesená",J1811,0)</f>
        <v>0</v>
      </c>
      <c r="BH1811" s="59">
        <f>IF(N1811="sníž. přenesená",J1811,0)</f>
        <v>0</v>
      </c>
      <c r="BI1811" s="59">
        <f>IF(N1811="nulová",J1811,0)</f>
        <v>0</v>
      </c>
      <c r="BJ1811" s="18" t="s">
        <v>91</v>
      </c>
      <c r="BK1811" s="59">
        <f>ROUND(I1811*H1811,2)</f>
        <v>0</v>
      </c>
      <c r="BL1811" s="18" t="s">
        <v>312</v>
      </c>
      <c r="BM1811" s="58" t="s">
        <v>2370</v>
      </c>
    </row>
    <row r="1812" spans="1:51" s="13" customFormat="1" ht="12">
      <c r="A1812" s="140"/>
      <c r="B1812" s="141"/>
      <c r="C1812" s="140"/>
      <c r="D1812" s="137" t="s">
        <v>225</v>
      </c>
      <c r="E1812" s="142" t="s">
        <v>1</v>
      </c>
      <c r="F1812" s="143" t="s">
        <v>2371</v>
      </c>
      <c r="G1812" s="140"/>
      <c r="H1812" s="144">
        <v>1</v>
      </c>
      <c r="I1812" s="61"/>
      <c r="J1812" s="140"/>
      <c r="K1812" s="140"/>
      <c r="L1812" s="194"/>
      <c r="M1812" s="140"/>
      <c r="N1812" s="140"/>
      <c r="O1812" s="140"/>
      <c r="P1812" s="140"/>
      <c r="Q1812" s="140"/>
      <c r="R1812" s="140"/>
      <c r="S1812" s="140"/>
      <c r="T1812" s="140"/>
      <c r="U1812" s="140"/>
      <c r="V1812" s="140"/>
      <c r="W1812" s="231"/>
      <c r="AT1812" s="60" t="s">
        <v>225</v>
      </c>
      <c r="AU1812" s="60" t="s">
        <v>93</v>
      </c>
      <c r="AV1812" s="13" t="s">
        <v>93</v>
      </c>
      <c r="AW1812" s="13" t="s">
        <v>38</v>
      </c>
      <c r="AX1812" s="13" t="s">
        <v>91</v>
      </c>
      <c r="AY1812" s="60" t="s">
        <v>216</v>
      </c>
    </row>
    <row r="1813" spans="1:65" s="2" customFormat="1" ht="55.5" customHeight="1">
      <c r="A1813" s="83"/>
      <c r="B1813" s="84"/>
      <c r="C1813" s="130" t="s">
        <v>2372</v>
      </c>
      <c r="D1813" s="130" t="s">
        <v>218</v>
      </c>
      <c r="E1813" s="131" t="s">
        <v>2373</v>
      </c>
      <c r="F1813" s="132" t="s">
        <v>2374</v>
      </c>
      <c r="G1813" s="133" t="s">
        <v>323</v>
      </c>
      <c r="H1813" s="134">
        <v>1</v>
      </c>
      <c r="I1813" s="57"/>
      <c r="J1813" s="187">
        <f>ROUND(I1813*H1813,2)</f>
        <v>0</v>
      </c>
      <c r="K1813" s="132" t="s">
        <v>1</v>
      </c>
      <c r="L1813" s="188">
        <f>J1813</f>
        <v>0</v>
      </c>
      <c r="M1813" s="217"/>
      <c r="N1813" s="217"/>
      <c r="O1813" s="217"/>
      <c r="P1813" s="217"/>
      <c r="Q1813" s="217"/>
      <c r="R1813" s="217"/>
      <c r="S1813" s="217"/>
      <c r="T1813" s="217"/>
      <c r="U1813" s="217"/>
      <c r="V1813" s="217"/>
      <c r="W1813" s="249"/>
      <c r="X1813" s="26"/>
      <c r="Y1813" s="26"/>
      <c r="Z1813" s="26"/>
      <c r="AA1813" s="26"/>
      <c r="AB1813" s="26"/>
      <c r="AC1813" s="26"/>
      <c r="AD1813" s="26"/>
      <c r="AE1813" s="26"/>
      <c r="AR1813" s="58" t="s">
        <v>312</v>
      </c>
      <c r="AT1813" s="58" t="s">
        <v>218</v>
      </c>
      <c r="AU1813" s="58" t="s">
        <v>93</v>
      </c>
      <c r="AY1813" s="18" t="s">
        <v>216</v>
      </c>
      <c r="BE1813" s="59">
        <f>IF(N1813="základní",J1813,0)</f>
        <v>0</v>
      </c>
      <c r="BF1813" s="59">
        <f>IF(N1813="snížená",J1813,0)</f>
        <v>0</v>
      </c>
      <c r="BG1813" s="59">
        <f>IF(N1813="zákl. přenesená",J1813,0)</f>
        <v>0</v>
      </c>
      <c r="BH1813" s="59">
        <f>IF(N1813="sníž. přenesená",J1813,0)</f>
        <v>0</v>
      </c>
      <c r="BI1813" s="59">
        <f>IF(N1813="nulová",J1813,0)</f>
        <v>0</v>
      </c>
      <c r="BJ1813" s="18" t="s">
        <v>91</v>
      </c>
      <c r="BK1813" s="59">
        <f>ROUND(I1813*H1813,2)</f>
        <v>0</v>
      </c>
      <c r="BL1813" s="18" t="s">
        <v>312</v>
      </c>
      <c r="BM1813" s="58" t="s">
        <v>2375</v>
      </c>
    </row>
    <row r="1814" spans="1:51" s="13" customFormat="1" ht="12">
      <c r="A1814" s="140"/>
      <c r="B1814" s="141"/>
      <c r="C1814" s="140"/>
      <c r="D1814" s="137" t="s">
        <v>225</v>
      </c>
      <c r="E1814" s="142" t="s">
        <v>1</v>
      </c>
      <c r="F1814" s="143" t="s">
        <v>2376</v>
      </c>
      <c r="G1814" s="140"/>
      <c r="H1814" s="144">
        <v>1</v>
      </c>
      <c r="I1814" s="61"/>
      <c r="J1814" s="140"/>
      <c r="K1814" s="140"/>
      <c r="L1814" s="194"/>
      <c r="M1814" s="140"/>
      <c r="N1814" s="140"/>
      <c r="O1814" s="140"/>
      <c r="P1814" s="140"/>
      <c r="Q1814" s="140"/>
      <c r="R1814" s="140"/>
      <c r="S1814" s="140"/>
      <c r="T1814" s="140"/>
      <c r="U1814" s="140"/>
      <c r="V1814" s="140"/>
      <c r="W1814" s="231"/>
      <c r="AT1814" s="60" t="s">
        <v>225</v>
      </c>
      <c r="AU1814" s="60" t="s">
        <v>93</v>
      </c>
      <c r="AV1814" s="13" t="s">
        <v>93</v>
      </c>
      <c r="AW1814" s="13" t="s">
        <v>38</v>
      </c>
      <c r="AX1814" s="13" t="s">
        <v>91</v>
      </c>
      <c r="AY1814" s="60" t="s">
        <v>216</v>
      </c>
    </row>
    <row r="1815" spans="1:65" s="2" customFormat="1" ht="24.2" customHeight="1">
      <c r="A1815" s="83"/>
      <c r="B1815" s="84"/>
      <c r="C1815" s="130" t="s">
        <v>2377</v>
      </c>
      <c r="D1815" s="130" t="s">
        <v>218</v>
      </c>
      <c r="E1815" s="131" t="s">
        <v>2378</v>
      </c>
      <c r="F1815" s="132" t="s">
        <v>2379</v>
      </c>
      <c r="G1815" s="133" t="s">
        <v>278</v>
      </c>
      <c r="H1815" s="134">
        <v>0.102</v>
      </c>
      <c r="I1815" s="57"/>
      <c r="J1815" s="187">
        <f>ROUND(I1815*H1815,2)</f>
        <v>0</v>
      </c>
      <c r="K1815" s="132" t="s">
        <v>222</v>
      </c>
      <c r="L1815" s="188">
        <f>J1815</f>
        <v>0</v>
      </c>
      <c r="M1815" s="217"/>
      <c r="N1815" s="217"/>
      <c r="O1815" s="217"/>
      <c r="P1815" s="217"/>
      <c r="Q1815" s="217"/>
      <c r="R1815" s="217"/>
      <c r="S1815" s="217"/>
      <c r="T1815" s="217"/>
      <c r="U1815" s="217"/>
      <c r="V1815" s="217"/>
      <c r="W1815" s="249"/>
      <c r="X1815" s="26"/>
      <c r="Y1815" s="26"/>
      <c r="Z1815" s="26"/>
      <c r="AA1815" s="26"/>
      <c r="AB1815" s="26"/>
      <c r="AC1815" s="26"/>
      <c r="AD1815" s="26"/>
      <c r="AE1815" s="26"/>
      <c r="AR1815" s="58" t="s">
        <v>312</v>
      </c>
      <c r="AT1815" s="58" t="s">
        <v>218</v>
      </c>
      <c r="AU1815" s="58" t="s">
        <v>93</v>
      </c>
      <c r="AY1815" s="18" t="s">
        <v>216</v>
      </c>
      <c r="BE1815" s="59">
        <f>IF(N1815="základní",J1815,0)</f>
        <v>0</v>
      </c>
      <c r="BF1815" s="59">
        <f>IF(N1815="snížená",J1815,0)</f>
        <v>0</v>
      </c>
      <c r="BG1815" s="59">
        <f>IF(N1815="zákl. přenesená",J1815,0)</f>
        <v>0</v>
      </c>
      <c r="BH1815" s="59">
        <f>IF(N1815="sníž. přenesená",J1815,0)</f>
        <v>0</v>
      </c>
      <c r="BI1815" s="59">
        <f>IF(N1815="nulová",J1815,0)</f>
        <v>0</v>
      </c>
      <c r="BJ1815" s="18" t="s">
        <v>91</v>
      </c>
      <c r="BK1815" s="59">
        <f>ROUND(I1815*H1815,2)</f>
        <v>0</v>
      </c>
      <c r="BL1815" s="18" t="s">
        <v>312</v>
      </c>
      <c r="BM1815" s="58" t="s">
        <v>2380</v>
      </c>
    </row>
    <row r="1816" spans="1:63" s="12" customFormat="1" ht="22.9" customHeight="1">
      <c r="A1816" s="125"/>
      <c r="B1816" s="126"/>
      <c r="C1816" s="125"/>
      <c r="D1816" s="127" t="s">
        <v>82</v>
      </c>
      <c r="E1816" s="129" t="s">
        <v>2381</v>
      </c>
      <c r="F1816" s="129" t="s">
        <v>2382</v>
      </c>
      <c r="G1816" s="125"/>
      <c r="H1816" s="125"/>
      <c r="I1816" s="54"/>
      <c r="J1816" s="186">
        <f>BK1816</f>
        <v>0</v>
      </c>
      <c r="K1816" s="125"/>
      <c r="L1816" s="183"/>
      <c r="M1816" s="216"/>
      <c r="N1816" s="216"/>
      <c r="O1816" s="216"/>
      <c r="P1816" s="216"/>
      <c r="Q1816" s="216"/>
      <c r="R1816" s="216"/>
      <c r="S1816" s="216"/>
      <c r="T1816" s="216"/>
      <c r="U1816" s="216"/>
      <c r="V1816" s="216"/>
      <c r="W1816" s="248"/>
      <c r="AR1816" s="53" t="s">
        <v>93</v>
      </c>
      <c r="AT1816" s="55" t="s">
        <v>82</v>
      </c>
      <c r="AU1816" s="55" t="s">
        <v>91</v>
      </c>
      <c r="AY1816" s="53" t="s">
        <v>216</v>
      </c>
      <c r="BK1816" s="56">
        <f>SUM(BK1817:BK1946)</f>
        <v>0</v>
      </c>
    </row>
    <row r="1817" spans="1:65" s="2" customFormat="1" ht="24.2" customHeight="1">
      <c r="A1817" s="83"/>
      <c r="B1817" s="84"/>
      <c r="C1817" s="130" t="s">
        <v>2383</v>
      </c>
      <c r="D1817" s="130" t="s">
        <v>218</v>
      </c>
      <c r="E1817" s="131" t="s">
        <v>2384</v>
      </c>
      <c r="F1817" s="132" t="s">
        <v>2385</v>
      </c>
      <c r="G1817" s="133" t="s">
        <v>221</v>
      </c>
      <c r="H1817" s="134">
        <v>988.26</v>
      </c>
      <c r="I1817" s="57"/>
      <c r="J1817" s="187">
        <f>ROUND(I1817*H1817,2)</f>
        <v>0</v>
      </c>
      <c r="K1817" s="132" t="s">
        <v>222</v>
      </c>
      <c r="L1817" s="188">
        <f>J1817</f>
        <v>0</v>
      </c>
      <c r="M1817" s="217"/>
      <c r="N1817" s="217"/>
      <c r="O1817" s="217"/>
      <c r="P1817" s="217"/>
      <c r="Q1817" s="217"/>
      <c r="R1817" s="217"/>
      <c r="S1817" s="217"/>
      <c r="T1817" s="217"/>
      <c r="U1817" s="217"/>
      <c r="V1817" s="217"/>
      <c r="W1817" s="249"/>
      <c r="X1817" s="26"/>
      <c r="Y1817" s="26"/>
      <c r="Z1817" s="26"/>
      <c r="AA1817" s="26"/>
      <c r="AB1817" s="26"/>
      <c r="AC1817" s="26"/>
      <c r="AD1817" s="26"/>
      <c r="AE1817" s="26"/>
      <c r="AR1817" s="58" t="s">
        <v>312</v>
      </c>
      <c r="AT1817" s="58" t="s">
        <v>218</v>
      </c>
      <c r="AU1817" s="58" t="s">
        <v>93</v>
      </c>
      <c r="AY1817" s="18" t="s">
        <v>216</v>
      </c>
      <c r="BE1817" s="59">
        <f>IF(N1817="základní",J1817,0)</f>
        <v>0</v>
      </c>
      <c r="BF1817" s="59">
        <f>IF(N1817="snížená",J1817,0)</f>
        <v>0</v>
      </c>
      <c r="BG1817" s="59">
        <f>IF(N1817="zákl. přenesená",J1817,0)</f>
        <v>0</v>
      </c>
      <c r="BH1817" s="59">
        <f>IF(N1817="sníž. přenesená",J1817,0)</f>
        <v>0</v>
      </c>
      <c r="BI1817" s="59">
        <f>IF(N1817="nulová",J1817,0)</f>
        <v>0</v>
      </c>
      <c r="BJ1817" s="18" t="s">
        <v>91</v>
      </c>
      <c r="BK1817" s="59">
        <f>ROUND(I1817*H1817,2)</f>
        <v>0</v>
      </c>
      <c r="BL1817" s="18" t="s">
        <v>312</v>
      </c>
      <c r="BM1817" s="58" t="s">
        <v>2386</v>
      </c>
    </row>
    <row r="1818" spans="1:51" s="13" customFormat="1" ht="12">
      <c r="A1818" s="140"/>
      <c r="B1818" s="141"/>
      <c r="C1818" s="140"/>
      <c r="D1818" s="137" t="s">
        <v>225</v>
      </c>
      <c r="E1818" s="142" t="s">
        <v>1</v>
      </c>
      <c r="F1818" s="143" t="s">
        <v>2387</v>
      </c>
      <c r="G1818" s="140"/>
      <c r="H1818" s="144">
        <v>5.04</v>
      </c>
      <c r="I1818" s="61"/>
      <c r="J1818" s="140"/>
      <c r="K1818" s="140"/>
      <c r="L1818" s="194"/>
      <c r="M1818" s="140"/>
      <c r="N1818" s="140"/>
      <c r="O1818" s="140"/>
      <c r="P1818" s="140"/>
      <c r="Q1818" s="140"/>
      <c r="R1818" s="140"/>
      <c r="S1818" s="140"/>
      <c r="T1818" s="140"/>
      <c r="U1818" s="140"/>
      <c r="V1818" s="140"/>
      <c r="W1818" s="231"/>
      <c r="AT1818" s="60" t="s">
        <v>225</v>
      </c>
      <c r="AU1818" s="60" t="s">
        <v>93</v>
      </c>
      <c r="AV1818" s="13" t="s">
        <v>93</v>
      </c>
      <c r="AW1818" s="13" t="s">
        <v>38</v>
      </c>
      <c r="AX1818" s="13" t="s">
        <v>83</v>
      </c>
      <c r="AY1818" s="60" t="s">
        <v>216</v>
      </c>
    </row>
    <row r="1819" spans="1:51" s="13" customFormat="1" ht="12">
      <c r="A1819" s="140"/>
      <c r="B1819" s="141"/>
      <c r="C1819" s="140"/>
      <c r="D1819" s="137" t="s">
        <v>225</v>
      </c>
      <c r="E1819" s="142" t="s">
        <v>1</v>
      </c>
      <c r="F1819" s="143" t="s">
        <v>2388</v>
      </c>
      <c r="G1819" s="140"/>
      <c r="H1819" s="144">
        <v>6.59</v>
      </c>
      <c r="I1819" s="61"/>
      <c r="J1819" s="140"/>
      <c r="K1819" s="140"/>
      <c r="L1819" s="194"/>
      <c r="M1819" s="140"/>
      <c r="N1819" s="140"/>
      <c r="O1819" s="140"/>
      <c r="P1819" s="140"/>
      <c r="Q1819" s="140"/>
      <c r="R1819" s="140"/>
      <c r="S1819" s="140"/>
      <c r="T1819" s="140"/>
      <c r="U1819" s="140"/>
      <c r="V1819" s="140"/>
      <c r="W1819" s="231"/>
      <c r="AT1819" s="60" t="s">
        <v>225</v>
      </c>
      <c r="AU1819" s="60" t="s">
        <v>93</v>
      </c>
      <c r="AV1819" s="13" t="s">
        <v>93</v>
      </c>
      <c r="AW1819" s="13" t="s">
        <v>38</v>
      </c>
      <c r="AX1819" s="13" t="s">
        <v>83</v>
      </c>
      <c r="AY1819" s="60" t="s">
        <v>216</v>
      </c>
    </row>
    <row r="1820" spans="1:51" s="13" customFormat="1" ht="12">
      <c r="A1820" s="140"/>
      <c r="B1820" s="141"/>
      <c r="C1820" s="140"/>
      <c r="D1820" s="137" t="s">
        <v>225</v>
      </c>
      <c r="E1820" s="142" t="s">
        <v>1</v>
      </c>
      <c r="F1820" s="143" t="s">
        <v>2389</v>
      </c>
      <c r="G1820" s="140"/>
      <c r="H1820" s="144">
        <v>8.57</v>
      </c>
      <c r="I1820" s="61"/>
      <c r="J1820" s="140"/>
      <c r="K1820" s="140"/>
      <c r="L1820" s="194"/>
      <c r="M1820" s="140"/>
      <c r="N1820" s="140"/>
      <c r="O1820" s="140"/>
      <c r="P1820" s="140"/>
      <c r="Q1820" s="140"/>
      <c r="R1820" s="140"/>
      <c r="S1820" s="140"/>
      <c r="T1820" s="140"/>
      <c r="U1820" s="140"/>
      <c r="V1820" s="140"/>
      <c r="W1820" s="231"/>
      <c r="AT1820" s="60" t="s">
        <v>225</v>
      </c>
      <c r="AU1820" s="60" t="s">
        <v>93</v>
      </c>
      <c r="AV1820" s="13" t="s">
        <v>93</v>
      </c>
      <c r="AW1820" s="13" t="s">
        <v>38</v>
      </c>
      <c r="AX1820" s="13" t="s">
        <v>83</v>
      </c>
      <c r="AY1820" s="60" t="s">
        <v>216</v>
      </c>
    </row>
    <row r="1821" spans="1:51" s="13" customFormat="1" ht="12">
      <c r="A1821" s="140"/>
      <c r="B1821" s="141"/>
      <c r="C1821" s="140"/>
      <c r="D1821" s="137" t="s">
        <v>225</v>
      </c>
      <c r="E1821" s="142" t="s">
        <v>1</v>
      </c>
      <c r="F1821" s="143" t="s">
        <v>2390</v>
      </c>
      <c r="G1821" s="140"/>
      <c r="H1821" s="144">
        <v>4.88</v>
      </c>
      <c r="I1821" s="61"/>
      <c r="J1821" s="140"/>
      <c r="K1821" s="140"/>
      <c r="L1821" s="194"/>
      <c r="M1821" s="140"/>
      <c r="N1821" s="140"/>
      <c r="O1821" s="140"/>
      <c r="P1821" s="140"/>
      <c r="Q1821" s="140"/>
      <c r="R1821" s="140"/>
      <c r="S1821" s="140"/>
      <c r="T1821" s="140"/>
      <c r="U1821" s="140"/>
      <c r="V1821" s="140"/>
      <c r="W1821" s="231"/>
      <c r="AT1821" s="60" t="s">
        <v>225</v>
      </c>
      <c r="AU1821" s="60" t="s">
        <v>93</v>
      </c>
      <c r="AV1821" s="13" t="s">
        <v>93</v>
      </c>
      <c r="AW1821" s="13" t="s">
        <v>38</v>
      </c>
      <c r="AX1821" s="13" t="s">
        <v>83</v>
      </c>
      <c r="AY1821" s="60" t="s">
        <v>216</v>
      </c>
    </row>
    <row r="1822" spans="1:51" s="13" customFormat="1" ht="12">
      <c r="A1822" s="140"/>
      <c r="B1822" s="141"/>
      <c r="C1822" s="140"/>
      <c r="D1822" s="137" t="s">
        <v>225</v>
      </c>
      <c r="E1822" s="142" t="s">
        <v>1</v>
      </c>
      <c r="F1822" s="143" t="s">
        <v>2391</v>
      </c>
      <c r="G1822" s="140"/>
      <c r="H1822" s="144">
        <v>5.04</v>
      </c>
      <c r="I1822" s="61"/>
      <c r="J1822" s="140"/>
      <c r="K1822" s="140"/>
      <c r="L1822" s="194"/>
      <c r="M1822" s="140"/>
      <c r="N1822" s="140"/>
      <c r="O1822" s="140"/>
      <c r="P1822" s="140"/>
      <c r="Q1822" s="140"/>
      <c r="R1822" s="140"/>
      <c r="S1822" s="140"/>
      <c r="T1822" s="140"/>
      <c r="U1822" s="140"/>
      <c r="V1822" s="140"/>
      <c r="W1822" s="231"/>
      <c r="AT1822" s="60" t="s">
        <v>225</v>
      </c>
      <c r="AU1822" s="60" t="s">
        <v>93</v>
      </c>
      <c r="AV1822" s="13" t="s">
        <v>93</v>
      </c>
      <c r="AW1822" s="13" t="s">
        <v>38</v>
      </c>
      <c r="AX1822" s="13" t="s">
        <v>83</v>
      </c>
      <c r="AY1822" s="60" t="s">
        <v>216</v>
      </c>
    </row>
    <row r="1823" spans="1:51" s="13" customFormat="1" ht="12">
      <c r="A1823" s="140"/>
      <c r="B1823" s="141"/>
      <c r="C1823" s="140"/>
      <c r="D1823" s="137" t="s">
        <v>225</v>
      </c>
      <c r="E1823" s="142" t="s">
        <v>1</v>
      </c>
      <c r="F1823" s="143" t="s">
        <v>2392</v>
      </c>
      <c r="G1823" s="140"/>
      <c r="H1823" s="144">
        <v>6.55</v>
      </c>
      <c r="I1823" s="61"/>
      <c r="J1823" s="140"/>
      <c r="K1823" s="140"/>
      <c r="L1823" s="194"/>
      <c r="M1823" s="140"/>
      <c r="N1823" s="140"/>
      <c r="O1823" s="140"/>
      <c r="P1823" s="140"/>
      <c r="Q1823" s="140"/>
      <c r="R1823" s="140"/>
      <c r="S1823" s="140"/>
      <c r="T1823" s="140"/>
      <c r="U1823" s="140"/>
      <c r="V1823" s="140"/>
      <c r="W1823" s="231"/>
      <c r="AT1823" s="60" t="s">
        <v>225</v>
      </c>
      <c r="AU1823" s="60" t="s">
        <v>93</v>
      </c>
      <c r="AV1823" s="13" t="s">
        <v>93</v>
      </c>
      <c r="AW1823" s="13" t="s">
        <v>38</v>
      </c>
      <c r="AX1823" s="13" t="s">
        <v>83</v>
      </c>
      <c r="AY1823" s="60" t="s">
        <v>216</v>
      </c>
    </row>
    <row r="1824" spans="1:51" s="13" customFormat="1" ht="12">
      <c r="A1824" s="140"/>
      <c r="B1824" s="141"/>
      <c r="C1824" s="140"/>
      <c r="D1824" s="137" t="s">
        <v>225</v>
      </c>
      <c r="E1824" s="142" t="s">
        <v>1</v>
      </c>
      <c r="F1824" s="143" t="s">
        <v>2393</v>
      </c>
      <c r="G1824" s="140"/>
      <c r="H1824" s="144">
        <v>8.51</v>
      </c>
      <c r="I1824" s="61"/>
      <c r="J1824" s="140"/>
      <c r="K1824" s="140"/>
      <c r="L1824" s="194"/>
      <c r="M1824" s="140"/>
      <c r="N1824" s="140"/>
      <c r="O1824" s="140"/>
      <c r="P1824" s="140"/>
      <c r="Q1824" s="140"/>
      <c r="R1824" s="140"/>
      <c r="S1824" s="140"/>
      <c r="T1824" s="140"/>
      <c r="U1824" s="140"/>
      <c r="V1824" s="140"/>
      <c r="W1824" s="231"/>
      <c r="AT1824" s="60" t="s">
        <v>225</v>
      </c>
      <c r="AU1824" s="60" t="s">
        <v>93</v>
      </c>
      <c r="AV1824" s="13" t="s">
        <v>93</v>
      </c>
      <c r="AW1824" s="13" t="s">
        <v>38</v>
      </c>
      <c r="AX1824" s="13" t="s">
        <v>83</v>
      </c>
      <c r="AY1824" s="60" t="s">
        <v>216</v>
      </c>
    </row>
    <row r="1825" spans="1:51" s="13" customFormat="1" ht="12">
      <c r="A1825" s="140"/>
      <c r="B1825" s="141"/>
      <c r="C1825" s="140"/>
      <c r="D1825" s="137" t="s">
        <v>225</v>
      </c>
      <c r="E1825" s="142" t="s">
        <v>1</v>
      </c>
      <c r="F1825" s="143" t="s">
        <v>2394</v>
      </c>
      <c r="G1825" s="140"/>
      <c r="H1825" s="144">
        <v>4.89</v>
      </c>
      <c r="I1825" s="61"/>
      <c r="J1825" s="140"/>
      <c r="K1825" s="140"/>
      <c r="L1825" s="194"/>
      <c r="M1825" s="140"/>
      <c r="N1825" s="140"/>
      <c r="O1825" s="140"/>
      <c r="P1825" s="140"/>
      <c r="Q1825" s="140"/>
      <c r="R1825" s="140"/>
      <c r="S1825" s="140"/>
      <c r="T1825" s="140"/>
      <c r="U1825" s="140"/>
      <c r="V1825" s="140"/>
      <c r="W1825" s="231"/>
      <c r="AT1825" s="60" t="s">
        <v>225</v>
      </c>
      <c r="AU1825" s="60" t="s">
        <v>93</v>
      </c>
      <c r="AV1825" s="13" t="s">
        <v>93</v>
      </c>
      <c r="AW1825" s="13" t="s">
        <v>38</v>
      </c>
      <c r="AX1825" s="13" t="s">
        <v>83</v>
      </c>
      <c r="AY1825" s="60" t="s">
        <v>216</v>
      </c>
    </row>
    <row r="1826" spans="1:51" s="13" customFormat="1" ht="12">
      <c r="A1826" s="140"/>
      <c r="B1826" s="141"/>
      <c r="C1826" s="140"/>
      <c r="D1826" s="137" t="s">
        <v>225</v>
      </c>
      <c r="E1826" s="142" t="s">
        <v>1</v>
      </c>
      <c r="F1826" s="143" t="s">
        <v>2395</v>
      </c>
      <c r="G1826" s="140"/>
      <c r="H1826" s="144">
        <v>5.02</v>
      </c>
      <c r="I1826" s="61"/>
      <c r="J1826" s="140"/>
      <c r="K1826" s="140"/>
      <c r="L1826" s="194"/>
      <c r="M1826" s="140"/>
      <c r="N1826" s="140"/>
      <c r="O1826" s="140"/>
      <c r="P1826" s="140"/>
      <c r="Q1826" s="140"/>
      <c r="R1826" s="140"/>
      <c r="S1826" s="140"/>
      <c r="T1826" s="140"/>
      <c r="U1826" s="140"/>
      <c r="V1826" s="140"/>
      <c r="W1826" s="231"/>
      <c r="AT1826" s="60" t="s">
        <v>225</v>
      </c>
      <c r="AU1826" s="60" t="s">
        <v>93</v>
      </c>
      <c r="AV1826" s="13" t="s">
        <v>93</v>
      </c>
      <c r="AW1826" s="13" t="s">
        <v>38</v>
      </c>
      <c r="AX1826" s="13" t="s">
        <v>83</v>
      </c>
      <c r="AY1826" s="60" t="s">
        <v>216</v>
      </c>
    </row>
    <row r="1827" spans="1:51" s="13" customFormat="1" ht="12">
      <c r="A1827" s="140"/>
      <c r="B1827" s="141"/>
      <c r="C1827" s="140"/>
      <c r="D1827" s="137" t="s">
        <v>225</v>
      </c>
      <c r="E1827" s="142" t="s">
        <v>1</v>
      </c>
      <c r="F1827" s="143" t="s">
        <v>2396</v>
      </c>
      <c r="G1827" s="140"/>
      <c r="H1827" s="144">
        <v>4.89</v>
      </c>
      <c r="I1827" s="61"/>
      <c r="J1827" s="140"/>
      <c r="K1827" s="140"/>
      <c r="L1827" s="194"/>
      <c r="M1827" s="140"/>
      <c r="N1827" s="140"/>
      <c r="O1827" s="140"/>
      <c r="P1827" s="140"/>
      <c r="Q1827" s="140"/>
      <c r="R1827" s="140"/>
      <c r="S1827" s="140"/>
      <c r="T1827" s="140"/>
      <c r="U1827" s="140"/>
      <c r="V1827" s="140"/>
      <c r="W1827" s="231"/>
      <c r="AT1827" s="60" t="s">
        <v>225</v>
      </c>
      <c r="AU1827" s="60" t="s">
        <v>93</v>
      </c>
      <c r="AV1827" s="13" t="s">
        <v>93</v>
      </c>
      <c r="AW1827" s="13" t="s">
        <v>38</v>
      </c>
      <c r="AX1827" s="13" t="s">
        <v>83</v>
      </c>
      <c r="AY1827" s="60" t="s">
        <v>216</v>
      </c>
    </row>
    <row r="1828" spans="1:51" s="13" customFormat="1" ht="12">
      <c r="A1828" s="140"/>
      <c r="B1828" s="141"/>
      <c r="C1828" s="140"/>
      <c r="D1828" s="137" t="s">
        <v>225</v>
      </c>
      <c r="E1828" s="142" t="s">
        <v>1</v>
      </c>
      <c r="F1828" s="143" t="s">
        <v>2397</v>
      </c>
      <c r="G1828" s="140"/>
      <c r="H1828" s="144">
        <v>5.02</v>
      </c>
      <c r="I1828" s="61"/>
      <c r="J1828" s="140"/>
      <c r="K1828" s="140"/>
      <c r="L1828" s="194"/>
      <c r="M1828" s="140"/>
      <c r="N1828" s="140"/>
      <c r="O1828" s="140"/>
      <c r="P1828" s="140"/>
      <c r="Q1828" s="140"/>
      <c r="R1828" s="140"/>
      <c r="S1828" s="140"/>
      <c r="T1828" s="140"/>
      <c r="U1828" s="140"/>
      <c r="V1828" s="140"/>
      <c r="W1828" s="231"/>
      <c r="AT1828" s="60" t="s">
        <v>225</v>
      </c>
      <c r="AU1828" s="60" t="s">
        <v>93</v>
      </c>
      <c r="AV1828" s="13" t="s">
        <v>93</v>
      </c>
      <c r="AW1828" s="13" t="s">
        <v>38</v>
      </c>
      <c r="AX1828" s="13" t="s">
        <v>83</v>
      </c>
      <c r="AY1828" s="60" t="s">
        <v>216</v>
      </c>
    </row>
    <row r="1829" spans="1:51" s="13" customFormat="1" ht="12">
      <c r="A1829" s="140"/>
      <c r="B1829" s="141"/>
      <c r="C1829" s="140"/>
      <c r="D1829" s="137" t="s">
        <v>225</v>
      </c>
      <c r="E1829" s="142" t="s">
        <v>1</v>
      </c>
      <c r="F1829" s="143" t="s">
        <v>2398</v>
      </c>
      <c r="G1829" s="140"/>
      <c r="H1829" s="144">
        <v>6.65</v>
      </c>
      <c r="I1829" s="61"/>
      <c r="J1829" s="140"/>
      <c r="K1829" s="140"/>
      <c r="L1829" s="194"/>
      <c r="M1829" s="140"/>
      <c r="N1829" s="140"/>
      <c r="O1829" s="140"/>
      <c r="P1829" s="140"/>
      <c r="Q1829" s="140"/>
      <c r="R1829" s="140"/>
      <c r="S1829" s="140"/>
      <c r="T1829" s="140"/>
      <c r="U1829" s="140"/>
      <c r="V1829" s="140"/>
      <c r="W1829" s="231"/>
      <c r="AT1829" s="60" t="s">
        <v>225</v>
      </c>
      <c r="AU1829" s="60" t="s">
        <v>93</v>
      </c>
      <c r="AV1829" s="13" t="s">
        <v>93</v>
      </c>
      <c r="AW1829" s="13" t="s">
        <v>38</v>
      </c>
      <c r="AX1829" s="13" t="s">
        <v>83</v>
      </c>
      <c r="AY1829" s="60" t="s">
        <v>216</v>
      </c>
    </row>
    <row r="1830" spans="1:51" s="13" customFormat="1" ht="12">
      <c r="A1830" s="140"/>
      <c r="B1830" s="141"/>
      <c r="C1830" s="140"/>
      <c r="D1830" s="137" t="s">
        <v>225</v>
      </c>
      <c r="E1830" s="142" t="s">
        <v>1</v>
      </c>
      <c r="F1830" s="143" t="s">
        <v>2399</v>
      </c>
      <c r="G1830" s="140"/>
      <c r="H1830" s="144">
        <v>3.26</v>
      </c>
      <c r="I1830" s="61"/>
      <c r="J1830" s="140"/>
      <c r="K1830" s="140"/>
      <c r="L1830" s="194"/>
      <c r="M1830" s="140"/>
      <c r="N1830" s="140"/>
      <c r="O1830" s="140"/>
      <c r="P1830" s="140"/>
      <c r="Q1830" s="140"/>
      <c r="R1830" s="140"/>
      <c r="S1830" s="140"/>
      <c r="T1830" s="140"/>
      <c r="U1830" s="140"/>
      <c r="V1830" s="140"/>
      <c r="W1830" s="231"/>
      <c r="AT1830" s="60" t="s">
        <v>225</v>
      </c>
      <c r="AU1830" s="60" t="s">
        <v>93</v>
      </c>
      <c r="AV1830" s="13" t="s">
        <v>93</v>
      </c>
      <c r="AW1830" s="13" t="s">
        <v>38</v>
      </c>
      <c r="AX1830" s="13" t="s">
        <v>83</v>
      </c>
      <c r="AY1830" s="60" t="s">
        <v>216</v>
      </c>
    </row>
    <row r="1831" spans="1:51" s="13" customFormat="1" ht="12">
      <c r="A1831" s="140"/>
      <c r="B1831" s="141"/>
      <c r="C1831" s="140"/>
      <c r="D1831" s="137" t="s">
        <v>225</v>
      </c>
      <c r="E1831" s="142" t="s">
        <v>1</v>
      </c>
      <c r="F1831" s="143" t="s">
        <v>2400</v>
      </c>
      <c r="G1831" s="140"/>
      <c r="H1831" s="144">
        <v>4.89</v>
      </c>
      <c r="I1831" s="61"/>
      <c r="J1831" s="140"/>
      <c r="K1831" s="140"/>
      <c r="L1831" s="194"/>
      <c r="M1831" s="140"/>
      <c r="N1831" s="140"/>
      <c r="O1831" s="140"/>
      <c r="P1831" s="140"/>
      <c r="Q1831" s="140"/>
      <c r="R1831" s="140"/>
      <c r="S1831" s="140"/>
      <c r="T1831" s="140"/>
      <c r="U1831" s="140"/>
      <c r="V1831" s="140"/>
      <c r="W1831" s="231"/>
      <c r="AT1831" s="60" t="s">
        <v>225</v>
      </c>
      <c r="AU1831" s="60" t="s">
        <v>93</v>
      </c>
      <c r="AV1831" s="13" t="s">
        <v>93</v>
      </c>
      <c r="AW1831" s="13" t="s">
        <v>38</v>
      </c>
      <c r="AX1831" s="13" t="s">
        <v>83</v>
      </c>
      <c r="AY1831" s="60" t="s">
        <v>216</v>
      </c>
    </row>
    <row r="1832" spans="1:51" s="13" customFormat="1" ht="12">
      <c r="A1832" s="140"/>
      <c r="B1832" s="141"/>
      <c r="C1832" s="140"/>
      <c r="D1832" s="137" t="s">
        <v>225</v>
      </c>
      <c r="E1832" s="142" t="s">
        <v>1</v>
      </c>
      <c r="F1832" s="143" t="s">
        <v>2401</v>
      </c>
      <c r="G1832" s="140"/>
      <c r="H1832" s="144">
        <v>4.97</v>
      </c>
      <c r="I1832" s="61"/>
      <c r="J1832" s="140"/>
      <c r="K1832" s="140"/>
      <c r="L1832" s="194"/>
      <c r="M1832" s="140"/>
      <c r="N1832" s="140"/>
      <c r="O1832" s="140"/>
      <c r="P1832" s="140"/>
      <c r="Q1832" s="140"/>
      <c r="R1832" s="140"/>
      <c r="S1832" s="140"/>
      <c r="T1832" s="140"/>
      <c r="U1832" s="140"/>
      <c r="V1832" s="140"/>
      <c r="W1832" s="231"/>
      <c r="AT1832" s="60" t="s">
        <v>225</v>
      </c>
      <c r="AU1832" s="60" t="s">
        <v>93</v>
      </c>
      <c r="AV1832" s="13" t="s">
        <v>93</v>
      </c>
      <c r="AW1832" s="13" t="s">
        <v>38</v>
      </c>
      <c r="AX1832" s="13" t="s">
        <v>83</v>
      </c>
      <c r="AY1832" s="60" t="s">
        <v>216</v>
      </c>
    </row>
    <row r="1833" spans="1:51" s="13" customFormat="1" ht="22.5">
      <c r="A1833" s="140"/>
      <c r="B1833" s="141"/>
      <c r="C1833" s="140"/>
      <c r="D1833" s="137" t="s">
        <v>225</v>
      </c>
      <c r="E1833" s="142" t="s">
        <v>1</v>
      </c>
      <c r="F1833" s="143" t="s">
        <v>2402</v>
      </c>
      <c r="G1833" s="140"/>
      <c r="H1833" s="144">
        <v>27.8</v>
      </c>
      <c r="I1833" s="61"/>
      <c r="J1833" s="140"/>
      <c r="K1833" s="140"/>
      <c r="L1833" s="194"/>
      <c r="M1833" s="140"/>
      <c r="N1833" s="140"/>
      <c r="O1833" s="140"/>
      <c r="P1833" s="140"/>
      <c r="Q1833" s="140"/>
      <c r="R1833" s="140"/>
      <c r="S1833" s="140"/>
      <c r="T1833" s="140"/>
      <c r="U1833" s="140"/>
      <c r="V1833" s="140"/>
      <c r="W1833" s="231"/>
      <c r="AT1833" s="60" t="s">
        <v>225</v>
      </c>
      <c r="AU1833" s="60" t="s">
        <v>93</v>
      </c>
      <c r="AV1833" s="13" t="s">
        <v>93</v>
      </c>
      <c r="AW1833" s="13" t="s">
        <v>38</v>
      </c>
      <c r="AX1833" s="13" t="s">
        <v>83</v>
      </c>
      <c r="AY1833" s="60" t="s">
        <v>216</v>
      </c>
    </row>
    <row r="1834" spans="1:51" s="13" customFormat="1" ht="12">
      <c r="A1834" s="140"/>
      <c r="B1834" s="141"/>
      <c r="C1834" s="140"/>
      <c r="D1834" s="137" t="s">
        <v>225</v>
      </c>
      <c r="E1834" s="142" t="s">
        <v>1</v>
      </c>
      <c r="F1834" s="143" t="s">
        <v>2403</v>
      </c>
      <c r="G1834" s="140"/>
      <c r="H1834" s="144">
        <v>4.89</v>
      </c>
      <c r="I1834" s="61"/>
      <c r="J1834" s="140"/>
      <c r="K1834" s="140"/>
      <c r="L1834" s="194"/>
      <c r="M1834" s="140"/>
      <c r="N1834" s="140"/>
      <c r="O1834" s="140"/>
      <c r="P1834" s="140"/>
      <c r="Q1834" s="140"/>
      <c r="R1834" s="140"/>
      <c r="S1834" s="140"/>
      <c r="T1834" s="140"/>
      <c r="U1834" s="140"/>
      <c r="V1834" s="140"/>
      <c r="W1834" s="231"/>
      <c r="AT1834" s="60" t="s">
        <v>225</v>
      </c>
      <c r="AU1834" s="60" t="s">
        <v>93</v>
      </c>
      <c r="AV1834" s="13" t="s">
        <v>93</v>
      </c>
      <c r="AW1834" s="13" t="s">
        <v>38</v>
      </c>
      <c r="AX1834" s="13" t="s">
        <v>83</v>
      </c>
      <c r="AY1834" s="60" t="s">
        <v>216</v>
      </c>
    </row>
    <row r="1835" spans="1:51" s="13" customFormat="1" ht="12">
      <c r="A1835" s="140"/>
      <c r="B1835" s="141"/>
      <c r="C1835" s="140"/>
      <c r="D1835" s="137" t="s">
        <v>225</v>
      </c>
      <c r="E1835" s="142" t="s">
        <v>1</v>
      </c>
      <c r="F1835" s="143" t="s">
        <v>2404</v>
      </c>
      <c r="G1835" s="140"/>
      <c r="H1835" s="144">
        <v>137.39</v>
      </c>
      <c r="I1835" s="61"/>
      <c r="J1835" s="140"/>
      <c r="K1835" s="140"/>
      <c r="L1835" s="194"/>
      <c r="M1835" s="140"/>
      <c r="N1835" s="140"/>
      <c r="O1835" s="140"/>
      <c r="P1835" s="140"/>
      <c r="Q1835" s="140"/>
      <c r="R1835" s="140"/>
      <c r="S1835" s="140"/>
      <c r="T1835" s="140"/>
      <c r="U1835" s="140"/>
      <c r="V1835" s="140"/>
      <c r="W1835" s="231"/>
      <c r="AT1835" s="60" t="s">
        <v>225</v>
      </c>
      <c r="AU1835" s="60" t="s">
        <v>93</v>
      </c>
      <c r="AV1835" s="13" t="s">
        <v>93</v>
      </c>
      <c r="AW1835" s="13" t="s">
        <v>38</v>
      </c>
      <c r="AX1835" s="13" t="s">
        <v>83</v>
      </c>
      <c r="AY1835" s="60" t="s">
        <v>216</v>
      </c>
    </row>
    <row r="1836" spans="1:51" s="13" customFormat="1" ht="12">
      <c r="A1836" s="140"/>
      <c r="B1836" s="141"/>
      <c r="C1836" s="140"/>
      <c r="D1836" s="137" t="s">
        <v>225</v>
      </c>
      <c r="E1836" s="142" t="s">
        <v>1</v>
      </c>
      <c r="F1836" s="143" t="s">
        <v>2405</v>
      </c>
      <c r="G1836" s="140"/>
      <c r="H1836" s="144">
        <v>129.41</v>
      </c>
      <c r="I1836" s="61"/>
      <c r="J1836" s="140"/>
      <c r="K1836" s="140"/>
      <c r="L1836" s="194"/>
      <c r="M1836" s="140"/>
      <c r="N1836" s="140"/>
      <c r="O1836" s="140"/>
      <c r="P1836" s="140"/>
      <c r="Q1836" s="140"/>
      <c r="R1836" s="140"/>
      <c r="S1836" s="140"/>
      <c r="T1836" s="140"/>
      <c r="U1836" s="140"/>
      <c r="V1836" s="140"/>
      <c r="W1836" s="231"/>
      <c r="AT1836" s="60" t="s">
        <v>225</v>
      </c>
      <c r="AU1836" s="60" t="s">
        <v>93</v>
      </c>
      <c r="AV1836" s="13" t="s">
        <v>93</v>
      </c>
      <c r="AW1836" s="13" t="s">
        <v>38</v>
      </c>
      <c r="AX1836" s="13" t="s">
        <v>83</v>
      </c>
      <c r="AY1836" s="60" t="s">
        <v>216</v>
      </c>
    </row>
    <row r="1837" spans="1:51" s="13" customFormat="1" ht="12">
      <c r="A1837" s="140"/>
      <c r="B1837" s="141"/>
      <c r="C1837" s="140"/>
      <c r="D1837" s="137" t="s">
        <v>225</v>
      </c>
      <c r="E1837" s="142" t="s">
        <v>1</v>
      </c>
      <c r="F1837" s="143" t="s">
        <v>2406</v>
      </c>
      <c r="G1837" s="140"/>
      <c r="H1837" s="144">
        <v>190.47</v>
      </c>
      <c r="I1837" s="61"/>
      <c r="J1837" s="140"/>
      <c r="K1837" s="140"/>
      <c r="L1837" s="194"/>
      <c r="M1837" s="140"/>
      <c r="N1837" s="140"/>
      <c r="O1837" s="140"/>
      <c r="P1837" s="140"/>
      <c r="Q1837" s="140"/>
      <c r="R1837" s="140"/>
      <c r="S1837" s="140"/>
      <c r="T1837" s="140"/>
      <c r="U1837" s="140"/>
      <c r="V1837" s="140"/>
      <c r="W1837" s="231"/>
      <c r="AT1837" s="60" t="s">
        <v>225</v>
      </c>
      <c r="AU1837" s="60" t="s">
        <v>93</v>
      </c>
      <c r="AV1837" s="13" t="s">
        <v>93</v>
      </c>
      <c r="AW1837" s="13" t="s">
        <v>38</v>
      </c>
      <c r="AX1837" s="13" t="s">
        <v>83</v>
      </c>
      <c r="AY1837" s="60" t="s">
        <v>216</v>
      </c>
    </row>
    <row r="1838" spans="1:51" s="13" customFormat="1" ht="12">
      <c r="A1838" s="140"/>
      <c r="B1838" s="141"/>
      <c r="C1838" s="140"/>
      <c r="D1838" s="137" t="s">
        <v>225</v>
      </c>
      <c r="E1838" s="142" t="s">
        <v>1</v>
      </c>
      <c r="F1838" s="143" t="s">
        <v>2407</v>
      </c>
      <c r="G1838" s="140"/>
      <c r="H1838" s="144">
        <v>137.39</v>
      </c>
      <c r="I1838" s="61"/>
      <c r="J1838" s="140"/>
      <c r="K1838" s="140"/>
      <c r="L1838" s="194"/>
      <c r="M1838" s="140"/>
      <c r="N1838" s="140"/>
      <c r="O1838" s="140"/>
      <c r="P1838" s="140"/>
      <c r="Q1838" s="140"/>
      <c r="R1838" s="140"/>
      <c r="S1838" s="140"/>
      <c r="T1838" s="140"/>
      <c r="U1838" s="140"/>
      <c r="V1838" s="140"/>
      <c r="W1838" s="231"/>
      <c r="AT1838" s="60" t="s">
        <v>225</v>
      </c>
      <c r="AU1838" s="60" t="s">
        <v>93</v>
      </c>
      <c r="AV1838" s="13" t="s">
        <v>93</v>
      </c>
      <c r="AW1838" s="13" t="s">
        <v>38</v>
      </c>
      <c r="AX1838" s="13" t="s">
        <v>83</v>
      </c>
      <c r="AY1838" s="60" t="s">
        <v>216</v>
      </c>
    </row>
    <row r="1839" spans="1:51" s="13" customFormat="1" ht="12">
      <c r="A1839" s="140"/>
      <c r="B1839" s="141"/>
      <c r="C1839" s="140"/>
      <c r="D1839" s="137" t="s">
        <v>225</v>
      </c>
      <c r="E1839" s="142" t="s">
        <v>1</v>
      </c>
      <c r="F1839" s="143" t="s">
        <v>2408</v>
      </c>
      <c r="G1839" s="140"/>
      <c r="H1839" s="144">
        <v>111.27</v>
      </c>
      <c r="I1839" s="61"/>
      <c r="J1839" s="140"/>
      <c r="K1839" s="140"/>
      <c r="L1839" s="194"/>
      <c r="M1839" s="140"/>
      <c r="N1839" s="140"/>
      <c r="O1839" s="140"/>
      <c r="P1839" s="140"/>
      <c r="Q1839" s="140"/>
      <c r="R1839" s="140"/>
      <c r="S1839" s="140"/>
      <c r="T1839" s="140"/>
      <c r="U1839" s="140"/>
      <c r="V1839" s="140"/>
      <c r="W1839" s="231"/>
      <c r="AT1839" s="60" t="s">
        <v>225</v>
      </c>
      <c r="AU1839" s="60" t="s">
        <v>93</v>
      </c>
      <c r="AV1839" s="13" t="s">
        <v>93</v>
      </c>
      <c r="AW1839" s="13" t="s">
        <v>38</v>
      </c>
      <c r="AX1839" s="13" t="s">
        <v>83</v>
      </c>
      <c r="AY1839" s="60" t="s">
        <v>216</v>
      </c>
    </row>
    <row r="1840" spans="1:51" s="13" customFormat="1" ht="12">
      <c r="A1840" s="140"/>
      <c r="B1840" s="141"/>
      <c r="C1840" s="140"/>
      <c r="D1840" s="137" t="s">
        <v>225</v>
      </c>
      <c r="E1840" s="142" t="s">
        <v>1</v>
      </c>
      <c r="F1840" s="143" t="s">
        <v>2409</v>
      </c>
      <c r="G1840" s="140"/>
      <c r="H1840" s="144">
        <v>134.75</v>
      </c>
      <c r="I1840" s="61"/>
      <c r="J1840" s="140"/>
      <c r="K1840" s="140"/>
      <c r="L1840" s="194"/>
      <c r="M1840" s="140"/>
      <c r="N1840" s="140"/>
      <c r="O1840" s="140"/>
      <c r="P1840" s="140"/>
      <c r="Q1840" s="140"/>
      <c r="R1840" s="140"/>
      <c r="S1840" s="140"/>
      <c r="T1840" s="140"/>
      <c r="U1840" s="140"/>
      <c r="V1840" s="140"/>
      <c r="W1840" s="231"/>
      <c r="AT1840" s="60" t="s">
        <v>225</v>
      </c>
      <c r="AU1840" s="60" t="s">
        <v>93</v>
      </c>
      <c r="AV1840" s="13" t="s">
        <v>93</v>
      </c>
      <c r="AW1840" s="13" t="s">
        <v>38</v>
      </c>
      <c r="AX1840" s="13" t="s">
        <v>83</v>
      </c>
      <c r="AY1840" s="60" t="s">
        <v>216</v>
      </c>
    </row>
    <row r="1841" spans="1:51" s="13" customFormat="1" ht="12">
      <c r="A1841" s="140"/>
      <c r="B1841" s="141"/>
      <c r="C1841" s="140"/>
      <c r="D1841" s="137" t="s">
        <v>225</v>
      </c>
      <c r="E1841" s="142" t="s">
        <v>1</v>
      </c>
      <c r="F1841" s="143" t="s">
        <v>2410</v>
      </c>
      <c r="G1841" s="140"/>
      <c r="H1841" s="144">
        <v>6.59</v>
      </c>
      <c r="I1841" s="61"/>
      <c r="J1841" s="140"/>
      <c r="K1841" s="140"/>
      <c r="L1841" s="194"/>
      <c r="M1841" s="140"/>
      <c r="N1841" s="140"/>
      <c r="O1841" s="140"/>
      <c r="P1841" s="140"/>
      <c r="Q1841" s="140"/>
      <c r="R1841" s="140"/>
      <c r="S1841" s="140"/>
      <c r="T1841" s="140"/>
      <c r="U1841" s="140"/>
      <c r="V1841" s="140"/>
      <c r="W1841" s="231"/>
      <c r="AT1841" s="60" t="s">
        <v>225</v>
      </c>
      <c r="AU1841" s="60" t="s">
        <v>93</v>
      </c>
      <c r="AV1841" s="13" t="s">
        <v>93</v>
      </c>
      <c r="AW1841" s="13" t="s">
        <v>38</v>
      </c>
      <c r="AX1841" s="13" t="s">
        <v>83</v>
      </c>
      <c r="AY1841" s="60" t="s">
        <v>216</v>
      </c>
    </row>
    <row r="1842" spans="1:51" s="13" customFormat="1" ht="12">
      <c r="A1842" s="140"/>
      <c r="B1842" s="141"/>
      <c r="C1842" s="140"/>
      <c r="D1842" s="137" t="s">
        <v>225</v>
      </c>
      <c r="E1842" s="142" t="s">
        <v>1</v>
      </c>
      <c r="F1842" s="143" t="s">
        <v>2411</v>
      </c>
      <c r="G1842" s="140"/>
      <c r="H1842" s="144">
        <v>23.53</v>
      </c>
      <c r="I1842" s="61"/>
      <c r="J1842" s="140"/>
      <c r="K1842" s="140"/>
      <c r="L1842" s="194"/>
      <c r="M1842" s="140"/>
      <c r="N1842" s="140"/>
      <c r="O1842" s="140"/>
      <c r="P1842" s="140"/>
      <c r="Q1842" s="140"/>
      <c r="R1842" s="140"/>
      <c r="S1842" s="140"/>
      <c r="T1842" s="140"/>
      <c r="U1842" s="140"/>
      <c r="V1842" s="140"/>
      <c r="W1842" s="231"/>
      <c r="AT1842" s="60" t="s">
        <v>225</v>
      </c>
      <c r="AU1842" s="60" t="s">
        <v>93</v>
      </c>
      <c r="AV1842" s="13" t="s">
        <v>93</v>
      </c>
      <c r="AW1842" s="13" t="s">
        <v>38</v>
      </c>
      <c r="AX1842" s="13" t="s">
        <v>83</v>
      </c>
      <c r="AY1842" s="60" t="s">
        <v>216</v>
      </c>
    </row>
    <row r="1843" spans="1:51" s="14" customFormat="1" ht="12">
      <c r="A1843" s="145"/>
      <c r="B1843" s="146"/>
      <c r="C1843" s="145"/>
      <c r="D1843" s="137" t="s">
        <v>225</v>
      </c>
      <c r="E1843" s="147" t="s">
        <v>151</v>
      </c>
      <c r="F1843" s="148" t="s">
        <v>229</v>
      </c>
      <c r="G1843" s="145"/>
      <c r="H1843" s="149">
        <v>988.26</v>
      </c>
      <c r="I1843" s="63"/>
      <c r="J1843" s="145"/>
      <c r="K1843" s="145"/>
      <c r="L1843" s="200"/>
      <c r="M1843" s="145"/>
      <c r="N1843" s="145"/>
      <c r="O1843" s="145"/>
      <c r="P1843" s="145"/>
      <c r="Q1843" s="145"/>
      <c r="R1843" s="145"/>
      <c r="S1843" s="145"/>
      <c r="T1843" s="145"/>
      <c r="U1843" s="145"/>
      <c r="V1843" s="145"/>
      <c r="W1843" s="235"/>
      <c r="AT1843" s="62" t="s">
        <v>225</v>
      </c>
      <c r="AU1843" s="62" t="s">
        <v>93</v>
      </c>
      <c r="AV1843" s="14" t="s">
        <v>223</v>
      </c>
      <c r="AW1843" s="14" t="s">
        <v>38</v>
      </c>
      <c r="AX1843" s="14" t="s">
        <v>91</v>
      </c>
      <c r="AY1843" s="62" t="s">
        <v>216</v>
      </c>
    </row>
    <row r="1844" spans="1:65" s="2" customFormat="1" ht="24.2" customHeight="1">
      <c r="A1844" s="83"/>
      <c r="B1844" s="84"/>
      <c r="C1844" s="130" t="s">
        <v>2412</v>
      </c>
      <c r="D1844" s="130" t="s">
        <v>218</v>
      </c>
      <c r="E1844" s="131" t="s">
        <v>2413</v>
      </c>
      <c r="F1844" s="132" t="s">
        <v>2414</v>
      </c>
      <c r="G1844" s="133" t="s">
        <v>237</v>
      </c>
      <c r="H1844" s="134">
        <v>470.406</v>
      </c>
      <c r="I1844" s="57"/>
      <c r="J1844" s="187">
        <f>ROUND(I1844*H1844,2)</f>
        <v>0</v>
      </c>
      <c r="K1844" s="132" t="s">
        <v>222</v>
      </c>
      <c r="L1844" s="188">
        <f>J1844</f>
        <v>0</v>
      </c>
      <c r="M1844" s="217"/>
      <c r="N1844" s="217"/>
      <c r="O1844" s="217"/>
      <c r="P1844" s="217"/>
      <c r="Q1844" s="217"/>
      <c r="R1844" s="217"/>
      <c r="S1844" s="217"/>
      <c r="T1844" s="217"/>
      <c r="U1844" s="217"/>
      <c r="V1844" s="217"/>
      <c r="W1844" s="249"/>
      <c r="X1844" s="26"/>
      <c r="Y1844" s="26"/>
      <c r="Z1844" s="26"/>
      <c r="AA1844" s="26"/>
      <c r="AB1844" s="26"/>
      <c r="AC1844" s="26"/>
      <c r="AD1844" s="26"/>
      <c r="AE1844" s="26"/>
      <c r="AR1844" s="58" t="s">
        <v>312</v>
      </c>
      <c r="AT1844" s="58" t="s">
        <v>218</v>
      </c>
      <c r="AU1844" s="58" t="s">
        <v>93</v>
      </c>
      <c r="AY1844" s="18" t="s">
        <v>216</v>
      </c>
      <c r="BE1844" s="59">
        <f>IF(N1844="základní",J1844,0)</f>
        <v>0</v>
      </c>
      <c r="BF1844" s="59">
        <f>IF(N1844="snížená",J1844,0)</f>
        <v>0</v>
      </c>
      <c r="BG1844" s="59">
        <f>IF(N1844="zákl. přenesená",J1844,0)</f>
        <v>0</v>
      </c>
      <c r="BH1844" s="59">
        <f>IF(N1844="sníž. přenesená",J1844,0)</f>
        <v>0</v>
      </c>
      <c r="BI1844" s="59">
        <f>IF(N1844="nulová",J1844,0)</f>
        <v>0</v>
      </c>
      <c r="BJ1844" s="18" t="s">
        <v>91</v>
      </c>
      <c r="BK1844" s="59">
        <f>ROUND(I1844*H1844,2)</f>
        <v>0</v>
      </c>
      <c r="BL1844" s="18" t="s">
        <v>312</v>
      </c>
      <c r="BM1844" s="58" t="s">
        <v>2415</v>
      </c>
    </row>
    <row r="1845" spans="1:65" s="2" customFormat="1" ht="24.2" customHeight="1">
      <c r="A1845" s="83"/>
      <c r="B1845" s="84"/>
      <c r="C1845" s="252" t="s">
        <v>2416</v>
      </c>
      <c r="D1845" s="252" t="s">
        <v>295</v>
      </c>
      <c r="E1845" s="253" t="s">
        <v>2417</v>
      </c>
      <c r="F1845" s="254" t="s">
        <v>2418</v>
      </c>
      <c r="G1845" s="255" t="s">
        <v>323</v>
      </c>
      <c r="H1845" s="256">
        <v>862.411</v>
      </c>
      <c r="I1845" s="66"/>
      <c r="J1845" s="280">
        <f>ROUND(I1845*H1845,2)</f>
        <v>0</v>
      </c>
      <c r="K1845" s="254" t="s">
        <v>1</v>
      </c>
      <c r="L1845" s="281">
        <f>J1845</f>
        <v>0</v>
      </c>
      <c r="M1845" s="290"/>
      <c r="N1845" s="290"/>
      <c r="O1845" s="290"/>
      <c r="P1845" s="290"/>
      <c r="Q1845" s="290"/>
      <c r="R1845" s="290"/>
      <c r="S1845" s="290"/>
      <c r="T1845" s="290"/>
      <c r="U1845" s="290"/>
      <c r="V1845" s="290"/>
      <c r="W1845" s="291"/>
      <c r="X1845" s="26"/>
      <c r="Y1845" s="26"/>
      <c r="Z1845" s="26"/>
      <c r="AA1845" s="26"/>
      <c r="AB1845" s="26"/>
      <c r="AC1845" s="26"/>
      <c r="AD1845" s="26"/>
      <c r="AE1845" s="26"/>
      <c r="AR1845" s="58" t="s">
        <v>438</v>
      </c>
      <c r="AT1845" s="58" t="s">
        <v>295</v>
      </c>
      <c r="AU1845" s="58" t="s">
        <v>93</v>
      </c>
      <c r="AY1845" s="18" t="s">
        <v>216</v>
      </c>
      <c r="BE1845" s="59">
        <f>IF(N1845="základní",J1845,0)</f>
        <v>0</v>
      </c>
      <c r="BF1845" s="59">
        <f>IF(N1845="snížená",J1845,0)</f>
        <v>0</v>
      </c>
      <c r="BG1845" s="59">
        <f>IF(N1845="zákl. přenesená",J1845,0)</f>
        <v>0</v>
      </c>
      <c r="BH1845" s="59">
        <f>IF(N1845="sníž. přenesená",J1845,0)</f>
        <v>0</v>
      </c>
      <c r="BI1845" s="59">
        <f>IF(N1845="nulová",J1845,0)</f>
        <v>0</v>
      </c>
      <c r="BJ1845" s="18" t="s">
        <v>91</v>
      </c>
      <c r="BK1845" s="59">
        <f>ROUND(I1845*H1845,2)</f>
        <v>0</v>
      </c>
      <c r="BL1845" s="18" t="s">
        <v>312</v>
      </c>
      <c r="BM1845" s="58" t="s">
        <v>2419</v>
      </c>
    </row>
    <row r="1846" spans="1:51" s="13" customFormat="1" ht="12">
      <c r="A1846" s="140"/>
      <c r="B1846" s="141"/>
      <c r="C1846" s="140"/>
      <c r="D1846" s="137" t="s">
        <v>225</v>
      </c>
      <c r="E1846" s="142" t="s">
        <v>1</v>
      </c>
      <c r="F1846" s="143" t="s">
        <v>2420</v>
      </c>
      <c r="G1846" s="140"/>
      <c r="H1846" s="144">
        <v>784.01</v>
      </c>
      <c r="I1846" s="61"/>
      <c r="J1846" s="140"/>
      <c r="K1846" s="140"/>
      <c r="L1846" s="194"/>
      <c r="M1846" s="140"/>
      <c r="N1846" s="140"/>
      <c r="O1846" s="140"/>
      <c r="P1846" s="140"/>
      <c r="Q1846" s="140"/>
      <c r="R1846" s="140"/>
      <c r="S1846" s="140"/>
      <c r="T1846" s="140"/>
      <c r="U1846" s="140"/>
      <c r="V1846" s="140"/>
      <c r="W1846" s="231"/>
      <c r="AT1846" s="60" t="s">
        <v>225</v>
      </c>
      <c r="AU1846" s="60" t="s">
        <v>93</v>
      </c>
      <c r="AV1846" s="13" t="s">
        <v>93</v>
      </c>
      <c r="AW1846" s="13" t="s">
        <v>38</v>
      </c>
      <c r="AX1846" s="13" t="s">
        <v>91</v>
      </c>
      <c r="AY1846" s="60" t="s">
        <v>216</v>
      </c>
    </row>
    <row r="1847" spans="1:51" s="13" customFormat="1" ht="12">
      <c r="A1847" s="140"/>
      <c r="B1847" s="141"/>
      <c r="C1847" s="140"/>
      <c r="D1847" s="137" t="s">
        <v>225</v>
      </c>
      <c r="E1847" s="140"/>
      <c r="F1847" s="143" t="s">
        <v>2421</v>
      </c>
      <c r="G1847" s="140"/>
      <c r="H1847" s="144">
        <v>862.411</v>
      </c>
      <c r="I1847" s="61"/>
      <c r="J1847" s="140"/>
      <c r="K1847" s="140"/>
      <c r="L1847" s="194"/>
      <c r="M1847" s="140"/>
      <c r="N1847" s="140"/>
      <c r="O1847" s="140"/>
      <c r="P1847" s="140"/>
      <c r="Q1847" s="140"/>
      <c r="R1847" s="140"/>
      <c r="S1847" s="140"/>
      <c r="T1847" s="140"/>
      <c r="U1847" s="140"/>
      <c r="V1847" s="140"/>
      <c r="W1847" s="231"/>
      <c r="AT1847" s="60" t="s">
        <v>225</v>
      </c>
      <c r="AU1847" s="60" t="s">
        <v>93</v>
      </c>
      <c r="AV1847" s="13" t="s">
        <v>93</v>
      </c>
      <c r="AW1847" s="13" t="s">
        <v>3</v>
      </c>
      <c r="AX1847" s="13" t="s">
        <v>91</v>
      </c>
      <c r="AY1847" s="60" t="s">
        <v>216</v>
      </c>
    </row>
    <row r="1848" spans="1:65" s="2" customFormat="1" ht="16.5" customHeight="1">
      <c r="A1848" s="83"/>
      <c r="B1848" s="84"/>
      <c r="C1848" s="130" t="s">
        <v>2422</v>
      </c>
      <c r="D1848" s="130" t="s">
        <v>218</v>
      </c>
      <c r="E1848" s="131" t="s">
        <v>2423</v>
      </c>
      <c r="F1848" s="132" t="s">
        <v>2424</v>
      </c>
      <c r="G1848" s="133" t="s">
        <v>221</v>
      </c>
      <c r="H1848" s="134">
        <v>988.26</v>
      </c>
      <c r="I1848" s="57"/>
      <c r="J1848" s="187">
        <f>ROUND(I1848*H1848,2)</f>
        <v>0</v>
      </c>
      <c r="K1848" s="132" t="s">
        <v>222</v>
      </c>
      <c r="L1848" s="188">
        <f>J1848</f>
        <v>0</v>
      </c>
      <c r="M1848" s="217"/>
      <c r="N1848" s="217"/>
      <c r="O1848" s="217"/>
      <c r="P1848" s="217"/>
      <c r="Q1848" s="217"/>
      <c r="R1848" s="217"/>
      <c r="S1848" s="217"/>
      <c r="T1848" s="217"/>
      <c r="U1848" s="217"/>
      <c r="V1848" s="217"/>
      <c r="W1848" s="249"/>
      <c r="X1848" s="26"/>
      <c r="Y1848" s="26"/>
      <c r="Z1848" s="26"/>
      <c r="AA1848" s="26"/>
      <c r="AB1848" s="26"/>
      <c r="AC1848" s="26"/>
      <c r="AD1848" s="26"/>
      <c r="AE1848" s="26"/>
      <c r="AR1848" s="58" t="s">
        <v>312</v>
      </c>
      <c r="AT1848" s="58" t="s">
        <v>218</v>
      </c>
      <c r="AU1848" s="58" t="s">
        <v>93</v>
      </c>
      <c r="AY1848" s="18" t="s">
        <v>216</v>
      </c>
      <c r="BE1848" s="59">
        <f>IF(N1848="základní",J1848,0)</f>
        <v>0</v>
      </c>
      <c r="BF1848" s="59">
        <f>IF(N1848="snížená",J1848,0)</f>
        <v>0</v>
      </c>
      <c r="BG1848" s="59">
        <f>IF(N1848="zákl. přenesená",J1848,0)</f>
        <v>0</v>
      </c>
      <c r="BH1848" s="59">
        <f>IF(N1848="sníž. přenesená",J1848,0)</f>
        <v>0</v>
      </c>
      <c r="BI1848" s="59">
        <f>IF(N1848="nulová",J1848,0)</f>
        <v>0</v>
      </c>
      <c r="BJ1848" s="18" t="s">
        <v>91</v>
      </c>
      <c r="BK1848" s="59">
        <f>ROUND(I1848*H1848,2)</f>
        <v>0</v>
      </c>
      <c r="BL1848" s="18" t="s">
        <v>312</v>
      </c>
      <c r="BM1848" s="58" t="s">
        <v>2425</v>
      </c>
    </row>
    <row r="1849" spans="1:51" s="13" customFormat="1" ht="12">
      <c r="A1849" s="140"/>
      <c r="B1849" s="141"/>
      <c r="C1849" s="140"/>
      <c r="D1849" s="137" t="s">
        <v>225</v>
      </c>
      <c r="E1849" s="142" t="s">
        <v>1</v>
      </c>
      <c r="F1849" s="143" t="s">
        <v>151</v>
      </c>
      <c r="G1849" s="140"/>
      <c r="H1849" s="144">
        <v>988.26</v>
      </c>
      <c r="I1849" s="61"/>
      <c r="J1849" s="140"/>
      <c r="K1849" s="140"/>
      <c r="L1849" s="194"/>
      <c r="M1849" s="140"/>
      <c r="N1849" s="140"/>
      <c r="O1849" s="140"/>
      <c r="P1849" s="140"/>
      <c r="Q1849" s="140"/>
      <c r="R1849" s="140"/>
      <c r="S1849" s="140"/>
      <c r="T1849" s="140"/>
      <c r="U1849" s="140"/>
      <c r="V1849" s="140"/>
      <c r="W1849" s="231"/>
      <c r="AT1849" s="60" t="s">
        <v>225</v>
      </c>
      <c r="AU1849" s="60" t="s">
        <v>93</v>
      </c>
      <c r="AV1849" s="13" t="s">
        <v>93</v>
      </c>
      <c r="AW1849" s="13" t="s">
        <v>38</v>
      </c>
      <c r="AX1849" s="13" t="s">
        <v>91</v>
      </c>
      <c r="AY1849" s="60" t="s">
        <v>216</v>
      </c>
    </row>
    <row r="1850" spans="1:65" s="2" customFormat="1" ht="16.5" customHeight="1">
      <c r="A1850" s="83"/>
      <c r="B1850" s="84"/>
      <c r="C1850" s="130" t="s">
        <v>2426</v>
      </c>
      <c r="D1850" s="130" t="s">
        <v>218</v>
      </c>
      <c r="E1850" s="131" t="s">
        <v>2427</v>
      </c>
      <c r="F1850" s="132" t="s">
        <v>2428</v>
      </c>
      <c r="G1850" s="133" t="s">
        <v>221</v>
      </c>
      <c r="H1850" s="134">
        <v>988.26</v>
      </c>
      <c r="I1850" s="57"/>
      <c r="J1850" s="187">
        <f>ROUND(I1850*H1850,2)</f>
        <v>0</v>
      </c>
      <c r="K1850" s="132" t="s">
        <v>222</v>
      </c>
      <c r="L1850" s="188">
        <f>J1850</f>
        <v>0</v>
      </c>
      <c r="M1850" s="217"/>
      <c r="N1850" s="217"/>
      <c r="O1850" s="217"/>
      <c r="P1850" s="217"/>
      <c r="Q1850" s="217"/>
      <c r="R1850" s="217"/>
      <c r="S1850" s="217"/>
      <c r="T1850" s="217"/>
      <c r="U1850" s="217"/>
      <c r="V1850" s="217"/>
      <c r="W1850" s="249"/>
      <c r="X1850" s="26"/>
      <c r="Y1850" s="26"/>
      <c r="Z1850" s="26"/>
      <c r="AA1850" s="26"/>
      <c r="AB1850" s="26"/>
      <c r="AC1850" s="26"/>
      <c r="AD1850" s="26"/>
      <c r="AE1850" s="26"/>
      <c r="AR1850" s="58" t="s">
        <v>312</v>
      </c>
      <c r="AT1850" s="58" t="s">
        <v>218</v>
      </c>
      <c r="AU1850" s="58" t="s">
        <v>93</v>
      </c>
      <c r="AY1850" s="18" t="s">
        <v>216</v>
      </c>
      <c r="BE1850" s="59">
        <f>IF(N1850="základní",J1850,0)</f>
        <v>0</v>
      </c>
      <c r="BF1850" s="59">
        <f>IF(N1850="snížená",J1850,0)</f>
        <v>0</v>
      </c>
      <c r="BG1850" s="59">
        <f>IF(N1850="zákl. přenesená",J1850,0)</f>
        <v>0</v>
      </c>
      <c r="BH1850" s="59">
        <f>IF(N1850="sníž. přenesená",J1850,0)</f>
        <v>0</v>
      </c>
      <c r="BI1850" s="59">
        <f>IF(N1850="nulová",J1850,0)</f>
        <v>0</v>
      </c>
      <c r="BJ1850" s="18" t="s">
        <v>91</v>
      </c>
      <c r="BK1850" s="59">
        <f>ROUND(I1850*H1850,2)</f>
        <v>0</v>
      </c>
      <c r="BL1850" s="18" t="s">
        <v>312</v>
      </c>
      <c r="BM1850" s="58" t="s">
        <v>2429</v>
      </c>
    </row>
    <row r="1851" spans="1:51" s="13" customFormat="1" ht="12">
      <c r="A1851" s="140"/>
      <c r="B1851" s="141"/>
      <c r="C1851" s="140"/>
      <c r="D1851" s="137" t="s">
        <v>225</v>
      </c>
      <c r="E1851" s="142" t="s">
        <v>1</v>
      </c>
      <c r="F1851" s="143" t="s">
        <v>151</v>
      </c>
      <c r="G1851" s="140"/>
      <c r="H1851" s="144">
        <v>988.26</v>
      </c>
      <c r="I1851" s="61"/>
      <c r="J1851" s="140"/>
      <c r="K1851" s="140"/>
      <c r="L1851" s="194"/>
      <c r="M1851" s="140"/>
      <c r="N1851" s="140"/>
      <c r="O1851" s="140"/>
      <c r="P1851" s="140"/>
      <c r="Q1851" s="140"/>
      <c r="R1851" s="140"/>
      <c r="S1851" s="140"/>
      <c r="T1851" s="140"/>
      <c r="U1851" s="140"/>
      <c r="V1851" s="140"/>
      <c r="W1851" s="231"/>
      <c r="AT1851" s="60" t="s">
        <v>225</v>
      </c>
      <c r="AU1851" s="60" t="s">
        <v>93</v>
      </c>
      <c r="AV1851" s="13" t="s">
        <v>93</v>
      </c>
      <c r="AW1851" s="13" t="s">
        <v>38</v>
      </c>
      <c r="AX1851" s="13" t="s">
        <v>91</v>
      </c>
      <c r="AY1851" s="60" t="s">
        <v>216</v>
      </c>
    </row>
    <row r="1852" spans="1:65" s="2" customFormat="1" ht="21.75" customHeight="1">
      <c r="A1852" s="83"/>
      <c r="B1852" s="84"/>
      <c r="C1852" s="130" t="s">
        <v>2430</v>
      </c>
      <c r="D1852" s="130" t="s">
        <v>218</v>
      </c>
      <c r="E1852" s="131" t="s">
        <v>2431</v>
      </c>
      <c r="F1852" s="132" t="s">
        <v>2432</v>
      </c>
      <c r="G1852" s="133" t="s">
        <v>221</v>
      </c>
      <c r="H1852" s="134">
        <v>988.26</v>
      </c>
      <c r="I1852" s="57"/>
      <c r="J1852" s="187">
        <f>ROUND(I1852*H1852,2)</f>
        <v>0</v>
      </c>
      <c r="K1852" s="132" t="s">
        <v>222</v>
      </c>
      <c r="L1852" s="188">
        <f>J1852</f>
        <v>0</v>
      </c>
      <c r="M1852" s="217"/>
      <c r="N1852" s="217"/>
      <c r="O1852" s="217"/>
      <c r="P1852" s="217"/>
      <c r="Q1852" s="217"/>
      <c r="R1852" s="217"/>
      <c r="S1852" s="217"/>
      <c r="T1852" s="217"/>
      <c r="U1852" s="217"/>
      <c r="V1852" s="217"/>
      <c r="W1852" s="249"/>
      <c r="X1852" s="26"/>
      <c r="Y1852" s="26"/>
      <c r="Z1852" s="26"/>
      <c r="AA1852" s="26"/>
      <c r="AB1852" s="26"/>
      <c r="AC1852" s="26"/>
      <c r="AD1852" s="26"/>
      <c r="AE1852" s="26"/>
      <c r="AR1852" s="58" t="s">
        <v>312</v>
      </c>
      <c r="AT1852" s="58" t="s">
        <v>218</v>
      </c>
      <c r="AU1852" s="58" t="s">
        <v>93</v>
      </c>
      <c r="AY1852" s="18" t="s">
        <v>216</v>
      </c>
      <c r="BE1852" s="59">
        <f>IF(N1852="základní",J1852,0)</f>
        <v>0</v>
      </c>
      <c r="BF1852" s="59">
        <f>IF(N1852="snížená",J1852,0)</f>
        <v>0</v>
      </c>
      <c r="BG1852" s="59">
        <f>IF(N1852="zákl. přenesená",J1852,0)</f>
        <v>0</v>
      </c>
      <c r="BH1852" s="59">
        <f>IF(N1852="sníž. přenesená",J1852,0)</f>
        <v>0</v>
      </c>
      <c r="BI1852" s="59">
        <f>IF(N1852="nulová",J1852,0)</f>
        <v>0</v>
      </c>
      <c r="BJ1852" s="18" t="s">
        <v>91</v>
      </c>
      <c r="BK1852" s="59">
        <f>ROUND(I1852*H1852,2)</f>
        <v>0</v>
      </c>
      <c r="BL1852" s="18" t="s">
        <v>312</v>
      </c>
      <c r="BM1852" s="58" t="s">
        <v>2433</v>
      </c>
    </row>
    <row r="1853" spans="1:51" s="13" customFormat="1" ht="12">
      <c r="A1853" s="140"/>
      <c r="B1853" s="141"/>
      <c r="C1853" s="140"/>
      <c r="D1853" s="137" t="s">
        <v>225</v>
      </c>
      <c r="E1853" s="142" t="s">
        <v>1</v>
      </c>
      <c r="F1853" s="143" t="s">
        <v>151</v>
      </c>
      <c r="G1853" s="140"/>
      <c r="H1853" s="144">
        <v>988.26</v>
      </c>
      <c r="I1853" s="61"/>
      <c r="J1853" s="140"/>
      <c r="K1853" s="140"/>
      <c r="L1853" s="194"/>
      <c r="M1853" s="140"/>
      <c r="N1853" s="140"/>
      <c r="O1853" s="140"/>
      <c r="P1853" s="140"/>
      <c r="Q1853" s="140"/>
      <c r="R1853" s="140"/>
      <c r="S1853" s="140"/>
      <c r="T1853" s="140"/>
      <c r="U1853" s="140"/>
      <c r="V1853" s="140"/>
      <c r="W1853" s="231"/>
      <c r="AT1853" s="60" t="s">
        <v>225</v>
      </c>
      <c r="AU1853" s="60" t="s">
        <v>93</v>
      </c>
      <c r="AV1853" s="13" t="s">
        <v>93</v>
      </c>
      <c r="AW1853" s="13" t="s">
        <v>38</v>
      </c>
      <c r="AX1853" s="13" t="s">
        <v>91</v>
      </c>
      <c r="AY1853" s="60" t="s">
        <v>216</v>
      </c>
    </row>
    <row r="1854" spans="1:65" s="2" customFormat="1" ht="24.2" customHeight="1">
      <c r="A1854" s="83"/>
      <c r="B1854" s="84"/>
      <c r="C1854" s="130" t="s">
        <v>2434</v>
      </c>
      <c r="D1854" s="130" t="s">
        <v>218</v>
      </c>
      <c r="E1854" s="131" t="s">
        <v>2435</v>
      </c>
      <c r="F1854" s="132" t="s">
        <v>2436</v>
      </c>
      <c r="G1854" s="133" t="s">
        <v>221</v>
      </c>
      <c r="H1854" s="134">
        <v>988.26</v>
      </c>
      <c r="I1854" s="57"/>
      <c r="J1854" s="187">
        <f>ROUND(I1854*H1854,2)</f>
        <v>0</v>
      </c>
      <c r="K1854" s="132" t="s">
        <v>222</v>
      </c>
      <c r="L1854" s="188">
        <f>J1854</f>
        <v>0</v>
      </c>
      <c r="M1854" s="217"/>
      <c r="N1854" s="217"/>
      <c r="O1854" s="217"/>
      <c r="P1854" s="217"/>
      <c r="Q1854" s="217"/>
      <c r="R1854" s="217"/>
      <c r="S1854" s="217"/>
      <c r="T1854" s="217"/>
      <c r="U1854" s="217"/>
      <c r="V1854" s="217"/>
      <c r="W1854" s="249"/>
      <c r="X1854" s="26"/>
      <c r="Y1854" s="26"/>
      <c r="Z1854" s="26"/>
      <c r="AA1854" s="26"/>
      <c r="AB1854" s="26"/>
      <c r="AC1854" s="26"/>
      <c r="AD1854" s="26"/>
      <c r="AE1854" s="26"/>
      <c r="AR1854" s="58" t="s">
        <v>312</v>
      </c>
      <c r="AT1854" s="58" t="s">
        <v>218</v>
      </c>
      <c r="AU1854" s="58" t="s">
        <v>93</v>
      </c>
      <c r="AY1854" s="18" t="s">
        <v>216</v>
      </c>
      <c r="BE1854" s="59">
        <f>IF(N1854="základní",J1854,0)</f>
        <v>0</v>
      </c>
      <c r="BF1854" s="59">
        <f>IF(N1854="snížená",J1854,0)</f>
        <v>0</v>
      </c>
      <c r="BG1854" s="59">
        <f>IF(N1854="zákl. přenesená",J1854,0)</f>
        <v>0</v>
      </c>
      <c r="BH1854" s="59">
        <f>IF(N1854="sníž. přenesená",J1854,0)</f>
        <v>0</v>
      </c>
      <c r="BI1854" s="59">
        <f>IF(N1854="nulová",J1854,0)</f>
        <v>0</v>
      </c>
      <c r="BJ1854" s="18" t="s">
        <v>91</v>
      </c>
      <c r="BK1854" s="59">
        <f>ROUND(I1854*H1854,2)</f>
        <v>0</v>
      </c>
      <c r="BL1854" s="18" t="s">
        <v>312</v>
      </c>
      <c r="BM1854" s="58" t="s">
        <v>2437</v>
      </c>
    </row>
    <row r="1855" spans="1:51" s="13" customFormat="1" ht="12">
      <c r="A1855" s="140"/>
      <c r="B1855" s="141"/>
      <c r="C1855" s="140"/>
      <c r="D1855" s="137" t="s">
        <v>225</v>
      </c>
      <c r="E1855" s="142" t="s">
        <v>1</v>
      </c>
      <c r="F1855" s="143" t="s">
        <v>151</v>
      </c>
      <c r="G1855" s="140"/>
      <c r="H1855" s="144">
        <v>988.26</v>
      </c>
      <c r="I1855" s="61"/>
      <c r="J1855" s="140"/>
      <c r="K1855" s="140"/>
      <c r="L1855" s="194"/>
      <c r="M1855" s="140"/>
      <c r="N1855" s="140"/>
      <c r="O1855" s="140"/>
      <c r="P1855" s="140"/>
      <c r="Q1855" s="140"/>
      <c r="R1855" s="140"/>
      <c r="S1855" s="140"/>
      <c r="T1855" s="140"/>
      <c r="U1855" s="140"/>
      <c r="V1855" s="140"/>
      <c r="W1855" s="231"/>
      <c r="AT1855" s="60" t="s">
        <v>225</v>
      </c>
      <c r="AU1855" s="60" t="s">
        <v>93</v>
      </c>
      <c r="AV1855" s="13" t="s">
        <v>93</v>
      </c>
      <c r="AW1855" s="13" t="s">
        <v>38</v>
      </c>
      <c r="AX1855" s="13" t="s">
        <v>91</v>
      </c>
      <c r="AY1855" s="60" t="s">
        <v>216</v>
      </c>
    </row>
    <row r="1856" spans="1:65" s="2" customFormat="1" ht="24.2" customHeight="1">
      <c r="A1856" s="83"/>
      <c r="B1856" s="84"/>
      <c r="C1856" s="252" t="s">
        <v>2438</v>
      </c>
      <c r="D1856" s="252" t="s">
        <v>295</v>
      </c>
      <c r="E1856" s="253" t="s">
        <v>2439</v>
      </c>
      <c r="F1856" s="254" t="s">
        <v>2440</v>
      </c>
      <c r="G1856" s="255" t="s">
        <v>221</v>
      </c>
      <c r="H1856" s="256">
        <v>1087.086</v>
      </c>
      <c r="I1856" s="66"/>
      <c r="J1856" s="280">
        <f>ROUND(I1856*H1856,2)</f>
        <v>0</v>
      </c>
      <c r="K1856" s="254" t="s">
        <v>222</v>
      </c>
      <c r="L1856" s="281">
        <f>J1856</f>
        <v>0</v>
      </c>
      <c r="M1856" s="290"/>
      <c r="N1856" s="290"/>
      <c r="O1856" s="290"/>
      <c r="P1856" s="290"/>
      <c r="Q1856" s="290"/>
      <c r="R1856" s="290"/>
      <c r="S1856" s="290"/>
      <c r="T1856" s="290"/>
      <c r="U1856" s="290"/>
      <c r="V1856" s="290"/>
      <c r="W1856" s="291"/>
      <c r="X1856" s="26"/>
      <c r="Y1856" s="26"/>
      <c r="Z1856" s="26"/>
      <c r="AA1856" s="26"/>
      <c r="AB1856" s="26"/>
      <c r="AC1856" s="26"/>
      <c r="AD1856" s="26"/>
      <c r="AE1856" s="26"/>
      <c r="AR1856" s="58" t="s">
        <v>438</v>
      </c>
      <c r="AT1856" s="58" t="s">
        <v>295</v>
      </c>
      <c r="AU1856" s="58" t="s">
        <v>93</v>
      </c>
      <c r="AY1856" s="18" t="s">
        <v>216</v>
      </c>
      <c r="BE1856" s="59">
        <f>IF(N1856="základní",J1856,0)</f>
        <v>0</v>
      </c>
      <c r="BF1856" s="59">
        <f>IF(N1856="snížená",J1856,0)</f>
        <v>0</v>
      </c>
      <c r="BG1856" s="59">
        <f>IF(N1856="zákl. přenesená",J1856,0)</f>
        <v>0</v>
      </c>
      <c r="BH1856" s="59">
        <f>IF(N1856="sníž. přenesená",J1856,0)</f>
        <v>0</v>
      </c>
      <c r="BI1856" s="59">
        <f>IF(N1856="nulová",J1856,0)</f>
        <v>0</v>
      </c>
      <c r="BJ1856" s="18" t="s">
        <v>91</v>
      </c>
      <c r="BK1856" s="59">
        <f>ROUND(I1856*H1856,2)</f>
        <v>0</v>
      </c>
      <c r="BL1856" s="18" t="s">
        <v>312</v>
      </c>
      <c r="BM1856" s="58" t="s">
        <v>2441</v>
      </c>
    </row>
    <row r="1857" spans="1:51" s="13" customFormat="1" ht="12">
      <c r="A1857" s="140"/>
      <c r="B1857" s="141"/>
      <c r="C1857" s="140"/>
      <c r="D1857" s="137" t="s">
        <v>225</v>
      </c>
      <c r="E1857" s="140"/>
      <c r="F1857" s="143" t="s">
        <v>1538</v>
      </c>
      <c r="G1857" s="140"/>
      <c r="H1857" s="144">
        <v>1087.086</v>
      </c>
      <c r="I1857" s="61"/>
      <c r="J1857" s="140"/>
      <c r="K1857" s="140"/>
      <c r="L1857" s="194"/>
      <c r="M1857" s="140"/>
      <c r="N1857" s="140"/>
      <c r="O1857" s="140"/>
      <c r="P1857" s="140"/>
      <c r="Q1857" s="140"/>
      <c r="R1857" s="140"/>
      <c r="S1857" s="140"/>
      <c r="T1857" s="140"/>
      <c r="U1857" s="140"/>
      <c r="V1857" s="140"/>
      <c r="W1857" s="231"/>
      <c r="AT1857" s="60" t="s">
        <v>225</v>
      </c>
      <c r="AU1857" s="60" t="s">
        <v>93</v>
      </c>
      <c r="AV1857" s="13" t="s">
        <v>93</v>
      </c>
      <c r="AW1857" s="13" t="s">
        <v>3</v>
      </c>
      <c r="AX1857" s="13" t="s">
        <v>91</v>
      </c>
      <c r="AY1857" s="60" t="s">
        <v>216</v>
      </c>
    </row>
    <row r="1858" spans="1:65" s="2" customFormat="1" ht="24.2" customHeight="1">
      <c r="A1858" s="83"/>
      <c r="B1858" s="84"/>
      <c r="C1858" s="130" t="s">
        <v>2442</v>
      </c>
      <c r="D1858" s="130" t="s">
        <v>218</v>
      </c>
      <c r="E1858" s="131" t="s">
        <v>2443</v>
      </c>
      <c r="F1858" s="132" t="s">
        <v>2444</v>
      </c>
      <c r="G1858" s="133" t="s">
        <v>221</v>
      </c>
      <c r="H1858" s="134">
        <v>147.58</v>
      </c>
      <c r="I1858" s="57"/>
      <c r="J1858" s="187">
        <f>ROUND(I1858*H1858,2)</f>
        <v>0</v>
      </c>
      <c r="K1858" s="132" t="s">
        <v>222</v>
      </c>
      <c r="L1858" s="188">
        <f>J1858</f>
        <v>0</v>
      </c>
      <c r="M1858" s="217"/>
      <c r="N1858" s="217"/>
      <c r="O1858" s="217"/>
      <c r="P1858" s="217"/>
      <c r="Q1858" s="217"/>
      <c r="R1858" s="217"/>
      <c r="S1858" s="217"/>
      <c r="T1858" s="217"/>
      <c r="U1858" s="217"/>
      <c r="V1858" s="217"/>
      <c r="W1858" s="249"/>
      <c r="X1858" s="26"/>
      <c r="Y1858" s="26"/>
      <c r="Z1858" s="26"/>
      <c r="AA1858" s="26"/>
      <c r="AB1858" s="26"/>
      <c r="AC1858" s="26"/>
      <c r="AD1858" s="26"/>
      <c r="AE1858" s="26"/>
      <c r="AR1858" s="58" t="s">
        <v>312</v>
      </c>
      <c r="AT1858" s="58" t="s">
        <v>218</v>
      </c>
      <c r="AU1858" s="58" t="s">
        <v>93</v>
      </c>
      <c r="AY1858" s="18" t="s">
        <v>216</v>
      </c>
      <c r="BE1858" s="59">
        <f>IF(N1858="základní",J1858,0)</f>
        <v>0</v>
      </c>
      <c r="BF1858" s="59">
        <f>IF(N1858="snížená",J1858,0)</f>
        <v>0</v>
      </c>
      <c r="BG1858" s="59">
        <f>IF(N1858="zákl. přenesená",J1858,0)</f>
        <v>0</v>
      </c>
      <c r="BH1858" s="59">
        <f>IF(N1858="sníž. přenesená",J1858,0)</f>
        <v>0</v>
      </c>
      <c r="BI1858" s="59">
        <f>IF(N1858="nulová",J1858,0)</f>
        <v>0</v>
      </c>
      <c r="BJ1858" s="18" t="s">
        <v>91</v>
      </c>
      <c r="BK1858" s="59">
        <f>ROUND(I1858*H1858,2)</f>
        <v>0</v>
      </c>
      <c r="BL1858" s="18" t="s">
        <v>312</v>
      </c>
      <c r="BM1858" s="58" t="s">
        <v>2445</v>
      </c>
    </row>
    <row r="1859" spans="1:51" s="13" customFormat="1" ht="12">
      <c r="A1859" s="140"/>
      <c r="B1859" s="141"/>
      <c r="C1859" s="140"/>
      <c r="D1859" s="137" t="s">
        <v>225</v>
      </c>
      <c r="E1859" s="142" t="s">
        <v>1</v>
      </c>
      <c r="F1859" s="143" t="s">
        <v>2446</v>
      </c>
      <c r="G1859" s="140"/>
      <c r="H1859" s="144">
        <v>5.04</v>
      </c>
      <c r="I1859" s="61"/>
      <c r="J1859" s="140"/>
      <c r="K1859" s="140"/>
      <c r="L1859" s="194"/>
      <c r="M1859" s="140"/>
      <c r="N1859" s="140"/>
      <c r="O1859" s="140"/>
      <c r="P1859" s="140"/>
      <c r="Q1859" s="140"/>
      <c r="R1859" s="140"/>
      <c r="S1859" s="140"/>
      <c r="T1859" s="140"/>
      <c r="U1859" s="140"/>
      <c r="V1859" s="140"/>
      <c r="W1859" s="231"/>
      <c r="AT1859" s="60" t="s">
        <v>225</v>
      </c>
      <c r="AU1859" s="60" t="s">
        <v>93</v>
      </c>
      <c r="AV1859" s="13" t="s">
        <v>93</v>
      </c>
      <c r="AW1859" s="13" t="s">
        <v>38</v>
      </c>
      <c r="AX1859" s="13" t="s">
        <v>83</v>
      </c>
      <c r="AY1859" s="60" t="s">
        <v>216</v>
      </c>
    </row>
    <row r="1860" spans="1:51" s="13" customFormat="1" ht="12">
      <c r="A1860" s="140"/>
      <c r="B1860" s="141"/>
      <c r="C1860" s="140"/>
      <c r="D1860" s="137" t="s">
        <v>225</v>
      </c>
      <c r="E1860" s="142" t="s">
        <v>1</v>
      </c>
      <c r="F1860" s="143" t="s">
        <v>2393</v>
      </c>
      <c r="G1860" s="140"/>
      <c r="H1860" s="144">
        <v>8.51</v>
      </c>
      <c r="I1860" s="61"/>
      <c r="J1860" s="140"/>
      <c r="K1860" s="140"/>
      <c r="L1860" s="194"/>
      <c r="M1860" s="140"/>
      <c r="N1860" s="140"/>
      <c r="O1860" s="140"/>
      <c r="P1860" s="140"/>
      <c r="Q1860" s="140"/>
      <c r="R1860" s="140"/>
      <c r="S1860" s="140"/>
      <c r="T1860" s="140"/>
      <c r="U1860" s="140"/>
      <c r="V1860" s="140"/>
      <c r="W1860" s="231"/>
      <c r="AT1860" s="60" t="s">
        <v>225</v>
      </c>
      <c r="AU1860" s="60" t="s">
        <v>93</v>
      </c>
      <c r="AV1860" s="13" t="s">
        <v>93</v>
      </c>
      <c r="AW1860" s="13" t="s">
        <v>38</v>
      </c>
      <c r="AX1860" s="13" t="s">
        <v>83</v>
      </c>
      <c r="AY1860" s="60" t="s">
        <v>216</v>
      </c>
    </row>
    <row r="1861" spans="1:51" s="13" customFormat="1" ht="12">
      <c r="A1861" s="140"/>
      <c r="B1861" s="141"/>
      <c r="C1861" s="140"/>
      <c r="D1861" s="137" t="s">
        <v>225</v>
      </c>
      <c r="E1861" s="142" t="s">
        <v>1</v>
      </c>
      <c r="F1861" s="143" t="s">
        <v>2447</v>
      </c>
      <c r="G1861" s="140"/>
      <c r="H1861" s="144">
        <v>6.59</v>
      </c>
      <c r="I1861" s="61"/>
      <c r="J1861" s="140"/>
      <c r="K1861" s="140"/>
      <c r="L1861" s="194"/>
      <c r="M1861" s="140"/>
      <c r="N1861" s="140"/>
      <c r="O1861" s="140"/>
      <c r="P1861" s="140"/>
      <c r="Q1861" s="140"/>
      <c r="R1861" s="140"/>
      <c r="S1861" s="140"/>
      <c r="T1861" s="140"/>
      <c r="U1861" s="140"/>
      <c r="V1861" s="140"/>
      <c r="W1861" s="231"/>
      <c r="AT1861" s="60" t="s">
        <v>225</v>
      </c>
      <c r="AU1861" s="60" t="s">
        <v>93</v>
      </c>
      <c r="AV1861" s="13" t="s">
        <v>93</v>
      </c>
      <c r="AW1861" s="13" t="s">
        <v>38</v>
      </c>
      <c r="AX1861" s="13" t="s">
        <v>83</v>
      </c>
      <c r="AY1861" s="60" t="s">
        <v>216</v>
      </c>
    </row>
    <row r="1862" spans="1:51" s="13" customFormat="1" ht="12">
      <c r="A1862" s="140"/>
      <c r="B1862" s="141"/>
      <c r="C1862" s="140"/>
      <c r="D1862" s="137" t="s">
        <v>225</v>
      </c>
      <c r="E1862" s="142" t="s">
        <v>1</v>
      </c>
      <c r="F1862" s="143" t="s">
        <v>2389</v>
      </c>
      <c r="G1862" s="140"/>
      <c r="H1862" s="144">
        <v>8.57</v>
      </c>
      <c r="I1862" s="61"/>
      <c r="J1862" s="140"/>
      <c r="K1862" s="140"/>
      <c r="L1862" s="194"/>
      <c r="M1862" s="140"/>
      <c r="N1862" s="140"/>
      <c r="O1862" s="140"/>
      <c r="P1862" s="140"/>
      <c r="Q1862" s="140"/>
      <c r="R1862" s="140"/>
      <c r="S1862" s="140"/>
      <c r="T1862" s="140"/>
      <c r="U1862" s="140"/>
      <c r="V1862" s="140"/>
      <c r="W1862" s="231"/>
      <c r="AT1862" s="60" t="s">
        <v>225</v>
      </c>
      <c r="AU1862" s="60" t="s">
        <v>93</v>
      </c>
      <c r="AV1862" s="13" t="s">
        <v>93</v>
      </c>
      <c r="AW1862" s="13" t="s">
        <v>38</v>
      </c>
      <c r="AX1862" s="13" t="s">
        <v>83</v>
      </c>
      <c r="AY1862" s="60" t="s">
        <v>216</v>
      </c>
    </row>
    <row r="1863" spans="1:51" s="13" customFormat="1" ht="12">
      <c r="A1863" s="140"/>
      <c r="B1863" s="141"/>
      <c r="C1863" s="140"/>
      <c r="D1863" s="137" t="s">
        <v>225</v>
      </c>
      <c r="E1863" s="142" t="s">
        <v>1</v>
      </c>
      <c r="F1863" s="143" t="s">
        <v>2390</v>
      </c>
      <c r="G1863" s="140"/>
      <c r="H1863" s="144">
        <v>4.88</v>
      </c>
      <c r="I1863" s="61"/>
      <c r="J1863" s="140"/>
      <c r="K1863" s="140"/>
      <c r="L1863" s="194"/>
      <c r="M1863" s="140"/>
      <c r="N1863" s="140"/>
      <c r="O1863" s="140"/>
      <c r="P1863" s="140"/>
      <c r="Q1863" s="140"/>
      <c r="R1863" s="140"/>
      <c r="S1863" s="140"/>
      <c r="T1863" s="140"/>
      <c r="U1863" s="140"/>
      <c r="V1863" s="140"/>
      <c r="W1863" s="231"/>
      <c r="AT1863" s="60" t="s">
        <v>225</v>
      </c>
      <c r="AU1863" s="60" t="s">
        <v>93</v>
      </c>
      <c r="AV1863" s="13" t="s">
        <v>93</v>
      </c>
      <c r="AW1863" s="13" t="s">
        <v>38</v>
      </c>
      <c r="AX1863" s="13" t="s">
        <v>83</v>
      </c>
      <c r="AY1863" s="60" t="s">
        <v>216</v>
      </c>
    </row>
    <row r="1864" spans="1:51" s="13" customFormat="1" ht="12">
      <c r="A1864" s="140"/>
      <c r="B1864" s="141"/>
      <c r="C1864" s="140"/>
      <c r="D1864" s="137" t="s">
        <v>225</v>
      </c>
      <c r="E1864" s="142" t="s">
        <v>1</v>
      </c>
      <c r="F1864" s="143" t="s">
        <v>2448</v>
      </c>
      <c r="G1864" s="140"/>
      <c r="H1864" s="144">
        <v>5.04</v>
      </c>
      <c r="I1864" s="61"/>
      <c r="J1864" s="140"/>
      <c r="K1864" s="140"/>
      <c r="L1864" s="194"/>
      <c r="M1864" s="140"/>
      <c r="N1864" s="140"/>
      <c r="O1864" s="140"/>
      <c r="P1864" s="140"/>
      <c r="Q1864" s="140"/>
      <c r="R1864" s="140"/>
      <c r="S1864" s="140"/>
      <c r="T1864" s="140"/>
      <c r="U1864" s="140"/>
      <c r="V1864" s="140"/>
      <c r="W1864" s="231"/>
      <c r="AT1864" s="60" t="s">
        <v>225</v>
      </c>
      <c r="AU1864" s="60" t="s">
        <v>93</v>
      </c>
      <c r="AV1864" s="13" t="s">
        <v>93</v>
      </c>
      <c r="AW1864" s="13" t="s">
        <v>38</v>
      </c>
      <c r="AX1864" s="13" t="s">
        <v>83</v>
      </c>
      <c r="AY1864" s="60" t="s">
        <v>216</v>
      </c>
    </row>
    <row r="1865" spans="1:51" s="13" customFormat="1" ht="12">
      <c r="A1865" s="140"/>
      <c r="B1865" s="141"/>
      <c r="C1865" s="140"/>
      <c r="D1865" s="137" t="s">
        <v>225</v>
      </c>
      <c r="E1865" s="142" t="s">
        <v>1</v>
      </c>
      <c r="F1865" s="143" t="s">
        <v>2392</v>
      </c>
      <c r="G1865" s="140"/>
      <c r="H1865" s="144">
        <v>6.55</v>
      </c>
      <c r="I1865" s="61"/>
      <c r="J1865" s="140"/>
      <c r="K1865" s="140"/>
      <c r="L1865" s="194"/>
      <c r="M1865" s="140"/>
      <c r="N1865" s="140"/>
      <c r="O1865" s="140"/>
      <c r="P1865" s="140"/>
      <c r="Q1865" s="140"/>
      <c r="R1865" s="140"/>
      <c r="S1865" s="140"/>
      <c r="T1865" s="140"/>
      <c r="U1865" s="140"/>
      <c r="V1865" s="140"/>
      <c r="W1865" s="231"/>
      <c r="AT1865" s="60" t="s">
        <v>225</v>
      </c>
      <c r="AU1865" s="60" t="s">
        <v>93</v>
      </c>
      <c r="AV1865" s="13" t="s">
        <v>93</v>
      </c>
      <c r="AW1865" s="13" t="s">
        <v>38</v>
      </c>
      <c r="AX1865" s="13" t="s">
        <v>83</v>
      </c>
      <c r="AY1865" s="60" t="s">
        <v>216</v>
      </c>
    </row>
    <row r="1866" spans="1:51" s="13" customFormat="1" ht="12">
      <c r="A1866" s="140"/>
      <c r="B1866" s="141"/>
      <c r="C1866" s="140"/>
      <c r="D1866" s="137" t="s">
        <v>225</v>
      </c>
      <c r="E1866" s="142" t="s">
        <v>1</v>
      </c>
      <c r="F1866" s="143" t="s">
        <v>2394</v>
      </c>
      <c r="G1866" s="140"/>
      <c r="H1866" s="144">
        <v>4.89</v>
      </c>
      <c r="I1866" s="61"/>
      <c r="J1866" s="140"/>
      <c r="K1866" s="140"/>
      <c r="L1866" s="194"/>
      <c r="M1866" s="140"/>
      <c r="N1866" s="140"/>
      <c r="O1866" s="140"/>
      <c r="P1866" s="140"/>
      <c r="Q1866" s="140"/>
      <c r="R1866" s="140"/>
      <c r="S1866" s="140"/>
      <c r="T1866" s="140"/>
      <c r="U1866" s="140"/>
      <c r="V1866" s="140"/>
      <c r="W1866" s="231"/>
      <c r="AT1866" s="60" t="s">
        <v>225</v>
      </c>
      <c r="AU1866" s="60" t="s">
        <v>93</v>
      </c>
      <c r="AV1866" s="13" t="s">
        <v>93</v>
      </c>
      <c r="AW1866" s="13" t="s">
        <v>38</v>
      </c>
      <c r="AX1866" s="13" t="s">
        <v>83</v>
      </c>
      <c r="AY1866" s="60" t="s">
        <v>216</v>
      </c>
    </row>
    <row r="1867" spans="1:51" s="13" customFormat="1" ht="12">
      <c r="A1867" s="140"/>
      <c r="B1867" s="141"/>
      <c r="C1867" s="140"/>
      <c r="D1867" s="137" t="s">
        <v>225</v>
      </c>
      <c r="E1867" s="142" t="s">
        <v>1</v>
      </c>
      <c r="F1867" s="143" t="s">
        <v>2395</v>
      </c>
      <c r="G1867" s="140"/>
      <c r="H1867" s="144">
        <v>5.02</v>
      </c>
      <c r="I1867" s="61"/>
      <c r="J1867" s="140"/>
      <c r="K1867" s="140"/>
      <c r="L1867" s="194"/>
      <c r="M1867" s="140"/>
      <c r="N1867" s="140"/>
      <c r="O1867" s="140"/>
      <c r="P1867" s="140"/>
      <c r="Q1867" s="140"/>
      <c r="R1867" s="140"/>
      <c r="S1867" s="140"/>
      <c r="T1867" s="140"/>
      <c r="U1867" s="140"/>
      <c r="V1867" s="140"/>
      <c r="W1867" s="231"/>
      <c r="AT1867" s="60" t="s">
        <v>225</v>
      </c>
      <c r="AU1867" s="60" t="s">
        <v>93</v>
      </c>
      <c r="AV1867" s="13" t="s">
        <v>93</v>
      </c>
      <c r="AW1867" s="13" t="s">
        <v>38</v>
      </c>
      <c r="AX1867" s="13" t="s">
        <v>83</v>
      </c>
      <c r="AY1867" s="60" t="s">
        <v>216</v>
      </c>
    </row>
    <row r="1868" spans="1:51" s="13" customFormat="1" ht="12">
      <c r="A1868" s="140"/>
      <c r="B1868" s="141"/>
      <c r="C1868" s="140"/>
      <c r="D1868" s="137" t="s">
        <v>225</v>
      </c>
      <c r="E1868" s="142" t="s">
        <v>1</v>
      </c>
      <c r="F1868" s="143" t="s">
        <v>2396</v>
      </c>
      <c r="G1868" s="140"/>
      <c r="H1868" s="144">
        <v>4.89</v>
      </c>
      <c r="I1868" s="61"/>
      <c r="J1868" s="140"/>
      <c r="K1868" s="140"/>
      <c r="L1868" s="194"/>
      <c r="M1868" s="140"/>
      <c r="N1868" s="140"/>
      <c r="O1868" s="140"/>
      <c r="P1868" s="140"/>
      <c r="Q1868" s="140"/>
      <c r="R1868" s="140"/>
      <c r="S1868" s="140"/>
      <c r="T1868" s="140"/>
      <c r="U1868" s="140"/>
      <c r="V1868" s="140"/>
      <c r="W1868" s="231"/>
      <c r="AT1868" s="60" t="s">
        <v>225</v>
      </c>
      <c r="AU1868" s="60" t="s">
        <v>93</v>
      </c>
      <c r="AV1868" s="13" t="s">
        <v>93</v>
      </c>
      <c r="AW1868" s="13" t="s">
        <v>38</v>
      </c>
      <c r="AX1868" s="13" t="s">
        <v>83</v>
      </c>
      <c r="AY1868" s="60" t="s">
        <v>216</v>
      </c>
    </row>
    <row r="1869" spans="1:51" s="13" customFormat="1" ht="12">
      <c r="A1869" s="140"/>
      <c r="B1869" s="141"/>
      <c r="C1869" s="140"/>
      <c r="D1869" s="137" t="s">
        <v>225</v>
      </c>
      <c r="E1869" s="142" t="s">
        <v>1</v>
      </c>
      <c r="F1869" s="143" t="s">
        <v>2397</v>
      </c>
      <c r="G1869" s="140"/>
      <c r="H1869" s="144">
        <v>5.02</v>
      </c>
      <c r="I1869" s="61"/>
      <c r="J1869" s="140"/>
      <c r="K1869" s="140"/>
      <c r="L1869" s="194"/>
      <c r="M1869" s="140"/>
      <c r="N1869" s="140"/>
      <c r="O1869" s="140"/>
      <c r="P1869" s="140"/>
      <c r="Q1869" s="140"/>
      <c r="R1869" s="140"/>
      <c r="S1869" s="140"/>
      <c r="T1869" s="140"/>
      <c r="U1869" s="140"/>
      <c r="V1869" s="140"/>
      <c r="W1869" s="231"/>
      <c r="AT1869" s="60" t="s">
        <v>225</v>
      </c>
      <c r="AU1869" s="60" t="s">
        <v>93</v>
      </c>
      <c r="AV1869" s="13" t="s">
        <v>93</v>
      </c>
      <c r="AW1869" s="13" t="s">
        <v>38</v>
      </c>
      <c r="AX1869" s="13" t="s">
        <v>83</v>
      </c>
      <c r="AY1869" s="60" t="s">
        <v>216</v>
      </c>
    </row>
    <row r="1870" spans="1:51" s="13" customFormat="1" ht="12">
      <c r="A1870" s="140"/>
      <c r="B1870" s="141"/>
      <c r="C1870" s="140"/>
      <c r="D1870" s="137" t="s">
        <v>225</v>
      </c>
      <c r="E1870" s="142" t="s">
        <v>1</v>
      </c>
      <c r="F1870" s="143" t="s">
        <v>2398</v>
      </c>
      <c r="G1870" s="140"/>
      <c r="H1870" s="144">
        <v>6.65</v>
      </c>
      <c r="I1870" s="61"/>
      <c r="J1870" s="140"/>
      <c r="K1870" s="140"/>
      <c r="L1870" s="194"/>
      <c r="M1870" s="140"/>
      <c r="N1870" s="140"/>
      <c r="O1870" s="140"/>
      <c r="P1870" s="140"/>
      <c r="Q1870" s="140"/>
      <c r="R1870" s="140"/>
      <c r="S1870" s="140"/>
      <c r="T1870" s="140"/>
      <c r="U1870" s="140"/>
      <c r="V1870" s="140"/>
      <c r="W1870" s="231"/>
      <c r="AT1870" s="60" t="s">
        <v>225</v>
      </c>
      <c r="AU1870" s="60" t="s">
        <v>93</v>
      </c>
      <c r="AV1870" s="13" t="s">
        <v>93</v>
      </c>
      <c r="AW1870" s="13" t="s">
        <v>38</v>
      </c>
      <c r="AX1870" s="13" t="s">
        <v>83</v>
      </c>
      <c r="AY1870" s="60" t="s">
        <v>216</v>
      </c>
    </row>
    <row r="1871" spans="1:51" s="13" customFormat="1" ht="12">
      <c r="A1871" s="140"/>
      <c r="B1871" s="141"/>
      <c r="C1871" s="140"/>
      <c r="D1871" s="137" t="s">
        <v>225</v>
      </c>
      <c r="E1871" s="142" t="s">
        <v>1</v>
      </c>
      <c r="F1871" s="143" t="s">
        <v>2399</v>
      </c>
      <c r="G1871" s="140"/>
      <c r="H1871" s="144">
        <v>3.26</v>
      </c>
      <c r="I1871" s="61"/>
      <c r="J1871" s="140"/>
      <c r="K1871" s="140"/>
      <c r="L1871" s="194"/>
      <c r="M1871" s="140"/>
      <c r="N1871" s="140"/>
      <c r="O1871" s="140"/>
      <c r="P1871" s="140"/>
      <c r="Q1871" s="140"/>
      <c r="R1871" s="140"/>
      <c r="S1871" s="140"/>
      <c r="T1871" s="140"/>
      <c r="U1871" s="140"/>
      <c r="V1871" s="140"/>
      <c r="W1871" s="231"/>
      <c r="AT1871" s="60" t="s">
        <v>225</v>
      </c>
      <c r="AU1871" s="60" t="s">
        <v>93</v>
      </c>
      <c r="AV1871" s="13" t="s">
        <v>93</v>
      </c>
      <c r="AW1871" s="13" t="s">
        <v>38</v>
      </c>
      <c r="AX1871" s="13" t="s">
        <v>83</v>
      </c>
      <c r="AY1871" s="60" t="s">
        <v>216</v>
      </c>
    </row>
    <row r="1872" spans="1:51" s="13" customFormat="1" ht="12">
      <c r="A1872" s="140"/>
      <c r="B1872" s="141"/>
      <c r="C1872" s="140"/>
      <c r="D1872" s="137" t="s">
        <v>225</v>
      </c>
      <c r="E1872" s="142" t="s">
        <v>1</v>
      </c>
      <c r="F1872" s="143" t="s">
        <v>2400</v>
      </c>
      <c r="G1872" s="140"/>
      <c r="H1872" s="144">
        <v>4.89</v>
      </c>
      <c r="I1872" s="61"/>
      <c r="J1872" s="140"/>
      <c r="K1872" s="140"/>
      <c r="L1872" s="194"/>
      <c r="M1872" s="140"/>
      <c r="N1872" s="140"/>
      <c r="O1872" s="140"/>
      <c r="P1872" s="140"/>
      <c r="Q1872" s="140"/>
      <c r="R1872" s="140"/>
      <c r="S1872" s="140"/>
      <c r="T1872" s="140"/>
      <c r="U1872" s="140"/>
      <c r="V1872" s="140"/>
      <c r="W1872" s="231"/>
      <c r="AT1872" s="60" t="s">
        <v>225</v>
      </c>
      <c r="AU1872" s="60" t="s">
        <v>93</v>
      </c>
      <c r="AV1872" s="13" t="s">
        <v>93</v>
      </c>
      <c r="AW1872" s="13" t="s">
        <v>38</v>
      </c>
      <c r="AX1872" s="13" t="s">
        <v>83</v>
      </c>
      <c r="AY1872" s="60" t="s">
        <v>216</v>
      </c>
    </row>
    <row r="1873" spans="1:51" s="13" customFormat="1" ht="12">
      <c r="A1873" s="140"/>
      <c r="B1873" s="141"/>
      <c r="C1873" s="140"/>
      <c r="D1873" s="137" t="s">
        <v>225</v>
      </c>
      <c r="E1873" s="142" t="s">
        <v>1</v>
      </c>
      <c r="F1873" s="143" t="s">
        <v>2449</v>
      </c>
      <c r="G1873" s="140"/>
      <c r="H1873" s="144">
        <v>4.97</v>
      </c>
      <c r="I1873" s="61"/>
      <c r="J1873" s="140"/>
      <c r="K1873" s="140"/>
      <c r="L1873" s="194"/>
      <c r="M1873" s="140"/>
      <c r="N1873" s="140"/>
      <c r="O1873" s="140"/>
      <c r="P1873" s="140"/>
      <c r="Q1873" s="140"/>
      <c r="R1873" s="140"/>
      <c r="S1873" s="140"/>
      <c r="T1873" s="140"/>
      <c r="U1873" s="140"/>
      <c r="V1873" s="140"/>
      <c r="W1873" s="231"/>
      <c r="AT1873" s="60" t="s">
        <v>225</v>
      </c>
      <c r="AU1873" s="60" t="s">
        <v>93</v>
      </c>
      <c r="AV1873" s="13" t="s">
        <v>93</v>
      </c>
      <c r="AW1873" s="13" t="s">
        <v>38</v>
      </c>
      <c r="AX1873" s="13" t="s">
        <v>83</v>
      </c>
      <c r="AY1873" s="60" t="s">
        <v>216</v>
      </c>
    </row>
    <row r="1874" spans="1:51" s="13" customFormat="1" ht="22.5">
      <c r="A1874" s="140"/>
      <c r="B1874" s="141"/>
      <c r="C1874" s="140"/>
      <c r="D1874" s="137" t="s">
        <v>225</v>
      </c>
      <c r="E1874" s="142" t="s">
        <v>1</v>
      </c>
      <c r="F1874" s="143" t="s">
        <v>2402</v>
      </c>
      <c r="G1874" s="140"/>
      <c r="H1874" s="144">
        <v>27.8</v>
      </c>
      <c r="I1874" s="61"/>
      <c r="J1874" s="140"/>
      <c r="K1874" s="140"/>
      <c r="L1874" s="194"/>
      <c r="M1874" s="140"/>
      <c r="N1874" s="140"/>
      <c r="O1874" s="140"/>
      <c r="P1874" s="140"/>
      <c r="Q1874" s="140"/>
      <c r="R1874" s="140"/>
      <c r="S1874" s="140"/>
      <c r="T1874" s="140"/>
      <c r="U1874" s="140"/>
      <c r="V1874" s="140"/>
      <c r="W1874" s="231"/>
      <c r="AT1874" s="60" t="s">
        <v>225</v>
      </c>
      <c r="AU1874" s="60" t="s">
        <v>93</v>
      </c>
      <c r="AV1874" s="13" t="s">
        <v>93</v>
      </c>
      <c r="AW1874" s="13" t="s">
        <v>38</v>
      </c>
      <c r="AX1874" s="13" t="s">
        <v>83</v>
      </c>
      <c r="AY1874" s="60" t="s">
        <v>216</v>
      </c>
    </row>
    <row r="1875" spans="1:51" s="13" customFormat="1" ht="12">
      <c r="A1875" s="140"/>
      <c r="B1875" s="141"/>
      <c r="C1875" s="140"/>
      <c r="D1875" s="137" t="s">
        <v>225</v>
      </c>
      <c r="E1875" s="142" t="s">
        <v>1</v>
      </c>
      <c r="F1875" s="143" t="s">
        <v>2403</v>
      </c>
      <c r="G1875" s="140"/>
      <c r="H1875" s="144">
        <v>4.89</v>
      </c>
      <c r="I1875" s="61"/>
      <c r="J1875" s="140"/>
      <c r="K1875" s="140"/>
      <c r="L1875" s="194"/>
      <c r="M1875" s="140"/>
      <c r="N1875" s="140"/>
      <c r="O1875" s="140"/>
      <c r="P1875" s="140"/>
      <c r="Q1875" s="140"/>
      <c r="R1875" s="140"/>
      <c r="S1875" s="140"/>
      <c r="T1875" s="140"/>
      <c r="U1875" s="140"/>
      <c r="V1875" s="140"/>
      <c r="W1875" s="231"/>
      <c r="AT1875" s="60" t="s">
        <v>225</v>
      </c>
      <c r="AU1875" s="60" t="s">
        <v>93</v>
      </c>
      <c r="AV1875" s="13" t="s">
        <v>93</v>
      </c>
      <c r="AW1875" s="13" t="s">
        <v>38</v>
      </c>
      <c r="AX1875" s="13" t="s">
        <v>83</v>
      </c>
      <c r="AY1875" s="60" t="s">
        <v>216</v>
      </c>
    </row>
    <row r="1876" spans="1:51" s="13" customFormat="1" ht="12">
      <c r="A1876" s="140"/>
      <c r="B1876" s="141"/>
      <c r="C1876" s="140"/>
      <c r="D1876" s="137" t="s">
        <v>225</v>
      </c>
      <c r="E1876" s="142" t="s">
        <v>1</v>
      </c>
      <c r="F1876" s="143" t="s">
        <v>2410</v>
      </c>
      <c r="G1876" s="140"/>
      <c r="H1876" s="144">
        <v>6.59</v>
      </c>
      <c r="I1876" s="61"/>
      <c r="J1876" s="140"/>
      <c r="K1876" s="140"/>
      <c r="L1876" s="194"/>
      <c r="M1876" s="140"/>
      <c r="N1876" s="140"/>
      <c r="O1876" s="140"/>
      <c r="P1876" s="140"/>
      <c r="Q1876" s="140"/>
      <c r="R1876" s="140"/>
      <c r="S1876" s="140"/>
      <c r="T1876" s="140"/>
      <c r="U1876" s="140"/>
      <c r="V1876" s="140"/>
      <c r="W1876" s="231"/>
      <c r="AT1876" s="60" t="s">
        <v>225</v>
      </c>
      <c r="AU1876" s="60" t="s">
        <v>93</v>
      </c>
      <c r="AV1876" s="13" t="s">
        <v>93</v>
      </c>
      <c r="AW1876" s="13" t="s">
        <v>38</v>
      </c>
      <c r="AX1876" s="13" t="s">
        <v>83</v>
      </c>
      <c r="AY1876" s="60" t="s">
        <v>216</v>
      </c>
    </row>
    <row r="1877" spans="1:51" s="13" customFormat="1" ht="12">
      <c r="A1877" s="140"/>
      <c r="B1877" s="141"/>
      <c r="C1877" s="140"/>
      <c r="D1877" s="137" t="s">
        <v>225</v>
      </c>
      <c r="E1877" s="142" t="s">
        <v>1</v>
      </c>
      <c r="F1877" s="143" t="s">
        <v>2411</v>
      </c>
      <c r="G1877" s="140"/>
      <c r="H1877" s="144">
        <v>23.53</v>
      </c>
      <c r="I1877" s="61"/>
      <c r="J1877" s="140"/>
      <c r="K1877" s="140"/>
      <c r="L1877" s="194"/>
      <c r="M1877" s="140"/>
      <c r="N1877" s="140"/>
      <c r="O1877" s="140"/>
      <c r="P1877" s="140"/>
      <c r="Q1877" s="140"/>
      <c r="R1877" s="140"/>
      <c r="S1877" s="140"/>
      <c r="T1877" s="140"/>
      <c r="U1877" s="140"/>
      <c r="V1877" s="140"/>
      <c r="W1877" s="231"/>
      <c r="AT1877" s="60" t="s">
        <v>225</v>
      </c>
      <c r="AU1877" s="60" t="s">
        <v>93</v>
      </c>
      <c r="AV1877" s="13" t="s">
        <v>93</v>
      </c>
      <c r="AW1877" s="13" t="s">
        <v>38</v>
      </c>
      <c r="AX1877" s="13" t="s">
        <v>83</v>
      </c>
      <c r="AY1877" s="60" t="s">
        <v>216</v>
      </c>
    </row>
    <row r="1878" spans="1:51" s="14" customFormat="1" ht="12">
      <c r="A1878" s="145"/>
      <c r="B1878" s="146"/>
      <c r="C1878" s="145"/>
      <c r="D1878" s="137" t="s">
        <v>225</v>
      </c>
      <c r="E1878" s="147" t="s">
        <v>1</v>
      </c>
      <c r="F1878" s="148" t="s">
        <v>229</v>
      </c>
      <c r="G1878" s="145"/>
      <c r="H1878" s="149">
        <v>147.58</v>
      </c>
      <c r="I1878" s="63"/>
      <c r="J1878" s="145"/>
      <c r="K1878" s="145"/>
      <c r="L1878" s="200"/>
      <c r="M1878" s="145"/>
      <c r="N1878" s="145"/>
      <c r="O1878" s="145"/>
      <c r="P1878" s="145"/>
      <c r="Q1878" s="145"/>
      <c r="R1878" s="145"/>
      <c r="S1878" s="145"/>
      <c r="T1878" s="145"/>
      <c r="U1878" s="145"/>
      <c r="V1878" s="145"/>
      <c r="W1878" s="235"/>
      <c r="AT1878" s="62" t="s">
        <v>225</v>
      </c>
      <c r="AU1878" s="62" t="s">
        <v>93</v>
      </c>
      <c r="AV1878" s="14" t="s">
        <v>223</v>
      </c>
      <c r="AW1878" s="14" t="s">
        <v>38</v>
      </c>
      <c r="AX1878" s="14" t="s">
        <v>91</v>
      </c>
      <c r="AY1878" s="62" t="s">
        <v>216</v>
      </c>
    </row>
    <row r="1879" spans="1:65" s="2" customFormat="1" ht="37.9" customHeight="1">
      <c r="A1879" s="83"/>
      <c r="B1879" s="84"/>
      <c r="C1879" s="130" t="s">
        <v>2450</v>
      </c>
      <c r="D1879" s="130" t="s">
        <v>218</v>
      </c>
      <c r="E1879" s="131" t="s">
        <v>2451</v>
      </c>
      <c r="F1879" s="132" t="s">
        <v>2452</v>
      </c>
      <c r="G1879" s="133" t="s">
        <v>221</v>
      </c>
      <c r="H1879" s="134">
        <v>988.26</v>
      </c>
      <c r="I1879" s="57"/>
      <c r="J1879" s="187">
        <f>ROUND(I1879*H1879,2)</f>
        <v>0</v>
      </c>
      <c r="K1879" s="132" t="s">
        <v>222</v>
      </c>
      <c r="L1879" s="188">
        <f>J1879</f>
        <v>0</v>
      </c>
      <c r="M1879" s="217"/>
      <c r="N1879" s="217"/>
      <c r="O1879" s="217"/>
      <c r="P1879" s="217"/>
      <c r="Q1879" s="217"/>
      <c r="R1879" s="217"/>
      <c r="S1879" s="217"/>
      <c r="T1879" s="217"/>
      <c r="U1879" s="217"/>
      <c r="V1879" s="217"/>
      <c r="W1879" s="249"/>
      <c r="X1879" s="26"/>
      <c r="Y1879" s="26"/>
      <c r="Z1879" s="26"/>
      <c r="AA1879" s="26"/>
      <c r="AB1879" s="26"/>
      <c r="AC1879" s="26"/>
      <c r="AD1879" s="26"/>
      <c r="AE1879" s="26"/>
      <c r="AR1879" s="58" t="s">
        <v>312</v>
      </c>
      <c r="AT1879" s="58" t="s">
        <v>218</v>
      </c>
      <c r="AU1879" s="58" t="s">
        <v>93</v>
      </c>
      <c r="AY1879" s="18" t="s">
        <v>216</v>
      </c>
      <c r="BE1879" s="59">
        <f>IF(N1879="základní",J1879,0)</f>
        <v>0</v>
      </c>
      <c r="BF1879" s="59">
        <f>IF(N1879="snížená",J1879,0)</f>
        <v>0</v>
      </c>
      <c r="BG1879" s="59">
        <f>IF(N1879="zákl. přenesená",J1879,0)</f>
        <v>0</v>
      </c>
      <c r="BH1879" s="59">
        <f>IF(N1879="sníž. přenesená",J1879,0)</f>
        <v>0</v>
      </c>
      <c r="BI1879" s="59">
        <f>IF(N1879="nulová",J1879,0)</f>
        <v>0</v>
      </c>
      <c r="BJ1879" s="18" t="s">
        <v>91</v>
      </c>
      <c r="BK1879" s="59">
        <f>ROUND(I1879*H1879,2)</f>
        <v>0</v>
      </c>
      <c r="BL1879" s="18" t="s">
        <v>312</v>
      </c>
      <c r="BM1879" s="58" t="s">
        <v>2453</v>
      </c>
    </row>
    <row r="1880" spans="1:51" s="13" customFormat="1" ht="12">
      <c r="A1880" s="140"/>
      <c r="B1880" s="141"/>
      <c r="C1880" s="140"/>
      <c r="D1880" s="137" t="s">
        <v>225</v>
      </c>
      <c r="E1880" s="142" t="s">
        <v>1</v>
      </c>
      <c r="F1880" s="143" t="s">
        <v>151</v>
      </c>
      <c r="G1880" s="140"/>
      <c r="H1880" s="144">
        <v>988.26</v>
      </c>
      <c r="I1880" s="61"/>
      <c r="J1880" s="140"/>
      <c r="K1880" s="140"/>
      <c r="L1880" s="194"/>
      <c r="M1880" s="140"/>
      <c r="N1880" s="140"/>
      <c r="O1880" s="140"/>
      <c r="P1880" s="140"/>
      <c r="Q1880" s="140"/>
      <c r="R1880" s="140"/>
      <c r="S1880" s="140"/>
      <c r="T1880" s="140"/>
      <c r="U1880" s="140"/>
      <c r="V1880" s="140"/>
      <c r="W1880" s="231"/>
      <c r="AT1880" s="60" t="s">
        <v>225</v>
      </c>
      <c r="AU1880" s="60" t="s">
        <v>93</v>
      </c>
      <c r="AV1880" s="13" t="s">
        <v>93</v>
      </c>
      <c r="AW1880" s="13" t="s">
        <v>38</v>
      </c>
      <c r="AX1880" s="13" t="s">
        <v>91</v>
      </c>
      <c r="AY1880" s="60" t="s">
        <v>216</v>
      </c>
    </row>
    <row r="1881" spans="1:65" s="2" customFormat="1" ht="24.2" customHeight="1">
      <c r="A1881" s="83"/>
      <c r="B1881" s="84"/>
      <c r="C1881" s="130" t="s">
        <v>2454</v>
      </c>
      <c r="D1881" s="130" t="s">
        <v>218</v>
      </c>
      <c r="E1881" s="131" t="s">
        <v>2455</v>
      </c>
      <c r="F1881" s="132" t="s">
        <v>2456</v>
      </c>
      <c r="G1881" s="133" t="s">
        <v>221</v>
      </c>
      <c r="H1881" s="134">
        <v>330.974</v>
      </c>
      <c r="I1881" s="57"/>
      <c r="J1881" s="187">
        <f>ROUND(I1881*H1881,2)</f>
        <v>0</v>
      </c>
      <c r="K1881" s="132" t="s">
        <v>222</v>
      </c>
      <c r="L1881" s="188">
        <f>J1881</f>
        <v>0</v>
      </c>
      <c r="M1881" s="217"/>
      <c r="N1881" s="217"/>
      <c r="O1881" s="217"/>
      <c r="P1881" s="217"/>
      <c r="Q1881" s="217"/>
      <c r="R1881" s="217"/>
      <c r="S1881" s="217"/>
      <c r="T1881" s="217"/>
      <c r="U1881" s="217"/>
      <c r="V1881" s="217"/>
      <c r="W1881" s="249"/>
      <c r="X1881" s="26"/>
      <c r="Y1881" s="26"/>
      <c r="Z1881" s="26"/>
      <c r="AA1881" s="26"/>
      <c r="AB1881" s="26"/>
      <c r="AC1881" s="26"/>
      <c r="AD1881" s="26"/>
      <c r="AE1881" s="26"/>
      <c r="AR1881" s="58" t="s">
        <v>312</v>
      </c>
      <c r="AT1881" s="58" t="s">
        <v>218</v>
      </c>
      <c r="AU1881" s="58" t="s">
        <v>93</v>
      </c>
      <c r="AY1881" s="18" t="s">
        <v>216</v>
      </c>
      <c r="BE1881" s="59">
        <f>IF(N1881="základní",J1881,0)</f>
        <v>0</v>
      </c>
      <c r="BF1881" s="59">
        <f>IF(N1881="snížená",J1881,0)</f>
        <v>0</v>
      </c>
      <c r="BG1881" s="59">
        <f>IF(N1881="zákl. přenesená",J1881,0)</f>
        <v>0</v>
      </c>
      <c r="BH1881" s="59">
        <f>IF(N1881="sníž. přenesená",J1881,0)</f>
        <v>0</v>
      </c>
      <c r="BI1881" s="59">
        <f>IF(N1881="nulová",J1881,0)</f>
        <v>0</v>
      </c>
      <c r="BJ1881" s="18" t="s">
        <v>91</v>
      </c>
      <c r="BK1881" s="59">
        <f>ROUND(I1881*H1881,2)</f>
        <v>0</v>
      </c>
      <c r="BL1881" s="18" t="s">
        <v>312</v>
      </c>
      <c r="BM1881" s="58" t="s">
        <v>2457</v>
      </c>
    </row>
    <row r="1882" spans="1:51" s="13" customFormat="1" ht="12">
      <c r="A1882" s="140"/>
      <c r="B1882" s="141"/>
      <c r="C1882" s="140"/>
      <c r="D1882" s="137" t="s">
        <v>225</v>
      </c>
      <c r="E1882" s="142" t="s">
        <v>1</v>
      </c>
      <c r="F1882" s="143" t="s">
        <v>2458</v>
      </c>
      <c r="G1882" s="140"/>
      <c r="H1882" s="144">
        <v>282.33</v>
      </c>
      <c r="I1882" s="61"/>
      <c r="J1882" s="140"/>
      <c r="K1882" s="140"/>
      <c r="L1882" s="194"/>
      <c r="M1882" s="140"/>
      <c r="N1882" s="140"/>
      <c r="O1882" s="140"/>
      <c r="P1882" s="140"/>
      <c r="Q1882" s="140"/>
      <c r="R1882" s="140"/>
      <c r="S1882" s="140"/>
      <c r="T1882" s="140"/>
      <c r="U1882" s="140"/>
      <c r="V1882" s="140"/>
      <c r="W1882" s="231"/>
      <c r="AT1882" s="60" t="s">
        <v>225</v>
      </c>
      <c r="AU1882" s="60" t="s">
        <v>93</v>
      </c>
      <c r="AV1882" s="13" t="s">
        <v>93</v>
      </c>
      <c r="AW1882" s="13" t="s">
        <v>38</v>
      </c>
      <c r="AX1882" s="13" t="s">
        <v>83</v>
      </c>
      <c r="AY1882" s="60" t="s">
        <v>216</v>
      </c>
    </row>
    <row r="1883" spans="1:51" s="15" customFormat="1" ht="12">
      <c r="A1883" s="135"/>
      <c r="B1883" s="136"/>
      <c r="C1883" s="135"/>
      <c r="D1883" s="137" t="s">
        <v>225</v>
      </c>
      <c r="E1883" s="138" t="s">
        <v>1</v>
      </c>
      <c r="F1883" s="139" t="s">
        <v>2459</v>
      </c>
      <c r="G1883" s="135"/>
      <c r="H1883" s="138" t="s">
        <v>1</v>
      </c>
      <c r="I1883" s="65"/>
      <c r="J1883" s="135"/>
      <c r="K1883" s="135"/>
      <c r="L1883" s="191"/>
      <c r="M1883" s="135"/>
      <c r="N1883" s="135"/>
      <c r="O1883" s="135"/>
      <c r="P1883" s="135"/>
      <c r="Q1883" s="135"/>
      <c r="R1883" s="135"/>
      <c r="S1883" s="135"/>
      <c r="T1883" s="135"/>
      <c r="U1883" s="135"/>
      <c r="V1883" s="135"/>
      <c r="W1883" s="227"/>
      <c r="AT1883" s="64" t="s">
        <v>225</v>
      </c>
      <c r="AU1883" s="64" t="s">
        <v>93</v>
      </c>
      <c r="AV1883" s="15" t="s">
        <v>91</v>
      </c>
      <c r="AW1883" s="15" t="s">
        <v>38</v>
      </c>
      <c r="AX1883" s="15" t="s">
        <v>83</v>
      </c>
      <c r="AY1883" s="64" t="s">
        <v>216</v>
      </c>
    </row>
    <row r="1884" spans="1:51" s="13" customFormat="1" ht="12">
      <c r="A1884" s="140"/>
      <c r="B1884" s="141"/>
      <c r="C1884" s="140"/>
      <c r="D1884" s="137" t="s">
        <v>225</v>
      </c>
      <c r="E1884" s="142" t="s">
        <v>1</v>
      </c>
      <c r="F1884" s="143" t="s">
        <v>2460</v>
      </c>
      <c r="G1884" s="140"/>
      <c r="H1884" s="144">
        <v>1.844</v>
      </c>
      <c r="I1884" s="61"/>
      <c r="J1884" s="140"/>
      <c r="K1884" s="140"/>
      <c r="L1884" s="194"/>
      <c r="M1884" s="140"/>
      <c r="N1884" s="140"/>
      <c r="O1884" s="140"/>
      <c r="P1884" s="140"/>
      <c r="Q1884" s="140"/>
      <c r="R1884" s="140"/>
      <c r="S1884" s="140"/>
      <c r="T1884" s="140"/>
      <c r="U1884" s="140"/>
      <c r="V1884" s="140"/>
      <c r="W1884" s="231"/>
      <c r="AT1884" s="60" t="s">
        <v>225</v>
      </c>
      <c r="AU1884" s="60" t="s">
        <v>93</v>
      </c>
      <c r="AV1884" s="13" t="s">
        <v>93</v>
      </c>
      <c r="AW1884" s="13" t="s">
        <v>38</v>
      </c>
      <c r="AX1884" s="13" t="s">
        <v>83</v>
      </c>
      <c r="AY1884" s="60" t="s">
        <v>216</v>
      </c>
    </row>
    <row r="1885" spans="1:51" s="13" customFormat="1" ht="12">
      <c r="A1885" s="140"/>
      <c r="B1885" s="141"/>
      <c r="C1885" s="140"/>
      <c r="D1885" s="137" t="s">
        <v>225</v>
      </c>
      <c r="E1885" s="142" t="s">
        <v>1</v>
      </c>
      <c r="F1885" s="143" t="s">
        <v>2461</v>
      </c>
      <c r="G1885" s="140"/>
      <c r="H1885" s="144">
        <v>2.347</v>
      </c>
      <c r="I1885" s="61"/>
      <c r="J1885" s="140"/>
      <c r="K1885" s="140"/>
      <c r="L1885" s="194"/>
      <c r="M1885" s="140"/>
      <c r="N1885" s="140"/>
      <c r="O1885" s="140"/>
      <c r="P1885" s="140"/>
      <c r="Q1885" s="140"/>
      <c r="R1885" s="140"/>
      <c r="S1885" s="140"/>
      <c r="T1885" s="140"/>
      <c r="U1885" s="140"/>
      <c r="V1885" s="140"/>
      <c r="W1885" s="231"/>
      <c r="AT1885" s="60" t="s">
        <v>225</v>
      </c>
      <c r="AU1885" s="60" t="s">
        <v>93</v>
      </c>
      <c r="AV1885" s="13" t="s">
        <v>93</v>
      </c>
      <c r="AW1885" s="13" t="s">
        <v>38</v>
      </c>
      <c r="AX1885" s="13" t="s">
        <v>83</v>
      </c>
      <c r="AY1885" s="60" t="s">
        <v>216</v>
      </c>
    </row>
    <row r="1886" spans="1:51" s="13" customFormat="1" ht="12">
      <c r="A1886" s="140"/>
      <c r="B1886" s="141"/>
      <c r="C1886" s="140"/>
      <c r="D1886" s="137" t="s">
        <v>225</v>
      </c>
      <c r="E1886" s="142" t="s">
        <v>1</v>
      </c>
      <c r="F1886" s="143" t="s">
        <v>2462</v>
      </c>
      <c r="G1886" s="140"/>
      <c r="H1886" s="144">
        <v>2.358</v>
      </c>
      <c r="I1886" s="61"/>
      <c r="J1886" s="140"/>
      <c r="K1886" s="140"/>
      <c r="L1886" s="194"/>
      <c r="M1886" s="140"/>
      <c r="N1886" s="140"/>
      <c r="O1886" s="140"/>
      <c r="P1886" s="140"/>
      <c r="Q1886" s="140"/>
      <c r="R1886" s="140"/>
      <c r="S1886" s="140"/>
      <c r="T1886" s="140"/>
      <c r="U1886" s="140"/>
      <c r="V1886" s="140"/>
      <c r="W1886" s="231"/>
      <c r="AT1886" s="60" t="s">
        <v>225</v>
      </c>
      <c r="AU1886" s="60" t="s">
        <v>93</v>
      </c>
      <c r="AV1886" s="13" t="s">
        <v>93</v>
      </c>
      <c r="AW1886" s="13" t="s">
        <v>38</v>
      </c>
      <c r="AX1886" s="13" t="s">
        <v>83</v>
      </c>
      <c r="AY1886" s="60" t="s">
        <v>216</v>
      </c>
    </row>
    <row r="1887" spans="1:51" s="13" customFormat="1" ht="12">
      <c r="A1887" s="140"/>
      <c r="B1887" s="141"/>
      <c r="C1887" s="140"/>
      <c r="D1887" s="137" t="s">
        <v>225</v>
      </c>
      <c r="E1887" s="142" t="s">
        <v>1</v>
      </c>
      <c r="F1887" s="143" t="s">
        <v>2463</v>
      </c>
      <c r="G1887" s="140"/>
      <c r="H1887" s="144">
        <v>1.808</v>
      </c>
      <c r="I1887" s="61"/>
      <c r="J1887" s="140"/>
      <c r="K1887" s="140"/>
      <c r="L1887" s="194"/>
      <c r="M1887" s="140"/>
      <c r="N1887" s="140"/>
      <c r="O1887" s="140"/>
      <c r="P1887" s="140"/>
      <c r="Q1887" s="140"/>
      <c r="R1887" s="140"/>
      <c r="S1887" s="140"/>
      <c r="T1887" s="140"/>
      <c r="U1887" s="140"/>
      <c r="V1887" s="140"/>
      <c r="W1887" s="231"/>
      <c r="AT1887" s="60" t="s">
        <v>225</v>
      </c>
      <c r="AU1887" s="60" t="s">
        <v>93</v>
      </c>
      <c r="AV1887" s="13" t="s">
        <v>93</v>
      </c>
      <c r="AW1887" s="13" t="s">
        <v>38</v>
      </c>
      <c r="AX1887" s="13" t="s">
        <v>83</v>
      </c>
      <c r="AY1887" s="60" t="s">
        <v>216</v>
      </c>
    </row>
    <row r="1888" spans="1:51" s="13" customFormat="1" ht="12">
      <c r="A1888" s="140"/>
      <c r="B1888" s="141"/>
      <c r="C1888" s="140"/>
      <c r="D1888" s="137" t="s">
        <v>225</v>
      </c>
      <c r="E1888" s="142" t="s">
        <v>1</v>
      </c>
      <c r="F1888" s="143" t="s">
        <v>2464</v>
      </c>
      <c r="G1888" s="140"/>
      <c r="H1888" s="144">
        <v>1.844</v>
      </c>
      <c r="I1888" s="61"/>
      <c r="J1888" s="140"/>
      <c r="K1888" s="140"/>
      <c r="L1888" s="194"/>
      <c r="M1888" s="140"/>
      <c r="N1888" s="140"/>
      <c r="O1888" s="140"/>
      <c r="P1888" s="140"/>
      <c r="Q1888" s="140"/>
      <c r="R1888" s="140"/>
      <c r="S1888" s="140"/>
      <c r="T1888" s="140"/>
      <c r="U1888" s="140"/>
      <c r="V1888" s="140"/>
      <c r="W1888" s="231"/>
      <c r="AT1888" s="60" t="s">
        <v>225</v>
      </c>
      <c r="AU1888" s="60" t="s">
        <v>93</v>
      </c>
      <c r="AV1888" s="13" t="s">
        <v>93</v>
      </c>
      <c r="AW1888" s="13" t="s">
        <v>38</v>
      </c>
      <c r="AX1888" s="13" t="s">
        <v>83</v>
      </c>
      <c r="AY1888" s="60" t="s">
        <v>216</v>
      </c>
    </row>
    <row r="1889" spans="1:51" s="13" customFormat="1" ht="12">
      <c r="A1889" s="140"/>
      <c r="B1889" s="141"/>
      <c r="C1889" s="140"/>
      <c r="D1889" s="137" t="s">
        <v>225</v>
      </c>
      <c r="E1889" s="142" t="s">
        <v>1</v>
      </c>
      <c r="F1889" s="143" t="s">
        <v>2465</v>
      </c>
      <c r="G1889" s="140"/>
      <c r="H1889" s="144">
        <v>2.347</v>
      </c>
      <c r="I1889" s="61"/>
      <c r="J1889" s="140"/>
      <c r="K1889" s="140"/>
      <c r="L1889" s="194"/>
      <c r="M1889" s="140"/>
      <c r="N1889" s="140"/>
      <c r="O1889" s="140"/>
      <c r="P1889" s="140"/>
      <c r="Q1889" s="140"/>
      <c r="R1889" s="140"/>
      <c r="S1889" s="140"/>
      <c r="T1889" s="140"/>
      <c r="U1889" s="140"/>
      <c r="V1889" s="140"/>
      <c r="W1889" s="231"/>
      <c r="AT1889" s="60" t="s">
        <v>225</v>
      </c>
      <c r="AU1889" s="60" t="s">
        <v>93</v>
      </c>
      <c r="AV1889" s="13" t="s">
        <v>93</v>
      </c>
      <c r="AW1889" s="13" t="s">
        <v>38</v>
      </c>
      <c r="AX1889" s="13" t="s">
        <v>83</v>
      </c>
      <c r="AY1889" s="60" t="s">
        <v>216</v>
      </c>
    </row>
    <row r="1890" spans="1:51" s="13" customFormat="1" ht="12">
      <c r="A1890" s="140"/>
      <c r="B1890" s="141"/>
      <c r="C1890" s="140"/>
      <c r="D1890" s="137" t="s">
        <v>225</v>
      </c>
      <c r="E1890" s="142" t="s">
        <v>1</v>
      </c>
      <c r="F1890" s="143" t="s">
        <v>2466</v>
      </c>
      <c r="G1890" s="140"/>
      <c r="H1890" s="144">
        <v>2.358</v>
      </c>
      <c r="I1890" s="61"/>
      <c r="J1890" s="140"/>
      <c r="K1890" s="140"/>
      <c r="L1890" s="194"/>
      <c r="M1890" s="140"/>
      <c r="N1890" s="140"/>
      <c r="O1890" s="140"/>
      <c r="P1890" s="140"/>
      <c r="Q1890" s="140"/>
      <c r="R1890" s="140"/>
      <c r="S1890" s="140"/>
      <c r="T1890" s="140"/>
      <c r="U1890" s="140"/>
      <c r="V1890" s="140"/>
      <c r="W1890" s="231"/>
      <c r="AT1890" s="60" t="s">
        <v>225</v>
      </c>
      <c r="AU1890" s="60" t="s">
        <v>93</v>
      </c>
      <c r="AV1890" s="13" t="s">
        <v>93</v>
      </c>
      <c r="AW1890" s="13" t="s">
        <v>38</v>
      </c>
      <c r="AX1890" s="13" t="s">
        <v>83</v>
      </c>
      <c r="AY1890" s="60" t="s">
        <v>216</v>
      </c>
    </row>
    <row r="1891" spans="1:51" s="13" customFormat="1" ht="12">
      <c r="A1891" s="140"/>
      <c r="B1891" s="141"/>
      <c r="C1891" s="140"/>
      <c r="D1891" s="137" t="s">
        <v>225</v>
      </c>
      <c r="E1891" s="142" t="s">
        <v>1</v>
      </c>
      <c r="F1891" s="143" t="s">
        <v>2467</v>
      </c>
      <c r="G1891" s="140"/>
      <c r="H1891" s="144">
        <v>1.808</v>
      </c>
      <c r="I1891" s="61"/>
      <c r="J1891" s="140"/>
      <c r="K1891" s="140"/>
      <c r="L1891" s="194"/>
      <c r="M1891" s="140"/>
      <c r="N1891" s="140"/>
      <c r="O1891" s="140"/>
      <c r="P1891" s="140"/>
      <c r="Q1891" s="140"/>
      <c r="R1891" s="140"/>
      <c r="S1891" s="140"/>
      <c r="T1891" s="140"/>
      <c r="U1891" s="140"/>
      <c r="V1891" s="140"/>
      <c r="W1891" s="231"/>
      <c r="AT1891" s="60" t="s">
        <v>225</v>
      </c>
      <c r="AU1891" s="60" t="s">
        <v>93</v>
      </c>
      <c r="AV1891" s="13" t="s">
        <v>93</v>
      </c>
      <c r="AW1891" s="13" t="s">
        <v>38</v>
      </c>
      <c r="AX1891" s="13" t="s">
        <v>83</v>
      </c>
      <c r="AY1891" s="60" t="s">
        <v>216</v>
      </c>
    </row>
    <row r="1892" spans="1:51" s="13" customFormat="1" ht="12">
      <c r="A1892" s="140"/>
      <c r="B1892" s="141"/>
      <c r="C1892" s="140"/>
      <c r="D1892" s="137" t="s">
        <v>225</v>
      </c>
      <c r="E1892" s="142" t="s">
        <v>1</v>
      </c>
      <c r="F1892" s="143" t="s">
        <v>2468</v>
      </c>
      <c r="G1892" s="140"/>
      <c r="H1892" s="144">
        <v>1.844</v>
      </c>
      <c r="I1892" s="61"/>
      <c r="J1892" s="140"/>
      <c r="K1892" s="140"/>
      <c r="L1892" s="194"/>
      <c r="M1892" s="140"/>
      <c r="N1892" s="140"/>
      <c r="O1892" s="140"/>
      <c r="P1892" s="140"/>
      <c r="Q1892" s="140"/>
      <c r="R1892" s="140"/>
      <c r="S1892" s="140"/>
      <c r="T1892" s="140"/>
      <c r="U1892" s="140"/>
      <c r="V1892" s="140"/>
      <c r="W1892" s="231"/>
      <c r="AT1892" s="60" t="s">
        <v>225</v>
      </c>
      <c r="AU1892" s="60" t="s">
        <v>93</v>
      </c>
      <c r="AV1892" s="13" t="s">
        <v>93</v>
      </c>
      <c r="AW1892" s="13" t="s">
        <v>38</v>
      </c>
      <c r="AX1892" s="13" t="s">
        <v>83</v>
      </c>
      <c r="AY1892" s="60" t="s">
        <v>216</v>
      </c>
    </row>
    <row r="1893" spans="1:51" s="13" customFormat="1" ht="12">
      <c r="A1893" s="140"/>
      <c r="B1893" s="141"/>
      <c r="C1893" s="140"/>
      <c r="D1893" s="137" t="s">
        <v>225</v>
      </c>
      <c r="E1893" s="142" t="s">
        <v>1</v>
      </c>
      <c r="F1893" s="143" t="s">
        <v>2469</v>
      </c>
      <c r="G1893" s="140"/>
      <c r="H1893" s="144">
        <v>1.808</v>
      </c>
      <c r="I1893" s="61"/>
      <c r="J1893" s="140"/>
      <c r="K1893" s="140"/>
      <c r="L1893" s="194"/>
      <c r="M1893" s="140"/>
      <c r="N1893" s="140"/>
      <c r="O1893" s="140"/>
      <c r="P1893" s="140"/>
      <c r="Q1893" s="140"/>
      <c r="R1893" s="140"/>
      <c r="S1893" s="140"/>
      <c r="T1893" s="140"/>
      <c r="U1893" s="140"/>
      <c r="V1893" s="140"/>
      <c r="W1893" s="231"/>
      <c r="AT1893" s="60" t="s">
        <v>225</v>
      </c>
      <c r="AU1893" s="60" t="s">
        <v>93</v>
      </c>
      <c r="AV1893" s="13" t="s">
        <v>93</v>
      </c>
      <c r="AW1893" s="13" t="s">
        <v>38</v>
      </c>
      <c r="AX1893" s="13" t="s">
        <v>83</v>
      </c>
      <c r="AY1893" s="60" t="s">
        <v>216</v>
      </c>
    </row>
    <row r="1894" spans="1:51" s="13" customFormat="1" ht="12">
      <c r="A1894" s="140"/>
      <c r="B1894" s="141"/>
      <c r="C1894" s="140"/>
      <c r="D1894" s="137" t="s">
        <v>225</v>
      </c>
      <c r="E1894" s="142" t="s">
        <v>1</v>
      </c>
      <c r="F1894" s="143" t="s">
        <v>2470</v>
      </c>
      <c r="G1894" s="140"/>
      <c r="H1894" s="144">
        <v>1.844</v>
      </c>
      <c r="I1894" s="61"/>
      <c r="J1894" s="140"/>
      <c r="K1894" s="140"/>
      <c r="L1894" s="194"/>
      <c r="M1894" s="140"/>
      <c r="N1894" s="140"/>
      <c r="O1894" s="140"/>
      <c r="P1894" s="140"/>
      <c r="Q1894" s="140"/>
      <c r="R1894" s="140"/>
      <c r="S1894" s="140"/>
      <c r="T1894" s="140"/>
      <c r="U1894" s="140"/>
      <c r="V1894" s="140"/>
      <c r="W1894" s="231"/>
      <c r="AT1894" s="60" t="s">
        <v>225</v>
      </c>
      <c r="AU1894" s="60" t="s">
        <v>93</v>
      </c>
      <c r="AV1894" s="13" t="s">
        <v>93</v>
      </c>
      <c r="AW1894" s="13" t="s">
        <v>38</v>
      </c>
      <c r="AX1894" s="13" t="s">
        <v>83</v>
      </c>
      <c r="AY1894" s="60" t="s">
        <v>216</v>
      </c>
    </row>
    <row r="1895" spans="1:51" s="13" customFormat="1" ht="12">
      <c r="A1895" s="140"/>
      <c r="B1895" s="141"/>
      <c r="C1895" s="140"/>
      <c r="D1895" s="137" t="s">
        <v>225</v>
      </c>
      <c r="E1895" s="142" t="s">
        <v>1</v>
      </c>
      <c r="F1895" s="143" t="s">
        <v>2471</v>
      </c>
      <c r="G1895" s="140"/>
      <c r="H1895" s="144">
        <v>2.347</v>
      </c>
      <c r="I1895" s="61"/>
      <c r="J1895" s="140"/>
      <c r="K1895" s="140"/>
      <c r="L1895" s="194"/>
      <c r="M1895" s="140"/>
      <c r="N1895" s="140"/>
      <c r="O1895" s="140"/>
      <c r="P1895" s="140"/>
      <c r="Q1895" s="140"/>
      <c r="R1895" s="140"/>
      <c r="S1895" s="140"/>
      <c r="T1895" s="140"/>
      <c r="U1895" s="140"/>
      <c r="V1895" s="140"/>
      <c r="W1895" s="231"/>
      <c r="AT1895" s="60" t="s">
        <v>225</v>
      </c>
      <c r="AU1895" s="60" t="s">
        <v>93</v>
      </c>
      <c r="AV1895" s="13" t="s">
        <v>93</v>
      </c>
      <c r="AW1895" s="13" t="s">
        <v>38</v>
      </c>
      <c r="AX1895" s="13" t="s">
        <v>83</v>
      </c>
      <c r="AY1895" s="60" t="s">
        <v>216</v>
      </c>
    </row>
    <row r="1896" spans="1:51" s="13" customFormat="1" ht="12">
      <c r="A1896" s="140"/>
      <c r="B1896" s="141"/>
      <c r="C1896" s="140"/>
      <c r="D1896" s="137" t="s">
        <v>225</v>
      </c>
      <c r="E1896" s="142" t="s">
        <v>1</v>
      </c>
      <c r="F1896" s="143" t="s">
        <v>2472</v>
      </c>
      <c r="G1896" s="140"/>
      <c r="H1896" s="144">
        <v>1.66</v>
      </c>
      <c r="I1896" s="61"/>
      <c r="J1896" s="140"/>
      <c r="K1896" s="140"/>
      <c r="L1896" s="194"/>
      <c r="M1896" s="140"/>
      <c r="N1896" s="140"/>
      <c r="O1896" s="140"/>
      <c r="P1896" s="140"/>
      <c r="Q1896" s="140"/>
      <c r="R1896" s="140"/>
      <c r="S1896" s="140"/>
      <c r="T1896" s="140"/>
      <c r="U1896" s="140"/>
      <c r="V1896" s="140"/>
      <c r="W1896" s="231"/>
      <c r="AT1896" s="60" t="s">
        <v>225</v>
      </c>
      <c r="AU1896" s="60" t="s">
        <v>93</v>
      </c>
      <c r="AV1896" s="13" t="s">
        <v>93</v>
      </c>
      <c r="AW1896" s="13" t="s">
        <v>38</v>
      </c>
      <c r="AX1896" s="13" t="s">
        <v>83</v>
      </c>
      <c r="AY1896" s="60" t="s">
        <v>216</v>
      </c>
    </row>
    <row r="1897" spans="1:51" s="13" customFormat="1" ht="12">
      <c r="A1897" s="140"/>
      <c r="B1897" s="141"/>
      <c r="C1897" s="140"/>
      <c r="D1897" s="137" t="s">
        <v>225</v>
      </c>
      <c r="E1897" s="142" t="s">
        <v>1</v>
      </c>
      <c r="F1897" s="143" t="s">
        <v>2473</v>
      </c>
      <c r="G1897" s="140"/>
      <c r="H1897" s="144">
        <v>1.808</v>
      </c>
      <c r="I1897" s="61"/>
      <c r="J1897" s="140"/>
      <c r="K1897" s="140"/>
      <c r="L1897" s="194"/>
      <c r="M1897" s="140"/>
      <c r="N1897" s="140"/>
      <c r="O1897" s="140"/>
      <c r="P1897" s="140"/>
      <c r="Q1897" s="140"/>
      <c r="R1897" s="140"/>
      <c r="S1897" s="140"/>
      <c r="T1897" s="140"/>
      <c r="U1897" s="140"/>
      <c r="V1897" s="140"/>
      <c r="W1897" s="231"/>
      <c r="AT1897" s="60" t="s">
        <v>225</v>
      </c>
      <c r="AU1897" s="60" t="s">
        <v>93</v>
      </c>
      <c r="AV1897" s="13" t="s">
        <v>93</v>
      </c>
      <c r="AW1897" s="13" t="s">
        <v>38</v>
      </c>
      <c r="AX1897" s="13" t="s">
        <v>83</v>
      </c>
      <c r="AY1897" s="60" t="s">
        <v>216</v>
      </c>
    </row>
    <row r="1898" spans="1:51" s="13" customFormat="1" ht="12">
      <c r="A1898" s="140"/>
      <c r="B1898" s="141"/>
      <c r="C1898" s="140"/>
      <c r="D1898" s="137" t="s">
        <v>225</v>
      </c>
      <c r="E1898" s="142" t="s">
        <v>1</v>
      </c>
      <c r="F1898" s="143" t="s">
        <v>2474</v>
      </c>
      <c r="G1898" s="140"/>
      <c r="H1898" s="144">
        <v>1.844</v>
      </c>
      <c r="I1898" s="61"/>
      <c r="J1898" s="140"/>
      <c r="K1898" s="140"/>
      <c r="L1898" s="194"/>
      <c r="M1898" s="140"/>
      <c r="N1898" s="140"/>
      <c r="O1898" s="140"/>
      <c r="P1898" s="140"/>
      <c r="Q1898" s="140"/>
      <c r="R1898" s="140"/>
      <c r="S1898" s="140"/>
      <c r="T1898" s="140"/>
      <c r="U1898" s="140"/>
      <c r="V1898" s="140"/>
      <c r="W1898" s="231"/>
      <c r="AT1898" s="60" t="s">
        <v>225</v>
      </c>
      <c r="AU1898" s="60" t="s">
        <v>93</v>
      </c>
      <c r="AV1898" s="13" t="s">
        <v>93</v>
      </c>
      <c r="AW1898" s="13" t="s">
        <v>38</v>
      </c>
      <c r="AX1898" s="13" t="s">
        <v>83</v>
      </c>
      <c r="AY1898" s="60" t="s">
        <v>216</v>
      </c>
    </row>
    <row r="1899" spans="1:51" s="13" customFormat="1" ht="33.75">
      <c r="A1899" s="140"/>
      <c r="B1899" s="141"/>
      <c r="C1899" s="140"/>
      <c r="D1899" s="137" t="s">
        <v>225</v>
      </c>
      <c r="E1899" s="142" t="s">
        <v>1</v>
      </c>
      <c r="F1899" s="143" t="s">
        <v>2475</v>
      </c>
      <c r="G1899" s="140"/>
      <c r="H1899" s="144">
        <v>8.847</v>
      </c>
      <c r="I1899" s="61"/>
      <c r="J1899" s="140"/>
      <c r="K1899" s="140"/>
      <c r="L1899" s="194"/>
      <c r="M1899" s="140"/>
      <c r="N1899" s="140"/>
      <c r="O1899" s="140"/>
      <c r="P1899" s="140"/>
      <c r="Q1899" s="140"/>
      <c r="R1899" s="140"/>
      <c r="S1899" s="140"/>
      <c r="T1899" s="140"/>
      <c r="U1899" s="140"/>
      <c r="V1899" s="140"/>
      <c r="W1899" s="231"/>
      <c r="AT1899" s="60" t="s">
        <v>225</v>
      </c>
      <c r="AU1899" s="60" t="s">
        <v>93</v>
      </c>
      <c r="AV1899" s="13" t="s">
        <v>93</v>
      </c>
      <c r="AW1899" s="13" t="s">
        <v>38</v>
      </c>
      <c r="AX1899" s="13" t="s">
        <v>83</v>
      </c>
      <c r="AY1899" s="60" t="s">
        <v>216</v>
      </c>
    </row>
    <row r="1900" spans="1:51" s="13" customFormat="1" ht="12">
      <c r="A1900" s="140"/>
      <c r="B1900" s="141"/>
      <c r="C1900" s="140"/>
      <c r="D1900" s="137" t="s">
        <v>225</v>
      </c>
      <c r="E1900" s="142" t="s">
        <v>1</v>
      </c>
      <c r="F1900" s="143" t="s">
        <v>2476</v>
      </c>
      <c r="G1900" s="140"/>
      <c r="H1900" s="144">
        <v>1.808</v>
      </c>
      <c r="I1900" s="61"/>
      <c r="J1900" s="140"/>
      <c r="K1900" s="140"/>
      <c r="L1900" s="194"/>
      <c r="M1900" s="140"/>
      <c r="N1900" s="140"/>
      <c r="O1900" s="140"/>
      <c r="P1900" s="140"/>
      <c r="Q1900" s="140"/>
      <c r="R1900" s="140"/>
      <c r="S1900" s="140"/>
      <c r="T1900" s="140"/>
      <c r="U1900" s="140"/>
      <c r="V1900" s="140"/>
      <c r="W1900" s="231"/>
      <c r="AT1900" s="60" t="s">
        <v>225</v>
      </c>
      <c r="AU1900" s="60" t="s">
        <v>93</v>
      </c>
      <c r="AV1900" s="13" t="s">
        <v>93</v>
      </c>
      <c r="AW1900" s="13" t="s">
        <v>38</v>
      </c>
      <c r="AX1900" s="13" t="s">
        <v>83</v>
      </c>
      <c r="AY1900" s="60" t="s">
        <v>216</v>
      </c>
    </row>
    <row r="1901" spans="1:51" s="13" customFormat="1" ht="12">
      <c r="A1901" s="140"/>
      <c r="B1901" s="141"/>
      <c r="C1901" s="140"/>
      <c r="D1901" s="137" t="s">
        <v>225</v>
      </c>
      <c r="E1901" s="142" t="s">
        <v>1</v>
      </c>
      <c r="F1901" s="143" t="s">
        <v>2477</v>
      </c>
      <c r="G1901" s="140"/>
      <c r="H1901" s="144">
        <v>2.347</v>
      </c>
      <c r="I1901" s="61"/>
      <c r="J1901" s="140"/>
      <c r="K1901" s="140"/>
      <c r="L1901" s="194"/>
      <c r="M1901" s="140"/>
      <c r="N1901" s="140"/>
      <c r="O1901" s="140"/>
      <c r="P1901" s="140"/>
      <c r="Q1901" s="140"/>
      <c r="R1901" s="140"/>
      <c r="S1901" s="140"/>
      <c r="T1901" s="140"/>
      <c r="U1901" s="140"/>
      <c r="V1901" s="140"/>
      <c r="W1901" s="231"/>
      <c r="AT1901" s="60" t="s">
        <v>225</v>
      </c>
      <c r="AU1901" s="60" t="s">
        <v>93</v>
      </c>
      <c r="AV1901" s="13" t="s">
        <v>93</v>
      </c>
      <c r="AW1901" s="13" t="s">
        <v>38</v>
      </c>
      <c r="AX1901" s="13" t="s">
        <v>83</v>
      </c>
      <c r="AY1901" s="60" t="s">
        <v>216</v>
      </c>
    </row>
    <row r="1902" spans="1:51" s="13" customFormat="1" ht="22.5">
      <c r="A1902" s="140"/>
      <c r="B1902" s="141"/>
      <c r="C1902" s="140"/>
      <c r="D1902" s="137" t="s">
        <v>225</v>
      </c>
      <c r="E1902" s="142" t="s">
        <v>1</v>
      </c>
      <c r="F1902" s="143" t="s">
        <v>2478</v>
      </c>
      <c r="G1902" s="140"/>
      <c r="H1902" s="144">
        <v>5.773</v>
      </c>
      <c r="I1902" s="61"/>
      <c r="J1902" s="140"/>
      <c r="K1902" s="140"/>
      <c r="L1902" s="194"/>
      <c r="M1902" s="140"/>
      <c r="N1902" s="140"/>
      <c r="O1902" s="140"/>
      <c r="P1902" s="140"/>
      <c r="Q1902" s="140"/>
      <c r="R1902" s="140"/>
      <c r="S1902" s="140"/>
      <c r="T1902" s="140"/>
      <c r="U1902" s="140"/>
      <c r="V1902" s="140"/>
      <c r="W1902" s="231"/>
      <c r="AT1902" s="60" t="s">
        <v>225</v>
      </c>
      <c r="AU1902" s="60" t="s">
        <v>93</v>
      </c>
      <c r="AV1902" s="13" t="s">
        <v>93</v>
      </c>
      <c r="AW1902" s="13" t="s">
        <v>38</v>
      </c>
      <c r="AX1902" s="13" t="s">
        <v>83</v>
      </c>
      <c r="AY1902" s="60" t="s">
        <v>216</v>
      </c>
    </row>
    <row r="1903" spans="1:51" s="14" customFormat="1" ht="12">
      <c r="A1903" s="145"/>
      <c r="B1903" s="146"/>
      <c r="C1903" s="145"/>
      <c r="D1903" s="137" t="s">
        <v>225</v>
      </c>
      <c r="E1903" s="147" t="s">
        <v>1</v>
      </c>
      <c r="F1903" s="148" t="s">
        <v>229</v>
      </c>
      <c r="G1903" s="145"/>
      <c r="H1903" s="149">
        <v>330.974</v>
      </c>
      <c r="I1903" s="63"/>
      <c r="J1903" s="145"/>
      <c r="K1903" s="145"/>
      <c r="L1903" s="200"/>
      <c r="M1903" s="145"/>
      <c r="N1903" s="145"/>
      <c r="O1903" s="145"/>
      <c r="P1903" s="145"/>
      <c r="Q1903" s="145"/>
      <c r="R1903" s="145"/>
      <c r="S1903" s="145"/>
      <c r="T1903" s="145"/>
      <c r="U1903" s="145"/>
      <c r="V1903" s="145"/>
      <c r="W1903" s="235"/>
      <c r="AT1903" s="62" t="s">
        <v>225</v>
      </c>
      <c r="AU1903" s="62" t="s">
        <v>93</v>
      </c>
      <c r="AV1903" s="14" t="s">
        <v>223</v>
      </c>
      <c r="AW1903" s="14" t="s">
        <v>38</v>
      </c>
      <c r="AX1903" s="14" t="s">
        <v>91</v>
      </c>
      <c r="AY1903" s="62" t="s">
        <v>216</v>
      </c>
    </row>
    <row r="1904" spans="1:65" s="2" customFormat="1" ht="16.5" customHeight="1">
      <c r="A1904" s="83"/>
      <c r="B1904" s="84"/>
      <c r="C1904" s="130" t="s">
        <v>2479</v>
      </c>
      <c r="D1904" s="130" t="s">
        <v>218</v>
      </c>
      <c r="E1904" s="131" t="s">
        <v>2480</v>
      </c>
      <c r="F1904" s="132" t="s">
        <v>2481</v>
      </c>
      <c r="G1904" s="133" t="s">
        <v>237</v>
      </c>
      <c r="H1904" s="134">
        <v>329.6</v>
      </c>
      <c r="I1904" s="57"/>
      <c r="J1904" s="187">
        <f>ROUND(I1904*H1904,2)</f>
        <v>0</v>
      </c>
      <c r="K1904" s="132" t="s">
        <v>222</v>
      </c>
      <c r="L1904" s="188">
        <f>J1904</f>
        <v>0</v>
      </c>
      <c r="M1904" s="217"/>
      <c r="N1904" s="217"/>
      <c r="O1904" s="217"/>
      <c r="P1904" s="217"/>
      <c r="Q1904" s="217"/>
      <c r="R1904" s="217"/>
      <c r="S1904" s="217"/>
      <c r="T1904" s="217"/>
      <c r="U1904" s="217"/>
      <c r="V1904" s="217"/>
      <c r="W1904" s="249"/>
      <c r="X1904" s="26"/>
      <c r="Y1904" s="26"/>
      <c r="Z1904" s="26"/>
      <c r="AA1904" s="26"/>
      <c r="AB1904" s="26"/>
      <c r="AC1904" s="26"/>
      <c r="AD1904" s="26"/>
      <c r="AE1904" s="26"/>
      <c r="AR1904" s="58" t="s">
        <v>312</v>
      </c>
      <c r="AT1904" s="58" t="s">
        <v>218</v>
      </c>
      <c r="AU1904" s="58" t="s">
        <v>93</v>
      </c>
      <c r="AY1904" s="18" t="s">
        <v>216</v>
      </c>
      <c r="BE1904" s="59">
        <f>IF(N1904="základní",J1904,0)</f>
        <v>0</v>
      </c>
      <c r="BF1904" s="59">
        <f>IF(N1904="snížená",J1904,0)</f>
        <v>0</v>
      </c>
      <c r="BG1904" s="59">
        <f>IF(N1904="zákl. přenesená",J1904,0)</f>
        <v>0</v>
      </c>
      <c r="BH1904" s="59">
        <f>IF(N1904="sníž. přenesená",J1904,0)</f>
        <v>0</v>
      </c>
      <c r="BI1904" s="59">
        <f>IF(N1904="nulová",J1904,0)</f>
        <v>0</v>
      </c>
      <c r="BJ1904" s="18" t="s">
        <v>91</v>
      </c>
      <c r="BK1904" s="59">
        <f>ROUND(I1904*H1904,2)</f>
        <v>0</v>
      </c>
      <c r="BL1904" s="18" t="s">
        <v>312</v>
      </c>
      <c r="BM1904" s="58" t="s">
        <v>2482</v>
      </c>
    </row>
    <row r="1905" spans="1:51" s="15" customFormat="1" ht="12">
      <c r="A1905" s="135"/>
      <c r="B1905" s="136"/>
      <c r="C1905" s="135"/>
      <c r="D1905" s="137" t="s">
        <v>225</v>
      </c>
      <c r="E1905" s="138" t="s">
        <v>1</v>
      </c>
      <c r="F1905" s="139" t="s">
        <v>2483</v>
      </c>
      <c r="G1905" s="135"/>
      <c r="H1905" s="138" t="s">
        <v>1</v>
      </c>
      <c r="I1905" s="65"/>
      <c r="J1905" s="135"/>
      <c r="K1905" s="135"/>
      <c r="L1905" s="191"/>
      <c r="M1905" s="135"/>
      <c r="N1905" s="135"/>
      <c r="O1905" s="135"/>
      <c r="P1905" s="135"/>
      <c r="Q1905" s="135"/>
      <c r="R1905" s="135"/>
      <c r="S1905" s="135"/>
      <c r="T1905" s="135"/>
      <c r="U1905" s="135"/>
      <c r="V1905" s="135"/>
      <c r="W1905" s="227"/>
      <c r="AT1905" s="64" t="s">
        <v>225</v>
      </c>
      <c r="AU1905" s="64" t="s">
        <v>93</v>
      </c>
      <c r="AV1905" s="15" t="s">
        <v>91</v>
      </c>
      <c r="AW1905" s="15" t="s">
        <v>38</v>
      </c>
      <c r="AX1905" s="15" t="s">
        <v>83</v>
      </c>
      <c r="AY1905" s="64" t="s">
        <v>216</v>
      </c>
    </row>
    <row r="1906" spans="1:51" s="13" customFormat="1" ht="12">
      <c r="A1906" s="140"/>
      <c r="B1906" s="141"/>
      <c r="C1906" s="140"/>
      <c r="D1906" s="137" t="s">
        <v>225</v>
      </c>
      <c r="E1906" s="142" t="s">
        <v>1</v>
      </c>
      <c r="F1906" s="143" t="s">
        <v>2484</v>
      </c>
      <c r="G1906" s="140"/>
      <c r="H1906" s="144">
        <v>42.35</v>
      </c>
      <c r="I1906" s="61"/>
      <c r="J1906" s="140"/>
      <c r="K1906" s="140"/>
      <c r="L1906" s="194"/>
      <c r="M1906" s="140"/>
      <c r="N1906" s="140"/>
      <c r="O1906" s="140"/>
      <c r="P1906" s="140"/>
      <c r="Q1906" s="140"/>
      <c r="R1906" s="140"/>
      <c r="S1906" s="140"/>
      <c r="T1906" s="140"/>
      <c r="U1906" s="140"/>
      <c r="V1906" s="140"/>
      <c r="W1906" s="231"/>
      <c r="AT1906" s="60" t="s">
        <v>225</v>
      </c>
      <c r="AU1906" s="60" t="s">
        <v>93</v>
      </c>
      <c r="AV1906" s="13" t="s">
        <v>93</v>
      </c>
      <c r="AW1906" s="13" t="s">
        <v>38</v>
      </c>
      <c r="AX1906" s="13" t="s">
        <v>83</v>
      </c>
      <c r="AY1906" s="60" t="s">
        <v>216</v>
      </c>
    </row>
    <row r="1907" spans="1:51" s="13" customFormat="1" ht="12">
      <c r="A1907" s="140"/>
      <c r="B1907" s="141"/>
      <c r="C1907" s="140"/>
      <c r="D1907" s="137" t="s">
        <v>225</v>
      </c>
      <c r="E1907" s="142" t="s">
        <v>1</v>
      </c>
      <c r="F1907" s="143" t="s">
        <v>2485</v>
      </c>
      <c r="G1907" s="140"/>
      <c r="H1907" s="144">
        <v>69.4</v>
      </c>
      <c r="I1907" s="61"/>
      <c r="J1907" s="140"/>
      <c r="K1907" s="140"/>
      <c r="L1907" s="194"/>
      <c r="M1907" s="140"/>
      <c r="N1907" s="140"/>
      <c r="O1907" s="140"/>
      <c r="P1907" s="140"/>
      <c r="Q1907" s="140"/>
      <c r="R1907" s="140"/>
      <c r="S1907" s="140"/>
      <c r="T1907" s="140"/>
      <c r="U1907" s="140"/>
      <c r="V1907" s="140"/>
      <c r="W1907" s="231"/>
      <c r="AT1907" s="60" t="s">
        <v>225</v>
      </c>
      <c r="AU1907" s="60" t="s">
        <v>93</v>
      </c>
      <c r="AV1907" s="13" t="s">
        <v>93</v>
      </c>
      <c r="AW1907" s="13" t="s">
        <v>38</v>
      </c>
      <c r="AX1907" s="13" t="s">
        <v>83</v>
      </c>
      <c r="AY1907" s="60" t="s">
        <v>216</v>
      </c>
    </row>
    <row r="1908" spans="1:51" s="13" customFormat="1" ht="12">
      <c r="A1908" s="140"/>
      <c r="B1908" s="141"/>
      <c r="C1908" s="140"/>
      <c r="D1908" s="137" t="s">
        <v>225</v>
      </c>
      <c r="E1908" s="142" t="s">
        <v>1</v>
      </c>
      <c r="F1908" s="143" t="s">
        <v>2486</v>
      </c>
      <c r="G1908" s="140"/>
      <c r="H1908" s="144">
        <v>59.2</v>
      </c>
      <c r="I1908" s="61"/>
      <c r="J1908" s="140"/>
      <c r="K1908" s="140"/>
      <c r="L1908" s="194"/>
      <c r="M1908" s="140"/>
      <c r="N1908" s="140"/>
      <c r="O1908" s="140"/>
      <c r="P1908" s="140"/>
      <c r="Q1908" s="140"/>
      <c r="R1908" s="140"/>
      <c r="S1908" s="140"/>
      <c r="T1908" s="140"/>
      <c r="U1908" s="140"/>
      <c r="V1908" s="140"/>
      <c r="W1908" s="231"/>
      <c r="AT1908" s="60" t="s">
        <v>225</v>
      </c>
      <c r="AU1908" s="60" t="s">
        <v>93</v>
      </c>
      <c r="AV1908" s="13" t="s">
        <v>93</v>
      </c>
      <c r="AW1908" s="13" t="s">
        <v>38</v>
      </c>
      <c r="AX1908" s="13" t="s">
        <v>83</v>
      </c>
      <c r="AY1908" s="60" t="s">
        <v>216</v>
      </c>
    </row>
    <row r="1909" spans="1:51" s="13" customFormat="1" ht="12">
      <c r="A1909" s="140"/>
      <c r="B1909" s="141"/>
      <c r="C1909" s="140"/>
      <c r="D1909" s="137" t="s">
        <v>225</v>
      </c>
      <c r="E1909" s="142" t="s">
        <v>1</v>
      </c>
      <c r="F1909" s="143" t="s">
        <v>2487</v>
      </c>
      <c r="G1909" s="140"/>
      <c r="H1909" s="144">
        <v>57.45</v>
      </c>
      <c r="I1909" s="61"/>
      <c r="J1909" s="140"/>
      <c r="K1909" s="140"/>
      <c r="L1909" s="194"/>
      <c r="M1909" s="140"/>
      <c r="N1909" s="140"/>
      <c r="O1909" s="140"/>
      <c r="P1909" s="140"/>
      <c r="Q1909" s="140"/>
      <c r="R1909" s="140"/>
      <c r="S1909" s="140"/>
      <c r="T1909" s="140"/>
      <c r="U1909" s="140"/>
      <c r="V1909" s="140"/>
      <c r="W1909" s="231"/>
      <c r="AT1909" s="60" t="s">
        <v>225</v>
      </c>
      <c r="AU1909" s="60" t="s">
        <v>93</v>
      </c>
      <c r="AV1909" s="13" t="s">
        <v>93</v>
      </c>
      <c r="AW1909" s="13" t="s">
        <v>38</v>
      </c>
      <c r="AX1909" s="13" t="s">
        <v>83</v>
      </c>
      <c r="AY1909" s="60" t="s">
        <v>216</v>
      </c>
    </row>
    <row r="1910" spans="1:51" s="13" customFormat="1" ht="12">
      <c r="A1910" s="140"/>
      <c r="B1910" s="141"/>
      <c r="C1910" s="140"/>
      <c r="D1910" s="137" t="s">
        <v>225</v>
      </c>
      <c r="E1910" s="142" t="s">
        <v>1</v>
      </c>
      <c r="F1910" s="143" t="s">
        <v>2488</v>
      </c>
      <c r="G1910" s="140"/>
      <c r="H1910" s="144">
        <v>48.4</v>
      </c>
      <c r="I1910" s="61"/>
      <c r="J1910" s="140"/>
      <c r="K1910" s="140"/>
      <c r="L1910" s="194"/>
      <c r="M1910" s="140"/>
      <c r="N1910" s="140"/>
      <c r="O1910" s="140"/>
      <c r="P1910" s="140"/>
      <c r="Q1910" s="140"/>
      <c r="R1910" s="140"/>
      <c r="S1910" s="140"/>
      <c r="T1910" s="140"/>
      <c r="U1910" s="140"/>
      <c r="V1910" s="140"/>
      <c r="W1910" s="231"/>
      <c r="AT1910" s="60" t="s">
        <v>225</v>
      </c>
      <c r="AU1910" s="60" t="s">
        <v>93</v>
      </c>
      <c r="AV1910" s="13" t="s">
        <v>93</v>
      </c>
      <c r="AW1910" s="13" t="s">
        <v>38</v>
      </c>
      <c r="AX1910" s="13" t="s">
        <v>83</v>
      </c>
      <c r="AY1910" s="60" t="s">
        <v>216</v>
      </c>
    </row>
    <row r="1911" spans="1:51" s="13" customFormat="1" ht="12">
      <c r="A1911" s="140"/>
      <c r="B1911" s="141"/>
      <c r="C1911" s="140"/>
      <c r="D1911" s="137" t="s">
        <v>225</v>
      </c>
      <c r="E1911" s="142" t="s">
        <v>1</v>
      </c>
      <c r="F1911" s="143" t="s">
        <v>2489</v>
      </c>
      <c r="G1911" s="140"/>
      <c r="H1911" s="144">
        <v>52.8</v>
      </c>
      <c r="I1911" s="61"/>
      <c r="J1911" s="140"/>
      <c r="K1911" s="140"/>
      <c r="L1911" s="194"/>
      <c r="M1911" s="140"/>
      <c r="N1911" s="140"/>
      <c r="O1911" s="140"/>
      <c r="P1911" s="140"/>
      <c r="Q1911" s="140"/>
      <c r="R1911" s="140"/>
      <c r="S1911" s="140"/>
      <c r="T1911" s="140"/>
      <c r="U1911" s="140"/>
      <c r="V1911" s="140"/>
      <c r="W1911" s="231"/>
      <c r="AT1911" s="60" t="s">
        <v>225</v>
      </c>
      <c r="AU1911" s="60" t="s">
        <v>93</v>
      </c>
      <c r="AV1911" s="13" t="s">
        <v>93</v>
      </c>
      <c r="AW1911" s="13" t="s">
        <v>38</v>
      </c>
      <c r="AX1911" s="13" t="s">
        <v>83</v>
      </c>
      <c r="AY1911" s="60" t="s">
        <v>216</v>
      </c>
    </row>
    <row r="1912" spans="1:51" s="14" customFormat="1" ht="12">
      <c r="A1912" s="145"/>
      <c r="B1912" s="146"/>
      <c r="C1912" s="145"/>
      <c r="D1912" s="137" t="s">
        <v>225</v>
      </c>
      <c r="E1912" s="147" t="s">
        <v>1</v>
      </c>
      <c r="F1912" s="148" t="s">
        <v>229</v>
      </c>
      <c r="G1912" s="145"/>
      <c r="H1912" s="149">
        <v>329.6</v>
      </c>
      <c r="I1912" s="63"/>
      <c r="J1912" s="145"/>
      <c r="K1912" s="145"/>
      <c r="L1912" s="200"/>
      <c r="M1912" s="145"/>
      <c r="N1912" s="145"/>
      <c r="O1912" s="145"/>
      <c r="P1912" s="145"/>
      <c r="Q1912" s="145"/>
      <c r="R1912" s="145"/>
      <c r="S1912" s="145"/>
      <c r="T1912" s="145"/>
      <c r="U1912" s="145"/>
      <c r="V1912" s="145"/>
      <c r="W1912" s="235"/>
      <c r="AT1912" s="62" t="s">
        <v>225</v>
      </c>
      <c r="AU1912" s="62" t="s">
        <v>93</v>
      </c>
      <c r="AV1912" s="14" t="s">
        <v>223</v>
      </c>
      <c r="AW1912" s="14" t="s">
        <v>38</v>
      </c>
      <c r="AX1912" s="14" t="s">
        <v>91</v>
      </c>
      <c r="AY1912" s="62" t="s">
        <v>216</v>
      </c>
    </row>
    <row r="1913" spans="1:65" s="2" customFormat="1" ht="24.2" customHeight="1">
      <c r="A1913" s="83"/>
      <c r="B1913" s="84"/>
      <c r="C1913" s="130" t="s">
        <v>2490</v>
      </c>
      <c r="D1913" s="130" t="s">
        <v>218</v>
      </c>
      <c r="E1913" s="131" t="s">
        <v>2491</v>
      </c>
      <c r="F1913" s="132" t="s">
        <v>2492</v>
      </c>
      <c r="G1913" s="133" t="s">
        <v>221</v>
      </c>
      <c r="H1913" s="134">
        <v>988.26</v>
      </c>
      <c r="I1913" s="57"/>
      <c r="J1913" s="187">
        <f>ROUND(I1913*H1913,2)</f>
        <v>0</v>
      </c>
      <c r="K1913" s="132" t="s">
        <v>222</v>
      </c>
      <c r="L1913" s="188">
        <f>J1913</f>
        <v>0</v>
      </c>
      <c r="M1913" s="217"/>
      <c r="N1913" s="217"/>
      <c r="O1913" s="217"/>
      <c r="P1913" s="217"/>
      <c r="Q1913" s="217"/>
      <c r="R1913" s="217"/>
      <c r="S1913" s="217"/>
      <c r="T1913" s="217"/>
      <c r="U1913" s="217"/>
      <c r="V1913" s="217"/>
      <c r="W1913" s="249"/>
      <c r="X1913" s="26"/>
      <c r="Y1913" s="26"/>
      <c r="Z1913" s="26"/>
      <c r="AA1913" s="26"/>
      <c r="AB1913" s="26"/>
      <c r="AC1913" s="26"/>
      <c r="AD1913" s="26"/>
      <c r="AE1913" s="26"/>
      <c r="AR1913" s="58" t="s">
        <v>312</v>
      </c>
      <c r="AT1913" s="58" t="s">
        <v>218</v>
      </c>
      <c r="AU1913" s="58" t="s">
        <v>93</v>
      </c>
      <c r="AY1913" s="18" t="s">
        <v>216</v>
      </c>
      <c r="BE1913" s="59">
        <f>IF(N1913="základní",J1913,0)</f>
        <v>0</v>
      </c>
      <c r="BF1913" s="59">
        <f>IF(N1913="snížená",J1913,0)</f>
        <v>0</v>
      </c>
      <c r="BG1913" s="59">
        <f>IF(N1913="zákl. přenesená",J1913,0)</f>
        <v>0</v>
      </c>
      <c r="BH1913" s="59">
        <f>IF(N1913="sníž. přenesená",J1913,0)</f>
        <v>0</v>
      </c>
      <c r="BI1913" s="59">
        <f>IF(N1913="nulová",J1913,0)</f>
        <v>0</v>
      </c>
      <c r="BJ1913" s="18" t="s">
        <v>91</v>
      </c>
      <c r="BK1913" s="59">
        <f>ROUND(I1913*H1913,2)</f>
        <v>0</v>
      </c>
      <c r="BL1913" s="18" t="s">
        <v>312</v>
      </c>
      <c r="BM1913" s="58" t="s">
        <v>2493</v>
      </c>
    </row>
    <row r="1914" spans="1:51" s="13" customFormat="1" ht="12">
      <c r="A1914" s="140"/>
      <c r="B1914" s="141"/>
      <c r="C1914" s="140"/>
      <c r="D1914" s="137" t="s">
        <v>225</v>
      </c>
      <c r="E1914" s="142" t="s">
        <v>1</v>
      </c>
      <c r="F1914" s="143" t="s">
        <v>151</v>
      </c>
      <c r="G1914" s="140"/>
      <c r="H1914" s="144">
        <v>988.26</v>
      </c>
      <c r="I1914" s="61"/>
      <c r="J1914" s="140"/>
      <c r="K1914" s="140"/>
      <c r="L1914" s="194"/>
      <c r="M1914" s="140"/>
      <c r="N1914" s="140"/>
      <c r="O1914" s="140"/>
      <c r="P1914" s="140"/>
      <c r="Q1914" s="140"/>
      <c r="R1914" s="140"/>
      <c r="S1914" s="140"/>
      <c r="T1914" s="140"/>
      <c r="U1914" s="140"/>
      <c r="V1914" s="140"/>
      <c r="W1914" s="231"/>
      <c r="AT1914" s="60" t="s">
        <v>225</v>
      </c>
      <c r="AU1914" s="60" t="s">
        <v>93</v>
      </c>
      <c r="AV1914" s="13" t="s">
        <v>93</v>
      </c>
      <c r="AW1914" s="13" t="s">
        <v>38</v>
      </c>
      <c r="AX1914" s="13" t="s">
        <v>91</v>
      </c>
      <c r="AY1914" s="60" t="s">
        <v>216</v>
      </c>
    </row>
    <row r="1915" spans="1:65" s="2" customFormat="1" ht="16.5" customHeight="1">
      <c r="A1915" s="83"/>
      <c r="B1915" s="84"/>
      <c r="C1915" s="130" t="s">
        <v>2494</v>
      </c>
      <c r="D1915" s="130" t="s">
        <v>218</v>
      </c>
      <c r="E1915" s="131" t="s">
        <v>2495</v>
      </c>
      <c r="F1915" s="132" t="s">
        <v>2496</v>
      </c>
      <c r="G1915" s="133" t="s">
        <v>237</v>
      </c>
      <c r="H1915" s="134">
        <v>105.1</v>
      </c>
      <c r="I1915" s="57"/>
      <c r="J1915" s="187">
        <f>ROUND(I1915*H1915,2)</f>
        <v>0</v>
      </c>
      <c r="K1915" s="132" t="s">
        <v>1</v>
      </c>
      <c r="L1915" s="188">
        <f>J1915</f>
        <v>0</v>
      </c>
      <c r="M1915" s="217"/>
      <c r="N1915" s="217"/>
      <c r="O1915" s="217"/>
      <c r="P1915" s="217"/>
      <c r="Q1915" s="217"/>
      <c r="R1915" s="217"/>
      <c r="S1915" s="217"/>
      <c r="T1915" s="217"/>
      <c r="U1915" s="217"/>
      <c r="V1915" s="217"/>
      <c r="W1915" s="249"/>
      <c r="X1915" s="26"/>
      <c r="Y1915" s="26"/>
      <c r="Z1915" s="26"/>
      <c r="AA1915" s="26"/>
      <c r="AB1915" s="26"/>
      <c r="AC1915" s="26"/>
      <c r="AD1915" s="26"/>
      <c r="AE1915" s="26"/>
      <c r="AR1915" s="58" t="s">
        <v>312</v>
      </c>
      <c r="AT1915" s="58" t="s">
        <v>218</v>
      </c>
      <c r="AU1915" s="58" t="s">
        <v>93</v>
      </c>
      <c r="AY1915" s="18" t="s">
        <v>216</v>
      </c>
      <c r="BE1915" s="59">
        <f>IF(N1915="základní",J1915,0)</f>
        <v>0</v>
      </c>
      <c r="BF1915" s="59">
        <f>IF(N1915="snížená",J1915,0)</f>
        <v>0</v>
      </c>
      <c r="BG1915" s="59">
        <f>IF(N1915="zákl. přenesená",J1915,0)</f>
        <v>0</v>
      </c>
      <c r="BH1915" s="59">
        <f>IF(N1915="sníž. přenesená",J1915,0)</f>
        <v>0</v>
      </c>
      <c r="BI1915" s="59">
        <f>IF(N1915="nulová",J1915,0)</f>
        <v>0</v>
      </c>
      <c r="BJ1915" s="18" t="s">
        <v>91</v>
      </c>
      <c r="BK1915" s="59">
        <f>ROUND(I1915*H1915,2)</f>
        <v>0</v>
      </c>
      <c r="BL1915" s="18" t="s">
        <v>312</v>
      </c>
      <c r="BM1915" s="58" t="s">
        <v>2497</v>
      </c>
    </row>
    <row r="1916" spans="1:51" s="13" customFormat="1" ht="12">
      <c r="A1916" s="140"/>
      <c r="B1916" s="141"/>
      <c r="C1916" s="140"/>
      <c r="D1916" s="137" t="s">
        <v>225</v>
      </c>
      <c r="E1916" s="142" t="s">
        <v>1</v>
      </c>
      <c r="F1916" s="143" t="s">
        <v>2498</v>
      </c>
      <c r="G1916" s="140"/>
      <c r="H1916" s="144">
        <v>1</v>
      </c>
      <c r="I1916" s="61"/>
      <c r="J1916" s="140"/>
      <c r="K1916" s="140"/>
      <c r="L1916" s="194"/>
      <c r="M1916" s="140"/>
      <c r="N1916" s="140"/>
      <c r="O1916" s="140"/>
      <c r="P1916" s="140"/>
      <c r="Q1916" s="140"/>
      <c r="R1916" s="140"/>
      <c r="S1916" s="140"/>
      <c r="T1916" s="140"/>
      <c r="U1916" s="140"/>
      <c r="V1916" s="140"/>
      <c r="W1916" s="231"/>
      <c r="AT1916" s="60" t="s">
        <v>225</v>
      </c>
      <c r="AU1916" s="60" t="s">
        <v>93</v>
      </c>
      <c r="AV1916" s="13" t="s">
        <v>93</v>
      </c>
      <c r="AW1916" s="13" t="s">
        <v>38</v>
      </c>
      <c r="AX1916" s="13" t="s">
        <v>83</v>
      </c>
      <c r="AY1916" s="60" t="s">
        <v>216</v>
      </c>
    </row>
    <row r="1917" spans="1:51" s="13" customFormat="1" ht="12">
      <c r="A1917" s="140"/>
      <c r="B1917" s="141"/>
      <c r="C1917" s="140"/>
      <c r="D1917" s="137" t="s">
        <v>225</v>
      </c>
      <c r="E1917" s="142" t="s">
        <v>1</v>
      </c>
      <c r="F1917" s="143" t="s">
        <v>2499</v>
      </c>
      <c r="G1917" s="140"/>
      <c r="H1917" s="144">
        <v>1</v>
      </c>
      <c r="I1917" s="61"/>
      <c r="J1917" s="140"/>
      <c r="K1917" s="140"/>
      <c r="L1917" s="194"/>
      <c r="M1917" s="140"/>
      <c r="N1917" s="140"/>
      <c r="O1917" s="140"/>
      <c r="P1917" s="140"/>
      <c r="Q1917" s="140"/>
      <c r="R1917" s="140"/>
      <c r="S1917" s="140"/>
      <c r="T1917" s="140"/>
      <c r="U1917" s="140"/>
      <c r="V1917" s="140"/>
      <c r="W1917" s="231"/>
      <c r="AT1917" s="60" t="s">
        <v>225</v>
      </c>
      <c r="AU1917" s="60" t="s">
        <v>93</v>
      </c>
      <c r="AV1917" s="13" t="s">
        <v>93</v>
      </c>
      <c r="AW1917" s="13" t="s">
        <v>38</v>
      </c>
      <c r="AX1917" s="13" t="s">
        <v>83</v>
      </c>
      <c r="AY1917" s="60" t="s">
        <v>216</v>
      </c>
    </row>
    <row r="1918" spans="1:51" s="13" customFormat="1" ht="12">
      <c r="A1918" s="140"/>
      <c r="B1918" s="141"/>
      <c r="C1918" s="140"/>
      <c r="D1918" s="137" t="s">
        <v>225</v>
      </c>
      <c r="E1918" s="142" t="s">
        <v>1</v>
      </c>
      <c r="F1918" s="143" t="s">
        <v>2500</v>
      </c>
      <c r="G1918" s="140"/>
      <c r="H1918" s="144">
        <v>1</v>
      </c>
      <c r="I1918" s="61"/>
      <c r="J1918" s="140"/>
      <c r="K1918" s="140"/>
      <c r="L1918" s="194"/>
      <c r="M1918" s="140"/>
      <c r="N1918" s="140"/>
      <c r="O1918" s="140"/>
      <c r="P1918" s="140"/>
      <c r="Q1918" s="140"/>
      <c r="R1918" s="140"/>
      <c r="S1918" s="140"/>
      <c r="T1918" s="140"/>
      <c r="U1918" s="140"/>
      <c r="V1918" s="140"/>
      <c r="W1918" s="231"/>
      <c r="AT1918" s="60" t="s">
        <v>225</v>
      </c>
      <c r="AU1918" s="60" t="s">
        <v>93</v>
      </c>
      <c r="AV1918" s="13" t="s">
        <v>93</v>
      </c>
      <c r="AW1918" s="13" t="s">
        <v>38</v>
      </c>
      <c r="AX1918" s="13" t="s">
        <v>83</v>
      </c>
      <c r="AY1918" s="60" t="s">
        <v>216</v>
      </c>
    </row>
    <row r="1919" spans="1:51" s="13" customFormat="1" ht="12">
      <c r="A1919" s="140"/>
      <c r="B1919" s="141"/>
      <c r="C1919" s="140"/>
      <c r="D1919" s="137" t="s">
        <v>225</v>
      </c>
      <c r="E1919" s="142" t="s">
        <v>1</v>
      </c>
      <c r="F1919" s="143" t="s">
        <v>2501</v>
      </c>
      <c r="G1919" s="140"/>
      <c r="H1919" s="144">
        <v>1</v>
      </c>
      <c r="I1919" s="61"/>
      <c r="J1919" s="140"/>
      <c r="K1919" s="140"/>
      <c r="L1919" s="194"/>
      <c r="M1919" s="140"/>
      <c r="N1919" s="140"/>
      <c r="O1919" s="140"/>
      <c r="P1919" s="140"/>
      <c r="Q1919" s="140"/>
      <c r="R1919" s="140"/>
      <c r="S1919" s="140"/>
      <c r="T1919" s="140"/>
      <c r="U1919" s="140"/>
      <c r="V1919" s="140"/>
      <c r="W1919" s="231"/>
      <c r="AT1919" s="60" t="s">
        <v>225</v>
      </c>
      <c r="AU1919" s="60" t="s">
        <v>93</v>
      </c>
      <c r="AV1919" s="13" t="s">
        <v>93</v>
      </c>
      <c r="AW1919" s="13" t="s">
        <v>38</v>
      </c>
      <c r="AX1919" s="13" t="s">
        <v>83</v>
      </c>
      <c r="AY1919" s="60" t="s">
        <v>216</v>
      </c>
    </row>
    <row r="1920" spans="1:51" s="13" customFormat="1" ht="12">
      <c r="A1920" s="140"/>
      <c r="B1920" s="141"/>
      <c r="C1920" s="140"/>
      <c r="D1920" s="137" t="s">
        <v>225</v>
      </c>
      <c r="E1920" s="142" t="s">
        <v>1</v>
      </c>
      <c r="F1920" s="143" t="s">
        <v>2502</v>
      </c>
      <c r="G1920" s="140"/>
      <c r="H1920" s="144">
        <v>1</v>
      </c>
      <c r="I1920" s="61"/>
      <c r="J1920" s="140"/>
      <c r="K1920" s="140"/>
      <c r="L1920" s="194"/>
      <c r="M1920" s="140"/>
      <c r="N1920" s="140"/>
      <c r="O1920" s="140"/>
      <c r="P1920" s="140"/>
      <c r="Q1920" s="140"/>
      <c r="R1920" s="140"/>
      <c r="S1920" s="140"/>
      <c r="T1920" s="140"/>
      <c r="U1920" s="140"/>
      <c r="V1920" s="140"/>
      <c r="W1920" s="231"/>
      <c r="AT1920" s="60" t="s">
        <v>225</v>
      </c>
      <c r="AU1920" s="60" t="s">
        <v>93</v>
      </c>
      <c r="AV1920" s="13" t="s">
        <v>93</v>
      </c>
      <c r="AW1920" s="13" t="s">
        <v>38</v>
      </c>
      <c r="AX1920" s="13" t="s">
        <v>83</v>
      </c>
      <c r="AY1920" s="60" t="s">
        <v>216</v>
      </c>
    </row>
    <row r="1921" spans="1:51" s="13" customFormat="1" ht="12">
      <c r="A1921" s="140"/>
      <c r="B1921" s="141"/>
      <c r="C1921" s="140"/>
      <c r="D1921" s="137" t="s">
        <v>225</v>
      </c>
      <c r="E1921" s="142" t="s">
        <v>1</v>
      </c>
      <c r="F1921" s="143" t="s">
        <v>2503</v>
      </c>
      <c r="G1921" s="140"/>
      <c r="H1921" s="144">
        <v>1</v>
      </c>
      <c r="I1921" s="61"/>
      <c r="J1921" s="140"/>
      <c r="K1921" s="140"/>
      <c r="L1921" s="194"/>
      <c r="M1921" s="140"/>
      <c r="N1921" s="140"/>
      <c r="O1921" s="140"/>
      <c r="P1921" s="140"/>
      <c r="Q1921" s="140"/>
      <c r="R1921" s="140"/>
      <c r="S1921" s="140"/>
      <c r="T1921" s="140"/>
      <c r="U1921" s="140"/>
      <c r="V1921" s="140"/>
      <c r="W1921" s="231"/>
      <c r="AT1921" s="60" t="s">
        <v>225</v>
      </c>
      <c r="AU1921" s="60" t="s">
        <v>93</v>
      </c>
      <c r="AV1921" s="13" t="s">
        <v>93</v>
      </c>
      <c r="AW1921" s="13" t="s">
        <v>38</v>
      </c>
      <c r="AX1921" s="13" t="s">
        <v>83</v>
      </c>
      <c r="AY1921" s="60" t="s">
        <v>216</v>
      </c>
    </row>
    <row r="1922" spans="1:51" s="13" customFormat="1" ht="12">
      <c r="A1922" s="140"/>
      <c r="B1922" s="141"/>
      <c r="C1922" s="140"/>
      <c r="D1922" s="137" t="s">
        <v>225</v>
      </c>
      <c r="E1922" s="142" t="s">
        <v>1</v>
      </c>
      <c r="F1922" s="143" t="s">
        <v>2504</v>
      </c>
      <c r="G1922" s="140"/>
      <c r="H1922" s="144">
        <v>1</v>
      </c>
      <c r="I1922" s="61"/>
      <c r="J1922" s="140"/>
      <c r="K1922" s="140"/>
      <c r="L1922" s="194"/>
      <c r="M1922" s="140"/>
      <c r="N1922" s="140"/>
      <c r="O1922" s="140"/>
      <c r="P1922" s="140"/>
      <c r="Q1922" s="140"/>
      <c r="R1922" s="140"/>
      <c r="S1922" s="140"/>
      <c r="T1922" s="140"/>
      <c r="U1922" s="140"/>
      <c r="V1922" s="140"/>
      <c r="W1922" s="231"/>
      <c r="AT1922" s="60" t="s">
        <v>225</v>
      </c>
      <c r="AU1922" s="60" t="s">
        <v>93</v>
      </c>
      <c r="AV1922" s="13" t="s">
        <v>93</v>
      </c>
      <c r="AW1922" s="13" t="s">
        <v>38</v>
      </c>
      <c r="AX1922" s="13" t="s">
        <v>83</v>
      </c>
      <c r="AY1922" s="60" t="s">
        <v>216</v>
      </c>
    </row>
    <row r="1923" spans="1:51" s="13" customFormat="1" ht="12">
      <c r="A1923" s="140"/>
      <c r="B1923" s="141"/>
      <c r="C1923" s="140"/>
      <c r="D1923" s="137" t="s">
        <v>225</v>
      </c>
      <c r="E1923" s="142" t="s">
        <v>1</v>
      </c>
      <c r="F1923" s="143" t="s">
        <v>2505</v>
      </c>
      <c r="G1923" s="140"/>
      <c r="H1923" s="144">
        <v>1</v>
      </c>
      <c r="I1923" s="61"/>
      <c r="J1923" s="140"/>
      <c r="K1923" s="140"/>
      <c r="L1923" s="194"/>
      <c r="M1923" s="140"/>
      <c r="N1923" s="140"/>
      <c r="O1923" s="140"/>
      <c r="P1923" s="140"/>
      <c r="Q1923" s="140"/>
      <c r="R1923" s="140"/>
      <c r="S1923" s="140"/>
      <c r="T1923" s="140"/>
      <c r="U1923" s="140"/>
      <c r="V1923" s="140"/>
      <c r="W1923" s="231"/>
      <c r="AT1923" s="60" t="s">
        <v>225</v>
      </c>
      <c r="AU1923" s="60" t="s">
        <v>93</v>
      </c>
      <c r="AV1923" s="13" t="s">
        <v>93</v>
      </c>
      <c r="AW1923" s="13" t="s">
        <v>38</v>
      </c>
      <c r="AX1923" s="13" t="s">
        <v>83</v>
      </c>
      <c r="AY1923" s="60" t="s">
        <v>216</v>
      </c>
    </row>
    <row r="1924" spans="1:51" s="13" customFormat="1" ht="12">
      <c r="A1924" s="140"/>
      <c r="B1924" s="141"/>
      <c r="C1924" s="140"/>
      <c r="D1924" s="137" t="s">
        <v>225</v>
      </c>
      <c r="E1924" s="142" t="s">
        <v>1</v>
      </c>
      <c r="F1924" s="143" t="s">
        <v>2506</v>
      </c>
      <c r="G1924" s="140"/>
      <c r="H1924" s="144">
        <v>1</v>
      </c>
      <c r="I1924" s="61"/>
      <c r="J1924" s="140"/>
      <c r="K1924" s="140"/>
      <c r="L1924" s="194"/>
      <c r="M1924" s="140"/>
      <c r="N1924" s="140"/>
      <c r="O1924" s="140"/>
      <c r="P1924" s="140"/>
      <c r="Q1924" s="140"/>
      <c r="R1924" s="140"/>
      <c r="S1924" s="140"/>
      <c r="T1924" s="140"/>
      <c r="U1924" s="140"/>
      <c r="V1924" s="140"/>
      <c r="W1924" s="231"/>
      <c r="AT1924" s="60" t="s">
        <v>225</v>
      </c>
      <c r="AU1924" s="60" t="s">
        <v>93</v>
      </c>
      <c r="AV1924" s="13" t="s">
        <v>93</v>
      </c>
      <c r="AW1924" s="13" t="s">
        <v>38</v>
      </c>
      <c r="AX1924" s="13" t="s">
        <v>83</v>
      </c>
      <c r="AY1924" s="60" t="s">
        <v>216</v>
      </c>
    </row>
    <row r="1925" spans="1:51" s="13" customFormat="1" ht="12">
      <c r="A1925" s="140"/>
      <c r="B1925" s="141"/>
      <c r="C1925" s="140"/>
      <c r="D1925" s="137" t="s">
        <v>225</v>
      </c>
      <c r="E1925" s="142" t="s">
        <v>1</v>
      </c>
      <c r="F1925" s="143" t="s">
        <v>2507</v>
      </c>
      <c r="G1925" s="140"/>
      <c r="H1925" s="144">
        <v>1</v>
      </c>
      <c r="I1925" s="61"/>
      <c r="J1925" s="140"/>
      <c r="K1925" s="140"/>
      <c r="L1925" s="194"/>
      <c r="M1925" s="140"/>
      <c r="N1925" s="140"/>
      <c r="O1925" s="140"/>
      <c r="P1925" s="140"/>
      <c r="Q1925" s="140"/>
      <c r="R1925" s="140"/>
      <c r="S1925" s="140"/>
      <c r="T1925" s="140"/>
      <c r="U1925" s="140"/>
      <c r="V1925" s="140"/>
      <c r="W1925" s="231"/>
      <c r="AT1925" s="60" t="s">
        <v>225</v>
      </c>
      <c r="AU1925" s="60" t="s">
        <v>93</v>
      </c>
      <c r="AV1925" s="13" t="s">
        <v>93</v>
      </c>
      <c r="AW1925" s="13" t="s">
        <v>38</v>
      </c>
      <c r="AX1925" s="13" t="s">
        <v>83</v>
      </c>
      <c r="AY1925" s="60" t="s">
        <v>216</v>
      </c>
    </row>
    <row r="1926" spans="1:51" s="13" customFormat="1" ht="12">
      <c r="A1926" s="140"/>
      <c r="B1926" s="141"/>
      <c r="C1926" s="140"/>
      <c r="D1926" s="137" t="s">
        <v>225</v>
      </c>
      <c r="E1926" s="142" t="s">
        <v>1</v>
      </c>
      <c r="F1926" s="143" t="s">
        <v>2508</v>
      </c>
      <c r="G1926" s="140"/>
      <c r="H1926" s="144">
        <v>1</v>
      </c>
      <c r="I1926" s="61"/>
      <c r="J1926" s="140"/>
      <c r="K1926" s="140"/>
      <c r="L1926" s="194"/>
      <c r="M1926" s="140"/>
      <c r="N1926" s="140"/>
      <c r="O1926" s="140"/>
      <c r="P1926" s="140"/>
      <c r="Q1926" s="140"/>
      <c r="R1926" s="140"/>
      <c r="S1926" s="140"/>
      <c r="T1926" s="140"/>
      <c r="U1926" s="140"/>
      <c r="V1926" s="140"/>
      <c r="W1926" s="231"/>
      <c r="AT1926" s="60" t="s">
        <v>225</v>
      </c>
      <c r="AU1926" s="60" t="s">
        <v>93</v>
      </c>
      <c r="AV1926" s="13" t="s">
        <v>93</v>
      </c>
      <c r="AW1926" s="13" t="s">
        <v>38</v>
      </c>
      <c r="AX1926" s="13" t="s">
        <v>83</v>
      </c>
      <c r="AY1926" s="60" t="s">
        <v>216</v>
      </c>
    </row>
    <row r="1927" spans="1:51" s="13" customFormat="1" ht="12">
      <c r="A1927" s="140"/>
      <c r="B1927" s="141"/>
      <c r="C1927" s="140"/>
      <c r="D1927" s="137" t="s">
        <v>225</v>
      </c>
      <c r="E1927" s="142" t="s">
        <v>1</v>
      </c>
      <c r="F1927" s="143" t="s">
        <v>2509</v>
      </c>
      <c r="G1927" s="140"/>
      <c r="H1927" s="144">
        <v>1</v>
      </c>
      <c r="I1927" s="61"/>
      <c r="J1927" s="140"/>
      <c r="K1927" s="140"/>
      <c r="L1927" s="194"/>
      <c r="M1927" s="140"/>
      <c r="N1927" s="140"/>
      <c r="O1927" s="140"/>
      <c r="P1927" s="140"/>
      <c r="Q1927" s="140"/>
      <c r="R1927" s="140"/>
      <c r="S1927" s="140"/>
      <c r="T1927" s="140"/>
      <c r="U1927" s="140"/>
      <c r="V1927" s="140"/>
      <c r="W1927" s="231"/>
      <c r="AT1927" s="60" t="s">
        <v>225</v>
      </c>
      <c r="AU1927" s="60" t="s">
        <v>93</v>
      </c>
      <c r="AV1927" s="13" t="s">
        <v>93</v>
      </c>
      <c r="AW1927" s="13" t="s">
        <v>38</v>
      </c>
      <c r="AX1927" s="13" t="s">
        <v>83</v>
      </c>
      <c r="AY1927" s="60" t="s">
        <v>216</v>
      </c>
    </row>
    <row r="1928" spans="1:51" s="13" customFormat="1" ht="12">
      <c r="A1928" s="140"/>
      <c r="B1928" s="141"/>
      <c r="C1928" s="140"/>
      <c r="D1928" s="137" t="s">
        <v>225</v>
      </c>
      <c r="E1928" s="142" t="s">
        <v>1</v>
      </c>
      <c r="F1928" s="143" t="s">
        <v>2510</v>
      </c>
      <c r="G1928" s="140"/>
      <c r="H1928" s="144">
        <v>1</v>
      </c>
      <c r="I1928" s="61"/>
      <c r="J1928" s="140"/>
      <c r="K1928" s="140"/>
      <c r="L1928" s="194"/>
      <c r="M1928" s="140"/>
      <c r="N1928" s="140"/>
      <c r="O1928" s="140"/>
      <c r="P1928" s="140"/>
      <c r="Q1928" s="140"/>
      <c r="R1928" s="140"/>
      <c r="S1928" s="140"/>
      <c r="T1928" s="140"/>
      <c r="U1928" s="140"/>
      <c r="V1928" s="140"/>
      <c r="W1928" s="231"/>
      <c r="AT1928" s="60" t="s">
        <v>225</v>
      </c>
      <c r="AU1928" s="60" t="s">
        <v>93</v>
      </c>
      <c r="AV1928" s="13" t="s">
        <v>93</v>
      </c>
      <c r="AW1928" s="13" t="s">
        <v>38</v>
      </c>
      <c r="AX1928" s="13" t="s">
        <v>83</v>
      </c>
      <c r="AY1928" s="60" t="s">
        <v>216</v>
      </c>
    </row>
    <row r="1929" spans="1:51" s="13" customFormat="1" ht="12">
      <c r="A1929" s="140"/>
      <c r="B1929" s="141"/>
      <c r="C1929" s="140"/>
      <c r="D1929" s="137" t="s">
        <v>225</v>
      </c>
      <c r="E1929" s="142" t="s">
        <v>1</v>
      </c>
      <c r="F1929" s="143" t="s">
        <v>2511</v>
      </c>
      <c r="G1929" s="140"/>
      <c r="H1929" s="144">
        <v>1</v>
      </c>
      <c r="I1929" s="61"/>
      <c r="J1929" s="140"/>
      <c r="K1929" s="140"/>
      <c r="L1929" s="194"/>
      <c r="M1929" s="140"/>
      <c r="N1929" s="140"/>
      <c r="O1929" s="140"/>
      <c r="P1929" s="140"/>
      <c r="Q1929" s="140"/>
      <c r="R1929" s="140"/>
      <c r="S1929" s="140"/>
      <c r="T1929" s="140"/>
      <c r="U1929" s="140"/>
      <c r="V1929" s="140"/>
      <c r="W1929" s="231"/>
      <c r="AT1929" s="60" t="s">
        <v>225</v>
      </c>
      <c r="AU1929" s="60" t="s">
        <v>93</v>
      </c>
      <c r="AV1929" s="13" t="s">
        <v>93</v>
      </c>
      <c r="AW1929" s="13" t="s">
        <v>38</v>
      </c>
      <c r="AX1929" s="13" t="s">
        <v>83</v>
      </c>
      <c r="AY1929" s="60" t="s">
        <v>216</v>
      </c>
    </row>
    <row r="1930" spans="1:51" s="13" customFormat="1" ht="12">
      <c r="A1930" s="140"/>
      <c r="B1930" s="141"/>
      <c r="C1930" s="140"/>
      <c r="D1930" s="137" t="s">
        <v>225</v>
      </c>
      <c r="E1930" s="142" t="s">
        <v>1</v>
      </c>
      <c r="F1930" s="143" t="s">
        <v>2512</v>
      </c>
      <c r="G1930" s="140"/>
      <c r="H1930" s="144">
        <v>1</v>
      </c>
      <c r="I1930" s="61"/>
      <c r="J1930" s="140"/>
      <c r="K1930" s="140"/>
      <c r="L1930" s="194"/>
      <c r="M1930" s="140"/>
      <c r="N1930" s="140"/>
      <c r="O1930" s="140"/>
      <c r="P1930" s="140"/>
      <c r="Q1930" s="140"/>
      <c r="R1930" s="140"/>
      <c r="S1930" s="140"/>
      <c r="T1930" s="140"/>
      <c r="U1930" s="140"/>
      <c r="V1930" s="140"/>
      <c r="W1930" s="231"/>
      <c r="AT1930" s="60" t="s">
        <v>225</v>
      </c>
      <c r="AU1930" s="60" t="s">
        <v>93</v>
      </c>
      <c r="AV1930" s="13" t="s">
        <v>93</v>
      </c>
      <c r="AW1930" s="13" t="s">
        <v>38</v>
      </c>
      <c r="AX1930" s="13" t="s">
        <v>83</v>
      </c>
      <c r="AY1930" s="60" t="s">
        <v>216</v>
      </c>
    </row>
    <row r="1931" spans="1:51" s="13" customFormat="1" ht="12">
      <c r="A1931" s="140"/>
      <c r="B1931" s="141"/>
      <c r="C1931" s="140"/>
      <c r="D1931" s="137" t="s">
        <v>225</v>
      </c>
      <c r="E1931" s="142" t="s">
        <v>1</v>
      </c>
      <c r="F1931" s="143" t="s">
        <v>2513</v>
      </c>
      <c r="G1931" s="140"/>
      <c r="H1931" s="144">
        <v>2</v>
      </c>
      <c r="I1931" s="61"/>
      <c r="J1931" s="140"/>
      <c r="K1931" s="140"/>
      <c r="L1931" s="194"/>
      <c r="M1931" s="140"/>
      <c r="N1931" s="140"/>
      <c r="O1931" s="140"/>
      <c r="P1931" s="140"/>
      <c r="Q1931" s="140"/>
      <c r="R1931" s="140"/>
      <c r="S1931" s="140"/>
      <c r="T1931" s="140"/>
      <c r="U1931" s="140"/>
      <c r="V1931" s="140"/>
      <c r="W1931" s="231"/>
      <c r="AT1931" s="60" t="s">
        <v>225</v>
      </c>
      <c r="AU1931" s="60" t="s">
        <v>93</v>
      </c>
      <c r="AV1931" s="13" t="s">
        <v>93</v>
      </c>
      <c r="AW1931" s="13" t="s">
        <v>38</v>
      </c>
      <c r="AX1931" s="13" t="s">
        <v>83</v>
      </c>
      <c r="AY1931" s="60" t="s">
        <v>216</v>
      </c>
    </row>
    <row r="1932" spans="1:51" s="13" customFormat="1" ht="12">
      <c r="A1932" s="140"/>
      <c r="B1932" s="141"/>
      <c r="C1932" s="140"/>
      <c r="D1932" s="137" t="s">
        <v>225</v>
      </c>
      <c r="E1932" s="142" t="s">
        <v>1</v>
      </c>
      <c r="F1932" s="143" t="s">
        <v>2514</v>
      </c>
      <c r="G1932" s="140"/>
      <c r="H1932" s="144">
        <v>1</v>
      </c>
      <c r="I1932" s="61"/>
      <c r="J1932" s="140"/>
      <c r="K1932" s="140"/>
      <c r="L1932" s="194"/>
      <c r="M1932" s="140"/>
      <c r="N1932" s="140"/>
      <c r="O1932" s="140"/>
      <c r="P1932" s="140"/>
      <c r="Q1932" s="140"/>
      <c r="R1932" s="140"/>
      <c r="S1932" s="140"/>
      <c r="T1932" s="140"/>
      <c r="U1932" s="140"/>
      <c r="V1932" s="140"/>
      <c r="W1932" s="231"/>
      <c r="AT1932" s="60" t="s">
        <v>225</v>
      </c>
      <c r="AU1932" s="60" t="s">
        <v>93</v>
      </c>
      <c r="AV1932" s="13" t="s">
        <v>93</v>
      </c>
      <c r="AW1932" s="13" t="s">
        <v>38</v>
      </c>
      <c r="AX1932" s="13" t="s">
        <v>83</v>
      </c>
      <c r="AY1932" s="60" t="s">
        <v>216</v>
      </c>
    </row>
    <row r="1933" spans="1:51" s="13" customFormat="1" ht="12">
      <c r="A1933" s="140"/>
      <c r="B1933" s="141"/>
      <c r="C1933" s="140"/>
      <c r="D1933" s="137" t="s">
        <v>225</v>
      </c>
      <c r="E1933" s="142" t="s">
        <v>1</v>
      </c>
      <c r="F1933" s="143" t="s">
        <v>2515</v>
      </c>
      <c r="G1933" s="140"/>
      <c r="H1933" s="144">
        <v>11</v>
      </c>
      <c r="I1933" s="61"/>
      <c r="J1933" s="140"/>
      <c r="K1933" s="140"/>
      <c r="L1933" s="194"/>
      <c r="M1933" s="140"/>
      <c r="N1933" s="140"/>
      <c r="O1933" s="140"/>
      <c r="P1933" s="140"/>
      <c r="Q1933" s="140"/>
      <c r="R1933" s="140"/>
      <c r="S1933" s="140"/>
      <c r="T1933" s="140"/>
      <c r="U1933" s="140"/>
      <c r="V1933" s="140"/>
      <c r="W1933" s="231"/>
      <c r="AT1933" s="60" t="s">
        <v>225</v>
      </c>
      <c r="AU1933" s="60" t="s">
        <v>93</v>
      </c>
      <c r="AV1933" s="13" t="s">
        <v>93</v>
      </c>
      <c r="AW1933" s="13" t="s">
        <v>38</v>
      </c>
      <c r="AX1933" s="13" t="s">
        <v>83</v>
      </c>
      <c r="AY1933" s="60" t="s">
        <v>216</v>
      </c>
    </row>
    <row r="1934" spans="1:51" s="13" customFormat="1" ht="12">
      <c r="A1934" s="140"/>
      <c r="B1934" s="141"/>
      <c r="C1934" s="140"/>
      <c r="D1934" s="137" t="s">
        <v>225</v>
      </c>
      <c r="E1934" s="142" t="s">
        <v>1</v>
      </c>
      <c r="F1934" s="143" t="s">
        <v>2516</v>
      </c>
      <c r="G1934" s="140"/>
      <c r="H1934" s="144">
        <v>9.45</v>
      </c>
      <c r="I1934" s="61"/>
      <c r="J1934" s="140"/>
      <c r="K1934" s="140"/>
      <c r="L1934" s="194"/>
      <c r="M1934" s="140"/>
      <c r="N1934" s="140"/>
      <c r="O1934" s="140"/>
      <c r="P1934" s="140"/>
      <c r="Q1934" s="140"/>
      <c r="R1934" s="140"/>
      <c r="S1934" s="140"/>
      <c r="T1934" s="140"/>
      <c r="U1934" s="140"/>
      <c r="V1934" s="140"/>
      <c r="W1934" s="231"/>
      <c r="AT1934" s="60" t="s">
        <v>225</v>
      </c>
      <c r="AU1934" s="60" t="s">
        <v>93</v>
      </c>
      <c r="AV1934" s="13" t="s">
        <v>93</v>
      </c>
      <c r="AW1934" s="13" t="s">
        <v>38</v>
      </c>
      <c r="AX1934" s="13" t="s">
        <v>83</v>
      </c>
      <c r="AY1934" s="60" t="s">
        <v>216</v>
      </c>
    </row>
    <row r="1935" spans="1:51" s="13" customFormat="1" ht="12">
      <c r="A1935" s="140"/>
      <c r="B1935" s="141"/>
      <c r="C1935" s="140"/>
      <c r="D1935" s="137" t="s">
        <v>225</v>
      </c>
      <c r="E1935" s="142" t="s">
        <v>1</v>
      </c>
      <c r="F1935" s="143" t="s">
        <v>2517</v>
      </c>
      <c r="G1935" s="140"/>
      <c r="H1935" s="144">
        <v>10.8</v>
      </c>
      <c r="I1935" s="61"/>
      <c r="J1935" s="140"/>
      <c r="K1935" s="140"/>
      <c r="L1935" s="194"/>
      <c r="M1935" s="140"/>
      <c r="N1935" s="140"/>
      <c r="O1935" s="140"/>
      <c r="P1935" s="140"/>
      <c r="Q1935" s="140"/>
      <c r="R1935" s="140"/>
      <c r="S1935" s="140"/>
      <c r="T1935" s="140"/>
      <c r="U1935" s="140"/>
      <c r="V1935" s="140"/>
      <c r="W1935" s="231"/>
      <c r="AT1935" s="60" t="s">
        <v>225</v>
      </c>
      <c r="AU1935" s="60" t="s">
        <v>93</v>
      </c>
      <c r="AV1935" s="13" t="s">
        <v>93</v>
      </c>
      <c r="AW1935" s="13" t="s">
        <v>38</v>
      </c>
      <c r="AX1935" s="13" t="s">
        <v>83</v>
      </c>
      <c r="AY1935" s="60" t="s">
        <v>216</v>
      </c>
    </row>
    <row r="1936" spans="1:51" s="13" customFormat="1" ht="12">
      <c r="A1936" s="140"/>
      <c r="B1936" s="141"/>
      <c r="C1936" s="140"/>
      <c r="D1936" s="137" t="s">
        <v>225</v>
      </c>
      <c r="E1936" s="142" t="s">
        <v>1</v>
      </c>
      <c r="F1936" s="143" t="s">
        <v>2518</v>
      </c>
      <c r="G1936" s="140"/>
      <c r="H1936" s="144">
        <v>5.6</v>
      </c>
      <c r="I1936" s="61"/>
      <c r="J1936" s="140"/>
      <c r="K1936" s="140"/>
      <c r="L1936" s="194"/>
      <c r="M1936" s="140"/>
      <c r="N1936" s="140"/>
      <c r="O1936" s="140"/>
      <c r="P1936" s="140"/>
      <c r="Q1936" s="140"/>
      <c r="R1936" s="140"/>
      <c r="S1936" s="140"/>
      <c r="T1936" s="140"/>
      <c r="U1936" s="140"/>
      <c r="V1936" s="140"/>
      <c r="W1936" s="231"/>
      <c r="AT1936" s="60" t="s">
        <v>225</v>
      </c>
      <c r="AU1936" s="60" t="s">
        <v>93</v>
      </c>
      <c r="AV1936" s="13" t="s">
        <v>93</v>
      </c>
      <c r="AW1936" s="13" t="s">
        <v>38</v>
      </c>
      <c r="AX1936" s="13" t="s">
        <v>83</v>
      </c>
      <c r="AY1936" s="60" t="s">
        <v>216</v>
      </c>
    </row>
    <row r="1937" spans="1:51" s="13" customFormat="1" ht="12">
      <c r="A1937" s="140"/>
      <c r="B1937" s="141"/>
      <c r="C1937" s="140"/>
      <c r="D1937" s="137" t="s">
        <v>225</v>
      </c>
      <c r="E1937" s="142" t="s">
        <v>1</v>
      </c>
      <c r="F1937" s="143" t="s">
        <v>2519</v>
      </c>
      <c r="G1937" s="140"/>
      <c r="H1937" s="144">
        <v>14.85</v>
      </c>
      <c r="I1937" s="61"/>
      <c r="J1937" s="140"/>
      <c r="K1937" s="140"/>
      <c r="L1937" s="194"/>
      <c r="M1937" s="140"/>
      <c r="N1937" s="140"/>
      <c r="O1937" s="140"/>
      <c r="P1937" s="140"/>
      <c r="Q1937" s="140"/>
      <c r="R1937" s="140"/>
      <c r="S1937" s="140"/>
      <c r="T1937" s="140"/>
      <c r="U1937" s="140"/>
      <c r="V1937" s="140"/>
      <c r="W1937" s="231"/>
      <c r="AT1937" s="60" t="s">
        <v>225</v>
      </c>
      <c r="AU1937" s="60" t="s">
        <v>93</v>
      </c>
      <c r="AV1937" s="13" t="s">
        <v>93</v>
      </c>
      <c r="AW1937" s="13" t="s">
        <v>38</v>
      </c>
      <c r="AX1937" s="13" t="s">
        <v>83</v>
      </c>
      <c r="AY1937" s="60" t="s">
        <v>216</v>
      </c>
    </row>
    <row r="1938" spans="1:51" s="13" customFormat="1" ht="12">
      <c r="A1938" s="140"/>
      <c r="B1938" s="141"/>
      <c r="C1938" s="140"/>
      <c r="D1938" s="137" t="s">
        <v>225</v>
      </c>
      <c r="E1938" s="142" t="s">
        <v>1</v>
      </c>
      <c r="F1938" s="143" t="s">
        <v>2520</v>
      </c>
      <c r="G1938" s="140"/>
      <c r="H1938" s="144">
        <v>2.8</v>
      </c>
      <c r="I1938" s="61"/>
      <c r="J1938" s="140"/>
      <c r="K1938" s="140"/>
      <c r="L1938" s="194"/>
      <c r="M1938" s="140"/>
      <c r="N1938" s="140"/>
      <c r="O1938" s="140"/>
      <c r="P1938" s="140"/>
      <c r="Q1938" s="140"/>
      <c r="R1938" s="140"/>
      <c r="S1938" s="140"/>
      <c r="T1938" s="140"/>
      <c r="U1938" s="140"/>
      <c r="V1938" s="140"/>
      <c r="W1938" s="231"/>
      <c r="AT1938" s="60" t="s">
        <v>225</v>
      </c>
      <c r="AU1938" s="60" t="s">
        <v>93</v>
      </c>
      <c r="AV1938" s="13" t="s">
        <v>93</v>
      </c>
      <c r="AW1938" s="13" t="s">
        <v>38</v>
      </c>
      <c r="AX1938" s="13" t="s">
        <v>83</v>
      </c>
      <c r="AY1938" s="60" t="s">
        <v>216</v>
      </c>
    </row>
    <row r="1939" spans="1:51" s="13" customFormat="1" ht="12">
      <c r="A1939" s="140"/>
      <c r="B1939" s="141"/>
      <c r="C1939" s="140"/>
      <c r="D1939" s="137" t="s">
        <v>225</v>
      </c>
      <c r="E1939" s="142" t="s">
        <v>1</v>
      </c>
      <c r="F1939" s="143" t="s">
        <v>2521</v>
      </c>
      <c r="G1939" s="140"/>
      <c r="H1939" s="144">
        <v>12.15</v>
      </c>
      <c r="I1939" s="61"/>
      <c r="J1939" s="140"/>
      <c r="K1939" s="140"/>
      <c r="L1939" s="194"/>
      <c r="M1939" s="140"/>
      <c r="N1939" s="140"/>
      <c r="O1939" s="140"/>
      <c r="P1939" s="140"/>
      <c r="Q1939" s="140"/>
      <c r="R1939" s="140"/>
      <c r="S1939" s="140"/>
      <c r="T1939" s="140"/>
      <c r="U1939" s="140"/>
      <c r="V1939" s="140"/>
      <c r="W1939" s="231"/>
      <c r="AT1939" s="60" t="s">
        <v>225</v>
      </c>
      <c r="AU1939" s="60" t="s">
        <v>93</v>
      </c>
      <c r="AV1939" s="13" t="s">
        <v>93</v>
      </c>
      <c r="AW1939" s="13" t="s">
        <v>38</v>
      </c>
      <c r="AX1939" s="13" t="s">
        <v>83</v>
      </c>
      <c r="AY1939" s="60" t="s">
        <v>216</v>
      </c>
    </row>
    <row r="1940" spans="1:51" s="13" customFormat="1" ht="12">
      <c r="A1940" s="140"/>
      <c r="B1940" s="141"/>
      <c r="C1940" s="140"/>
      <c r="D1940" s="137" t="s">
        <v>225</v>
      </c>
      <c r="E1940" s="142" t="s">
        <v>1</v>
      </c>
      <c r="F1940" s="143" t="s">
        <v>2522</v>
      </c>
      <c r="G1940" s="140"/>
      <c r="H1940" s="144">
        <v>2.8</v>
      </c>
      <c r="I1940" s="61"/>
      <c r="J1940" s="140"/>
      <c r="K1940" s="140"/>
      <c r="L1940" s="194"/>
      <c r="M1940" s="140"/>
      <c r="N1940" s="140"/>
      <c r="O1940" s="140"/>
      <c r="P1940" s="140"/>
      <c r="Q1940" s="140"/>
      <c r="R1940" s="140"/>
      <c r="S1940" s="140"/>
      <c r="T1940" s="140"/>
      <c r="U1940" s="140"/>
      <c r="V1940" s="140"/>
      <c r="W1940" s="231"/>
      <c r="AT1940" s="60" t="s">
        <v>225</v>
      </c>
      <c r="AU1940" s="60" t="s">
        <v>93</v>
      </c>
      <c r="AV1940" s="13" t="s">
        <v>93</v>
      </c>
      <c r="AW1940" s="13" t="s">
        <v>38</v>
      </c>
      <c r="AX1940" s="13" t="s">
        <v>83</v>
      </c>
      <c r="AY1940" s="60" t="s">
        <v>216</v>
      </c>
    </row>
    <row r="1941" spans="1:51" s="13" customFormat="1" ht="12">
      <c r="A1941" s="140"/>
      <c r="B1941" s="141"/>
      <c r="C1941" s="140"/>
      <c r="D1941" s="137" t="s">
        <v>225</v>
      </c>
      <c r="E1941" s="142" t="s">
        <v>1</v>
      </c>
      <c r="F1941" s="143" t="s">
        <v>2523</v>
      </c>
      <c r="G1941" s="140"/>
      <c r="H1941" s="144">
        <v>10.8</v>
      </c>
      <c r="I1941" s="61"/>
      <c r="J1941" s="140"/>
      <c r="K1941" s="140"/>
      <c r="L1941" s="194"/>
      <c r="M1941" s="140"/>
      <c r="N1941" s="140"/>
      <c r="O1941" s="140"/>
      <c r="P1941" s="140"/>
      <c r="Q1941" s="140"/>
      <c r="R1941" s="140"/>
      <c r="S1941" s="140"/>
      <c r="T1941" s="140"/>
      <c r="U1941" s="140"/>
      <c r="V1941" s="140"/>
      <c r="W1941" s="231"/>
      <c r="AT1941" s="60" t="s">
        <v>225</v>
      </c>
      <c r="AU1941" s="60" t="s">
        <v>93</v>
      </c>
      <c r="AV1941" s="13" t="s">
        <v>93</v>
      </c>
      <c r="AW1941" s="13" t="s">
        <v>38</v>
      </c>
      <c r="AX1941" s="13" t="s">
        <v>83</v>
      </c>
      <c r="AY1941" s="60" t="s">
        <v>216</v>
      </c>
    </row>
    <row r="1942" spans="1:51" s="13" customFormat="1" ht="12">
      <c r="A1942" s="140"/>
      <c r="B1942" s="141"/>
      <c r="C1942" s="140"/>
      <c r="D1942" s="137" t="s">
        <v>225</v>
      </c>
      <c r="E1942" s="142" t="s">
        <v>1</v>
      </c>
      <c r="F1942" s="143" t="s">
        <v>2524</v>
      </c>
      <c r="G1942" s="140"/>
      <c r="H1942" s="144">
        <v>2.8</v>
      </c>
      <c r="I1942" s="61"/>
      <c r="J1942" s="140"/>
      <c r="K1942" s="140"/>
      <c r="L1942" s="194"/>
      <c r="M1942" s="140"/>
      <c r="N1942" s="140"/>
      <c r="O1942" s="140"/>
      <c r="P1942" s="140"/>
      <c r="Q1942" s="140"/>
      <c r="R1942" s="140"/>
      <c r="S1942" s="140"/>
      <c r="T1942" s="140"/>
      <c r="U1942" s="140"/>
      <c r="V1942" s="140"/>
      <c r="W1942" s="231"/>
      <c r="AT1942" s="60" t="s">
        <v>225</v>
      </c>
      <c r="AU1942" s="60" t="s">
        <v>93</v>
      </c>
      <c r="AV1942" s="13" t="s">
        <v>93</v>
      </c>
      <c r="AW1942" s="13" t="s">
        <v>38</v>
      </c>
      <c r="AX1942" s="13" t="s">
        <v>83</v>
      </c>
      <c r="AY1942" s="60" t="s">
        <v>216</v>
      </c>
    </row>
    <row r="1943" spans="1:51" s="13" customFormat="1" ht="12">
      <c r="A1943" s="140"/>
      <c r="B1943" s="141"/>
      <c r="C1943" s="140"/>
      <c r="D1943" s="137" t="s">
        <v>225</v>
      </c>
      <c r="E1943" s="142" t="s">
        <v>1</v>
      </c>
      <c r="F1943" s="143" t="s">
        <v>2525</v>
      </c>
      <c r="G1943" s="140"/>
      <c r="H1943" s="144">
        <v>2.7</v>
      </c>
      <c r="I1943" s="61"/>
      <c r="J1943" s="140"/>
      <c r="K1943" s="140"/>
      <c r="L1943" s="194"/>
      <c r="M1943" s="140"/>
      <c r="N1943" s="140"/>
      <c r="O1943" s="140"/>
      <c r="P1943" s="140"/>
      <c r="Q1943" s="140"/>
      <c r="R1943" s="140"/>
      <c r="S1943" s="140"/>
      <c r="T1943" s="140"/>
      <c r="U1943" s="140"/>
      <c r="V1943" s="140"/>
      <c r="W1943" s="231"/>
      <c r="AT1943" s="60" t="s">
        <v>225</v>
      </c>
      <c r="AU1943" s="60" t="s">
        <v>93</v>
      </c>
      <c r="AV1943" s="13" t="s">
        <v>93</v>
      </c>
      <c r="AW1943" s="13" t="s">
        <v>38</v>
      </c>
      <c r="AX1943" s="13" t="s">
        <v>83</v>
      </c>
      <c r="AY1943" s="60" t="s">
        <v>216</v>
      </c>
    </row>
    <row r="1944" spans="1:51" s="13" customFormat="1" ht="12">
      <c r="A1944" s="140"/>
      <c r="B1944" s="141"/>
      <c r="C1944" s="140"/>
      <c r="D1944" s="137" t="s">
        <v>225</v>
      </c>
      <c r="E1944" s="142" t="s">
        <v>1</v>
      </c>
      <c r="F1944" s="143" t="s">
        <v>2526</v>
      </c>
      <c r="G1944" s="140"/>
      <c r="H1944" s="144">
        <v>1.35</v>
      </c>
      <c r="I1944" s="61"/>
      <c r="J1944" s="140"/>
      <c r="K1944" s="140"/>
      <c r="L1944" s="194"/>
      <c r="M1944" s="140"/>
      <c r="N1944" s="140"/>
      <c r="O1944" s="140"/>
      <c r="P1944" s="140"/>
      <c r="Q1944" s="140"/>
      <c r="R1944" s="140"/>
      <c r="S1944" s="140"/>
      <c r="T1944" s="140"/>
      <c r="U1944" s="140"/>
      <c r="V1944" s="140"/>
      <c r="W1944" s="231"/>
      <c r="AT1944" s="60" t="s">
        <v>225</v>
      </c>
      <c r="AU1944" s="60" t="s">
        <v>93</v>
      </c>
      <c r="AV1944" s="13" t="s">
        <v>93</v>
      </c>
      <c r="AW1944" s="13" t="s">
        <v>38</v>
      </c>
      <c r="AX1944" s="13" t="s">
        <v>83</v>
      </c>
      <c r="AY1944" s="60" t="s">
        <v>216</v>
      </c>
    </row>
    <row r="1945" spans="1:51" s="14" customFormat="1" ht="12">
      <c r="A1945" s="145"/>
      <c r="B1945" s="146"/>
      <c r="C1945" s="145"/>
      <c r="D1945" s="137" t="s">
        <v>225</v>
      </c>
      <c r="E1945" s="147" t="s">
        <v>1</v>
      </c>
      <c r="F1945" s="148" t="s">
        <v>229</v>
      </c>
      <c r="G1945" s="145"/>
      <c r="H1945" s="149">
        <v>105.1</v>
      </c>
      <c r="I1945" s="63"/>
      <c r="J1945" s="145"/>
      <c r="K1945" s="145"/>
      <c r="L1945" s="200"/>
      <c r="M1945" s="145"/>
      <c r="N1945" s="145"/>
      <c r="O1945" s="145"/>
      <c r="P1945" s="145"/>
      <c r="Q1945" s="145"/>
      <c r="R1945" s="145"/>
      <c r="S1945" s="145"/>
      <c r="T1945" s="145"/>
      <c r="U1945" s="145"/>
      <c r="V1945" s="145"/>
      <c r="W1945" s="235"/>
      <c r="AT1945" s="62" t="s">
        <v>225</v>
      </c>
      <c r="AU1945" s="62" t="s">
        <v>93</v>
      </c>
      <c r="AV1945" s="14" t="s">
        <v>223</v>
      </c>
      <c r="AW1945" s="14" t="s">
        <v>38</v>
      </c>
      <c r="AX1945" s="14" t="s">
        <v>91</v>
      </c>
      <c r="AY1945" s="62" t="s">
        <v>216</v>
      </c>
    </row>
    <row r="1946" spans="1:65" s="2" customFormat="1" ht="24.2" customHeight="1">
      <c r="A1946" s="83"/>
      <c r="B1946" s="84"/>
      <c r="C1946" s="130" t="s">
        <v>2527</v>
      </c>
      <c r="D1946" s="130" t="s">
        <v>218</v>
      </c>
      <c r="E1946" s="131" t="s">
        <v>2528</v>
      </c>
      <c r="F1946" s="132" t="s">
        <v>2529</v>
      </c>
      <c r="G1946" s="133" t="s">
        <v>278</v>
      </c>
      <c r="H1946" s="134">
        <v>32.444</v>
      </c>
      <c r="I1946" s="57"/>
      <c r="J1946" s="187">
        <f>ROUND(I1946*H1946,2)</f>
        <v>0</v>
      </c>
      <c r="K1946" s="132" t="s">
        <v>222</v>
      </c>
      <c r="L1946" s="188">
        <f>J1946</f>
        <v>0</v>
      </c>
      <c r="M1946" s="217"/>
      <c r="N1946" s="217"/>
      <c r="O1946" s="217"/>
      <c r="P1946" s="217"/>
      <c r="Q1946" s="217"/>
      <c r="R1946" s="217"/>
      <c r="S1946" s="217"/>
      <c r="T1946" s="217"/>
      <c r="U1946" s="217"/>
      <c r="V1946" s="217"/>
      <c r="W1946" s="249"/>
      <c r="X1946" s="26"/>
      <c r="Y1946" s="26"/>
      <c r="Z1946" s="26"/>
      <c r="AA1946" s="26"/>
      <c r="AB1946" s="26"/>
      <c r="AC1946" s="26"/>
      <c r="AD1946" s="26"/>
      <c r="AE1946" s="26"/>
      <c r="AR1946" s="58" t="s">
        <v>312</v>
      </c>
      <c r="AT1946" s="58" t="s">
        <v>218</v>
      </c>
      <c r="AU1946" s="58" t="s">
        <v>93</v>
      </c>
      <c r="AY1946" s="18" t="s">
        <v>216</v>
      </c>
      <c r="BE1946" s="59">
        <f>IF(N1946="základní",J1946,0)</f>
        <v>0</v>
      </c>
      <c r="BF1946" s="59">
        <f>IF(N1946="snížená",J1946,0)</f>
        <v>0</v>
      </c>
      <c r="BG1946" s="59">
        <f>IF(N1946="zákl. přenesená",J1946,0)</f>
        <v>0</v>
      </c>
      <c r="BH1946" s="59">
        <f>IF(N1946="sníž. přenesená",J1946,0)</f>
        <v>0</v>
      </c>
      <c r="BI1946" s="59">
        <f>IF(N1946="nulová",J1946,0)</f>
        <v>0</v>
      </c>
      <c r="BJ1946" s="18" t="s">
        <v>91</v>
      </c>
      <c r="BK1946" s="59">
        <f>ROUND(I1946*H1946,2)</f>
        <v>0</v>
      </c>
      <c r="BL1946" s="18" t="s">
        <v>312</v>
      </c>
      <c r="BM1946" s="58" t="s">
        <v>2530</v>
      </c>
    </row>
    <row r="1947" spans="1:63" s="12" customFormat="1" ht="22.9" customHeight="1">
      <c r="A1947" s="125"/>
      <c r="B1947" s="126"/>
      <c r="C1947" s="125"/>
      <c r="D1947" s="127" t="s">
        <v>82</v>
      </c>
      <c r="E1947" s="129" t="s">
        <v>2531</v>
      </c>
      <c r="F1947" s="129" t="s">
        <v>2532</v>
      </c>
      <c r="G1947" s="125"/>
      <c r="H1947" s="125"/>
      <c r="I1947" s="54"/>
      <c r="J1947" s="186">
        <f>BK1947</f>
        <v>0</v>
      </c>
      <c r="K1947" s="125"/>
      <c r="L1947" s="183"/>
      <c r="M1947" s="216"/>
      <c r="N1947" s="216"/>
      <c r="O1947" s="216"/>
      <c r="P1947" s="216"/>
      <c r="Q1947" s="216"/>
      <c r="R1947" s="216"/>
      <c r="S1947" s="216"/>
      <c r="T1947" s="216"/>
      <c r="U1947" s="216"/>
      <c r="V1947" s="216"/>
      <c r="W1947" s="248"/>
      <c r="AR1947" s="53" t="s">
        <v>93</v>
      </c>
      <c r="AT1947" s="55" t="s">
        <v>82</v>
      </c>
      <c r="AU1947" s="55" t="s">
        <v>91</v>
      </c>
      <c r="AY1947" s="53" t="s">
        <v>216</v>
      </c>
      <c r="BK1947" s="56">
        <f>SUM(BK1948:BK1955)</f>
        <v>0</v>
      </c>
    </row>
    <row r="1948" spans="1:65" s="2" customFormat="1" ht="24.2" customHeight="1">
      <c r="A1948" s="83"/>
      <c r="B1948" s="84"/>
      <c r="C1948" s="130" t="s">
        <v>2533</v>
      </c>
      <c r="D1948" s="130" t="s">
        <v>218</v>
      </c>
      <c r="E1948" s="131" t="s">
        <v>2534</v>
      </c>
      <c r="F1948" s="132" t="s">
        <v>2535</v>
      </c>
      <c r="G1948" s="133" t="s">
        <v>221</v>
      </c>
      <c r="H1948" s="134">
        <v>248.66</v>
      </c>
      <c r="I1948" s="57"/>
      <c r="J1948" s="187">
        <f>ROUND(I1948*H1948,2)</f>
        <v>0</v>
      </c>
      <c r="K1948" s="132" t="s">
        <v>222</v>
      </c>
      <c r="L1948" s="188">
        <f>J1948</f>
        <v>0</v>
      </c>
      <c r="M1948" s="217"/>
      <c r="N1948" s="217"/>
      <c r="O1948" s="217"/>
      <c r="P1948" s="217"/>
      <c r="Q1948" s="217"/>
      <c r="R1948" s="217"/>
      <c r="S1948" s="217"/>
      <c r="T1948" s="217"/>
      <c r="U1948" s="217"/>
      <c r="V1948" s="217"/>
      <c r="W1948" s="249"/>
      <c r="X1948" s="26"/>
      <c r="Y1948" s="26"/>
      <c r="Z1948" s="26"/>
      <c r="AA1948" s="26"/>
      <c r="AB1948" s="26"/>
      <c r="AC1948" s="26"/>
      <c r="AD1948" s="26"/>
      <c r="AE1948" s="26"/>
      <c r="AR1948" s="58" t="s">
        <v>312</v>
      </c>
      <c r="AT1948" s="58" t="s">
        <v>218</v>
      </c>
      <c r="AU1948" s="58" t="s">
        <v>93</v>
      </c>
      <c r="AY1948" s="18" t="s">
        <v>216</v>
      </c>
      <c r="BE1948" s="59">
        <f>IF(N1948="základní",J1948,0)</f>
        <v>0</v>
      </c>
      <c r="BF1948" s="59">
        <f>IF(N1948="snížená",J1948,0)</f>
        <v>0</v>
      </c>
      <c r="BG1948" s="59">
        <f>IF(N1948="zákl. přenesená",J1948,0)</f>
        <v>0</v>
      </c>
      <c r="BH1948" s="59">
        <f>IF(N1948="sníž. přenesená",J1948,0)</f>
        <v>0</v>
      </c>
      <c r="BI1948" s="59">
        <f>IF(N1948="nulová",J1948,0)</f>
        <v>0</v>
      </c>
      <c r="BJ1948" s="18" t="s">
        <v>91</v>
      </c>
      <c r="BK1948" s="59">
        <f>ROUND(I1948*H1948,2)</f>
        <v>0</v>
      </c>
      <c r="BL1948" s="18" t="s">
        <v>312</v>
      </c>
      <c r="BM1948" s="58" t="s">
        <v>2536</v>
      </c>
    </row>
    <row r="1949" spans="1:51" s="13" customFormat="1" ht="12">
      <c r="A1949" s="140"/>
      <c r="B1949" s="141"/>
      <c r="C1949" s="140"/>
      <c r="D1949" s="137" t="s">
        <v>225</v>
      </c>
      <c r="E1949" s="142" t="s">
        <v>1</v>
      </c>
      <c r="F1949" s="143" t="s">
        <v>2407</v>
      </c>
      <c r="G1949" s="140"/>
      <c r="H1949" s="144">
        <v>137.39</v>
      </c>
      <c r="I1949" s="61"/>
      <c r="J1949" s="140"/>
      <c r="K1949" s="140"/>
      <c r="L1949" s="194"/>
      <c r="M1949" s="140"/>
      <c r="N1949" s="140"/>
      <c r="O1949" s="140"/>
      <c r="P1949" s="140"/>
      <c r="Q1949" s="140"/>
      <c r="R1949" s="140"/>
      <c r="S1949" s="140"/>
      <c r="T1949" s="140"/>
      <c r="U1949" s="140"/>
      <c r="V1949" s="140"/>
      <c r="W1949" s="231"/>
      <c r="AT1949" s="60" t="s">
        <v>225</v>
      </c>
      <c r="AU1949" s="60" t="s">
        <v>93</v>
      </c>
      <c r="AV1949" s="13" t="s">
        <v>93</v>
      </c>
      <c r="AW1949" s="13" t="s">
        <v>38</v>
      </c>
      <c r="AX1949" s="13" t="s">
        <v>83</v>
      </c>
      <c r="AY1949" s="60" t="s">
        <v>216</v>
      </c>
    </row>
    <row r="1950" spans="1:51" s="13" customFormat="1" ht="12">
      <c r="A1950" s="140"/>
      <c r="B1950" s="141"/>
      <c r="C1950" s="140"/>
      <c r="D1950" s="137" t="s">
        <v>225</v>
      </c>
      <c r="E1950" s="142" t="s">
        <v>1</v>
      </c>
      <c r="F1950" s="143" t="s">
        <v>2537</v>
      </c>
      <c r="G1950" s="140"/>
      <c r="H1950" s="144">
        <v>111.27</v>
      </c>
      <c r="I1950" s="61"/>
      <c r="J1950" s="140"/>
      <c r="K1950" s="140"/>
      <c r="L1950" s="194"/>
      <c r="M1950" s="140"/>
      <c r="N1950" s="140"/>
      <c r="O1950" s="140"/>
      <c r="P1950" s="140"/>
      <c r="Q1950" s="140"/>
      <c r="R1950" s="140"/>
      <c r="S1950" s="140"/>
      <c r="T1950" s="140"/>
      <c r="U1950" s="140"/>
      <c r="V1950" s="140"/>
      <c r="W1950" s="231"/>
      <c r="AT1950" s="60" t="s">
        <v>225</v>
      </c>
      <c r="AU1950" s="60" t="s">
        <v>93</v>
      </c>
      <c r="AV1950" s="13" t="s">
        <v>93</v>
      </c>
      <c r="AW1950" s="13" t="s">
        <v>38</v>
      </c>
      <c r="AX1950" s="13" t="s">
        <v>83</v>
      </c>
      <c r="AY1950" s="60" t="s">
        <v>216</v>
      </c>
    </row>
    <row r="1951" spans="1:51" s="14" customFormat="1" ht="12">
      <c r="A1951" s="145"/>
      <c r="B1951" s="146"/>
      <c r="C1951" s="145"/>
      <c r="D1951" s="137" t="s">
        <v>225</v>
      </c>
      <c r="E1951" s="147" t="s">
        <v>2538</v>
      </c>
      <c r="F1951" s="148" t="s">
        <v>229</v>
      </c>
      <c r="G1951" s="145"/>
      <c r="H1951" s="149">
        <v>248.66</v>
      </c>
      <c r="I1951" s="63"/>
      <c r="J1951" s="145"/>
      <c r="K1951" s="145"/>
      <c r="L1951" s="200"/>
      <c r="M1951" s="145"/>
      <c r="N1951" s="145"/>
      <c r="O1951" s="145"/>
      <c r="P1951" s="145"/>
      <c r="Q1951" s="145"/>
      <c r="R1951" s="145"/>
      <c r="S1951" s="145"/>
      <c r="T1951" s="145"/>
      <c r="U1951" s="145"/>
      <c r="V1951" s="145"/>
      <c r="W1951" s="235"/>
      <c r="AT1951" s="62" t="s">
        <v>225</v>
      </c>
      <c r="AU1951" s="62" t="s">
        <v>93</v>
      </c>
      <c r="AV1951" s="14" t="s">
        <v>223</v>
      </c>
      <c r="AW1951" s="14" t="s">
        <v>38</v>
      </c>
      <c r="AX1951" s="14" t="s">
        <v>91</v>
      </c>
      <c r="AY1951" s="62" t="s">
        <v>216</v>
      </c>
    </row>
    <row r="1952" spans="1:65" s="2" customFormat="1" ht="21.75" customHeight="1">
      <c r="A1952" s="83"/>
      <c r="B1952" s="84"/>
      <c r="C1952" s="130" t="s">
        <v>2539</v>
      </c>
      <c r="D1952" s="130" t="s">
        <v>218</v>
      </c>
      <c r="E1952" s="131" t="s">
        <v>2540</v>
      </c>
      <c r="F1952" s="132" t="s">
        <v>2541</v>
      </c>
      <c r="G1952" s="133" t="s">
        <v>237</v>
      </c>
      <c r="H1952" s="134">
        <v>149.414</v>
      </c>
      <c r="I1952" s="57"/>
      <c r="J1952" s="187">
        <f>ROUND(I1952*H1952,2)</f>
        <v>0</v>
      </c>
      <c r="K1952" s="132" t="s">
        <v>222</v>
      </c>
      <c r="L1952" s="188">
        <f>J1952</f>
        <v>0</v>
      </c>
      <c r="M1952" s="217"/>
      <c r="N1952" s="217"/>
      <c r="O1952" s="217"/>
      <c r="P1952" s="217"/>
      <c r="Q1952" s="217"/>
      <c r="R1952" s="217"/>
      <c r="S1952" s="217"/>
      <c r="T1952" s="217"/>
      <c r="U1952" s="217"/>
      <c r="V1952" s="217"/>
      <c r="W1952" s="249"/>
      <c r="X1952" s="26"/>
      <c r="Y1952" s="26"/>
      <c r="Z1952" s="26"/>
      <c r="AA1952" s="26"/>
      <c r="AB1952" s="26"/>
      <c r="AC1952" s="26"/>
      <c r="AD1952" s="26"/>
      <c r="AE1952" s="26"/>
      <c r="AR1952" s="58" t="s">
        <v>312</v>
      </c>
      <c r="AT1952" s="58" t="s">
        <v>218</v>
      </c>
      <c r="AU1952" s="58" t="s">
        <v>93</v>
      </c>
      <c r="AY1952" s="18" t="s">
        <v>216</v>
      </c>
      <c r="BE1952" s="59">
        <f>IF(N1952="základní",J1952,0)</f>
        <v>0</v>
      </c>
      <c r="BF1952" s="59">
        <f>IF(N1952="snížená",J1952,0)</f>
        <v>0</v>
      </c>
      <c r="BG1952" s="59">
        <f>IF(N1952="zákl. přenesená",J1952,0)</f>
        <v>0</v>
      </c>
      <c r="BH1952" s="59">
        <f>IF(N1952="sníž. přenesená",J1952,0)</f>
        <v>0</v>
      </c>
      <c r="BI1952" s="59">
        <f>IF(N1952="nulová",J1952,0)</f>
        <v>0</v>
      </c>
      <c r="BJ1952" s="18" t="s">
        <v>91</v>
      </c>
      <c r="BK1952" s="59">
        <f>ROUND(I1952*H1952,2)</f>
        <v>0</v>
      </c>
      <c r="BL1952" s="18" t="s">
        <v>312</v>
      </c>
      <c r="BM1952" s="58" t="s">
        <v>2542</v>
      </c>
    </row>
    <row r="1953" spans="1:51" s="13" customFormat="1" ht="33.75">
      <c r="A1953" s="140"/>
      <c r="B1953" s="141"/>
      <c r="C1953" s="140"/>
      <c r="D1953" s="137" t="s">
        <v>225</v>
      </c>
      <c r="E1953" s="142" t="s">
        <v>1</v>
      </c>
      <c r="F1953" s="143" t="s">
        <v>2543</v>
      </c>
      <c r="G1953" s="140"/>
      <c r="H1953" s="144">
        <v>66.784</v>
      </c>
      <c r="I1953" s="61"/>
      <c r="J1953" s="140"/>
      <c r="K1953" s="140"/>
      <c r="L1953" s="194"/>
      <c r="M1953" s="140"/>
      <c r="N1953" s="140"/>
      <c r="O1953" s="140"/>
      <c r="P1953" s="140"/>
      <c r="Q1953" s="140"/>
      <c r="R1953" s="140"/>
      <c r="S1953" s="140"/>
      <c r="T1953" s="140"/>
      <c r="U1953" s="140"/>
      <c r="V1953" s="140"/>
      <c r="W1953" s="231"/>
      <c r="AT1953" s="60" t="s">
        <v>225</v>
      </c>
      <c r="AU1953" s="60" t="s">
        <v>93</v>
      </c>
      <c r="AV1953" s="13" t="s">
        <v>93</v>
      </c>
      <c r="AW1953" s="13" t="s">
        <v>38</v>
      </c>
      <c r="AX1953" s="13" t="s">
        <v>83</v>
      </c>
      <c r="AY1953" s="60" t="s">
        <v>216</v>
      </c>
    </row>
    <row r="1954" spans="1:51" s="13" customFormat="1" ht="12">
      <c r="A1954" s="140"/>
      <c r="B1954" s="141"/>
      <c r="C1954" s="140"/>
      <c r="D1954" s="137" t="s">
        <v>225</v>
      </c>
      <c r="E1954" s="142" t="s">
        <v>1</v>
      </c>
      <c r="F1954" s="143" t="s">
        <v>2544</v>
      </c>
      <c r="G1954" s="140"/>
      <c r="H1954" s="144">
        <v>82.63</v>
      </c>
      <c r="I1954" s="61"/>
      <c r="J1954" s="140"/>
      <c r="K1954" s="140"/>
      <c r="L1954" s="194"/>
      <c r="M1954" s="140"/>
      <c r="N1954" s="140"/>
      <c r="O1954" s="140"/>
      <c r="P1954" s="140"/>
      <c r="Q1954" s="140"/>
      <c r="R1954" s="140"/>
      <c r="S1954" s="140"/>
      <c r="T1954" s="140"/>
      <c r="U1954" s="140"/>
      <c r="V1954" s="140"/>
      <c r="W1954" s="231"/>
      <c r="AT1954" s="60" t="s">
        <v>225</v>
      </c>
      <c r="AU1954" s="60" t="s">
        <v>93</v>
      </c>
      <c r="AV1954" s="13" t="s">
        <v>93</v>
      </c>
      <c r="AW1954" s="13" t="s">
        <v>38</v>
      </c>
      <c r="AX1954" s="13" t="s">
        <v>83</v>
      </c>
      <c r="AY1954" s="60" t="s">
        <v>216</v>
      </c>
    </row>
    <row r="1955" spans="1:51" s="14" customFormat="1" ht="12">
      <c r="A1955" s="145"/>
      <c r="B1955" s="146"/>
      <c r="C1955" s="145"/>
      <c r="D1955" s="137" t="s">
        <v>225</v>
      </c>
      <c r="E1955" s="147" t="s">
        <v>1</v>
      </c>
      <c r="F1955" s="148" t="s">
        <v>229</v>
      </c>
      <c r="G1955" s="145"/>
      <c r="H1955" s="149">
        <v>149.414</v>
      </c>
      <c r="I1955" s="63"/>
      <c r="J1955" s="145"/>
      <c r="K1955" s="145"/>
      <c r="L1955" s="200"/>
      <c r="M1955" s="145"/>
      <c r="N1955" s="145"/>
      <c r="O1955" s="145"/>
      <c r="P1955" s="145"/>
      <c r="Q1955" s="145"/>
      <c r="R1955" s="145"/>
      <c r="S1955" s="145"/>
      <c r="T1955" s="145"/>
      <c r="U1955" s="145"/>
      <c r="V1955" s="145"/>
      <c r="W1955" s="235"/>
      <c r="AT1955" s="62" t="s">
        <v>225</v>
      </c>
      <c r="AU1955" s="62" t="s">
        <v>93</v>
      </c>
      <c r="AV1955" s="14" t="s">
        <v>223</v>
      </c>
      <c r="AW1955" s="14" t="s">
        <v>38</v>
      </c>
      <c r="AX1955" s="14" t="s">
        <v>91</v>
      </c>
      <c r="AY1955" s="62" t="s">
        <v>216</v>
      </c>
    </row>
    <row r="1956" spans="1:63" s="12" customFormat="1" ht="22.9" customHeight="1">
      <c r="A1956" s="125"/>
      <c r="B1956" s="126"/>
      <c r="C1956" s="125"/>
      <c r="D1956" s="127" t="s">
        <v>82</v>
      </c>
      <c r="E1956" s="129" t="s">
        <v>2545</v>
      </c>
      <c r="F1956" s="129" t="s">
        <v>2546</v>
      </c>
      <c r="G1956" s="125"/>
      <c r="H1956" s="125"/>
      <c r="I1956" s="54"/>
      <c r="J1956" s="186">
        <f>BK1956</f>
        <v>0</v>
      </c>
      <c r="K1956" s="125"/>
      <c r="L1956" s="183"/>
      <c r="M1956" s="216"/>
      <c r="N1956" s="216"/>
      <c r="O1956" s="216"/>
      <c r="P1956" s="216"/>
      <c r="Q1956" s="216"/>
      <c r="R1956" s="216"/>
      <c r="S1956" s="216"/>
      <c r="T1956" s="216"/>
      <c r="U1956" s="216"/>
      <c r="V1956" s="216"/>
      <c r="W1956" s="248"/>
      <c r="AR1956" s="53" t="s">
        <v>93</v>
      </c>
      <c r="AT1956" s="55" t="s">
        <v>82</v>
      </c>
      <c r="AU1956" s="55" t="s">
        <v>91</v>
      </c>
      <c r="AY1956" s="53" t="s">
        <v>216</v>
      </c>
      <c r="BK1956" s="56">
        <f>SUM(BK1957:BK2143)</f>
        <v>0</v>
      </c>
    </row>
    <row r="1957" spans="1:65" s="2" customFormat="1" ht="24.2" customHeight="1">
      <c r="A1957" s="83"/>
      <c r="B1957" s="84"/>
      <c r="C1957" s="130" t="s">
        <v>2547</v>
      </c>
      <c r="D1957" s="130" t="s">
        <v>218</v>
      </c>
      <c r="E1957" s="131" t="s">
        <v>2548</v>
      </c>
      <c r="F1957" s="132" t="s">
        <v>2549</v>
      </c>
      <c r="G1957" s="133" t="s">
        <v>221</v>
      </c>
      <c r="H1957" s="134">
        <v>698.998</v>
      </c>
      <c r="I1957" s="57"/>
      <c r="J1957" s="187">
        <f>ROUND(I1957*H1957,2)</f>
        <v>0</v>
      </c>
      <c r="K1957" s="132" t="s">
        <v>222</v>
      </c>
      <c r="L1957" s="188">
        <f>J1957</f>
        <v>0</v>
      </c>
      <c r="M1957" s="217"/>
      <c r="N1957" s="217"/>
      <c r="O1957" s="217"/>
      <c r="P1957" s="217"/>
      <c r="Q1957" s="217"/>
      <c r="R1957" s="217"/>
      <c r="S1957" s="217"/>
      <c r="T1957" s="217"/>
      <c r="U1957" s="217"/>
      <c r="V1957" s="217"/>
      <c r="W1957" s="249"/>
      <c r="X1957" s="26"/>
      <c r="Y1957" s="26"/>
      <c r="Z1957" s="26"/>
      <c r="AA1957" s="26"/>
      <c r="AB1957" s="26"/>
      <c r="AC1957" s="26"/>
      <c r="AD1957" s="26"/>
      <c r="AE1957" s="26"/>
      <c r="AR1957" s="58" t="s">
        <v>312</v>
      </c>
      <c r="AT1957" s="58" t="s">
        <v>218</v>
      </c>
      <c r="AU1957" s="58" t="s">
        <v>93</v>
      </c>
      <c r="AY1957" s="18" t="s">
        <v>216</v>
      </c>
      <c r="BE1957" s="59">
        <f>IF(N1957="základní",J1957,0)</f>
        <v>0</v>
      </c>
      <c r="BF1957" s="59">
        <f>IF(N1957="snížená",J1957,0)</f>
        <v>0</v>
      </c>
      <c r="BG1957" s="59">
        <f>IF(N1957="zákl. přenesená",J1957,0)</f>
        <v>0</v>
      </c>
      <c r="BH1957" s="59">
        <f>IF(N1957="sníž. přenesená",J1957,0)</f>
        <v>0</v>
      </c>
      <c r="BI1957" s="59">
        <f>IF(N1957="nulová",J1957,0)</f>
        <v>0</v>
      </c>
      <c r="BJ1957" s="18" t="s">
        <v>91</v>
      </c>
      <c r="BK1957" s="59">
        <f>ROUND(I1957*H1957,2)</f>
        <v>0</v>
      </c>
      <c r="BL1957" s="18" t="s">
        <v>312</v>
      </c>
      <c r="BM1957" s="58" t="s">
        <v>2550</v>
      </c>
    </row>
    <row r="1958" spans="1:51" s="13" customFormat="1" ht="33.75">
      <c r="A1958" s="140"/>
      <c r="B1958" s="141"/>
      <c r="C1958" s="140"/>
      <c r="D1958" s="137" t="s">
        <v>225</v>
      </c>
      <c r="E1958" s="142" t="s">
        <v>1</v>
      </c>
      <c r="F1958" s="143" t="s">
        <v>2551</v>
      </c>
      <c r="G1958" s="140"/>
      <c r="H1958" s="144">
        <v>25.536</v>
      </c>
      <c r="I1958" s="61"/>
      <c r="J1958" s="140"/>
      <c r="K1958" s="140"/>
      <c r="L1958" s="194"/>
      <c r="M1958" s="140"/>
      <c r="N1958" s="140"/>
      <c r="O1958" s="140"/>
      <c r="P1958" s="140"/>
      <c r="Q1958" s="140"/>
      <c r="R1958" s="140"/>
      <c r="S1958" s="140"/>
      <c r="T1958" s="140"/>
      <c r="U1958" s="140"/>
      <c r="V1958" s="140"/>
      <c r="W1958" s="231"/>
      <c r="AT1958" s="60" t="s">
        <v>225</v>
      </c>
      <c r="AU1958" s="60" t="s">
        <v>93</v>
      </c>
      <c r="AV1958" s="13" t="s">
        <v>93</v>
      </c>
      <c r="AW1958" s="13" t="s">
        <v>38</v>
      </c>
      <c r="AX1958" s="13" t="s">
        <v>83</v>
      </c>
      <c r="AY1958" s="60" t="s">
        <v>216</v>
      </c>
    </row>
    <row r="1959" spans="1:51" s="13" customFormat="1" ht="33.75">
      <c r="A1959" s="140"/>
      <c r="B1959" s="141"/>
      <c r="C1959" s="140"/>
      <c r="D1959" s="137" t="s">
        <v>225</v>
      </c>
      <c r="E1959" s="142" t="s">
        <v>1</v>
      </c>
      <c r="F1959" s="143" t="s">
        <v>2552</v>
      </c>
      <c r="G1959" s="140"/>
      <c r="H1959" s="144">
        <v>30.024</v>
      </c>
      <c r="I1959" s="61"/>
      <c r="J1959" s="140"/>
      <c r="K1959" s="140"/>
      <c r="L1959" s="194"/>
      <c r="M1959" s="140"/>
      <c r="N1959" s="140"/>
      <c r="O1959" s="140"/>
      <c r="P1959" s="140"/>
      <c r="Q1959" s="140"/>
      <c r="R1959" s="140"/>
      <c r="S1959" s="140"/>
      <c r="T1959" s="140"/>
      <c r="U1959" s="140"/>
      <c r="V1959" s="140"/>
      <c r="W1959" s="231"/>
      <c r="AT1959" s="60" t="s">
        <v>225</v>
      </c>
      <c r="AU1959" s="60" t="s">
        <v>93</v>
      </c>
      <c r="AV1959" s="13" t="s">
        <v>93</v>
      </c>
      <c r="AW1959" s="13" t="s">
        <v>38</v>
      </c>
      <c r="AX1959" s="13" t="s">
        <v>83</v>
      </c>
      <c r="AY1959" s="60" t="s">
        <v>216</v>
      </c>
    </row>
    <row r="1960" spans="1:51" s="13" customFormat="1" ht="33.75">
      <c r="A1960" s="140"/>
      <c r="B1960" s="141"/>
      <c r="C1960" s="140"/>
      <c r="D1960" s="137" t="s">
        <v>225</v>
      </c>
      <c r="E1960" s="142" t="s">
        <v>1</v>
      </c>
      <c r="F1960" s="143" t="s">
        <v>2553</v>
      </c>
      <c r="G1960" s="140"/>
      <c r="H1960" s="144">
        <v>46.144</v>
      </c>
      <c r="I1960" s="61"/>
      <c r="J1960" s="140"/>
      <c r="K1960" s="140"/>
      <c r="L1960" s="194"/>
      <c r="M1960" s="140"/>
      <c r="N1960" s="140"/>
      <c r="O1960" s="140"/>
      <c r="P1960" s="140"/>
      <c r="Q1960" s="140"/>
      <c r="R1960" s="140"/>
      <c r="S1960" s="140"/>
      <c r="T1960" s="140"/>
      <c r="U1960" s="140"/>
      <c r="V1960" s="140"/>
      <c r="W1960" s="231"/>
      <c r="AT1960" s="60" t="s">
        <v>225</v>
      </c>
      <c r="AU1960" s="60" t="s">
        <v>93</v>
      </c>
      <c r="AV1960" s="13" t="s">
        <v>93</v>
      </c>
      <c r="AW1960" s="13" t="s">
        <v>38</v>
      </c>
      <c r="AX1960" s="13" t="s">
        <v>83</v>
      </c>
      <c r="AY1960" s="60" t="s">
        <v>216</v>
      </c>
    </row>
    <row r="1961" spans="1:51" s="13" customFormat="1" ht="33.75">
      <c r="A1961" s="140"/>
      <c r="B1961" s="141"/>
      <c r="C1961" s="140"/>
      <c r="D1961" s="137" t="s">
        <v>225</v>
      </c>
      <c r="E1961" s="142" t="s">
        <v>1</v>
      </c>
      <c r="F1961" s="143" t="s">
        <v>2554</v>
      </c>
      <c r="G1961" s="140"/>
      <c r="H1961" s="144">
        <v>24.576</v>
      </c>
      <c r="I1961" s="61"/>
      <c r="J1961" s="140"/>
      <c r="K1961" s="140"/>
      <c r="L1961" s="194"/>
      <c r="M1961" s="140"/>
      <c r="N1961" s="140"/>
      <c r="O1961" s="140"/>
      <c r="P1961" s="140"/>
      <c r="Q1961" s="140"/>
      <c r="R1961" s="140"/>
      <c r="S1961" s="140"/>
      <c r="T1961" s="140"/>
      <c r="U1961" s="140"/>
      <c r="V1961" s="140"/>
      <c r="W1961" s="231"/>
      <c r="AT1961" s="60" t="s">
        <v>225</v>
      </c>
      <c r="AU1961" s="60" t="s">
        <v>93</v>
      </c>
      <c r="AV1961" s="13" t="s">
        <v>93</v>
      </c>
      <c r="AW1961" s="13" t="s">
        <v>38</v>
      </c>
      <c r="AX1961" s="13" t="s">
        <v>83</v>
      </c>
      <c r="AY1961" s="60" t="s">
        <v>216</v>
      </c>
    </row>
    <row r="1962" spans="1:51" s="13" customFormat="1" ht="33.75">
      <c r="A1962" s="140"/>
      <c r="B1962" s="141"/>
      <c r="C1962" s="140"/>
      <c r="D1962" s="137" t="s">
        <v>225</v>
      </c>
      <c r="E1962" s="142" t="s">
        <v>1</v>
      </c>
      <c r="F1962" s="143" t="s">
        <v>2555</v>
      </c>
      <c r="G1962" s="140"/>
      <c r="H1962" s="144">
        <v>25.536</v>
      </c>
      <c r="I1962" s="61"/>
      <c r="J1962" s="140"/>
      <c r="K1962" s="140"/>
      <c r="L1962" s="194"/>
      <c r="M1962" s="140"/>
      <c r="N1962" s="140"/>
      <c r="O1962" s="140"/>
      <c r="P1962" s="140"/>
      <c r="Q1962" s="140"/>
      <c r="R1962" s="140"/>
      <c r="S1962" s="140"/>
      <c r="T1962" s="140"/>
      <c r="U1962" s="140"/>
      <c r="V1962" s="140"/>
      <c r="W1962" s="231"/>
      <c r="AT1962" s="60" t="s">
        <v>225</v>
      </c>
      <c r="AU1962" s="60" t="s">
        <v>93</v>
      </c>
      <c r="AV1962" s="13" t="s">
        <v>93</v>
      </c>
      <c r="AW1962" s="13" t="s">
        <v>38</v>
      </c>
      <c r="AX1962" s="13" t="s">
        <v>83</v>
      </c>
      <c r="AY1962" s="60" t="s">
        <v>216</v>
      </c>
    </row>
    <row r="1963" spans="1:51" s="13" customFormat="1" ht="33.75">
      <c r="A1963" s="140"/>
      <c r="B1963" s="141"/>
      <c r="C1963" s="140"/>
      <c r="D1963" s="137" t="s">
        <v>225</v>
      </c>
      <c r="E1963" s="142" t="s">
        <v>1</v>
      </c>
      <c r="F1963" s="143" t="s">
        <v>2556</v>
      </c>
      <c r="G1963" s="140"/>
      <c r="H1963" s="144">
        <v>30.024</v>
      </c>
      <c r="I1963" s="61"/>
      <c r="J1963" s="140"/>
      <c r="K1963" s="140"/>
      <c r="L1963" s="194"/>
      <c r="M1963" s="140"/>
      <c r="N1963" s="140"/>
      <c r="O1963" s="140"/>
      <c r="P1963" s="140"/>
      <c r="Q1963" s="140"/>
      <c r="R1963" s="140"/>
      <c r="S1963" s="140"/>
      <c r="T1963" s="140"/>
      <c r="U1963" s="140"/>
      <c r="V1963" s="140"/>
      <c r="W1963" s="231"/>
      <c r="AT1963" s="60" t="s">
        <v>225</v>
      </c>
      <c r="AU1963" s="60" t="s">
        <v>93</v>
      </c>
      <c r="AV1963" s="13" t="s">
        <v>93</v>
      </c>
      <c r="AW1963" s="13" t="s">
        <v>38</v>
      </c>
      <c r="AX1963" s="13" t="s">
        <v>83</v>
      </c>
      <c r="AY1963" s="60" t="s">
        <v>216</v>
      </c>
    </row>
    <row r="1964" spans="1:51" s="13" customFormat="1" ht="33.75">
      <c r="A1964" s="140"/>
      <c r="B1964" s="141"/>
      <c r="C1964" s="140"/>
      <c r="D1964" s="137" t="s">
        <v>225</v>
      </c>
      <c r="E1964" s="142" t="s">
        <v>1</v>
      </c>
      <c r="F1964" s="143" t="s">
        <v>2557</v>
      </c>
      <c r="G1964" s="140"/>
      <c r="H1964" s="144">
        <v>46.144</v>
      </c>
      <c r="I1964" s="61"/>
      <c r="J1964" s="140"/>
      <c r="K1964" s="140"/>
      <c r="L1964" s="194"/>
      <c r="M1964" s="140"/>
      <c r="N1964" s="140"/>
      <c r="O1964" s="140"/>
      <c r="P1964" s="140"/>
      <c r="Q1964" s="140"/>
      <c r="R1964" s="140"/>
      <c r="S1964" s="140"/>
      <c r="T1964" s="140"/>
      <c r="U1964" s="140"/>
      <c r="V1964" s="140"/>
      <c r="W1964" s="231"/>
      <c r="AT1964" s="60" t="s">
        <v>225</v>
      </c>
      <c r="AU1964" s="60" t="s">
        <v>93</v>
      </c>
      <c r="AV1964" s="13" t="s">
        <v>93</v>
      </c>
      <c r="AW1964" s="13" t="s">
        <v>38</v>
      </c>
      <c r="AX1964" s="13" t="s">
        <v>83</v>
      </c>
      <c r="AY1964" s="60" t="s">
        <v>216</v>
      </c>
    </row>
    <row r="1965" spans="1:51" s="13" customFormat="1" ht="33.75">
      <c r="A1965" s="140"/>
      <c r="B1965" s="141"/>
      <c r="C1965" s="140"/>
      <c r="D1965" s="137" t="s">
        <v>225</v>
      </c>
      <c r="E1965" s="142" t="s">
        <v>1</v>
      </c>
      <c r="F1965" s="143" t="s">
        <v>2558</v>
      </c>
      <c r="G1965" s="140"/>
      <c r="H1965" s="144">
        <v>24.576</v>
      </c>
      <c r="I1965" s="61"/>
      <c r="J1965" s="140"/>
      <c r="K1965" s="140"/>
      <c r="L1965" s="194"/>
      <c r="M1965" s="140"/>
      <c r="N1965" s="140"/>
      <c r="O1965" s="140"/>
      <c r="P1965" s="140"/>
      <c r="Q1965" s="140"/>
      <c r="R1965" s="140"/>
      <c r="S1965" s="140"/>
      <c r="T1965" s="140"/>
      <c r="U1965" s="140"/>
      <c r="V1965" s="140"/>
      <c r="W1965" s="231"/>
      <c r="AT1965" s="60" t="s">
        <v>225</v>
      </c>
      <c r="AU1965" s="60" t="s">
        <v>93</v>
      </c>
      <c r="AV1965" s="13" t="s">
        <v>93</v>
      </c>
      <c r="AW1965" s="13" t="s">
        <v>38</v>
      </c>
      <c r="AX1965" s="13" t="s">
        <v>83</v>
      </c>
      <c r="AY1965" s="60" t="s">
        <v>216</v>
      </c>
    </row>
    <row r="1966" spans="1:51" s="13" customFormat="1" ht="33.75">
      <c r="A1966" s="140"/>
      <c r="B1966" s="141"/>
      <c r="C1966" s="140"/>
      <c r="D1966" s="137" t="s">
        <v>225</v>
      </c>
      <c r="E1966" s="142" t="s">
        <v>1</v>
      </c>
      <c r="F1966" s="143" t="s">
        <v>2559</v>
      </c>
      <c r="G1966" s="140"/>
      <c r="H1966" s="144">
        <v>23.84</v>
      </c>
      <c r="I1966" s="61"/>
      <c r="J1966" s="140"/>
      <c r="K1966" s="140"/>
      <c r="L1966" s="194"/>
      <c r="M1966" s="140"/>
      <c r="N1966" s="140"/>
      <c r="O1966" s="140"/>
      <c r="P1966" s="140"/>
      <c r="Q1966" s="140"/>
      <c r="R1966" s="140"/>
      <c r="S1966" s="140"/>
      <c r="T1966" s="140"/>
      <c r="U1966" s="140"/>
      <c r="V1966" s="140"/>
      <c r="W1966" s="231"/>
      <c r="AT1966" s="60" t="s">
        <v>225</v>
      </c>
      <c r="AU1966" s="60" t="s">
        <v>93</v>
      </c>
      <c r="AV1966" s="13" t="s">
        <v>93</v>
      </c>
      <c r="AW1966" s="13" t="s">
        <v>38</v>
      </c>
      <c r="AX1966" s="13" t="s">
        <v>83</v>
      </c>
      <c r="AY1966" s="60" t="s">
        <v>216</v>
      </c>
    </row>
    <row r="1967" spans="1:51" s="13" customFormat="1" ht="33.75">
      <c r="A1967" s="140"/>
      <c r="B1967" s="141"/>
      <c r="C1967" s="140"/>
      <c r="D1967" s="137" t="s">
        <v>225</v>
      </c>
      <c r="E1967" s="142" t="s">
        <v>1</v>
      </c>
      <c r="F1967" s="143" t="s">
        <v>2560</v>
      </c>
      <c r="G1967" s="140"/>
      <c r="H1967" s="144">
        <v>24.576</v>
      </c>
      <c r="I1967" s="61"/>
      <c r="J1967" s="140"/>
      <c r="K1967" s="140"/>
      <c r="L1967" s="194"/>
      <c r="M1967" s="140"/>
      <c r="N1967" s="140"/>
      <c r="O1967" s="140"/>
      <c r="P1967" s="140"/>
      <c r="Q1967" s="140"/>
      <c r="R1967" s="140"/>
      <c r="S1967" s="140"/>
      <c r="T1967" s="140"/>
      <c r="U1967" s="140"/>
      <c r="V1967" s="140"/>
      <c r="W1967" s="231"/>
      <c r="AT1967" s="60" t="s">
        <v>225</v>
      </c>
      <c r="AU1967" s="60" t="s">
        <v>93</v>
      </c>
      <c r="AV1967" s="13" t="s">
        <v>93</v>
      </c>
      <c r="AW1967" s="13" t="s">
        <v>38</v>
      </c>
      <c r="AX1967" s="13" t="s">
        <v>83</v>
      </c>
      <c r="AY1967" s="60" t="s">
        <v>216</v>
      </c>
    </row>
    <row r="1968" spans="1:51" s="13" customFormat="1" ht="33.75">
      <c r="A1968" s="140"/>
      <c r="B1968" s="141"/>
      <c r="C1968" s="140"/>
      <c r="D1968" s="137" t="s">
        <v>225</v>
      </c>
      <c r="E1968" s="142" t="s">
        <v>1</v>
      </c>
      <c r="F1968" s="143" t="s">
        <v>2561</v>
      </c>
      <c r="G1968" s="140"/>
      <c r="H1968" s="144">
        <v>24.941</v>
      </c>
      <c r="I1968" s="61"/>
      <c r="J1968" s="140"/>
      <c r="K1968" s="140"/>
      <c r="L1968" s="194"/>
      <c r="M1968" s="140"/>
      <c r="N1968" s="140"/>
      <c r="O1968" s="140"/>
      <c r="P1968" s="140"/>
      <c r="Q1968" s="140"/>
      <c r="R1968" s="140"/>
      <c r="S1968" s="140"/>
      <c r="T1968" s="140"/>
      <c r="U1968" s="140"/>
      <c r="V1968" s="140"/>
      <c r="W1968" s="231"/>
      <c r="AT1968" s="60" t="s">
        <v>225</v>
      </c>
      <c r="AU1968" s="60" t="s">
        <v>93</v>
      </c>
      <c r="AV1968" s="13" t="s">
        <v>93</v>
      </c>
      <c r="AW1968" s="13" t="s">
        <v>38</v>
      </c>
      <c r="AX1968" s="13" t="s">
        <v>83</v>
      </c>
      <c r="AY1968" s="60" t="s">
        <v>216</v>
      </c>
    </row>
    <row r="1969" spans="1:51" s="13" customFormat="1" ht="33.75">
      <c r="A1969" s="140"/>
      <c r="B1969" s="141"/>
      <c r="C1969" s="140"/>
      <c r="D1969" s="137" t="s">
        <v>225</v>
      </c>
      <c r="E1969" s="142" t="s">
        <v>1</v>
      </c>
      <c r="F1969" s="143" t="s">
        <v>2562</v>
      </c>
      <c r="G1969" s="140"/>
      <c r="H1969" s="144">
        <v>31.364</v>
      </c>
      <c r="I1969" s="61"/>
      <c r="J1969" s="140"/>
      <c r="K1969" s="140"/>
      <c r="L1969" s="194"/>
      <c r="M1969" s="140"/>
      <c r="N1969" s="140"/>
      <c r="O1969" s="140"/>
      <c r="P1969" s="140"/>
      <c r="Q1969" s="140"/>
      <c r="R1969" s="140"/>
      <c r="S1969" s="140"/>
      <c r="T1969" s="140"/>
      <c r="U1969" s="140"/>
      <c r="V1969" s="140"/>
      <c r="W1969" s="231"/>
      <c r="AT1969" s="60" t="s">
        <v>225</v>
      </c>
      <c r="AU1969" s="60" t="s">
        <v>93</v>
      </c>
      <c r="AV1969" s="13" t="s">
        <v>93</v>
      </c>
      <c r="AW1969" s="13" t="s">
        <v>38</v>
      </c>
      <c r="AX1969" s="13" t="s">
        <v>83</v>
      </c>
      <c r="AY1969" s="60" t="s">
        <v>216</v>
      </c>
    </row>
    <row r="1970" spans="1:51" s="13" customFormat="1" ht="33.75">
      <c r="A1970" s="140"/>
      <c r="B1970" s="141"/>
      <c r="C1970" s="140"/>
      <c r="D1970" s="137" t="s">
        <v>225</v>
      </c>
      <c r="E1970" s="142" t="s">
        <v>1</v>
      </c>
      <c r="F1970" s="143" t="s">
        <v>2563</v>
      </c>
      <c r="G1970" s="140"/>
      <c r="H1970" s="144">
        <v>17.754</v>
      </c>
      <c r="I1970" s="61"/>
      <c r="J1970" s="140"/>
      <c r="K1970" s="140"/>
      <c r="L1970" s="194"/>
      <c r="M1970" s="140"/>
      <c r="N1970" s="140"/>
      <c r="O1970" s="140"/>
      <c r="P1970" s="140"/>
      <c r="Q1970" s="140"/>
      <c r="R1970" s="140"/>
      <c r="S1970" s="140"/>
      <c r="T1970" s="140"/>
      <c r="U1970" s="140"/>
      <c r="V1970" s="140"/>
      <c r="W1970" s="231"/>
      <c r="AT1970" s="60" t="s">
        <v>225</v>
      </c>
      <c r="AU1970" s="60" t="s">
        <v>93</v>
      </c>
      <c r="AV1970" s="13" t="s">
        <v>93</v>
      </c>
      <c r="AW1970" s="13" t="s">
        <v>38</v>
      </c>
      <c r="AX1970" s="13" t="s">
        <v>83</v>
      </c>
      <c r="AY1970" s="60" t="s">
        <v>216</v>
      </c>
    </row>
    <row r="1971" spans="1:51" s="13" customFormat="1" ht="33.75">
      <c r="A1971" s="140"/>
      <c r="B1971" s="141"/>
      <c r="C1971" s="140"/>
      <c r="D1971" s="137" t="s">
        <v>225</v>
      </c>
      <c r="E1971" s="142" t="s">
        <v>1</v>
      </c>
      <c r="F1971" s="143" t="s">
        <v>2564</v>
      </c>
      <c r="G1971" s="140"/>
      <c r="H1971" s="144">
        <v>24.576</v>
      </c>
      <c r="I1971" s="61"/>
      <c r="J1971" s="140"/>
      <c r="K1971" s="140"/>
      <c r="L1971" s="194"/>
      <c r="M1971" s="140"/>
      <c r="N1971" s="140"/>
      <c r="O1971" s="140"/>
      <c r="P1971" s="140"/>
      <c r="Q1971" s="140"/>
      <c r="R1971" s="140"/>
      <c r="S1971" s="140"/>
      <c r="T1971" s="140"/>
      <c r="U1971" s="140"/>
      <c r="V1971" s="140"/>
      <c r="W1971" s="231"/>
      <c r="AT1971" s="60" t="s">
        <v>225</v>
      </c>
      <c r="AU1971" s="60" t="s">
        <v>93</v>
      </c>
      <c r="AV1971" s="13" t="s">
        <v>93</v>
      </c>
      <c r="AW1971" s="13" t="s">
        <v>38</v>
      </c>
      <c r="AX1971" s="13" t="s">
        <v>83</v>
      </c>
      <c r="AY1971" s="60" t="s">
        <v>216</v>
      </c>
    </row>
    <row r="1972" spans="1:51" s="13" customFormat="1" ht="33.75">
      <c r="A1972" s="140"/>
      <c r="B1972" s="141"/>
      <c r="C1972" s="140"/>
      <c r="D1972" s="137" t="s">
        <v>225</v>
      </c>
      <c r="E1972" s="142" t="s">
        <v>1</v>
      </c>
      <c r="F1972" s="143" t="s">
        <v>2565</v>
      </c>
      <c r="G1972" s="140"/>
      <c r="H1972" s="144">
        <v>17.547</v>
      </c>
      <c r="I1972" s="61"/>
      <c r="J1972" s="140"/>
      <c r="K1972" s="140"/>
      <c r="L1972" s="194"/>
      <c r="M1972" s="140"/>
      <c r="N1972" s="140"/>
      <c r="O1972" s="140"/>
      <c r="P1972" s="140"/>
      <c r="Q1972" s="140"/>
      <c r="R1972" s="140"/>
      <c r="S1972" s="140"/>
      <c r="T1972" s="140"/>
      <c r="U1972" s="140"/>
      <c r="V1972" s="140"/>
      <c r="W1972" s="231"/>
      <c r="AT1972" s="60" t="s">
        <v>225</v>
      </c>
      <c r="AU1972" s="60" t="s">
        <v>93</v>
      </c>
      <c r="AV1972" s="13" t="s">
        <v>93</v>
      </c>
      <c r="AW1972" s="13" t="s">
        <v>38</v>
      </c>
      <c r="AX1972" s="13" t="s">
        <v>83</v>
      </c>
      <c r="AY1972" s="60" t="s">
        <v>216</v>
      </c>
    </row>
    <row r="1973" spans="1:51" s="13" customFormat="1" ht="33.75">
      <c r="A1973" s="140"/>
      <c r="B1973" s="141"/>
      <c r="C1973" s="140"/>
      <c r="D1973" s="137" t="s">
        <v>225</v>
      </c>
      <c r="E1973" s="142" t="s">
        <v>1</v>
      </c>
      <c r="F1973" s="143" t="s">
        <v>2566</v>
      </c>
      <c r="G1973" s="140"/>
      <c r="H1973" s="144">
        <v>19.263</v>
      </c>
      <c r="I1973" s="61"/>
      <c r="J1973" s="140"/>
      <c r="K1973" s="140"/>
      <c r="L1973" s="194"/>
      <c r="M1973" s="140"/>
      <c r="N1973" s="140"/>
      <c r="O1973" s="140"/>
      <c r="P1973" s="140"/>
      <c r="Q1973" s="140"/>
      <c r="R1973" s="140"/>
      <c r="S1973" s="140"/>
      <c r="T1973" s="140"/>
      <c r="U1973" s="140"/>
      <c r="V1973" s="140"/>
      <c r="W1973" s="231"/>
      <c r="AT1973" s="60" t="s">
        <v>225</v>
      </c>
      <c r="AU1973" s="60" t="s">
        <v>93</v>
      </c>
      <c r="AV1973" s="13" t="s">
        <v>93</v>
      </c>
      <c r="AW1973" s="13" t="s">
        <v>38</v>
      </c>
      <c r="AX1973" s="13" t="s">
        <v>83</v>
      </c>
      <c r="AY1973" s="60" t="s">
        <v>216</v>
      </c>
    </row>
    <row r="1974" spans="1:51" s="13" customFormat="1" ht="22.5">
      <c r="A1974" s="140"/>
      <c r="B1974" s="141"/>
      <c r="C1974" s="140"/>
      <c r="D1974" s="137" t="s">
        <v>225</v>
      </c>
      <c r="E1974" s="142" t="s">
        <v>1</v>
      </c>
      <c r="F1974" s="143" t="s">
        <v>2567</v>
      </c>
      <c r="G1974" s="140"/>
      <c r="H1974" s="144">
        <v>29.765</v>
      </c>
      <c r="I1974" s="61"/>
      <c r="J1974" s="140"/>
      <c r="K1974" s="140"/>
      <c r="L1974" s="194"/>
      <c r="M1974" s="140"/>
      <c r="N1974" s="140"/>
      <c r="O1974" s="140"/>
      <c r="P1974" s="140"/>
      <c r="Q1974" s="140"/>
      <c r="R1974" s="140"/>
      <c r="S1974" s="140"/>
      <c r="T1974" s="140"/>
      <c r="U1974" s="140"/>
      <c r="V1974" s="140"/>
      <c r="W1974" s="231"/>
      <c r="AT1974" s="60" t="s">
        <v>225</v>
      </c>
      <c r="AU1974" s="60" t="s">
        <v>93</v>
      </c>
      <c r="AV1974" s="13" t="s">
        <v>93</v>
      </c>
      <c r="AW1974" s="13" t="s">
        <v>38</v>
      </c>
      <c r="AX1974" s="13" t="s">
        <v>83</v>
      </c>
      <c r="AY1974" s="60" t="s">
        <v>216</v>
      </c>
    </row>
    <row r="1975" spans="1:51" s="13" customFormat="1" ht="33.75">
      <c r="A1975" s="140"/>
      <c r="B1975" s="141"/>
      <c r="C1975" s="140"/>
      <c r="D1975" s="137" t="s">
        <v>225</v>
      </c>
      <c r="E1975" s="142" t="s">
        <v>1</v>
      </c>
      <c r="F1975" s="143" t="s">
        <v>2568</v>
      </c>
      <c r="G1975" s="140"/>
      <c r="H1975" s="144">
        <v>19.063</v>
      </c>
      <c r="I1975" s="61"/>
      <c r="J1975" s="140"/>
      <c r="K1975" s="140"/>
      <c r="L1975" s="194"/>
      <c r="M1975" s="140"/>
      <c r="N1975" s="140"/>
      <c r="O1975" s="140"/>
      <c r="P1975" s="140"/>
      <c r="Q1975" s="140"/>
      <c r="R1975" s="140"/>
      <c r="S1975" s="140"/>
      <c r="T1975" s="140"/>
      <c r="U1975" s="140"/>
      <c r="V1975" s="140"/>
      <c r="W1975" s="231"/>
      <c r="AT1975" s="60" t="s">
        <v>225</v>
      </c>
      <c r="AU1975" s="60" t="s">
        <v>93</v>
      </c>
      <c r="AV1975" s="13" t="s">
        <v>93</v>
      </c>
      <c r="AW1975" s="13" t="s">
        <v>38</v>
      </c>
      <c r="AX1975" s="13" t="s">
        <v>83</v>
      </c>
      <c r="AY1975" s="60" t="s">
        <v>216</v>
      </c>
    </row>
    <row r="1976" spans="1:51" s="13" customFormat="1" ht="22.5">
      <c r="A1976" s="140"/>
      <c r="B1976" s="141"/>
      <c r="C1976" s="140"/>
      <c r="D1976" s="137" t="s">
        <v>225</v>
      </c>
      <c r="E1976" s="142" t="s">
        <v>1</v>
      </c>
      <c r="F1976" s="143" t="s">
        <v>2569</v>
      </c>
      <c r="G1976" s="140"/>
      <c r="H1976" s="144">
        <v>29.565</v>
      </c>
      <c r="I1976" s="61"/>
      <c r="J1976" s="140"/>
      <c r="K1976" s="140"/>
      <c r="L1976" s="194"/>
      <c r="M1976" s="140"/>
      <c r="N1976" s="140"/>
      <c r="O1976" s="140"/>
      <c r="P1976" s="140"/>
      <c r="Q1976" s="140"/>
      <c r="R1976" s="140"/>
      <c r="S1976" s="140"/>
      <c r="T1976" s="140"/>
      <c r="U1976" s="140"/>
      <c r="V1976" s="140"/>
      <c r="W1976" s="231"/>
      <c r="AT1976" s="60" t="s">
        <v>225</v>
      </c>
      <c r="AU1976" s="60" t="s">
        <v>93</v>
      </c>
      <c r="AV1976" s="13" t="s">
        <v>93</v>
      </c>
      <c r="AW1976" s="13" t="s">
        <v>38</v>
      </c>
      <c r="AX1976" s="13" t="s">
        <v>83</v>
      </c>
      <c r="AY1976" s="60" t="s">
        <v>216</v>
      </c>
    </row>
    <row r="1977" spans="1:51" s="13" customFormat="1" ht="12">
      <c r="A1977" s="140"/>
      <c r="B1977" s="141"/>
      <c r="C1977" s="140"/>
      <c r="D1977" s="137" t="s">
        <v>225</v>
      </c>
      <c r="E1977" s="142" t="s">
        <v>1</v>
      </c>
      <c r="F1977" s="143" t="s">
        <v>2570</v>
      </c>
      <c r="G1977" s="140"/>
      <c r="H1977" s="144">
        <v>24.2</v>
      </c>
      <c r="I1977" s="61"/>
      <c r="J1977" s="140"/>
      <c r="K1977" s="140"/>
      <c r="L1977" s="194"/>
      <c r="M1977" s="140"/>
      <c r="N1977" s="140"/>
      <c r="O1977" s="140"/>
      <c r="P1977" s="140"/>
      <c r="Q1977" s="140"/>
      <c r="R1977" s="140"/>
      <c r="S1977" s="140"/>
      <c r="T1977" s="140"/>
      <c r="U1977" s="140"/>
      <c r="V1977" s="140"/>
      <c r="W1977" s="231"/>
      <c r="AT1977" s="60" t="s">
        <v>225</v>
      </c>
      <c r="AU1977" s="60" t="s">
        <v>93</v>
      </c>
      <c r="AV1977" s="13" t="s">
        <v>93</v>
      </c>
      <c r="AW1977" s="13" t="s">
        <v>38</v>
      </c>
      <c r="AX1977" s="13" t="s">
        <v>83</v>
      </c>
      <c r="AY1977" s="60" t="s">
        <v>216</v>
      </c>
    </row>
    <row r="1978" spans="1:51" s="13" customFormat="1" ht="33.75">
      <c r="A1978" s="140"/>
      <c r="B1978" s="141"/>
      <c r="C1978" s="140"/>
      <c r="D1978" s="137" t="s">
        <v>225</v>
      </c>
      <c r="E1978" s="142" t="s">
        <v>1</v>
      </c>
      <c r="F1978" s="143" t="s">
        <v>2571</v>
      </c>
      <c r="G1978" s="140"/>
      <c r="H1978" s="144">
        <v>34.368</v>
      </c>
      <c r="I1978" s="61"/>
      <c r="J1978" s="140"/>
      <c r="K1978" s="140"/>
      <c r="L1978" s="194"/>
      <c r="M1978" s="140"/>
      <c r="N1978" s="140"/>
      <c r="O1978" s="140"/>
      <c r="P1978" s="140"/>
      <c r="Q1978" s="140"/>
      <c r="R1978" s="140"/>
      <c r="S1978" s="140"/>
      <c r="T1978" s="140"/>
      <c r="U1978" s="140"/>
      <c r="V1978" s="140"/>
      <c r="W1978" s="231"/>
      <c r="AT1978" s="60" t="s">
        <v>225</v>
      </c>
      <c r="AU1978" s="60" t="s">
        <v>93</v>
      </c>
      <c r="AV1978" s="13" t="s">
        <v>93</v>
      </c>
      <c r="AW1978" s="13" t="s">
        <v>38</v>
      </c>
      <c r="AX1978" s="13" t="s">
        <v>83</v>
      </c>
      <c r="AY1978" s="60" t="s">
        <v>216</v>
      </c>
    </row>
    <row r="1979" spans="1:51" s="13" customFormat="1" ht="45">
      <c r="A1979" s="140"/>
      <c r="B1979" s="141"/>
      <c r="C1979" s="140"/>
      <c r="D1979" s="137" t="s">
        <v>225</v>
      </c>
      <c r="E1979" s="142" t="s">
        <v>1</v>
      </c>
      <c r="F1979" s="143" t="s">
        <v>2572</v>
      </c>
      <c r="G1979" s="140"/>
      <c r="H1979" s="144">
        <v>96.052</v>
      </c>
      <c r="I1979" s="61"/>
      <c r="J1979" s="140"/>
      <c r="K1979" s="140"/>
      <c r="L1979" s="194"/>
      <c r="M1979" s="140"/>
      <c r="N1979" s="140"/>
      <c r="O1979" s="140"/>
      <c r="P1979" s="140"/>
      <c r="Q1979" s="140"/>
      <c r="R1979" s="140"/>
      <c r="S1979" s="140"/>
      <c r="T1979" s="140"/>
      <c r="U1979" s="140"/>
      <c r="V1979" s="140"/>
      <c r="W1979" s="231"/>
      <c r="AT1979" s="60" t="s">
        <v>225</v>
      </c>
      <c r="AU1979" s="60" t="s">
        <v>93</v>
      </c>
      <c r="AV1979" s="13" t="s">
        <v>93</v>
      </c>
      <c r="AW1979" s="13" t="s">
        <v>38</v>
      </c>
      <c r="AX1979" s="13" t="s">
        <v>83</v>
      </c>
      <c r="AY1979" s="60" t="s">
        <v>216</v>
      </c>
    </row>
    <row r="1980" spans="1:51" s="13" customFormat="1" ht="33.75">
      <c r="A1980" s="140"/>
      <c r="B1980" s="141"/>
      <c r="C1980" s="140"/>
      <c r="D1980" s="137" t="s">
        <v>225</v>
      </c>
      <c r="E1980" s="142" t="s">
        <v>1</v>
      </c>
      <c r="F1980" s="143" t="s">
        <v>2573</v>
      </c>
      <c r="G1980" s="140"/>
      <c r="H1980" s="144">
        <v>29.564</v>
      </c>
      <c r="I1980" s="61"/>
      <c r="J1980" s="140"/>
      <c r="K1980" s="140"/>
      <c r="L1980" s="194"/>
      <c r="M1980" s="140"/>
      <c r="N1980" s="140"/>
      <c r="O1980" s="140"/>
      <c r="P1980" s="140"/>
      <c r="Q1980" s="140"/>
      <c r="R1980" s="140"/>
      <c r="S1980" s="140"/>
      <c r="T1980" s="140"/>
      <c r="U1980" s="140"/>
      <c r="V1980" s="140"/>
      <c r="W1980" s="231"/>
      <c r="AT1980" s="60" t="s">
        <v>225</v>
      </c>
      <c r="AU1980" s="60" t="s">
        <v>93</v>
      </c>
      <c r="AV1980" s="13" t="s">
        <v>93</v>
      </c>
      <c r="AW1980" s="13" t="s">
        <v>38</v>
      </c>
      <c r="AX1980" s="13" t="s">
        <v>83</v>
      </c>
      <c r="AY1980" s="60" t="s">
        <v>216</v>
      </c>
    </row>
    <row r="1981" spans="1:51" s="14" customFormat="1" ht="12">
      <c r="A1981" s="145"/>
      <c r="B1981" s="146"/>
      <c r="C1981" s="145"/>
      <c r="D1981" s="137" t="s">
        <v>225</v>
      </c>
      <c r="E1981" s="147" t="s">
        <v>115</v>
      </c>
      <c r="F1981" s="148" t="s">
        <v>229</v>
      </c>
      <c r="G1981" s="145"/>
      <c r="H1981" s="149">
        <v>698.998</v>
      </c>
      <c r="I1981" s="63"/>
      <c r="J1981" s="145"/>
      <c r="K1981" s="145"/>
      <c r="L1981" s="200"/>
      <c r="M1981" s="145"/>
      <c r="N1981" s="145"/>
      <c r="O1981" s="145"/>
      <c r="P1981" s="145"/>
      <c r="Q1981" s="145"/>
      <c r="R1981" s="145"/>
      <c r="S1981" s="145"/>
      <c r="T1981" s="145"/>
      <c r="U1981" s="145"/>
      <c r="V1981" s="145"/>
      <c r="W1981" s="235"/>
      <c r="AT1981" s="62" t="s">
        <v>225</v>
      </c>
      <c r="AU1981" s="62" t="s">
        <v>93</v>
      </c>
      <c r="AV1981" s="14" t="s">
        <v>223</v>
      </c>
      <c r="AW1981" s="14" t="s">
        <v>38</v>
      </c>
      <c r="AX1981" s="14" t="s">
        <v>91</v>
      </c>
      <c r="AY1981" s="62" t="s">
        <v>216</v>
      </c>
    </row>
    <row r="1982" spans="1:65" s="2" customFormat="1" ht="16.5" customHeight="1">
      <c r="A1982" s="83"/>
      <c r="B1982" s="84"/>
      <c r="C1982" s="130" t="s">
        <v>2574</v>
      </c>
      <c r="D1982" s="130" t="s">
        <v>218</v>
      </c>
      <c r="E1982" s="131" t="s">
        <v>2575</v>
      </c>
      <c r="F1982" s="132" t="s">
        <v>2576</v>
      </c>
      <c r="G1982" s="133" t="s">
        <v>221</v>
      </c>
      <c r="H1982" s="134">
        <v>483.832</v>
      </c>
      <c r="I1982" s="57"/>
      <c r="J1982" s="187">
        <f>ROUND(I1982*H1982,2)</f>
        <v>0</v>
      </c>
      <c r="K1982" s="132" t="s">
        <v>222</v>
      </c>
      <c r="L1982" s="188">
        <f>J1982</f>
        <v>0</v>
      </c>
      <c r="M1982" s="217"/>
      <c r="N1982" s="217"/>
      <c r="O1982" s="217"/>
      <c r="P1982" s="217"/>
      <c r="Q1982" s="217"/>
      <c r="R1982" s="217"/>
      <c r="S1982" s="217"/>
      <c r="T1982" s="217"/>
      <c r="U1982" s="217"/>
      <c r="V1982" s="217"/>
      <c r="W1982" s="249"/>
      <c r="X1982" s="26"/>
      <c r="Y1982" s="26"/>
      <c r="Z1982" s="26"/>
      <c r="AA1982" s="26"/>
      <c r="AB1982" s="26"/>
      <c r="AC1982" s="26"/>
      <c r="AD1982" s="26"/>
      <c r="AE1982" s="26"/>
      <c r="AR1982" s="58" t="s">
        <v>312</v>
      </c>
      <c r="AT1982" s="58" t="s">
        <v>218</v>
      </c>
      <c r="AU1982" s="58" t="s">
        <v>93</v>
      </c>
      <c r="AY1982" s="18" t="s">
        <v>216</v>
      </c>
      <c r="BE1982" s="59">
        <f>IF(N1982="základní",J1982,0)</f>
        <v>0</v>
      </c>
      <c r="BF1982" s="59">
        <f>IF(N1982="snížená",J1982,0)</f>
        <v>0</v>
      </c>
      <c r="BG1982" s="59">
        <f>IF(N1982="zákl. přenesená",J1982,0)</f>
        <v>0</v>
      </c>
      <c r="BH1982" s="59">
        <f>IF(N1982="sníž. přenesená",J1982,0)</f>
        <v>0</v>
      </c>
      <c r="BI1982" s="59">
        <f>IF(N1982="nulová",J1982,0)</f>
        <v>0</v>
      </c>
      <c r="BJ1982" s="18" t="s">
        <v>91</v>
      </c>
      <c r="BK1982" s="59">
        <f>ROUND(I1982*H1982,2)</f>
        <v>0</v>
      </c>
      <c r="BL1982" s="18" t="s">
        <v>312</v>
      </c>
      <c r="BM1982" s="58" t="s">
        <v>2577</v>
      </c>
    </row>
    <row r="1983" spans="1:51" s="13" customFormat="1" ht="12">
      <c r="A1983" s="140"/>
      <c r="B1983" s="141"/>
      <c r="C1983" s="140"/>
      <c r="D1983" s="137" t="s">
        <v>225</v>
      </c>
      <c r="E1983" s="142" t="s">
        <v>1</v>
      </c>
      <c r="F1983" s="143" t="s">
        <v>2578</v>
      </c>
      <c r="G1983" s="140"/>
      <c r="H1983" s="144">
        <v>483.832</v>
      </c>
      <c r="I1983" s="61"/>
      <c r="J1983" s="140"/>
      <c r="K1983" s="140"/>
      <c r="L1983" s="194"/>
      <c r="M1983" s="140"/>
      <c r="N1983" s="140"/>
      <c r="O1983" s="140"/>
      <c r="P1983" s="140"/>
      <c r="Q1983" s="140"/>
      <c r="R1983" s="140"/>
      <c r="S1983" s="140"/>
      <c r="T1983" s="140"/>
      <c r="U1983" s="140"/>
      <c r="V1983" s="140"/>
      <c r="W1983" s="231"/>
      <c r="AT1983" s="60" t="s">
        <v>225</v>
      </c>
      <c r="AU1983" s="60" t="s">
        <v>93</v>
      </c>
      <c r="AV1983" s="13" t="s">
        <v>93</v>
      </c>
      <c r="AW1983" s="13" t="s">
        <v>38</v>
      </c>
      <c r="AX1983" s="13" t="s">
        <v>83</v>
      </c>
      <c r="AY1983" s="60" t="s">
        <v>216</v>
      </c>
    </row>
    <row r="1984" spans="1:51" s="14" customFormat="1" ht="12">
      <c r="A1984" s="145"/>
      <c r="B1984" s="146"/>
      <c r="C1984" s="145"/>
      <c r="D1984" s="137" t="s">
        <v>225</v>
      </c>
      <c r="E1984" s="147" t="s">
        <v>1</v>
      </c>
      <c r="F1984" s="148" t="s">
        <v>229</v>
      </c>
      <c r="G1984" s="145"/>
      <c r="H1984" s="149">
        <v>483.832</v>
      </c>
      <c r="I1984" s="63"/>
      <c r="J1984" s="145"/>
      <c r="K1984" s="145"/>
      <c r="L1984" s="200"/>
      <c r="M1984" s="145"/>
      <c r="N1984" s="145"/>
      <c r="O1984" s="145"/>
      <c r="P1984" s="145"/>
      <c r="Q1984" s="145"/>
      <c r="R1984" s="145"/>
      <c r="S1984" s="145"/>
      <c r="T1984" s="145"/>
      <c r="U1984" s="145"/>
      <c r="V1984" s="145"/>
      <c r="W1984" s="235"/>
      <c r="AT1984" s="62" t="s">
        <v>225</v>
      </c>
      <c r="AU1984" s="62" t="s">
        <v>93</v>
      </c>
      <c r="AV1984" s="14" t="s">
        <v>223</v>
      </c>
      <c r="AW1984" s="14" t="s">
        <v>3</v>
      </c>
      <c r="AX1984" s="14" t="s">
        <v>91</v>
      </c>
      <c r="AY1984" s="62" t="s">
        <v>216</v>
      </c>
    </row>
    <row r="1985" spans="1:65" s="2" customFormat="1" ht="16.5" customHeight="1">
      <c r="A1985" s="83"/>
      <c r="B1985" s="84"/>
      <c r="C1985" s="130" t="s">
        <v>2579</v>
      </c>
      <c r="D1985" s="130" t="s">
        <v>218</v>
      </c>
      <c r="E1985" s="131" t="s">
        <v>2580</v>
      </c>
      <c r="F1985" s="132" t="s">
        <v>2581</v>
      </c>
      <c r="G1985" s="133" t="s">
        <v>221</v>
      </c>
      <c r="H1985" s="134">
        <v>483.832</v>
      </c>
      <c r="I1985" s="57"/>
      <c r="J1985" s="187">
        <f>ROUND(I1985*H1985,2)</f>
        <v>0</v>
      </c>
      <c r="K1985" s="132" t="s">
        <v>222</v>
      </c>
      <c r="L1985" s="188">
        <f>J1985</f>
        <v>0</v>
      </c>
      <c r="M1985" s="217"/>
      <c r="N1985" s="217"/>
      <c r="O1985" s="217"/>
      <c r="P1985" s="217"/>
      <c r="Q1985" s="217"/>
      <c r="R1985" s="217"/>
      <c r="S1985" s="217"/>
      <c r="T1985" s="217"/>
      <c r="U1985" s="217"/>
      <c r="V1985" s="217"/>
      <c r="W1985" s="249"/>
      <c r="X1985" s="26"/>
      <c r="Y1985" s="26"/>
      <c r="Z1985" s="26"/>
      <c r="AA1985" s="26"/>
      <c r="AB1985" s="26"/>
      <c r="AC1985" s="26"/>
      <c r="AD1985" s="26"/>
      <c r="AE1985" s="26"/>
      <c r="AR1985" s="58" t="s">
        <v>312</v>
      </c>
      <c r="AT1985" s="58" t="s">
        <v>218</v>
      </c>
      <c r="AU1985" s="58" t="s">
        <v>93</v>
      </c>
      <c r="AY1985" s="18" t="s">
        <v>216</v>
      </c>
      <c r="BE1985" s="59">
        <f>IF(N1985="základní",J1985,0)</f>
        <v>0</v>
      </c>
      <c r="BF1985" s="59">
        <f>IF(N1985="snížená",J1985,0)</f>
        <v>0</v>
      </c>
      <c r="BG1985" s="59">
        <f>IF(N1985="zákl. přenesená",J1985,0)</f>
        <v>0</v>
      </c>
      <c r="BH1985" s="59">
        <f>IF(N1985="sníž. přenesená",J1985,0)</f>
        <v>0</v>
      </c>
      <c r="BI1985" s="59">
        <f>IF(N1985="nulová",J1985,0)</f>
        <v>0</v>
      </c>
      <c r="BJ1985" s="18" t="s">
        <v>91</v>
      </c>
      <c r="BK1985" s="59">
        <f>ROUND(I1985*H1985,2)</f>
        <v>0</v>
      </c>
      <c r="BL1985" s="18" t="s">
        <v>312</v>
      </c>
      <c r="BM1985" s="58" t="s">
        <v>2582</v>
      </c>
    </row>
    <row r="1986" spans="1:51" s="13" customFormat="1" ht="12">
      <c r="A1986" s="140"/>
      <c r="B1986" s="141"/>
      <c r="C1986" s="140"/>
      <c r="D1986" s="137" t="s">
        <v>225</v>
      </c>
      <c r="E1986" s="142" t="s">
        <v>1</v>
      </c>
      <c r="F1986" s="143" t="s">
        <v>2578</v>
      </c>
      <c r="G1986" s="140"/>
      <c r="H1986" s="144">
        <v>483.832</v>
      </c>
      <c r="I1986" s="61"/>
      <c r="J1986" s="140"/>
      <c r="K1986" s="140"/>
      <c r="L1986" s="194"/>
      <c r="M1986" s="140"/>
      <c r="N1986" s="140"/>
      <c r="O1986" s="140"/>
      <c r="P1986" s="140"/>
      <c r="Q1986" s="140"/>
      <c r="R1986" s="140"/>
      <c r="S1986" s="140"/>
      <c r="T1986" s="140"/>
      <c r="U1986" s="140"/>
      <c r="V1986" s="140"/>
      <c r="W1986" s="231"/>
      <c r="AT1986" s="60" t="s">
        <v>225</v>
      </c>
      <c r="AU1986" s="60" t="s">
        <v>93</v>
      </c>
      <c r="AV1986" s="13" t="s">
        <v>93</v>
      </c>
      <c r="AW1986" s="13" t="s">
        <v>38</v>
      </c>
      <c r="AX1986" s="13" t="s">
        <v>91</v>
      </c>
      <c r="AY1986" s="60" t="s">
        <v>216</v>
      </c>
    </row>
    <row r="1987" spans="1:65" s="2" customFormat="1" ht="24.2" customHeight="1">
      <c r="A1987" s="83"/>
      <c r="B1987" s="84"/>
      <c r="C1987" s="130" t="s">
        <v>2583</v>
      </c>
      <c r="D1987" s="130" t="s">
        <v>218</v>
      </c>
      <c r="E1987" s="131" t="s">
        <v>2584</v>
      </c>
      <c r="F1987" s="132" t="s">
        <v>2585</v>
      </c>
      <c r="G1987" s="133" t="s">
        <v>221</v>
      </c>
      <c r="H1987" s="134">
        <v>430.736</v>
      </c>
      <c r="I1987" s="57"/>
      <c r="J1987" s="187">
        <f>ROUND(I1987*H1987,2)</f>
        <v>0</v>
      </c>
      <c r="K1987" s="132" t="s">
        <v>222</v>
      </c>
      <c r="L1987" s="188">
        <f>J1987</f>
        <v>0</v>
      </c>
      <c r="M1987" s="217"/>
      <c r="N1987" s="217"/>
      <c r="O1987" s="217"/>
      <c r="P1987" s="217"/>
      <c r="Q1987" s="217"/>
      <c r="R1987" s="217"/>
      <c r="S1987" s="217"/>
      <c r="T1987" s="217"/>
      <c r="U1987" s="217"/>
      <c r="V1987" s="217"/>
      <c r="W1987" s="249"/>
      <c r="X1987" s="26"/>
      <c r="Y1987" s="26"/>
      <c r="Z1987" s="26"/>
      <c r="AA1987" s="26"/>
      <c r="AB1987" s="26"/>
      <c r="AC1987" s="26"/>
      <c r="AD1987" s="26"/>
      <c r="AE1987" s="26"/>
      <c r="AR1987" s="58" t="s">
        <v>312</v>
      </c>
      <c r="AT1987" s="58" t="s">
        <v>218</v>
      </c>
      <c r="AU1987" s="58" t="s">
        <v>93</v>
      </c>
      <c r="AY1987" s="18" t="s">
        <v>216</v>
      </c>
      <c r="BE1987" s="59">
        <f>IF(N1987="základní",J1987,0)</f>
        <v>0</v>
      </c>
      <c r="BF1987" s="59">
        <f>IF(N1987="snížená",J1987,0)</f>
        <v>0</v>
      </c>
      <c r="BG1987" s="59">
        <f>IF(N1987="zákl. přenesená",J1987,0)</f>
        <v>0</v>
      </c>
      <c r="BH1987" s="59">
        <f>IF(N1987="sníž. přenesená",J1987,0)</f>
        <v>0</v>
      </c>
      <c r="BI1987" s="59">
        <f>IF(N1987="nulová",J1987,0)</f>
        <v>0</v>
      </c>
      <c r="BJ1987" s="18" t="s">
        <v>91</v>
      </c>
      <c r="BK1987" s="59">
        <f>ROUND(I1987*H1987,2)</f>
        <v>0</v>
      </c>
      <c r="BL1987" s="18" t="s">
        <v>312</v>
      </c>
      <c r="BM1987" s="58" t="s">
        <v>2586</v>
      </c>
    </row>
    <row r="1988" spans="1:51" s="13" customFormat="1" ht="22.5">
      <c r="A1988" s="140"/>
      <c r="B1988" s="141"/>
      <c r="C1988" s="140"/>
      <c r="D1988" s="137" t="s">
        <v>225</v>
      </c>
      <c r="E1988" s="142" t="s">
        <v>1</v>
      </c>
      <c r="F1988" s="143" t="s">
        <v>2587</v>
      </c>
      <c r="G1988" s="140"/>
      <c r="H1988" s="144">
        <v>16.308</v>
      </c>
      <c r="I1988" s="61"/>
      <c r="J1988" s="140"/>
      <c r="K1988" s="140"/>
      <c r="L1988" s="194"/>
      <c r="M1988" s="140"/>
      <c r="N1988" s="140"/>
      <c r="O1988" s="140"/>
      <c r="P1988" s="140"/>
      <c r="Q1988" s="140"/>
      <c r="R1988" s="140"/>
      <c r="S1988" s="140"/>
      <c r="T1988" s="140"/>
      <c r="U1988" s="140"/>
      <c r="V1988" s="140"/>
      <c r="W1988" s="231"/>
      <c r="AT1988" s="60" t="s">
        <v>225</v>
      </c>
      <c r="AU1988" s="60" t="s">
        <v>93</v>
      </c>
      <c r="AV1988" s="13" t="s">
        <v>93</v>
      </c>
      <c r="AW1988" s="13" t="s">
        <v>38</v>
      </c>
      <c r="AX1988" s="13" t="s">
        <v>83</v>
      </c>
      <c r="AY1988" s="60" t="s">
        <v>216</v>
      </c>
    </row>
    <row r="1989" spans="1:51" s="13" customFormat="1" ht="22.5">
      <c r="A1989" s="140"/>
      <c r="B1989" s="141"/>
      <c r="C1989" s="140"/>
      <c r="D1989" s="137" t="s">
        <v>225</v>
      </c>
      <c r="E1989" s="142" t="s">
        <v>1</v>
      </c>
      <c r="F1989" s="143" t="s">
        <v>2588</v>
      </c>
      <c r="G1989" s="140"/>
      <c r="H1989" s="144">
        <v>21.539</v>
      </c>
      <c r="I1989" s="61"/>
      <c r="J1989" s="140"/>
      <c r="K1989" s="140"/>
      <c r="L1989" s="194"/>
      <c r="M1989" s="140"/>
      <c r="N1989" s="140"/>
      <c r="O1989" s="140"/>
      <c r="P1989" s="140"/>
      <c r="Q1989" s="140"/>
      <c r="R1989" s="140"/>
      <c r="S1989" s="140"/>
      <c r="T1989" s="140"/>
      <c r="U1989" s="140"/>
      <c r="V1989" s="140"/>
      <c r="W1989" s="231"/>
      <c r="AT1989" s="60" t="s">
        <v>225</v>
      </c>
      <c r="AU1989" s="60" t="s">
        <v>93</v>
      </c>
      <c r="AV1989" s="13" t="s">
        <v>93</v>
      </c>
      <c r="AW1989" s="13" t="s">
        <v>38</v>
      </c>
      <c r="AX1989" s="13" t="s">
        <v>83</v>
      </c>
      <c r="AY1989" s="60" t="s">
        <v>216</v>
      </c>
    </row>
    <row r="1990" spans="1:51" s="13" customFormat="1" ht="22.5">
      <c r="A1990" s="140"/>
      <c r="B1990" s="141"/>
      <c r="C1990" s="140"/>
      <c r="D1990" s="137" t="s">
        <v>225</v>
      </c>
      <c r="E1990" s="142" t="s">
        <v>1</v>
      </c>
      <c r="F1990" s="143" t="s">
        <v>2589</v>
      </c>
      <c r="G1990" s="140"/>
      <c r="H1990" s="144">
        <v>18.106</v>
      </c>
      <c r="I1990" s="61"/>
      <c r="J1990" s="140"/>
      <c r="K1990" s="140"/>
      <c r="L1990" s="194"/>
      <c r="M1990" s="140"/>
      <c r="N1990" s="140"/>
      <c r="O1990" s="140"/>
      <c r="P1990" s="140"/>
      <c r="Q1990" s="140"/>
      <c r="R1990" s="140"/>
      <c r="S1990" s="140"/>
      <c r="T1990" s="140"/>
      <c r="U1990" s="140"/>
      <c r="V1990" s="140"/>
      <c r="W1990" s="231"/>
      <c r="AT1990" s="60" t="s">
        <v>225</v>
      </c>
      <c r="AU1990" s="60" t="s">
        <v>93</v>
      </c>
      <c r="AV1990" s="13" t="s">
        <v>93</v>
      </c>
      <c r="AW1990" s="13" t="s">
        <v>38</v>
      </c>
      <c r="AX1990" s="13" t="s">
        <v>83</v>
      </c>
      <c r="AY1990" s="60" t="s">
        <v>216</v>
      </c>
    </row>
    <row r="1991" spans="1:51" s="13" customFormat="1" ht="22.5">
      <c r="A1991" s="140"/>
      <c r="B1991" s="141"/>
      <c r="C1991" s="140"/>
      <c r="D1991" s="137" t="s">
        <v>225</v>
      </c>
      <c r="E1991" s="142" t="s">
        <v>1</v>
      </c>
      <c r="F1991" s="143" t="s">
        <v>2590</v>
      </c>
      <c r="G1991" s="140"/>
      <c r="H1991" s="144">
        <v>15.912</v>
      </c>
      <c r="I1991" s="61"/>
      <c r="J1991" s="140"/>
      <c r="K1991" s="140"/>
      <c r="L1991" s="194"/>
      <c r="M1991" s="140"/>
      <c r="N1991" s="140"/>
      <c r="O1991" s="140"/>
      <c r="P1991" s="140"/>
      <c r="Q1991" s="140"/>
      <c r="R1991" s="140"/>
      <c r="S1991" s="140"/>
      <c r="T1991" s="140"/>
      <c r="U1991" s="140"/>
      <c r="V1991" s="140"/>
      <c r="W1991" s="231"/>
      <c r="AT1991" s="60" t="s">
        <v>225</v>
      </c>
      <c r="AU1991" s="60" t="s">
        <v>93</v>
      </c>
      <c r="AV1991" s="13" t="s">
        <v>93</v>
      </c>
      <c r="AW1991" s="13" t="s">
        <v>38</v>
      </c>
      <c r="AX1991" s="13" t="s">
        <v>83</v>
      </c>
      <c r="AY1991" s="60" t="s">
        <v>216</v>
      </c>
    </row>
    <row r="1992" spans="1:51" s="13" customFormat="1" ht="22.5">
      <c r="A1992" s="140"/>
      <c r="B1992" s="141"/>
      <c r="C1992" s="140"/>
      <c r="D1992" s="137" t="s">
        <v>225</v>
      </c>
      <c r="E1992" s="142" t="s">
        <v>1</v>
      </c>
      <c r="F1992" s="143" t="s">
        <v>2591</v>
      </c>
      <c r="G1992" s="140"/>
      <c r="H1992" s="144">
        <v>16.308</v>
      </c>
      <c r="I1992" s="61"/>
      <c r="J1992" s="140"/>
      <c r="K1992" s="140"/>
      <c r="L1992" s="194"/>
      <c r="M1992" s="140"/>
      <c r="N1992" s="140"/>
      <c r="O1992" s="140"/>
      <c r="P1992" s="140"/>
      <c r="Q1992" s="140"/>
      <c r="R1992" s="140"/>
      <c r="S1992" s="140"/>
      <c r="T1992" s="140"/>
      <c r="U1992" s="140"/>
      <c r="V1992" s="140"/>
      <c r="W1992" s="231"/>
      <c r="AT1992" s="60" t="s">
        <v>225</v>
      </c>
      <c r="AU1992" s="60" t="s">
        <v>93</v>
      </c>
      <c r="AV1992" s="13" t="s">
        <v>93</v>
      </c>
      <c r="AW1992" s="13" t="s">
        <v>38</v>
      </c>
      <c r="AX1992" s="13" t="s">
        <v>83</v>
      </c>
      <c r="AY1992" s="60" t="s">
        <v>216</v>
      </c>
    </row>
    <row r="1993" spans="1:51" s="13" customFormat="1" ht="22.5">
      <c r="A1993" s="140"/>
      <c r="B1993" s="141"/>
      <c r="C1993" s="140"/>
      <c r="D1993" s="137" t="s">
        <v>225</v>
      </c>
      <c r="E1993" s="142" t="s">
        <v>1</v>
      </c>
      <c r="F1993" s="143" t="s">
        <v>2592</v>
      </c>
      <c r="G1993" s="140"/>
      <c r="H1993" s="144">
        <v>21.539</v>
      </c>
      <c r="I1993" s="61"/>
      <c r="J1993" s="140"/>
      <c r="K1993" s="140"/>
      <c r="L1993" s="194"/>
      <c r="M1993" s="140"/>
      <c r="N1993" s="140"/>
      <c r="O1993" s="140"/>
      <c r="P1993" s="140"/>
      <c r="Q1993" s="140"/>
      <c r="R1993" s="140"/>
      <c r="S1993" s="140"/>
      <c r="T1993" s="140"/>
      <c r="U1993" s="140"/>
      <c r="V1993" s="140"/>
      <c r="W1993" s="231"/>
      <c r="AT1993" s="60" t="s">
        <v>225</v>
      </c>
      <c r="AU1993" s="60" t="s">
        <v>93</v>
      </c>
      <c r="AV1993" s="13" t="s">
        <v>93</v>
      </c>
      <c r="AW1993" s="13" t="s">
        <v>38</v>
      </c>
      <c r="AX1993" s="13" t="s">
        <v>83</v>
      </c>
      <c r="AY1993" s="60" t="s">
        <v>216</v>
      </c>
    </row>
    <row r="1994" spans="1:51" s="13" customFormat="1" ht="22.5">
      <c r="A1994" s="140"/>
      <c r="B1994" s="141"/>
      <c r="C1994" s="140"/>
      <c r="D1994" s="137" t="s">
        <v>225</v>
      </c>
      <c r="E1994" s="142" t="s">
        <v>1</v>
      </c>
      <c r="F1994" s="143" t="s">
        <v>2593</v>
      </c>
      <c r="G1994" s="140"/>
      <c r="H1994" s="144">
        <v>15.912</v>
      </c>
      <c r="I1994" s="61"/>
      <c r="J1994" s="140"/>
      <c r="K1994" s="140"/>
      <c r="L1994" s="194"/>
      <c r="M1994" s="140"/>
      <c r="N1994" s="140"/>
      <c r="O1994" s="140"/>
      <c r="P1994" s="140"/>
      <c r="Q1994" s="140"/>
      <c r="R1994" s="140"/>
      <c r="S1994" s="140"/>
      <c r="T1994" s="140"/>
      <c r="U1994" s="140"/>
      <c r="V1994" s="140"/>
      <c r="W1994" s="231"/>
      <c r="AT1994" s="60" t="s">
        <v>225</v>
      </c>
      <c r="AU1994" s="60" t="s">
        <v>93</v>
      </c>
      <c r="AV1994" s="13" t="s">
        <v>93</v>
      </c>
      <c r="AW1994" s="13" t="s">
        <v>38</v>
      </c>
      <c r="AX1994" s="13" t="s">
        <v>83</v>
      </c>
      <c r="AY1994" s="60" t="s">
        <v>216</v>
      </c>
    </row>
    <row r="1995" spans="1:51" s="13" customFormat="1" ht="22.5">
      <c r="A1995" s="140"/>
      <c r="B1995" s="141"/>
      <c r="C1995" s="140"/>
      <c r="D1995" s="137" t="s">
        <v>225</v>
      </c>
      <c r="E1995" s="142" t="s">
        <v>1</v>
      </c>
      <c r="F1995" s="143" t="s">
        <v>2594</v>
      </c>
      <c r="G1995" s="140"/>
      <c r="H1995" s="144">
        <v>16.308</v>
      </c>
      <c r="I1995" s="61"/>
      <c r="J1995" s="140"/>
      <c r="K1995" s="140"/>
      <c r="L1995" s="194"/>
      <c r="M1995" s="140"/>
      <c r="N1995" s="140"/>
      <c r="O1995" s="140"/>
      <c r="P1995" s="140"/>
      <c r="Q1995" s="140"/>
      <c r="R1995" s="140"/>
      <c r="S1995" s="140"/>
      <c r="T1995" s="140"/>
      <c r="U1995" s="140"/>
      <c r="V1995" s="140"/>
      <c r="W1995" s="231"/>
      <c r="AT1995" s="60" t="s">
        <v>225</v>
      </c>
      <c r="AU1995" s="60" t="s">
        <v>93</v>
      </c>
      <c r="AV1995" s="13" t="s">
        <v>93</v>
      </c>
      <c r="AW1995" s="13" t="s">
        <v>38</v>
      </c>
      <c r="AX1995" s="13" t="s">
        <v>83</v>
      </c>
      <c r="AY1995" s="60" t="s">
        <v>216</v>
      </c>
    </row>
    <row r="1996" spans="1:51" s="13" customFormat="1" ht="22.5">
      <c r="A1996" s="140"/>
      <c r="B1996" s="141"/>
      <c r="C1996" s="140"/>
      <c r="D1996" s="137" t="s">
        <v>225</v>
      </c>
      <c r="E1996" s="142" t="s">
        <v>1</v>
      </c>
      <c r="F1996" s="143" t="s">
        <v>2595</v>
      </c>
      <c r="G1996" s="140"/>
      <c r="H1996" s="144">
        <v>15.912</v>
      </c>
      <c r="I1996" s="61"/>
      <c r="J1996" s="140"/>
      <c r="K1996" s="140"/>
      <c r="L1996" s="194"/>
      <c r="M1996" s="140"/>
      <c r="N1996" s="140"/>
      <c r="O1996" s="140"/>
      <c r="P1996" s="140"/>
      <c r="Q1996" s="140"/>
      <c r="R1996" s="140"/>
      <c r="S1996" s="140"/>
      <c r="T1996" s="140"/>
      <c r="U1996" s="140"/>
      <c r="V1996" s="140"/>
      <c r="W1996" s="231"/>
      <c r="AT1996" s="60" t="s">
        <v>225</v>
      </c>
      <c r="AU1996" s="60" t="s">
        <v>93</v>
      </c>
      <c r="AV1996" s="13" t="s">
        <v>93</v>
      </c>
      <c r="AW1996" s="13" t="s">
        <v>38</v>
      </c>
      <c r="AX1996" s="13" t="s">
        <v>83</v>
      </c>
      <c r="AY1996" s="60" t="s">
        <v>216</v>
      </c>
    </row>
    <row r="1997" spans="1:51" s="13" customFormat="1" ht="22.5">
      <c r="A1997" s="140"/>
      <c r="B1997" s="141"/>
      <c r="C1997" s="140"/>
      <c r="D1997" s="137" t="s">
        <v>225</v>
      </c>
      <c r="E1997" s="142" t="s">
        <v>1</v>
      </c>
      <c r="F1997" s="143" t="s">
        <v>2596</v>
      </c>
      <c r="G1997" s="140"/>
      <c r="H1997" s="144">
        <v>16.308</v>
      </c>
      <c r="I1997" s="61"/>
      <c r="J1997" s="140"/>
      <c r="K1997" s="140"/>
      <c r="L1997" s="194"/>
      <c r="M1997" s="140"/>
      <c r="N1997" s="140"/>
      <c r="O1997" s="140"/>
      <c r="P1997" s="140"/>
      <c r="Q1997" s="140"/>
      <c r="R1997" s="140"/>
      <c r="S1997" s="140"/>
      <c r="T1997" s="140"/>
      <c r="U1997" s="140"/>
      <c r="V1997" s="140"/>
      <c r="W1997" s="231"/>
      <c r="AT1997" s="60" t="s">
        <v>225</v>
      </c>
      <c r="AU1997" s="60" t="s">
        <v>93</v>
      </c>
      <c r="AV1997" s="13" t="s">
        <v>93</v>
      </c>
      <c r="AW1997" s="13" t="s">
        <v>38</v>
      </c>
      <c r="AX1997" s="13" t="s">
        <v>83</v>
      </c>
      <c r="AY1997" s="60" t="s">
        <v>216</v>
      </c>
    </row>
    <row r="1998" spans="1:51" s="13" customFormat="1" ht="22.5">
      <c r="A1998" s="140"/>
      <c r="B1998" s="141"/>
      <c r="C1998" s="140"/>
      <c r="D1998" s="137" t="s">
        <v>225</v>
      </c>
      <c r="E1998" s="142" t="s">
        <v>1</v>
      </c>
      <c r="F1998" s="143" t="s">
        <v>2597</v>
      </c>
      <c r="G1998" s="140"/>
      <c r="H1998" s="144">
        <v>21.851</v>
      </c>
      <c r="I1998" s="61"/>
      <c r="J1998" s="140"/>
      <c r="K1998" s="140"/>
      <c r="L1998" s="194"/>
      <c r="M1998" s="140"/>
      <c r="N1998" s="140"/>
      <c r="O1998" s="140"/>
      <c r="P1998" s="140"/>
      <c r="Q1998" s="140"/>
      <c r="R1998" s="140"/>
      <c r="S1998" s="140"/>
      <c r="T1998" s="140"/>
      <c r="U1998" s="140"/>
      <c r="V1998" s="140"/>
      <c r="W1998" s="231"/>
      <c r="AT1998" s="60" t="s">
        <v>225</v>
      </c>
      <c r="AU1998" s="60" t="s">
        <v>93</v>
      </c>
      <c r="AV1998" s="13" t="s">
        <v>93</v>
      </c>
      <c r="AW1998" s="13" t="s">
        <v>38</v>
      </c>
      <c r="AX1998" s="13" t="s">
        <v>83</v>
      </c>
      <c r="AY1998" s="60" t="s">
        <v>216</v>
      </c>
    </row>
    <row r="1999" spans="1:51" s="13" customFormat="1" ht="22.5">
      <c r="A1999" s="140"/>
      <c r="B1999" s="141"/>
      <c r="C1999" s="140"/>
      <c r="D1999" s="137" t="s">
        <v>225</v>
      </c>
      <c r="E1999" s="142" t="s">
        <v>1</v>
      </c>
      <c r="F1999" s="143" t="s">
        <v>2598</v>
      </c>
      <c r="G1999" s="140"/>
      <c r="H1999" s="144">
        <v>14.228</v>
      </c>
      <c r="I1999" s="61"/>
      <c r="J1999" s="140"/>
      <c r="K1999" s="140"/>
      <c r="L1999" s="194"/>
      <c r="M1999" s="140"/>
      <c r="N1999" s="140"/>
      <c r="O1999" s="140"/>
      <c r="P1999" s="140"/>
      <c r="Q1999" s="140"/>
      <c r="R1999" s="140"/>
      <c r="S1999" s="140"/>
      <c r="T1999" s="140"/>
      <c r="U1999" s="140"/>
      <c r="V1999" s="140"/>
      <c r="W1999" s="231"/>
      <c r="AT1999" s="60" t="s">
        <v>225</v>
      </c>
      <c r="AU1999" s="60" t="s">
        <v>93</v>
      </c>
      <c r="AV1999" s="13" t="s">
        <v>93</v>
      </c>
      <c r="AW1999" s="13" t="s">
        <v>38</v>
      </c>
      <c r="AX1999" s="13" t="s">
        <v>83</v>
      </c>
      <c r="AY1999" s="60" t="s">
        <v>216</v>
      </c>
    </row>
    <row r="2000" spans="1:51" s="13" customFormat="1" ht="22.5">
      <c r="A2000" s="140"/>
      <c r="B2000" s="141"/>
      <c r="C2000" s="140"/>
      <c r="D2000" s="137" t="s">
        <v>225</v>
      </c>
      <c r="E2000" s="142" t="s">
        <v>1</v>
      </c>
      <c r="F2000" s="143" t="s">
        <v>2599</v>
      </c>
      <c r="G2000" s="140"/>
      <c r="H2000" s="144">
        <v>15.912</v>
      </c>
      <c r="I2000" s="61"/>
      <c r="J2000" s="140"/>
      <c r="K2000" s="140"/>
      <c r="L2000" s="194"/>
      <c r="M2000" s="140"/>
      <c r="N2000" s="140"/>
      <c r="O2000" s="140"/>
      <c r="P2000" s="140"/>
      <c r="Q2000" s="140"/>
      <c r="R2000" s="140"/>
      <c r="S2000" s="140"/>
      <c r="T2000" s="140"/>
      <c r="U2000" s="140"/>
      <c r="V2000" s="140"/>
      <c r="W2000" s="231"/>
      <c r="AT2000" s="60" t="s">
        <v>225</v>
      </c>
      <c r="AU2000" s="60" t="s">
        <v>93</v>
      </c>
      <c r="AV2000" s="13" t="s">
        <v>93</v>
      </c>
      <c r="AW2000" s="13" t="s">
        <v>38</v>
      </c>
      <c r="AX2000" s="13" t="s">
        <v>83</v>
      </c>
      <c r="AY2000" s="60" t="s">
        <v>216</v>
      </c>
    </row>
    <row r="2001" spans="1:51" s="13" customFormat="1" ht="22.5">
      <c r="A2001" s="140"/>
      <c r="B2001" s="141"/>
      <c r="C2001" s="140"/>
      <c r="D2001" s="137" t="s">
        <v>225</v>
      </c>
      <c r="E2001" s="142" t="s">
        <v>1</v>
      </c>
      <c r="F2001" s="143" t="s">
        <v>2600</v>
      </c>
      <c r="G2001" s="140"/>
      <c r="H2001" s="144">
        <v>14.387</v>
      </c>
      <c r="I2001" s="61"/>
      <c r="J2001" s="140"/>
      <c r="K2001" s="140"/>
      <c r="L2001" s="194"/>
      <c r="M2001" s="140"/>
      <c r="N2001" s="140"/>
      <c r="O2001" s="140"/>
      <c r="P2001" s="140"/>
      <c r="Q2001" s="140"/>
      <c r="R2001" s="140"/>
      <c r="S2001" s="140"/>
      <c r="T2001" s="140"/>
      <c r="U2001" s="140"/>
      <c r="V2001" s="140"/>
      <c r="W2001" s="231"/>
      <c r="AT2001" s="60" t="s">
        <v>225</v>
      </c>
      <c r="AU2001" s="60" t="s">
        <v>93</v>
      </c>
      <c r="AV2001" s="13" t="s">
        <v>93</v>
      </c>
      <c r="AW2001" s="13" t="s">
        <v>38</v>
      </c>
      <c r="AX2001" s="13" t="s">
        <v>83</v>
      </c>
      <c r="AY2001" s="60" t="s">
        <v>216</v>
      </c>
    </row>
    <row r="2002" spans="1:51" s="13" customFormat="1" ht="22.5">
      <c r="A2002" s="140"/>
      <c r="B2002" s="141"/>
      <c r="C2002" s="140"/>
      <c r="D2002" s="137" t="s">
        <v>225</v>
      </c>
      <c r="E2002" s="142" t="s">
        <v>1</v>
      </c>
      <c r="F2002" s="143" t="s">
        <v>2601</v>
      </c>
      <c r="G2002" s="140"/>
      <c r="H2002" s="144">
        <v>32.115</v>
      </c>
      <c r="I2002" s="61"/>
      <c r="J2002" s="140"/>
      <c r="K2002" s="140"/>
      <c r="L2002" s="194"/>
      <c r="M2002" s="140"/>
      <c r="N2002" s="140"/>
      <c r="O2002" s="140"/>
      <c r="P2002" s="140"/>
      <c r="Q2002" s="140"/>
      <c r="R2002" s="140"/>
      <c r="S2002" s="140"/>
      <c r="T2002" s="140"/>
      <c r="U2002" s="140"/>
      <c r="V2002" s="140"/>
      <c r="W2002" s="231"/>
      <c r="AT2002" s="60" t="s">
        <v>225</v>
      </c>
      <c r="AU2002" s="60" t="s">
        <v>93</v>
      </c>
      <c r="AV2002" s="13" t="s">
        <v>93</v>
      </c>
      <c r="AW2002" s="13" t="s">
        <v>38</v>
      </c>
      <c r="AX2002" s="13" t="s">
        <v>83</v>
      </c>
      <c r="AY2002" s="60" t="s">
        <v>216</v>
      </c>
    </row>
    <row r="2003" spans="1:51" s="13" customFormat="1" ht="22.5">
      <c r="A2003" s="140"/>
      <c r="B2003" s="141"/>
      <c r="C2003" s="140"/>
      <c r="D2003" s="137" t="s">
        <v>225</v>
      </c>
      <c r="E2003" s="142" t="s">
        <v>1</v>
      </c>
      <c r="F2003" s="143" t="s">
        <v>2602</v>
      </c>
      <c r="G2003" s="140"/>
      <c r="H2003" s="144">
        <v>14.167</v>
      </c>
      <c r="I2003" s="61"/>
      <c r="J2003" s="140"/>
      <c r="K2003" s="140"/>
      <c r="L2003" s="194"/>
      <c r="M2003" s="140"/>
      <c r="N2003" s="140"/>
      <c r="O2003" s="140"/>
      <c r="P2003" s="140"/>
      <c r="Q2003" s="140"/>
      <c r="R2003" s="140"/>
      <c r="S2003" s="140"/>
      <c r="T2003" s="140"/>
      <c r="U2003" s="140"/>
      <c r="V2003" s="140"/>
      <c r="W2003" s="231"/>
      <c r="AT2003" s="60" t="s">
        <v>225</v>
      </c>
      <c r="AU2003" s="60" t="s">
        <v>93</v>
      </c>
      <c r="AV2003" s="13" t="s">
        <v>93</v>
      </c>
      <c r="AW2003" s="13" t="s">
        <v>38</v>
      </c>
      <c r="AX2003" s="13" t="s">
        <v>83</v>
      </c>
      <c r="AY2003" s="60" t="s">
        <v>216</v>
      </c>
    </row>
    <row r="2004" spans="1:51" s="13" customFormat="1" ht="22.5">
      <c r="A2004" s="140"/>
      <c r="B2004" s="141"/>
      <c r="C2004" s="140"/>
      <c r="D2004" s="137" t="s">
        <v>225</v>
      </c>
      <c r="E2004" s="142" t="s">
        <v>1</v>
      </c>
      <c r="F2004" s="143" t="s">
        <v>2603</v>
      </c>
      <c r="G2004" s="140"/>
      <c r="H2004" s="144">
        <v>31.895</v>
      </c>
      <c r="I2004" s="61"/>
      <c r="J2004" s="140"/>
      <c r="K2004" s="140"/>
      <c r="L2004" s="194"/>
      <c r="M2004" s="140"/>
      <c r="N2004" s="140"/>
      <c r="O2004" s="140"/>
      <c r="P2004" s="140"/>
      <c r="Q2004" s="140"/>
      <c r="R2004" s="140"/>
      <c r="S2004" s="140"/>
      <c r="T2004" s="140"/>
      <c r="U2004" s="140"/>
      <c r="V2004" s="140"/>
      <c r="W2004" s="231"/>
      <c r="AT2004" s="60" t="s">
        <v>225</v>
      </c>
      <c r="AU2004" s="60" t="s">
        <v>93</v>
      </c>
      <c r="AV2004" s="13" t="s">
        <v>93</v>
      </c>
      <c r="AW2004" s="13" t="s">
        <v>38</v>
      </c>
      <c r="AX2004" s="13" t="s">
        <v>83</v>
      </c>
      <c r="AY2004" s="60" t="s">
        <v>216</v>
      </c>
    </row>
    <row r="2005" spans="1:51" s="13" customFormat="1" ht="22.5">
      <c r="A2005" s="140"/>
      <c r="B2005" s="141"/>
      <c r="C2005" s="140"/>
      <c r="D2005" s="137" t="s">
        <v>225</v>
      </c>
      <c r="E2005" s="142" t="s">
        <v>1</v>
      </c>
      <c r="F2005" s="143" t="s">
        <v>2604</v>
      </c>
      <c r="G2005" s="140"/>
      <c r="H2005" s="144">
        <v>17.592</v>
      </c>
      <c r="I2005" s="61"/>
      <c r="J2005" s="140"/>
      <c r="K2005" s="140"/>
      <c r="L2005" s="194"/>
      <c r="M2005" s="140"/>
      <c r="N2005" s="140"/>
      <c r="O2005" s="140"/>
      <c r="P2005" s="140"/>
      <c r="Q2005" s="140"/>
      <c r="R2005" s="140"/>
      <c r="S2005" s="140"/>
      <c r="T2005" s="140"/>
      <c r="U2005" s="140"/>
      <c r="V2005" s="140"/>
      <c r="W2005" s="231"/>
      <c r="AT2005" s="60" t="s">
        <v>225</v>
      </c>
      <c r="AU2005" s="60" t="s">
        <v>93</v>
      </c>
      <c r="AV2005" s="13" t="s">
        <v>93</v>
      </c>
      <c r="AW2005" s="13" t="s">
        <v>38</v>
      </c>
      <c r="AX2005" s="13" t="s">
        <v>83</v>
      </c>
      <c r="AY2005" s="60" t="s">
        <v>216</v>
      </c>
    </row>
    <row r="2006" spans="1:51" s="13" customFormat="1" ht="33.75">
      <c r="A2006" s="140"/>
      <c r="B2006" s="141"/>
      <c r="C2006" s="140"/>
      <c r="D2006" s="137" t="s">
        <v>225</v>
      </c>
      <c r="E2006" s="142" t="s">
        <v>1</v>
      </c>
      <c r="F2006" s="143" t="s">
        <v>2605</v>
      </c>
      <c r="G2006" s="140"/>
      <c r="H2006" s="144">
        <v>72.898</v>
      </c>
      <c r="I2006" s="61"/>
      <c r="J2006" s="140"/>
      <c r="K2006" s="140"/>
      <c r="L2006" s="194"/>
      <c r="M2006" s="140"/>
      <c r="N2006" s="140"/>
      <c r="O2006" s="140"/>
      <c r="P2006" s="140"/>
      <c r="Q2006" s="140"/>
      <c r="R2006" s="140"/>
      <c r="S2006" s="140"/>
      <c r="T2006" s="140"/>
      <c r="U2006" s="140"/>
      <c r="V2006" s="140"/>
      <c r="W2006" s="231"/>
      <c r="AT2006" s="60" t="s">
        <v>225</v>
      </c>
      <c r="AU2006" s="60" t="s">
        <v>93</v>
      </c>
      <c r="AV2006" s="13" t="s">
        <v>93</v>
      </c>
      <c r="AW2006" s="13" t="s">
        <v>38</v>
      </c>
      <c r="AX2006" s="13" t="s">
        <v>83</v>
      </c>
      <c r="AY2006" s="60" t="s">
        <v>216</v>
      </c>
    </row>
    <row r="2007" spans="1:51" s="13" customFormat="1" ht="22.5">
      <c r="A2007" s="140"/>
      <c r="B2007" s="141"/>
      <c r="C2007" s="140"/>
      <c r="D2007" s="137" t="s">
        <v>225</v>
      </c>
      <c r="E2007" s="142" t="s">
        <v>1</v>
      </c>
      <c r="F2007" s="143" t="s">
        <v>2606</v>
      </c>
      <c r="G2007" s="140"/>
      <c r="H2007" s="144">
        <v>21.539</v>
      </c>
      <c r="I2007" s="61"/>
      <c r="J2007" s="140"/>
      <c r="K2007" s="140"/>
      <c r="L2007" s="194"/>
      <c r="M2007" s="140"/>
      <c r="N2007" s="140"/>
      <c r="O2007" s="140"/>
      <c r="P2007" s="140"/>
      <c r="Q2007" s="140"/>
      <c r="R2007" s="140"/>
      <c r="S2007" s="140"/>
      <c r="T2007" s="140"/>
      <c r="U2007" s="140"/>
      <c r="V2007" s="140"/>
      <c r="W2007" s="231"/>
      <c r="AT2007" s="60" t="s">
        <v>225</v>
      </c>
      <c r="AU2007" s="60" t="s">
        <v>93</v>
      </c>
      <c r="AV2007" s="13" t="s">
        <v>93</v>
      </c>
      <c r="AW2007" s="13" t="s">
        <v>38</v>
      </c>
      <c r="AX2007" s="13" t="s">
        <v>83</v>
      </c>
      <c r="AY2007" s="60" t="s">
        <v>216</v>
      </c>
    </row>
    <row r="2008" spans="1:51" s="14" customFormat="1" ht="12">
      <c r="A2008" s="145"/>
      <c r="B2008" s="146"/>
      <c r="C2008" s="145"/>
      <c r="D2008" s="137" t="s">
        <v>225</v>
      </c>
      <c r="E2008" s="147" t="s">
        <v>112</v>
      </c>
      <c r="F2008" s="148" t="s">
        <v>229</v>
      </c>
      <c r="G2008" s="145"/>
      <c r="H2008" s="149">
        <v>430.736</v>
      </c>
      <c r="I2008" s="63"/>
      <c r="J2008" s="145"/>
      <c r="K2008" s="145"/>
      <c r="L2008" s="200"/>
      <c r="M2008" s="145"/>
      <c r="N2008" s="145"/>
      <c r="O2008" s="145"/>
      <c r="P2008" s="145"/>
      <c r="Q2008" s="145"/>
      <c r="R2008" s="145"/>
      <c r="S2008" s="145"/>
      <c r="T2008" s="145"/>
      <c r="U2008" s="145"/>
      <c r="V2008" s="145"/>
      <c r="W2008" s="235"/>
      <c r="AT2008" s="62" t="s">
        <v>225</v>
      </c>
      <c r="AU2008" s="62" t="s">
        <v>93</v>
      </c>
      <c r="AV2008" s="14" t="s">
        <v>223</v>
      </c>
      <c r="AW2008" s="14" t="s">
        <v>38</v>
      </c>
      <c r="AX2008" s="14" t="s">
        <v>91</v>
      </c>
      <c r="AY2008" s="62" t="s">
        <v>216</v>
      </c>
    </row>
    <row r="2009" spans="1:65" s="2" customFormat="1" ht="24.2" customHeight="1">
      <c r="A2009" s="83"/>
      <c r="B2009" s="84"/>
      <c r="C2009" s="130" t="s">
        <v>2607</v>
      </c>
      <c r="D2009" s="130" t="s">
        <v>218</v>
      </c>
      <c r="E2009" s="131" t="s">
        <v>2608</v>
      </c>
      <c r="F2009" s="132" t="s">
        <v>2609</v>
      </c>
      <c r="G2009" s="133" t="s">
        <v>237</v>
      </c>
      <c r="H2009" s="134">
        <v>96.54</v>
      </c>
      <c r="I2009" s="57"/>
      <c r="J2009" s="187">
        <f>ROUND(I2009*H2009,2)</f>
        <v>0</v>
      </c>
      <c r="K2009" s="132" t="s">
        <v>222</v>
      </c>
      <c r="L2009" s="188">
        <f>J2009</f>
        <v>0</v>
      </c>
      <c r="M2009" s="217"/>
      <c r="N2009" s="217"/>
      <c r="O2009" s="217"/>
      <c r="P2009" s="217"/>
      <c r="Q2009" s="217"/>
      <c r="R2009" s="217"/>
      <c r="S2009" s="217"/>
      <c r="T2009" s="217"/>
      <c r="U2009" s="217"/>
      <c r="V2009" s="217"/>
      <c r="W2009" s="249"/>
      <c r="X2009" s="26"/>
      <c r="Y2009" s="26"/>
      <c r="Z2009" s="26"/>
      <c r="AA2009" s="26"/>
      <c r="AB2009" s="26"/>
      <c r="AC2009" s="26"/>
      <c r="AD2009" s="26"/>
      <c r="AE2009" s="26"/>
      <c r="AR2009" s="58" t="s">
        <v>312</v>
      </c>
      <c r="AT2009" s="58" t="s">
        <v>218</v>
      </c>
      <c r="AU2009" s="58" t="s">
        <v>93</v>
      </c>
      <c r="AY2009" s="18" t="s">
        <v>216</v>
      </c>
      <c r="BE2009" s="59">
        <f>IF(N2009="základní",J2009,0)</f>
        <v>0</v>
      </c>
      <c r="BF2009" s="59">
        <f>IF(N2009="snížená",J2009,0)</f>
        <v>0</v>
      </c>
      <c r="BG2009" s="59">
        <f>IF(N2009="zákl. přenesená",J2009,0)</f>
        <v>0</v>
      </c>
      <c r="BH2009" s="59">
        <f>IF(N2009="sníž. přenesená",J2009,0)</f>
        <v>0</v>
      </c>
      <c r="BI2009" s="59">
        <f>IF(N2009="nulová",J2009,0)</f>
        <v>0</v>
      </c>
      <c r="BJ2009" s="18" t="s">
        <v>91</v>
      </c>
      <c r="BK2009" s="59">
        <f>ROUND(I2009*H2009,2)</f>
        <v>0</v>
      </c>
      <c r="BL2009" s="18" t="s">
        <v>312</v>
      </c>
      <c r="BM2009" s="58" t="s">
        <v>2610</v>
      </c>
    </row>
    <row r="2010" spans="1:51" s="13" customFormat="1" ht="12">
      <c r="A2010" s="140"/>
      <c r="B2010" s="141"/>
      <c r="C2010" s="140"/>
      <c r="D2010" s="137" t="s">
        <v>225</v>
      </c>
      <c r="E2010" s="142" t="s">
        <v>1</v>
      </c>
      <c r="F2010" s="143" t="s">
        <v>2611</v>
      </c>
      <c r="G2010" s="140"/>
      <c r="H2010" s="144">
        <v>4.8</v>
      </c>
      <c r="I2010" s="61"/>
      <c r="J2010" s="140"/>
      <c r="K2010" s="140"/>
      <c r="L2010" s="194"/>
      <c r="M2010" s="140"/>
      <c r="N2010" s="140"/>
      <c r="O2010" s="140"/>
      <c r="P2010" s="140"/>
      <c r="Q2010" s="140"/>
      <c r="R2010" s="140"/>
      <c r="S2010" s="140"/>
      <c r="T2010" s="140"/>
      <c r="U2010" s="140"/>
      <c r="V2010" s="140"/>
      <c r="W2010" s="231"/>
      <c r="AT2010" s="60" t="s">
        <v>225</v>
      </c>
      <c r="AU2010" s="60" t="s">
        <v>93</v>
      </c>
      <c r="AV2010" s="13" t="s">
        <v>93</v>
      </c>
      <c r="AW2010" s="13" t="s">
        <v>38</v>
      </c>
      <c r="AX2010" s="13" t="s">
        <v>83</v>
      </c>
      <c r="AY2010" s="60" t="s">
        <v>216</v>
      </c>
    </row>
    <row r="2011" spans="1:51" s="13" customFormat="1" ht="12">
      <c r="A2011" s="140"/>
      <c r="B2011" s="141"/>
      <c r="C2011" s="140"/>
      <c r="D2011" s="137" t="s">
        <v>225</v>
      </c>
      <c r="E2011" s="142" t="s">
        <v>1</v>
      </c>
      <c r="F2011" s="143" t="s">
        <v>2612</v>
      </c>
      <c r="G2011" s="140"/>
      <c r="H2011" s="144">
        <v>6</v>
      </c>
      <c r="I2011" s="61"/>
      <c r="J2011" s="140"/>
      <c r="K2011" s="140"/>
      <c r="L2011" s="194"/>
      <c r="M2011" s="140"/>
      <c r="N2011" s="140"/>
      <c r="O2011" s="140"/>
      <c r="P2011" s="140"/>
      <c r="Q2011" s="140"/>
      <c r="R2011" s="140"/>
      <c r="S2011" s="140"/>
      <c r="T2011" s="140"/>
      <c r="U2011" s="140"/>
      <c r="V2011" s="140"/>
      <c r="W2011" s="231"/>
      <c r="AT2011" s="60" t="s">
        <v>225</v>
      </c>
      <c r="AU2011" s="60" t="s">
        <v>93</v>
      </c>
      <c r="AV2011" s="13" t="s">
        <v>93</v>
      </c>
      <c r="AW2011" s="13" t="s">
        <v>38</v>
      </c>
      <c r="AX2011" s="13" t="s">
        <v>83</v>
      </c>
      <c r="AY2011" s="60" t="s">
        <v>216</v>
      </c>
    </row>
    <row r="2012" spans="1:51" s="13" customFormat="1" ht="12">
      <c r="A2012" s="140"/>
      <c r="B2012" s="141"/>
      <c r="C2012" s="140"/>
      <c r="D2012" s="137" t="s">
        <v>225</v>
      </c>
      <c r="E2012" s="142" t="s">
        <v>1</v>
      </c>
      <c r="F2012" s="143" t="s">
        <v>2613</v>
      </c>
      <c r="G2012" s="140"/>
      <c r="H2012" s="144">
        <v>7.2</v>
      </c>
      <c r="I2012" s="61"/>
      <c r="J2012" s="140"/>
      <c r="K2012" s="140"/>
      <c r="L2012" s="194"/>
      <c r="M2012" s="140"/>
      <c r="N2012" s="140"/>
      <c r="O2012" s="140"/>
      <c r="P2012" s="140"/>
      <c r="Q2012" s="140"/>
      <c r="R2012" s="140"/>
      <c r="S2012" s="140"/>
      <c r="T2012" s="140"/>
      <c r="U2012" s="140"/>
      <c r="V2012" s="140"/>
      <c r="W2012" s="231"/>
      <c r="AT2012" s="60" t="s">
        <v>225</v>
      </c>
      <c r="AU2012" s="60" t="s">
        <v>93</v>
      </c>
      <c r="AV2012" s="13" t="s">
        <v>93</v>
      </c>
      <c r="AW2012" s="13" t="s">
        <v>38</v>
      </c>
      <c r="AX2012" s="13" t="s">
        <v>83</v>
      </c>
      <c r="AY2012" s="60" t="s">
        <v>216</v>
      </c>
    </row>
    <row r="2013" spans="1:51" s="13" customFormat="1" ht="12">
      <c r="A2013" s="140"/>
      <c r="B2013" s="141"/>
      <c r="C2013" s="140"/>
      <c r="D2013" s="137" t="s">
        <v>225</v>
      </c>
      <c r="E2013" s="142" t="s">
        <v>1</v>
      </c>
      <c r="F2013" s="143" t="s">
        <v>2614</v>
      </c>
      <c r="G2013" s="140"/>
      <c r="H2013" s="144">
        <v>4.8</v>
      </c>
      <c r="I2013" s="61"/>
      <c r="J2013" s="140"/>
      <c r="K2013" s="140"/>
      <c r="L2013" s="194"/>
      <c r="M2013" s="140"/>
      <c r="N2013" s="140"/>
      <c r="O2013" s="140"/>
      <c r="P2013" s="140"/>
      <c r="Q2013" s="140"/>
      <c r="R2013" s="140"/>
      <c r="S2013" s="140"/>
      <c r="T2013" s="140"/>
      <c r="U2013" s="140"/>
      <c r="V2013" s="140"/>
      <c r="W2013" s="231"/>
      <c r="AT2013" s="60" t="s">
        <v>225</v>
      </c>
      <c r="AU2013" s="60" t="s">
        <v>93</v>
      </c>
      <c r="AV2013" s="13" t="s">
        <v>93</v>
      </c>
      <c r="AW2013" s="13" t="s">
        <v>38</v>
      </c>
      <c r="AX2013" s="13" t="s">
        <v>83</v>
      </c>
      <c r="AY2013" s="60" t="s">
        <v>216</v>
      </c>
    </row>
    <row r="2014" spans="1:51" s="13" customFormat="1" ht="12">
      <c r="A2014" s="140"/>
      <c r="B2014" s="141"/>
      <c r="C2014" s="140"/>
      <c r="D2014" s="137" t="s">
        <v>225</v>
      </c>
      <c r="E2014" s="142" t="s">
        <v>1</v>
      </c>
      <c r="F2014" s="143" t="s">
        <v>2615</v>
      </c>
      <c r="G2014" s="140"/>
      <c r="H2014" s="144">
        <v>4</v>
      </c>
      <c r="I2014" s="61"/>
      <c r="J2014" s="140"/>
      <c r="K2014" s="140"/>
      <c r="L2014" s="194"/>
      <c r="M2014" s="140"/>
      <c r="N2014" s="140"/>
      <c r="O2014" s="140"/>
      <c r="P2014" s="140"/>
      <c r="Q2014" s="140"/>
      <c r="R2014" s="140"/>
      <c r="S2014" s="140"/>
      <c r="T2014" s="140"/>
      <c r="U2014" s="140"/>
      <c r="V2014" s="140"/>
      <c r="W2014" s="231"/>
      <c r="AT2014" s="60" t="s">
        <v>225</v>
      </c>
      <c r="AU2014" s="60" t="s">
        <v>93</v>
      </c>
      <c r="AV2014" s="13" t="s">
        <v>93</v>
      </c>
      <c r="AW2014" s="13" t="s">
        <v>38</v>
      </c>
      <c r="AX2014" s="13" t="s">
        <v>83</v>
      </c>
      <c r="AY2014" s="60" t="s">
        <v>216</v>
      </c>
    </row>
    <row r="2015" spans="1:51" s="13" customFormat="1" ht="12">
      <c r="A2015" s="140"/>
      <c r="B2015" s="141"/>
      <c r="C2015" s="140"/>
      <c r="D2015" s="137" t="s">
        <v>225</v>
      </c>
      <c r="E2015" s="142" t="s">
        <v>1</v>
      </c>
      <c r="F2015" s="143" t="s">
        <v>2616</v>
      </c>
      <c r="G2015" s="140"/>
      <c r="H2015" s="144">
        <v>6</v>
      </c>
      <c r="I2015" s="61"/>
      <c r="J2015" s="140"/>
      <c r="K2015" s="140"/>
      <c r="L2015" s="194"/>
      <c r="M2015" s="140"/>
      <c r="N2015" s="140"/>
      <c r="O2015" s="140"/>
      <c r="P2015" s="140"/>
      <c r="Q2015" s="140"/>
      <c r="R2015" s="140"/>
      <c r="S2015" s="140"/>
      <c r="T2015" s="140"/>
      <c r="U2015" s="140"/>
      <c r="V2015" s="140"/>
      <c r="W2015" s="231"/>
      <c r="AT2015" s="60" t="s">
        <v>225</v>
      </c>
      <c r="AU2015" s="60" t="s">
        <v>93</v>
      </c>
      <c r="AV2015" s="13" t="s">
        <v>93</v>
      </c>
      <c r="AW2015" s="13" t="s">
        <v>38</v>
      </c>
      <c r="AX2015" s="13" t="s">
        <v>83</v>
      </c>
      <c r="AY2015" s="60" t="s">
        <v>216</v>
      </c>
    </row>
    <row r="2016" spans="1:51" s="13" customFormat="1" ht="12">
      <c r="A2016" s="140"/>
      <c r="B2016" s="141"/>
      <c r="C2016" s="140"/>
      <c r="D2016" s="137" t="s">
        <v>225</v>
      </c>
      <c r="E2016" s="142" t="s">
        <v>1</v>
      </c>
      <c r="F2016" s="143" t="s">
        <v>2617</v>
      </c>
      <c r="G2016" s="140"/>
      <c r="H2016" s="144">
        <v>8.7</v>
      </c>
      <c r="I2016" s="61"/>
      <c r="J2016" s="140"/>
      <c r="K2016" s="140"/>
      <c r="L2016" s="194"/>
      <c r="M2016" s="140"/>
      <c r="N2016" s="140"/>
      <c r="O2016" s="140"/>
      <c r="P2016" s="140"/>
      <c r="Q2016" s="140"/>
      <c r="R2016" s="140"/>
      <c r="S2016" s="140"/>
      <c r="T2016" s="140"/>
      <c r="U2016" s="140"/>
      <c r="V2016" s="140"/>
      <c r="W2016" s="231"/>
      <c r="AT2016" s="60" t="s">
        <v>225</v>
      </c>
      <c r="AU2016" s="60" t="s">
        <v>93</v>
      </c>
      <c r="AV2016" s="13" t="s">
        <v>93</v>
      </c>
      <c r="AW2016" s="13" t="s">
        <v>38</v>
      </c>
      <c r="AX2016" s="13" t="s">
        <v>83</v>
      </c>
      <c r="AY2016" s="60" t="s">
        <v>216</v>
      </c>
    </row>
    <row r="2017" spans="1:51" s="13" customFormat="1" ht="12">
      <c r="A2017" s="140"/>
      <c r="B2017" s="141"/>
      <c r="C2017" s="140"/>
      <c r="D2017" s="137" t="s">
        <v>225</v>
      </c>
      <c r="E2017" s="142" t="s">
        <v>1</v>
      </c>
      <c r="F2017" s="143" t="s">
        <v>2618</v>
      </c>
      <c r="G2017" s="140"/>
      <c r="H2017" s="144">
        <v>4.8</v>
      </c>
      <c r="I2017" s="61"/>
      <c r="J2017" s="140"/>
      <c r="K2017" s="140"/>
      <c r="L2017" s="194"/>
      <c r="M2017" s="140"/>
      <c r="N2017" s="140"/>
      <c r="O2017" s="140"/>
      <c r="P2017" s="140"/>
      <c r="Q2017" s="140"/>
      <c r="R2017" s="140"/>
      <c r="S2017" s="140"/>
      <c r="T2017" s="140"/>
      <c r="U2017" s="140"/>
      <c r="V2017" s="140"/>
      <c r="W2017" s="231"/>
      <c r="AT2017" s="60" t="s">
        <v>225</v>
      </c>
      <c r="AU2017" s="60" t="s">
        <v>93</v>
      </c>
      <c r="AV2017" s="13" t="s">
        <v>93</v>
      </c>
      <c r="AW2017" s="13" t="s">
        <v>38</v>
      </c>
      <c r="AX2017" s="13" t="s">
        <v>83</v>
      </c>
      <c r="AY2017" s="60" t="s">
        <v>216</v>
      </c>
    </row>
    <row r="2018" spans="1:51" s="13" customFormat="1" ht="12">
      <c r="A2018" s="140"/>
      <c r="B2018" s="141"/>
      <c r="C2018" s="140"/>
      <c r="D2018" s="137" t="s">
        <v>225</v>
      </c>
      <c r="E2018" s="142" t="s">
        <v>1</v>
      </c>
      <c r="F2018" s="143" t="s">
        <v>2619</v>
      </c>
      <c r="G2018" s="140"/>
      <c r="H2018" s="144">
        <v>4.8</v>
      </c>
      <c r="I2018" s="61"/>
      <c r="J2018" s="140"/>
      <c r="K2018" s="140"/>
      <c r="L2018" s="194"/>
      <c r="M2018" s="140"/>
      <c r="N2018" s="140"/>
      <c r="O2018" s="140"/>
      <c r="P2018" s="140"/>
      <c r="Q2018" s="140"/>
      <c r="R2018" s="140"/>
      <c r="S2018" s="140"/>
      <c r="T2018" s="140"/>
      <c r="U2018" s="140"/>
      <c r="V2018" s="140"/>
      <c r="W2018" s="231"/>
      <c r="AT2018" s="60" t="s">
        <v>225</v>
      </c>
      <c r="AU2018" s="60" t="s">
        <v>93</v>
      </c>
      <c r="AV2018" s="13" t="s">
        <v>93</v>
      </c>
      <c r="AW2018" s="13" t="s">
        <v>38</v>
      </c>
      <c r="AX2018" s="13" t="s">
        <v>83</v>
      </c>
      <c r="AY2018" s="60" t="s">
        <v>216</v>
      </c>
    </row>
    <row r="2019" spans="1:51" s="13" customFormat="1" ht="12">
      <c r="A2019" s="140"/>
      <c r="B2019" s="141"/>
      <c r="C2019" s="140"/>
      <c r="D2019" s="137" t="s">
        <v>225</v>
      </c>
      <c r="E2019" s="142" t="s">
        <v>1</v>
      </c>
      <c r="F2019" s="143" t="s">
        <v>2620</v>
      </c>
      <c r="G2019" s="140"/>
      <c r="H2019" s="144">
        <v>4.8</v>
      </c>
      <c r="I2019" s="61"/>
      <c r="J2019" s="140"/>
      <c r="K2019" s="140"/>
      <c r="L2019" s="194"/>
      <c r="M2019" s="140"/>
      <c r="N2019" s="140"/>
      <c r="O2019" s="140"/>
      <c r="P2019" s="140"/>
      <c r="Q2019" s="140"/>
      <c r="R2019" s="140"/>
      <c r="S2019" s="140"/>
      <c r="T2019" s="140"/>
      <c r="U2019" s="140"/>
      <c r="V2019" s="140"/>
      <c r="W2019" s="231"/>
      <c r="AT2019" s="60" t="s">
        <v>225</v>
      </c>
      <c r="AU2019" s="60" t="s">
        <v>93</v>
      </c>
      <c r="AV2019" s="13" t="s">
        <v>93</v>
      </c>
      <c r="AW2019" s="13" t="s">
        <v>38</v>
      </c>
      <c r="AX2019" s="13" t="s">
        <v>83</v>
      </c>
      <c r="AY2019" s="60" t="s">
        <v>216</v>
      </c>
    </row>
    <row r="2020" spans="1:51" s="13" customFormat="1" ht="12">
      <c r="A2020" s="140"/>
      <c r="B2020" s="141"/>
      <c r="C2020" s="140"/>
      <c r="D2020" s="137" t="s">
        <v>225</v>
      </c>
      <c r="E2020" s="142" t="s">
        <v>1</v>
      </c>
      <c r="F2020" s="143" t="s">
        <v>2621</v>
      </c>
      <c r="G2020" s="140"/>
      <c r="H2020" s="144">
        <v>4.8</v>
      </c>
      <c r="I2020" s="61"/>
      <c r="J2020" s="140"/>
      <c r="K2020" s="140"/>
      <c r="L2020" s="194"/>
      <c r="M2020" s="140"/>
      <c r="N2020" s="140"/>
      <c r="O2020" s="140"/>
      <c r="P2020" s="140"/>
      <c r="Q2020" s="140"/>
      <c r="R2020" s="140"/>
      <c r="S2020" s="140"/>
      <c r="T2020" s="140"/>
      <c r="U2020" s="140"/>
      <c r="V2020" s="140"/>
      <c r="W2020" s="231"/>
      <c r="AT2020" s="60" t="s">
        <v>225</v>
      </c>
      <c r="AU2020" s="60" t="s">
        <v>93</v>
      </c>
      <c r="AV2020" s="13" t="s">
        <v>93</v>
      </c>
      <c r="AW2020" s="13" t="s">
        <v>38</v>
      </c>
      <c r="AX2020" s="13" t="s">
        <v>83</v>
      </c>
      <c r="AY2020" s="60" t="s">
        <v>216</v>
      </c>
    </row>
    <row r="2021" spans="1:51" s="13" customFormat="1" ht="12">
      <c r="A2021" s="140"/>
      <c r="B2021" s="141"/>
      <c r="C2021" s="140"/>
      <c r="D2021" s="137" t="s">
        <v>225</v>
      </c>
      <c r="E2021" s="142" t="s">
        <v>1</v>
      </c>
      <c r="F2021" s="143" t="s">
        <v>2622</v>
      </c>
      <c r="G2021" s="140"/>
      <c r="H2021" s="144">
        <v>4.8</v>
      </c>
      <c r="I2021" s="61"/>
      <c r="J2021" s="140"/>
      <c r="K2021" s="140"/>
      <c r="L2021" s="194"/>
      <c r="M2021" s="140"/>
      <c r="N2021" s="140"/>
      <c r="O2021" s="140"/>
      <c r="P2021" s="140"/>
      <c r="Q2021" s="140"/>
      <c r="R2021" s="140"/>
      <c r="S2021" s="140"/>
      <c r="T2021" s="140"/>
      <c r="U2021" s="140"/>
      <c r="V2021" s="140"/>
      <c r="W2021" s="231"/>
      <c r="AT2021" s="60" t="s">
        <v>225</v>
      </c>
      <c r="AU2021" s="60" t="s">
        <v>93</v>
      </c>
      <c r="AV2021" s="13" t="s">
        <v>93</v>
      </c>
      <c r="AW2021" s="13" t="s">
        <v>38</v>
      </c>
      <c r="AX2021" s="13" t="s">
        <v>83</v>
      </c>
      <c r="AY2021" s="60" t="s">
        <v>216</v>
      </c>
    </row>
    <row r="2022" spans="1:51" s="13" customFormat="1" ht="12">
      <c r="A2022" s="140"/>
      <c r="B2022" s="141"/>
      <c r="C2022" s="140"/>
      <c r="D2022" s="137" t="s">
        <v>225</v>
      </c>
      <c r="E2022" s="142" t="s">
        <v>1</v>
      </c>
      <c r="F2022" s="143" t="s">
        <v>2623</v>
      </c>
      <c r="G2022" s="140"/>
      <c r="H2022" s="144">
        <v>5.6</v>
      </c>
      <c r="I2022" s="61"/>
      <c r="J2022" s="140"/>
      <c r="K2022" s="140"/>
      <c r="L2022" s="194"/>
      <c r="M2022" s="140"/>
      <c r="N2022" s="140"/>
      <c r="O2022" s="140"/>
      <c r="P2022" s="140"/>
      <c r="Q2022" s="140"/>
      <c r="R2022" s="140"/>
      <c r="S2022" s="140"/>
      <c r="T2022" s="140"/>
      <c r="U2022" s="140"/>
      <c r="V2022" s="140"/>
      <c r="W2022" s="231"/>
      <c r="AT2022" s="60" t="s">
        <v>225</v>
      </c>
      <c r="AU2022" s="60" t="s">
        <v>93</v>
      </c>
      <c r="AV2022" s="13" t="s">
        <v>93</v>
      </c>
      <c r="AW2022" s="13" t="s">
        <v>38</v>
      </c>
      <c r="AX2022" s="13" t="s">
        <v>83</v>
      </c>
      <c r="AY2022" s="60" t="s">
        <v>216</v>
      </c>
    </row>
    <row r="2023" spans="1:51" s="13" customFormat="1" ht="12">
      <c r="A2023" s="140"/>
      <c r="B2023" s="141"/>
      <c r="C2023" s="140"/>
      <c r="D2023" s="137" t="s">
        <v>225</v>
      </c>
      <c r="E2023" s="142" t="s">
        <v>1</v>
      </c>
      <c r="F2023" s="143" t="s">
        <v>2624</v>
      </c>
      <c r="G2023" s="140"/>
      <c r="H2023" s="144">
        <v>4.8</v>
      </c>
      <c r="I2023" s="61"/>
      <c r="J2023" s="140"/>
      <c r="K2023" s="140"/>
      <c r="L2023" s="194"/>
      <c r="M2023" s="140"/>
      <c r="N2023" s="140"/>
      <c r="O2023" s="140"/>
      <c r="P2023" s="140"/>
      <c r="Q2023" s="140"/>
      <c r="R2023" s="140"/>
      <c r="S2023" s="140"/>
      <c r="T2023" s="140"/>
      <c r="U2023" s="140"/>
      <c r="V2023" s="140"/>
      <c r="W2023" s="231"/>
      <c r="AT2023" s="60" t="s">
        <v>225</v>
      </c>
      <c r="AU2023" s="60" t="s">
        <v>93</v>
      </c>
      <c r="AV2023" s="13" t="s">
        <v>93</v>
      </c>
      <c r="AW2023" s="13" t="s">
        <v>38</v>
      </c>
      <c r="AX2023" s="13" t="s">
        <v>83</v>
      </c>
      <c r="AY2023" s="60" t="s">
        <v>216</v>
      </c>
    </row>
    <row r="2024" spans="1:51" s="13" customFormat="1" ht="12">
      <c r="A2024" s="140"/>
      <c r="B2024" s="141"/>
      <c r="C2024" s="140"/>
      <c r="D2024" s="137" t="s">
        <v>225</v>
      </c>
      <c r="E2024" s="142" t="s">
        <v>1</v>
      </c>
      <c r="F2024" s="143" t="s">
        <v>2625</v>
      </c>
      <c r="G2024" s="140"/>
      <c r="H2024" s="144">
        <v>15.6</v>
      </c>
      <c r="I2024" s="61"/>
      <c r="J2024" s="140"/>
      <c r="K2024" s="140"/>
      <c r="L2024" s="194"/>
      <c r="M2024" s="140"/>
      <c r="N2024" s="140"/>
      <c r="O2024" s="140"/>
      <c r="P2024" s="140"/>
      <c r="Q2024" s="140"/>
      <c r="R2024" s="140"/>
      <c r="S2024" s="140"/>
      <c r="T2024" s="140"/>
      <c r="U2024" s="140"/>
      <c r="V2024" s="140"/>
      <c r="W2024" s="231"/>
      <c r="AT2024" s="60" t="s">
        <v>225</v>
      </c>
      <c r="AU2024" s="60" t="s">
        <v>93</v>
      </c>
      <c r="AV2024" s="13" t="s">
        <v>93</v>
      </c>
      <c r="AW2024" s="13" t="s">
        <v>38</v>
      </c>
      <c r="AX2024" s="13" t="s">
        <v>83</v>
      </c>
      <c r="AY2024" s="60" t="s">
        <v>216</v>
      </c>
    </row>
    <row r="2025" spans="1:51" s="13" customFormat="1" ht="12">
      <c r="A2025" s="140"/>
      <c r="B2025" s="141"/>
      <c r="C2025" s="140"/>
      <c r="D2025" s="137" t="s">
        <v>225</v>
      </c>
      <c r="E2025" s="142" t="s">
        <v>1</v>
      </c>
      <c r="F2025" s="143" t="s">
        <v>2626</v>
      </c>
      <c r="G2025" s="140"/>
      <c r="H2025" s="144">
        <v>1.44</v>
      </c>
      <c r="I2025" s="61"/>
      <c r="J2025" s="140"/>
      <c r="K2025" s="140"/>
      <c r="L2025" s="194"/>
      <c r="M2025" s="140"/>
      <c r="N2025" s="140"/>
      <c r="O2025" s="140"/>
      <c r="P2025" s="140"/>
      <c r="Q2025" s="140"/>
      <c r="R2025" s="140"/>
      <c r="S2025" s="140"/>
      <c r="T2025" s="140"/>
      <c r="U2025" s="140"/>
      <c r="V2025" s="140"/>
      <c r="W2025" s="231"/>
      <c r="AT2025" s="60" t="s">
        <v>225</v>
      </c>
      <c r="AU2025" s="60" t="s">
        <v>93</v>
      </c>
      <c r="AV2025" s="13" t="s">
        <v>93</v>
      </c>
      <c r="AW2025" s="13" t="s">
        <v>38</v>
      </c>
      <c r="AX2025" s="13" t="s">
        <v>83</v>
      </c>
      <c r="AY2025" s="60" t="s">
        <v>216</v>
      </c>
    </row>
    <row r="2026" spans="1:51" s="13" customFormat="1" ht="12">
      <c r="A2026" s="140"/>
      <c r="B2026" s="141"/>
      <c r="C2026" s="140"/>
      <c r="D2026" s="137" t="s">
        <v>225</v>
      </c>
      <c r="E2026" s="142" t="s">
        <v>1</v>
      </c>
      <c r="F2026" s="143" t="s">
        <v>2627</v>
      </c>
      <c r="G2026" s="140"/>
      <c r="H2026" s="144">
        <v>1.6</v>
      </c>
      <c r="I2026" s="61"/>
      <c r="J2026" s="140"/>
      <c r="K2026" s="140"/>
      <c r="L2026" s="194"/>
      <c r="M2026" s="140"/>
      <c r="N2026" s="140"/>
      <c r="O2026" s="140"/>
      <c r="P2026" s="140"/>
      <c r="Q2026" s="140"/>
      <c r="R2026" s="140"/>
      <c r="S2026" s="140"/>
      <c r="T2026" s="140"/>
      <c r="U2026" s="140"/>
      <c r="V2026" s="140"/>
      <c r="W2026" s="231"/>
      <c r="AT2026" s="60" t="s">
        <v>225</v>
      </c>
      <c r="AU2026" s="60" t="s">
        <v>93</v>
      </c>
      <c r="AV2026" s="13" t="s">
        <v>93</v>
      </c>
      <c r="AW2026" s="13" t="s">
        <v>38</v>
      </c>
      <c r="AX2026" s="13" t="s">
        <v>83</v>
      </c>
      <c r="AY2026" s="60" t="s">
        <v>216</v>
      </c>
    </row>
    <row r="2027" spans="1:51" s="13" customFormat="1" ht="12">
      <c r="A2027" s="140"/>
      <c r="B2027" s="141"/>
      <c r="C2027" s="140"/>
      <c r="D2027" s="137" t="s">
        <v>225</v>
      </c>
      <c r="E2027" s="142" t="s">
        <v>1</v>
      </c>
      <c r="F2027" s="143" t="s">
        <v>2628</v>
      </c>
      <c r="G2027" s="140"/>
      <c r="H2027" s="144">
        <v>2</v>
      </c>
      <c r="I2027" s="61"/>
      <c r="J2027" s="140"/>
      <c r="K2027" s="140"/>
      <c r="L2027" s="194"/>
      <c r="M2027" s="140"/>
      <c r="N2027" s="140"/>
      <c r="O2027" s="140"/>
      <c r="P2027" s="140"/>
      <c r="Q2027" s="140"/>
      <c r="R2027" s="140"/>
      <c r="S2027" s="140"/>
      <c r="T2027" s="140"/>
      <c r="U2027" s="140"/>
      <c r="V2027" s="140"/>
      <c r="W2027" s="231"/>
      <c r="AT2027" s="60" t="s">
        <v>225</v>
      </c>
      <c r="AU2027" s="60" t="s">
        <v>93</v>
      </c>
      <c r="AV2027" s="13" t="s">
        <v>93</v>
      </c>
      <c r="AW2027" s="13" t="s">
        <v>38</v>
      </c>
      <c r="AX2027" s="13" t="s">
        <v>83</v>
      </c>
      <c r="AY2027" s="60" t="s">
        <v>216</v>
      </c>
    </row>
    <row r="2028" spans="1:51" s="14" customFormat="1" ht="12">
      <c r="A2028" s="145"/>
      <c r="B2028" s="146"/>
      <c r="C2028" s="145"/>
      <c r="D2028" s="137" t="s">
        <v>225</v>
      </c>
      <c r="E2028" s="147" t="s">
        <v>119</v>
      </c>
      <c r="F2028" s="148" t="s">
        <v>229</v>
      </c>
      <c r="G2028" s="145"/>
      <c r="H2028" s="149">
        <v>96.54</v>
      </c>
      <c r="I2028" s="63"/>
      <c r="J2028" s="145"/>
      <c r="K2028" s="145"/>
      <c r="L2028" s="200"/>
      <c r="M2028" s="145"/>
      <c r="N2028" s="145"/>
      <c r="O2028" s="145"/>
      <c r="P2028" s="145"/>
      <c r="Q2028" s="145"/>
      <c r="R2028" s="145"/>
      <c r="S2028" s="145"/>
      <c r="T2028" s="145"/>
      <c r="U2028" s="145"/>
      <c r="V2028" s="145"/>
      <c r="W2028" s="235"/>
      <c r="AT2028" s="62" t="s">
        <v>225</v>
      </c>
      <c r="AU2028" s="62" t="s">
        <v>93</v>
      </c>
      <c r="AV2028" s="14" t="s">
        <v>223</v>
      </c>
      <c r="AW2028" s="14" t="s">
        <v>38</v>
      </c>
      <c r="AX2028" s="14" t="s">
        <v>91</v>
      </c>
      <c r="AY2028" s="62" t="s">
        <v>216</v>
      </c>
    </row>
    <row r="2029" spans="1:65" s="2" customFormat="1" ht="24.2" customHeight="1">
      <c r="A2029" s="83"/>
      <c r="B2029" s="84"/>
      <c r="C2029" s="130" t="s">
        <v>2629</v>
      </c>
      <c r="D2029" s="130" t="s">
        <v>218</v>
      </c>
      <c r="E2029" s="131" t="s">
        <v>2630</v>
      </c>
      <c r="F2029" s="132" t="s">
        <v>2631</v>
      </c>
      <c r="G2029" s="133" t="s">
        <v>237</v>
      </c>
      <c r="H2029" s="134">
        <v>36.2</v>
      </c>
      <c r="I2029" s="57"/>
      <c r="J2029" s="187">
        <f>ROUND(I2029*H2029,2)</f>
        <v>0</v>
      </c>
      <c r="K2029" s="132" t="s">
        <v>1</v>
      </c>
      <c r="L2029" s="188">
        <f aca="true" t="shared" si="12" ref="L2029">J2029</f>
        <v>0</v>
      </c>
      <c r="M2029" s="217"/>
      <c r="N2029" s="217"/>
      <c r="O2029" s="217"/>
      <c r="P2029" s="217"/>
      <c r="Q2029" s="217"/>
      <c r="R2029" s="217"/>
      <c r="S2029" s="217"/>
      <c r="T2029" s="217"/>
      <c r="U2029" s="217"/>
      <c r="V2029" s="217"/>
      <c r="W2029" s="249"/>
      <c r="X2029" s="26"/>
      <c r="Y2029" s="26"/>
      <c r="Z2029" s="26"/>
      <c r="AA2029" s="26"/>
      <c r="AB2029" s="26"/>
      <c r="AC2029" s="26"/>
      <c r="AD2029" s="26"/>
      <c r="AE2029" s="26"/>
      <c r="AR2029" s="58" t="s">
        <v>312</v>
      </c>
      <c r="AT2029" s="58" t="s">
        <v>218</v>
      </c>
      <c r="AU2029" s="58" t="s">
        <v>93</v>
      </c>
      <c r="AY2029" s="18" t="s">
        <v>216</v>
      </c>
      <c r="BE2029" s="59">
        <f>IF(N2029="základní",J2029,0)</f>
        <v>0</v>
      </c>
      <c r="BF2029" s="59">
        <f>IF(N2029="snížená",J2029,0)</f>
        <v>0</v>
      </c>
      <c r="BG2029" s="59">
        <f>IF(N2029="zákl. přenesená",J2029,0)</f>
        <v>0</v>
      </c>
      <c r="BH2029" s="59">
        <f>IF(N2029="sníž. přenesená",J2029,0)</f>
        <v>0</v>
      </c>
      <c r="BI2029" s="59">
        <f>IF(N2029="nulová",J2029,0)</f>
        <v>0</v>
      </c>
      <c r="BJ2029" s="18" t="s">
        <v>91</v>
      </c>
      <c r="BK2029" s="59">
        <f>ROUND(I2029*H2029,2)</f>
        <v>0</v>
      </c>
      <c r="BL2029" s="18" t="s">
        <v>312</v>
      </c>
      <c r="BM2029" s="58" t="s">
        <v>2632</v>
      </c>
    </row>
    <row r="2030" spans="1:51" s="13" customFormat="1" ht="12">
      <c r="A2030" s="140"/>
      <c r="B2030" s="141"/>
      <c r="C2030" s="140"/>
      <c r="D2030" s="137" t="s">
        <v>225</v>
      </c>
      <c r="E2030" s="142" t="s">
        <v>1</v>
      </c>
      <c r="F2030" s="143" t="s">
        <v>2633</v>
      </c>
      <c r="G2030" s="140"/>
      <c r="H2030" s="144">
        <v>2</v>
      </c>
      <c r="I2030" s="61"/>
      <c r="J2030" s="140"/>
      <c r="K2030" s="140"/>
      <c r="L2030" s="194"/>
      <c r="M2030" s="140"/>
      <c r="N2030" s="140"/>
      <c r="O2030" s="140"/>
      <c r="P2030" s="140"/>
      <c r="Q2030" s="140"/>
      <c r="R2030" s="140"/>
      <c r="S2030" s="140"/>
      <c r="T2030" s="140"/>
      <c r="U2030" s="140"/>
      <c r="V2030" s="140"/>
      <c r="W2030" s="231"/>
      <c r="AT2030" s="60" t="s">
        <v>225</v>
      </c>
      <c r="AU2030" s="60" t="s">
        <v>93</v>
      </c>
      <c r="AV2030" s="13" t="s">
        <v>93</v>
      </c>
      <c r="AW2030" s="13" t="s">
        <v>38</v>
      </c>
      <c r="AX2030" s="13" t="s">
        <v>83</v>
      </c>
      <c r="AY2030" s="60" t="s">
        <v>216</v>
      </c>
    </row>
    <row r="2031" spans="1:51" s="13" customFormat="1" ht="12">
      <c r="A2031" s="140"/>
      <c r="B2031" s="141"/>
      <c r="C2031" s="140"/>
      <c r="D2031" s="137" t="s">
        <v>225</v>
      </c>
      <c r="E2031" s="142" t="s">
        <v>1</v>
      </c>
      <c r="F2031" s="143" t="s">
        <v>2634</v>
      </c>
      <c r="G2031" s="140"/>
      <c r="H2031" s="144">
        <v>1.8</v>
      </c>
      <c r="I2031" s="61"/>
      <c r="J2031" s="140"/>
      <c r="K2031" s="140"/>
      <c r="L2031" s="194"/>
      <c r="M2031" s="140"/>
      <c r="N2031" s="140"/>
      <c r="O2031" s="140"/>
      <c r="P2031" s="140"/>
      <c r="Q2031" s="140"/>
      <c r="R2031" s="140"/>
      <c r="S2031" s="140"/>
      <c r="T2031" s="140"/>
      <c r="U2031" s="140"/>
      <c r="V2031" s="140"/>
      <c r="W2031" s="231"/>
      <c r="AT2031" s="60" t="s">
        <v>225</v>
      </c>
      <c r="AU2031" s="60" t="s">
        <v>93</v>
      </c>
      <c r="AV2031" s="13" t="s">
        <v>93</v>
      </c>
      <c r="AW2031" s="13" t="s">
        <v>38</v>
      </c>
      <c r="AX2031" s="13" t="s">
        <v>83</v>
      </c>
      <c r="AY2031" s="60" t="s">
        <v>216</v>
      </c>
    </row>
    <row r="2032" spans="1:51" s="13" customFormat="1" ht="12">
      <c r="A2032" s="140"/>
      <c r="B2032" s="141"/>
      <c r="C2032" s="140"/>
      <c r="D2032" s="137" t="s">
        <v>225</v>
      </c>
      <c r="E2032" s="142" t="s">
        <v>1</v>
      </c>
      <c r="F2032" s="143" t="s">
        <v>2635</v>
      </c>
      <c r="G2032" s="140"/>
      <c r="H2032" s="144">
        <v>2.65</v>
      </c>
      <c r="I2032" s="61"/>
      <c r="J2032" s="140"/>
      <c r="K2032" s="140"/>
      <c r="L2032" s="194"/>
      <c r="M2032" s="140"/>
      <c r="N2032" s="140"/>
      <c r="O2032" s="140"/>
      <c r="P2032" s="140"/>
      <c r="Q2032" s="140"/>
      <c r="R2032" s="140"/>
      <c r="S2032" s="140"/>
      <c r="T2032" s="140"/>
      <c r="U2032" s="140"/>
      <c r="V2032" s="140"/>
      <c r="W2032" s="231"/>
      <c r="AT2032" s="60" t="s">
        <v>225</v>
      </c>
      <c r="AU2032" s="60" t="s">
        <v>93</v>
      </c>
      <c r="AV2032" s="13" t="s">
        <v>93</v>
      </c>
      <c r="AW2032" s="13" t="s">
        <v>38</v>
      </c>
      <c r="AX2032" s="13" t="s">
        <v>83</v>
      </c>
      <c r="AY2032" s="60" t="s">
        <v>216</v>
      </c>
    </row>
    <row r="2033" spans="1:51" s="13" customFormat="1" ht="12">
      <c r="A2033" s="140"/>
      <c r="B2033" s="141"/>
      <c r="C2033" s="140"/>
      <c r="D2033" s="137" t="s">
        <v>225</v>
      </c>
      <c r="E2033" s="142" t="s">
        <v>1</v>
      </c>
      <c r="F2033" s="143" t="s">
        <v>2636</v>
      </c>
      <c r="G2033" s="140"/>
      <c r="H2033" s="144">
        <v>2</v>
      </c>
      <c r="I2033" s="61"/>
      <c r="J2033" s="140"/>
      <c r="K2033" s="140"/>
      <c r="L2033" s="194"/>
      <c r="M2033" s="140"/>
      <c r="N2033" s="140"/>
      <c r="O2033" s="140"/>
      <c r="P2033" s="140"/>
      <c r="Q2033" s="140"/>
      <c r="R2033" s="140"/>
      <c r="S2033" s="140"/>
      <c r="T2033" s="140"/>
      <c r="U2033" s="140"/>
      <c r="V2033" s="140"/>
      <c r="W2033" s="231"/>
      <c r="AT2033" s="60" t="s">
        <v>225</v>
      </c>
      <c r="AU2033" s="60" t="s">
        <v>93</v>
      </c>
      <c r="AV2033" s="13" t="s">
        <v>93</v>
      </c>
      <c r="AW2033" s="13" t="s">
        <v>38</v>
      </c>
      <c r="AX2033" s="13" t="s">
        <v>83</v>
      </c>
      <c r="AY2033" s="60" t="s">
        <v>216</v>
      </c>
    </row>
    <row r="2034" spans="1:51" s="13" customFormat="1" ht="12">
      <c r="A2034" s="140"/>
      <c r="B2034" s="141"/>
      <c r="C2034" s="140"/>
      <c r="D2034" s="137" t="s">
        <v>225</v>
      </c>
      <c r="E2034" s="142" t="s">
        <v>1</v>
      </c>
      <c r="F2034" s="143" t="s">
        <v>2637</v>
      </c>
      <c r="G2034" s="140"/>
      <c r="H2034" s="144">
        <v>2</v>
      </c>
      <c r="I2034" s="61"/>
      <c r="J2034" s="140"/>
      <c r="K2034" s="140"/>
      <c r="L2034" s="194"/>
      <c r="M2034" s="140"/>
      <c r="N2034" s="140"/>
      <c r="O2034" s="140"/>
      <c r="P2034" s="140"/>
      <c r="Q2034" s="140"/>
      <c r="R2034" s="140"/>
      <c r="S2034" s="140"/>
      <c r="T2034" s="140"/>
      <c r="U2034" s="140"/>
      <c r="V2034" s="140"/>
      <c r="W2034" s="231"/>
      <c r="AT2034" s="60" t="s">
        <v>225</v>
      </c>
      <c r="AU2034" s="60" t="s">
        <v>93</v>
      </c>
      <c r="AV2034" s="13" t="s">
        <v>93</v>
      </c>
      <c r="AW2034" s="13" t="s">
        <v>38</v>
      </c>
      <c r="AX2034" s="13" t="s">
        <v>83</v>
      </c>
      <c r="AY2034" s="60" t="s">
        <v>216</v>
      </c>
    </row>
    <row r="2035" spans="1:51" s="13" customFormat="1" ht="12">
      <c r="A2035" s="140"/>
      <c r="B2035" s="141"/>
      <c r="C2035" s="140"/>
      <c r="D2035" s="137" t="s">
        <v>225</v>
      </c>
      <c r="E2035" s="142" t="s">
        <v>1</v>
      </c>
      <c r="F2035" s="143" t="s">
        <v>2638</v>
      </c>
      <c r="G2035" s="140"/>
      <c r="H2035" s="144">
        <v>1.8</v>
      </c>
      <c r="I2035" s="61"/>
      <c r="J2035" s="140"/>
      <c r="K2035" s="140"/>
      <c r="L2035" s="194"/>
      <c r="M2035" s="140"/>
      <c r="N2035" s="140"/>
      <c r="O2035" s="140"/>
      <c r="P2035" s="140"/>
      <c r="Q2035" s="140"/>
      <c r="R2035" s="140"/>
      <c r="S2035" s="140"/>
      <c r="T2035" s="140"/>
      <c r="U2035" s="140"/>
      <c r="V2035" s="140"/>
      <c r="W2035" s="231"/>
      <c r="AT2035" s="60" t="s">
        <v>225</v>
      </c>
      <c r="AU2035" s="60" t="s">
        <v>93</v>
      </c>
      <c r="AV2035" s="13" t="s">
        <v>93</v>
      </c>
      <c r="AW2035" s="13" t="s">
        <v>38</v>
      </c>
      <c r="AX2035" s="13" t="s">
        <v>83</v>
      </c>
      <c r="AY2035" s="60" t="s">
        <v>216</v>
      </c>
    </row>
    <row r="2036" spans="1:51" s="13" customFormat="1" ht="12">
      <c r="A2036" s="140"/>
      <c r="B2036" s="141"/>
      <c r="C2036" s="140"/>
      <c r="D2036" s="137" t="s">
        <v>225</v>
      </c>
      <c r="E2036" s="142" t="s">
        <v>1</v>
      </c>
      <c r="F2036" s="143" t="s">
        <v>2639</v>
      </c>
      <c r="G2036" s="140"/>
      <c r="H2036" s="144">
        <v>2.65</v>
      </c>
      <c r="I2036" s="61"/>
      <c r="J2036" s="140"/>
      <c r="K2036" s="140"/>
      <c r="L2036" s="194"/>
      <c r="M2036" s="140"/>
      <c r="N2036" s="140"/>
      <c r="O2036" s="140"/>
      <c r="P2036" s="140"/>
      <c r="Q2036" s="140"/>
      <c r="R2036" s="140"/>
      <c r="S2036" s="140"/>
      <c r="T2036" s="140"/>
      <c r="U2036" s="140"/>
      <c r="V2036" s="140"/>
      <c r="W2036" s="231"/>
      <c r="AT2036" s="60" t="s">
        <v>225</v>
      </c>
      <c r="AU2036" s="60" t="s">
        <v>93</v>
      </c>
      <c r="AV2036" s="13" t="s">
        <v>93</v>
      </c>
      <c r="AW2036" s="13" t="s">
        <v>38</v>
      </c>
      <c r="AX2036" s="13" t="s">
        <v>83</v>
      </c>
      <c r="AY2036" s="60" t="s">
        <v>216</v>
      </c>
    </row>
    <row r="2037" spans="1:51" s="13" customFormat="1" ht="12">
      <c r="A2037" s="140"/>
      <c r="B2037" s="141"/>
      <c r="C2037" s="140"/>
      <c r="D2037" s="137" t="s">
        <v>225</v>
      </c>
      <c r="E2037" s="142" t="s">
        <v>1</v>
      </c>
      <c r="F2037" s="143" t="s">
        <v>2640</v>
      </c>
      <c r="G2037" s="140"/>
      <c r="H2037" s="144">
        <v>2</v>
      </c>
      <c r="I2037" s="61"/>
      <c r="J2037" s="140"/>
      <c r="K2037" s="140"/>
      <c r="L2037" s="194"/>
      <c r="M2037" s="140"/>
      <c r="N2037" s="140"/>
      <c r="O2037" s="140"/>
      <c r="P2037" s="140"/>
      <c r="Q2037" s="140"/>
      <c r="R2037" s="140"/>
      <c r="S2037" s="140"/>
      <c r="T2037" s="140"/>
      <c r="U2037" s="140"/>
      <c r="V2037" s="140"/>
      <c r="W2037" s="231"/>
      <c r="AT2037" s="60" t="s">
        <v>225</v>
      </c>
      <c r="AU2037" s="60" t="s">
        <v>93</v>
      </c>
      <c r="AV2037" s="13" t="s">
        <v>93</v>
      </c>
      <c r="AW2037" s="13" t="s">
        <v>38</v>
      </c>
      <c r="AX2037" s="13" t="s">
        <v>83</v>
      </c>
      <c r="AY2037" s="60" t="s">
        <v>216</v>
      </c>
    </row>
    <row r="2038" spans="1:51" s="13" customFormat="1" ht="12">
      <c r="A2038" s="140"/>
      <c r="B2038" s="141"/>
      <c r="C2038" s="140"/>
      <c r="D2038" s="137" t="s">
        <v>225</v>
      </c>
      <c r="E2038" s="142" t="s">
        <v>1</v>
      </c>
      <c r="F2038" s="143" t="s">
        <v>2641</v>
      </c>
      <c r="G2038" s="140"/>
      <c r="H2038" s="144">
        <v>2</v>
      </c>
      <c r="I2038" s="61"/>
      <c r="J2038" s="140"/>
      <c r="K2038" s="140"/>
      <c r="L2038" s="194"/>
      <c r="M2038" s="140"/>
      <c r="N2038" s="140"/>
      <c r="O2038" s="140"/>
      <c r="P2038" s="140"/>
      <c r="Q2038" s="140"/>
      <c r="R2038" s="140"/>
      <c r="S2038" s="140"/>
      <c r="T2038" s="140"/>
      <c r="U2038" s="140"/>
      <c r="V2038" s="140"/>
      <c r="W2038" s="231"/>
      <c r="AT2038" s="60" t="s">
        <v>225</v>
      </c>
      <c r="AU2038" s="60" t="s">
        <v>93</v>
      </c>
      <c r="AV2038" s="13" t="s">
        <v>93</v>
      </c>
      <c r="AW2038" s="13" t="s">
        <v>38</v>
      </c>
      <c r="AX2038" s="13" t="s">
        <v>83</v>
      </c>
      <c r="AY2038" s="60" t="s">
        <v>216</v>
      </c>
    </row>
    <row r="2039" spans="1:51" s="13" customFormat="1" ht="12">
      <c r="A2039" s="140"/>
      <c r="B2039" s="141"/>
      <c r="C2039" s="140"/>
      <c r="D2039" s="137" t="s">
        <v>225</v>
      </c>
      <c r="E2039" s="142" t="s">
        <v>1</v>
      </c>
      <c r="F2039" s="143" t="s">
        <v>2642</v>
      </c>
      <c r="G2039" s="140"/>
      <c r="H2039" s="144">
        <v>2</v>
      </c>
      <c r="I2039" s="61"/>
      <c r="J2039" s="140"/>
      <c r="K2039" s="140"/>
      <c r="L2039" s="194"/>
      <c r="M2039" s="140"/>
      <c r="N2039" s="140"/>
      <c r="O2039" s="140"/>
      <c r="P2039" s="140"/>
      <c r="Q2039" s="140"/>
      <c r="R2039" s="140"/>
      <c r="S2039" s="140"/>
      <c r="T2039" s="140"/>
      <c r="U2039" s="140"/>
      <c r="V2039" s="140"/>
      <c r="W2039" s="231"/>
      <c r="AT2039" s="60" t="s">
        <v>225</v>
      </c>
      <c r="AU2039" s="60" t="s">
        <v>93</v>
      </c>
      <c r="AV2039" s="13" t="s">
        <v>93</v>
      </c>
      <c r="AW2039" s="13" t="s">
        <v>38</v>
      </c>
      <c r="AX2039" s="13" t="s">
        <v>83</v>
      </c>
      <c r="AY2039" s="60" t="s">
        <v>216</v>
      </c>
    </row>
    <row r="2040" spans="1:51" s="13" customFormat="1" ht="12">
      <c r="A2040" s="140"/>
      <c r="B2040" s="141"/>
      <c r="C2040" s="140"/>
      <c r="D2040" s="137" t="s">
        <v>225</v>
      </c>
      <c r="E2040" s="142" t="s">
        <v>1</v>
      </c>
      <c r="F2040" s="143" t="s">
        <v>2643</v>
      </c>
      <c r="G2040" s="140"/>
      <c r="H2040" s="144">
        <v>2</v>
      </c>
      <c r="I2040" s="61"/>
      <c r="J2040" s="140"/>
      <c r="K2040" s="140"/>
      <c r="L2040" s="194"/>
      <c r="M2040" s="140"/>
      <c r="N2040" s="140"/>
      <c r="O2040" s="140"/>
      <c r="P2040" s="140"/>
      <c r="Q2040" s="140"/>
      <c r="R2040" s="140"/>
      <c r="S2040" s="140"/>
      <c r="T2040" s="140"/>
      <c r="U2040" s="140"/>
      <c r="V2040" s="140"/>
      <c r="W2040" s="231"/>
      <c r="AT2040" s="60" t="s">
        <v>225</v>
      </c>
      <c r="AU2040" s="60" t="s">
        <v>93</v>
      </c>
      <c r="AV2040" s="13" t="s">
        <v>93</v>
      </c>
      <c r="AW2040" s="13" t="s">
        <v>38</v>
      </c>
      <c r="AX2040" s="13" t="s">
        <v>83</v>
      </c>
      <c r="AY2040" s="60" t="s">
        <v>216</v>
      </c>
    </row>
    <row r="2041" spans="1:51" s="13" customFormat="1" ht="12">
      <c r="A2041" s="140"/>
      <c r="B2041" s="141"/>
      <c r="C2041" s="140"/>
      <c r="D2041" s="137" t="s">
        <v>225</v>
      </c>
      <c r="E2041" s="142" t="s">
        <v>1</v>
      </c>
      <c r="F2041" s="143" t="s">
        <v>2644</v>
      </c>
      <c r="G2041" s="140"/>
      <c r="H2041" s="144">
        <v>1.8</v>
      </c>
      <c r="I2041" s="61"/>
      <c r="J2041" s="140"/>
      <c r="K2041" s="140"/>
      <c r="L2041" s="194"/>
      <c r="M2041" s="140"/>
      <c r="N2041" s="140"/>
      <c r="O2041" s="140"/>
      <c r="P2041" s="140"/>
      <c r="Q2041" s="140"/>
      <c r="R2041" s="140"/>
      <c r="S2041" s="140"/>
      <c r="T2041" s="140"/>
      <c r="U2041" s="140"/>
      <c r="V2041" s="140"/>
      <c r="W2041" s="231"/>
      <c r="AT2041" s="60" t="s">
        <v>225</v>
      </c>
      <c r="AU2041" s="60" t="s">
        <v>93</v>
      </c>
      <c r="AV2041" s="13" t="s">
        <v>93</v>
      </c>
      <c r="AW2041" s="13" t="s">
        <v>38</v>
      </c>
      <c r="AX2041" s="13" t="s">
        <v>83</v>
      </c>
      <c r="AY2041" s="60" t="s">
        <v>216</v>
      </c>
    </row>
    <row r="2042" spans="1:51" s="13" customFormat="1" ht="12">
      <c r="A2042" s="140"/>
      <c r="B2042" s="141"/>
      <c r="C2042" s="140"/>
      <c r="D2042" s="137" t="s">
        <v>225</v>
      </c>
      <c r="E2042" s="142" t="s">
        <v>1</v>
      </c>
      <c r="F2042" s="143" t="s">
        <v>2645</v>
      </c>
      <c r="G2042" s="140"/>
      <c r="H2042" s="144">
        <v>1.8</v>
      </c>
      <c r="I2042" s="61"/>
      <c r="J2042" s="140"/>
      <c r="K2042" s="140"/>
      <c r="L2042" s="194"/>
      <c r="M2042" s="140"/>
      <c r="N2042" s="140"/>
      <c r="O2042" s="140"/>
      <c r="P2042" s="140"/>
      <c r="Q2042" s="140"/>
      <c r="R2042" s="140"/>
      <c r="S2042" s="140"/>
      <c r="T2042" s="140"/>
      <c r="U2042" s="140"/>
      <c r="V2042" s="140"/>
      <c r="W2042" s="231"/>
      <c r="AT2042" s="60" t="s">
        <v>225</v>
      </c>
      <c r="AU2042" s="60" t="s">
        <v>93</v>
      </c>
      <c r="AV2042" s="13" t="s">
        <v>93</v>
      </c>
      <c r="AW2042" s="13" t="s">
        <v>38</v>
      </c>
      <c r="AX2042" s="13" t="s">
        <v>83</v>
      </c>
      <c r="AY2042" s="60" t="s">
        <v>216</v>
      </c>
    </row>
    <row r="2043" spans="1:51" s="13" customFormat="1" ht="12">
      <c r="A2043" s="140"/>
      <c r="B2043" s="141"/>
      <c r="C2043" s="140"/>
      <c r="D2043" s="137" t="s">
        <v>225</v>
      </c>
      <c r="E2043" s="142" t="s">
        <v>1</v>
      </c>
      <c r="F2043" s="143" t="s">
        <v>2646</v>
      </c>
      <c r="G2043" s="140"/>
      <c r="H2043" s="144">
        <v>2</v>
      </c>
      <c r="I2043" s="61"/>
      <c r="J2043" s="140"/>
      <c r="K2043" s="140"/>
      <c r="L2043" s="194"/>
      <c r="M2043" s="140"/>
      <c r="N2043" s="140"/>
      <c r="O2043" s="140"/>
      <c r="P2043" s="140"/>
      <c r="Q2043" s="140"/>
      <c r="R2043" s="140"/>
      <c r="S2043" s="140"/>
      <c r="T2043" s="140"/>
      <c r="U2043" s="140"/>
      <c r="V2043" s="140"/>
      <c r="W2043" s="231"/>
      <c r="AT2043" s="60" t="s">
        <v>225</v>
      </c>
      <c r="AU2043" s="60" t="s">
        <v>93</v>
      </c>
      <c r="AV2043" s="13" t="s">
        <v>93</v>
      </c>
      <c r="AW2043" s="13" t="s">
        <v>38</v>
      </c>
      <c r="AX2043" s="13" t="s">
        <v>83</v>
      </c>
      <c r="AY2043" s="60" t="s">
        <v>216</v>
      </c>
    </row>
    <row r="2044" spans="1:51" s="13" customFormat="1" ht="12">
      <c r="A2044" s="140"/>
      <c r="B2044" s="141"/>
      <c r="C2044" s="140"/>
      <c r="D2044" s="137" t="s">
        <v>225</v>
      </c>
      <c r="E2044" s="142" t="s">
        <v>1</v>
      </c>
      <c r="F2044" s="143" t="s">
        <v>2647</v>
      </c>
      <c r="G2044" s="140"/>
      <c r="H2044" s="144">
        <v>2.1</v>
      </c>
      <c r="I2044" s="61"/>
      <c r="J2044" s="140"/>
      <c r="K2044" s="140"/>
      <c r="L2044" s="194"/>
      <c r="M2044" s="140"/>
      <c r="N2044" s="140"/>
      <c r="O2044" s="140"/>
      <c r="P2044" s="140"/>
      <c r="Q2044" s="140"/>
      <c r="R2044" s="140"/>
      <c r="S2044" s="140"/>
      <c r="T2044" s="140"/>
      <c r="U2044" s="140"/>
      <c r="V2044" s="140"/>
      <c r="W2044" s="231"/>
      <c r="AT2044" s="60" t="s">
        <v>225</v>
      </c>
      <c r="AU2044" s="60" t="s">
        <v>93</v>
      </c>
      <c r="AV2044" s="13" t="s">
        <v>93</v>
      </c>
      <c r="AW2044" s="13" t="s">
        <v>38</v>
      </c>
      <c r="AX2044" s="13" t="s">
        <v>83</v>
      </c>
      <c r="AY2044" s="60" t="s">
        <v>216</v>
      </c>
    </row>
    <row r="2045" spans="1:51" s="13" customFormat="1" ht="12">
      <c r="A2045" s="140"/>
      <c r="B2045" s="141"/>
      <c r="C2045" s="140"/>
      <c r="D2045" s="137" t="s">
        <v>225</v>
      </c>
      <c r="E2045" s="142" t="s">
        <v>1</v>
      </c>
      <c r="F2045" s="143" t="s">
        <v>2648</v>
      </c>
      <c r="G2045" s="140"/>
      <c r="H2045" s="144">
        <v>2</v>
      </c>
      <c r="I2045" s="61"/>
      <c r="J2045" s="140"/>
      <c r="K2045" s="140"/>
      <c r="L2045" s="194"/>
      <c r="M2045" s="140"/>
      <c r="N2045" s="140"/>
      <c r="O2045" s="140"/>
      <c r="P2045" s="140"/>
      <c r="Q2045" s="140"/>
      <c r="R2045" s="140"/>
      <c r="S2045" s="140"/>
      <c r="T2045" s="140"/>
      <c r="U2045" s="140"/>
      <c r="V2045" s="140"/>
      <c r="W2045" s="231"/>
      <c r="AT2045" s="60" t="s">
        <v>225</v>
      </c>
      <c r="AU2045" s="60" t="s">
        <v>93</v>
      </c>
      <c r="AV2045" s="13" t="s">
        <v>93</v>
      </c>
      <c r="AW2045" s="13" t="s">
        <v>38</v>
      </c>
      <c r="AX2045" s="13" t="s">
        <v>83</v>
      </c>
      <c r="AY2045" s="60" t="s">
        <v>216</v>
      </c>
    </row>
    <row r="2046" spans="1:51" s="13" customFormat="1" ht="12">
      <c r="A2046" s="140"/>
      <c r="B2046" s="141"/>
      <c r="C2046" s="140"/>
      <c r="D2046" s="137" t="s">
        <v>225</v>
      </c>
      <c r="E2046" s="142" t="s">
        <v>1</v>
      </c>
      <c r="F2046" s="143" t="s">
        <v>2649</v>
      </c>
      <c r="G2046" s="140"/>
      <c r="H2046" s="144">
        <v>1.8</v>
      </c>
      <c r="I2046" s="61"/>
      <c r="J2046" s="140"/>
      <c r="K2046" s="140"/>
      <c r="L2046" s="194"/>
      <c r="M2046" s="140"/>
      <c r="N2046" s="140"/>
      <c r="O2046" s="140"/>
      <c r="P2046" s="140"/>
      <c r="Q2046" s="140"/>
      <c r="R2046" s="140"/>
      <c r="S2046" s="140"/>
      <c r="T2046" s="140"/>
      <c r="U2046" s="140"/>
      <c r="V2046" s="140"/>
      <c r="W2046" s="231"/>
      <c r="AT2046" s="60" t="s">
        <v>225</v>
      </c>
      <c r="AU2046" s="60" t="s">
        <v>93</v>
      </c>
      <c r="AV2046" s="13" t="s">
        <v>93</v>
      </c>
      <c r="AW2046" s="13" t="s">
        <v>38</v>
      </c>
      <c r="AX2046" s="13" t="s">
        <v>83</v>
      </c>
      <c r="AY2046" s="60" t="s">
        <v>216</v>
      </c>
    </row>
    <row r="2047" spans="1:51" s="13" customFormat="1" ht="12">
      <c r="A2047" s="140"/>
      <c r="B2047" s="141"/>
      <c r="C2047" s="140"/>
      <c r="D2047" s="137" t="s">
        <v>225</v>
      </c>
      <c r="E2047" s="142" t="s">
        <v>1</v>
      </c>
      <c r="F2047" s="143" t="s">
        <v>2650</v>
      </c>
      <c r="G2047" s="140"/>
      <c r="H2047" s="144">
        <v>1.8</v>
      </c>
      <c r="I2047" s="61"/>
      <c r="J2047" s="140"/>
      <c r="K2047" s="140"/>
      <c r="L2047" s="194"/>
      <c r="M2047" s="140"/>
      <c r="N2047" s="140"/>
      <c r="O2047" s="140"/>
      <c r="P2047" s="140"/>
      <c r="Q2047" s="140"/>
      <c r="R2047" s="140"/>
      <c r="S2047" s="140"/>
      <c r="T2047" s="140"/>
      <c r="U2047" s="140"/>
      <c r="V2047" s="140"/>
      <c r="W2047" s="231"/>
      <c r="AT2047" s="60" t="s">
        <v>225</v>
      </c>
      <c r="AU2047" s="60" t="s">
        <v>93</v>
      </c>
      <c r="AV2047" s="13" t="s">
        <v>93</v>
      </c>
      <c r="AW2047" s="13" t="s">
        <v>38</v>
      </c>
      <c r="AX2047" s="13" t="s">
        <v>83</v>
      </c>
      <c r="AY2047" s="60" t="s">
        <v>216</v>
      </c>
    </row>
    <row r="2048" spans="1:51" s="14" customFormat="1" ht="12">
      <c r="A2048" s="145"/>
      <c r="B2048" s="146"/>
      <c r="C2048" s="145"/>
      <c r="D2048" s="137" t="s">
        <v>225</v>
      </c>
      <c r="E2048" s="147" t="s">
        <v>122</v>
      </c>
      <c r="F2048" s="148" t="s">
        <v>229</v>
      </c>
      <c r="G2048" s="145"/>
      <c r="H2048" s="149">
        <v>36.2</v>
      </c>
      <c r="I2048" s="63"/>
      <c r="J2048" s="145"/>
      <c r="K2048" s="145"/>
      <c r="L2048" s="200"/>
      <c r="M2048" s="145"/>
      <c r="N2048" s="145"/>
      <c r="O2048" s="145"/>
      <c r="P2048" s="145"/>
      <c r="Q2048" s="145"/>
      <c r="R2048" s="145"/>
      <c r="S2048" s="145"/>
      <c r="T2048" s="145"/>
      <c r="U2048" s="145"/>
      <c r="V2048" s="145"/>
      <c r="W2048" s="235"/>
      <c r="AT2048" s="62" t="s">
        <v>225</v>
      </c>
      <c r="AU2048" s="62" t="s">
        <v>93</v>
      </c>
      <c r="AV2048" s="14" t="s">
        <v>223</v>
      </c>
      <c r="AW2048" s="14" t="s">
        <v>38</v>
      </c>
      <c r="AX2048" s="14" t="s">
        <v>91</v>
      </c>
      <c r="AY2048" s="62" t="s">
        <v>216</v>
      </c>
    </row>
    <row r="2049" spans="1:65" s="2" customFormat="1" ht="16.5" customHeight="1">
      <c r="A2049" s="83"/>
      <c r="B2049" s="84"/>
      <c r="C2049" s="252" t="s">
        <v>2651</v>
      </c>
      <c r="D2049" s="252" t="s">
        <v>295</v>
      </c>
      <c r="E2049" s="253" t="s">
        <v>2652</v>
      </c>
      <c r="F2049" s="254" t="s">
        <v>2653</v>
      </c>
      <c r="G2049" s="255" t="s">
        <v>221</v>
      </c>
      <c r="H2049" s="256">
        <v>554.803</v>
      </c>
      <c r="I2049" s="66"/>
      <c r="J2049" s="280">
        <f>ROUND(I2049*H2049,2)</f>
        <v>0</v>
      </c>
      <c r="K2049" s="254" t="s">
        <v>222</v>
      </c>
      <c r="L2049" s="281">
        <f>J2049</f>
        <v>0</v>
      </c>
      <c r="M2049" s="290"/>
      <c r="N2049" s="290"/>
      <c r="O2049" s="290"/>
      <c r="P2049" s="290"/>
      <c r="Q2049" s="290"/>
      <c r="R2049" s="290"/>
      <c r="S2049" s="290"/>
      <c r="T2049" s="290"/>
      <c r="U2049" s="290"/>
      <c r="V2049" s="290"/>
      <c r="W2049" s="291"/>
      <c r="X2049" s="26"/>
      <c r="Y2049" s="26"/>
      <c r="Z2049" s="26"/>
      <c r="AA2049" s="26"/>
      <c r="AB2049" s="26"/>
      <c r="AC2049" s="26"/>
      <c r="AD2049" s="26"/>
      <c r="AE2049" s="26"/>
      <c r="AR2049" s="58" t="s">
        <v>438</v>
      </c>
      <c r="AT2049" s="58" t="s">
        <v>295</v>
      </c>
      <c r="AU2049" s="58" t="s">
        <v>93</v>
      </c>
      <c r="AY2049" s="18" t="s">
        <v>216</v>
      </c>
      <c r="BE2049" s="59">
        <f>IF(N2049="základní",J2049,0)</f>
        <v>0</v>
      </c>
      <c r="BF2049" s="59">
        <f>IF(N2049="snížená",J2049,0)</f>
        <v>0</v>
      </c>
      <c r="BG2049" s="59">
        <f>IF(N2049="zákl. přenesená",J2049,0)</f>
        <v>0</v>
      </c>
      <c r="BH2049" s="59">
        <f>IF(N2049="sníž. přenesená",J2049,0)</f>
        <v>0</v>
      </c>
      <c r="BI2049" s="59">
        <f>IF(N2049="nulová",J2049,0)</f>
        <v>0</v>
      </c>
      <c r="BJ2049" s="18" t="s">
        <v>91</v>
      </c>
      <c r="BK2049" s="59">
        <f>ROUND(I2049*H2049,2)</f>
        <v>0</v>
      </c>
      <c r="BL2049" s="18" t="s">
        <v>312</v>
      </c>
      <c r="BM2049" s="58" t="s">
        <v>2654</v>
      </c>
    </row>
    <row r="2050" spans="1:51" s="13" customFormat="1" ht="12">
      <c r="A2050" s="140"/>
      <c r="B2050" s="141"/>
      <c r="C2050" s="140"/>
      <c r="D2050" s="137" t="s">
        <v>225</v>
      </c>
      <c r="E2050" s="140"/>
      <c r="F2050" s="143" t="s">
        <v>2655</v>
      </c>
      <c r="G2050" s="140"/>
      <c r="H2050" s="144">
        <v>554.803</v>
      </c>
      <c r="I2050" s="61"/>
      <c r="J2050" s="140"/>
      <c r="K2050" s="140"/>
      <c r="L2050" s="194"/>
      <c r="M2050" s="140"/>
      <c r="N2050" s="140"/>
      <c r="O2050" s="140"/>
      <c r="P2050" s="140"/>
      <c r="Q2050" s="140"/>
      <c r="R2050" s="140"/>
      <c r="S2050" s="140"/>
      <c r="T2050" s="140"/>
      <c r="U2050" s="140"/>
      <c r="V2050" s="140"/>
      <c r="W2050" s="231"/>
      <c r="AT2050" s="60" t="s">
        <v>225</v>
      </c>
      <c r="AU2050" s="60" t="s">
        <v>93</v>
      </c>
      <c r="AV2050" s="13" t="s">
        <v>93</v>
      </c>
      <c r="AW2050" s="13" t="s">
        <v>3</v>
      </c>
      <c r="AX2050" s="13" t="s">
        <v>91</v>
      </c>
      <c r="AY2050" s="60" t="s">
        <v>216</v>
      </c>
    </row>
    <row r="2051" spans="1:65" s="2" customFormat="1" ht="24.2" customHeight="1">
      <c r="A2051" s="83"/>
      <c r="B2051" s="84"/>
      <c r="C2051" s="130" t="s">
        <v>2656</v>
      </c>
      <c r="D2051" s="130" t="s">
        <v>218</v>
      </c>
      <c r="E2051" s="131" t="s">
        <v>2657</v>
      </c>
      <c r="F2051" s="132" t="s">
        <v>2658</v>
      </c>
      <c r="G2051" s="133" t="s">
        <v>221</v>
      </c>
      <c r="H2051" s="134">
        <v>483.832</v>
      </c>
      <c r="I2051" s="57"/>
      <c r="J2051" s="187">
        <f>ROUND(I2051*H2051,2)</f>
        <v>0</v>
      </c>
      <c r="K2051" s="132" t="s">
        <v>222</v>
      </c>
      <c r="L2051" s="188">
        <f>J2051</f>
        <v>0</v>
      </c>
      <c r="M2051" s="217"/>
      <c r="N2051" s="217"/>
      <c r="O2051" s="217"/>
      <c r="P2051" s="217"/>
      <c r="Q2051" s="217"/>
      <c r="R2051" s="217"/>
      <c r="S2051" s="217"/>
      <c r="T2051" s="217"/>
      <c r="U2051" s="217"/>
      <c r="V2051" s="217"/>
      <c r="W2051" s="249"/>
      <c r="X2051" s="26"/>
      <c r="Y2051" s="26"/>
      <c r="Z2051" s="26"/>
      <c r="AA2051" s="26"/>
      <c r="AB2051" s="26"/>
      <c r="AC2051" s="26"/>
      <c r="AD2051" s="26"/>
      <c r="AE2051" s="26"/>
      <c r="AR2051" s="58" t="s">
        <v>312</v>
      </c>
      <c r="AT2051" s="58" t="s">
        <v>218</v>
      </c>
      <c r="AU2051" s="58" t="s">
        <v>93</v>
      </c>
      <c r="AY2051" s="18" t="s">
        <v>216</v>
      </c>
      <c r="BE2051" s="59">
        <f>IF(N2051="základní",J2051,0)</f>
        <v>0</v>
      </c>
      <c r="BF2051" s="59">
        <f>IF(N2051="snížená",J2051,0)</f>
        <v>0</v>
      </c>
      <c r="BG2051" s="59">
        <f>IF(N2051="zákl. přenesená",J2051,0)</f>
        <v>0</v>
      </c>
      <c r="BH2051" s="59">
        <f>IF(N2051="sníž. přenesená",J2051,0)</f>
        <v>0</v>
      </c>
      <c r="BI2051" s="59">
        <f>IF(N2051="nulová",J2051,0)</f>
        <v>0</v>
      </c>
      <c r="BJ2051" s="18" t="s">
        <v>91</v>
      </c>
      <c r="BK2051" s="59">
        <f>ROUND(I2051*H2051,2)</f>
        <v>0</v>
      </c>
      <c r="BL2051" s="18" t="s">
        <v>312</v>
      </c>
      <c r="BM2051" s="58" t="s">
        <v>2659</v>
      </c>
    </row>
    <row r="2052" spans="1:51" s="13" customFormat="1" ht="12">
      <c r="A2052" s="140"/>
      <c r="B2052" s="141"/>
      <c r="C2052" s="140"/>
      <c r="D2052" s="137" t="s">
        <v>225</v>
      </c>
      <c r="E2052" s="142" t="s">
        <v>1</v>
      </c>
      <c r="F2052" s="143" t="s">
        <v>2578</v>
      </c>
      <c r="G2052" s="140"/>
      <c r="H2052" s="144">
        <v>483.832</v>
      </c>
      <c r="I2052" s="61"/>
      <c r="J2052" s="140"/>
      <c r="K2052" s="140"/>
      <c r="L2052" s="194"/>
      <c r="M2052" s="140"/>
      <c r="N2052" s="140"/>
      <c r="O2052" s="140"/>
      <c r="P2052" s="140"/>
      <c r="Q2052" s="140"/>
      <c r="R2052" s="140"/>
      <c r="S2052" s="140"/>
      <c r="T2052" s="140"/>
      <c r="U2052" s="140"/>
      <c r="V2052" s="140"/>
      <c r="W2052" s="231"/>
      <c r="AT2052" s="60" t="s">
        <v>225</v>
      </c>
      <c r="AU2052" s="60" t="s">
        <v>93</v>
      </c>
      <c r="AV2052" s="13" t="s">
        <v>93</v>
      </c>
      <c r="AW2052" s="13" t="s">
        <v>38</v>
      </c>
      <c r="AX2052" s="13" t="s">
        <v>83</v>
      </c>
      <c r="AY2052" s="60" t="s">
        <v>216</v>
      </c>
    </row>
    <row r="2053" spans="1:51" s="14" customFormat="1" ht="12">
      <c r="A2053" s="145"/>
      <c r="B2053" s="146"/>
      <c r="C2053" s="145"/>
      <c r="D2053" s="137" t="s">
        <v>225</v>
      </c>
      <c r="E2053" s="147" t="s">
        <v>1</v>
      </c>
      <c r="F2053" s="148" t="s">
        <v>229</v>
      </c>
      <c r="G2053" s="145"/>
      <c r="H2053" s="149">
        <v>483.832</v>
      </c>
      <c r="I2053" s="63"/>
      <c r="J2053" s="145"/>
      <c r="K2053" s="145"/>
      <c r="L2053" s="200"/>
      <c r="M2053" s="145"/>
      <c r="N2053" s="145"/>
      <c r="O2053" s="145"/>
      <c r="P2053" s="145"/>
      <c r="Q2053" s="145"/>
      <c r="R2053" s="145"/>
      <c r="S2053" s="145"/>
      <c r="T2053" s="145"/>
      <c r="U2053" s="145"/>
      <c r="V2053" s="145"/>
      <c r="W2053" s="235"/>
      <c r="AT2053" s="62" t="s">
        <v>225</v>
      </c>
      <c r="AU2053" s="62" t="s">
        <v>93</v>
      </c>
      <c r="AV2053" s="14" t="s">
        <v>223</v>
      </c>
      <c r="AW2053" s="14" t="s">
        <v>3</v>
      </c>
      <c r="AX2053" s="14" t="s">
        <v>91</v>
      </c>
      <c r="AY2053" s="62" t="s">
        <v>216</v>
      </c>
    </row>
    <row r="2054" spans="1:65" s="2" customFormat="1" ht="24.2" customHeight="1">
      <c r="A2054" s="83"/>
      <c r="B2054" s="84"/>
      <c r="C2054" s="130" t="s">
        <v>2660</v>
      </c>
      <c r="D2054" s="130" t="s">
        <v>218</v>
      </c>
      <c r="E2054" s="131" t="s">
        <v>2661</v>
      </c>
      <c r="F2054" s="132" t="s">
        <v>2662</v>
      </c>
      <c r="G2054" s="133" t="s">
        <v>221</v>
      </c>
      <c r="H2054" s="134">
        <v>483.832</v>
      </c>
      <c r="I2054" s="57"/>
      <c r="J2054" s="187">
        <f>ROUND(I2054*H2054,2)</f>
        <v>0</v>
      </c>
      <c r="K2054" s="132" t="s">
        <v>222</v>
      </c>
      <c r="L2054" s="188">
        <f>J2054</f>
        <v>0</v>
      </c>
      <c r="M2054" s="217"/>
      <c r="N2054" s="217"/>
      <c r="O2054" s="217"/>
      <c r="P2054" s="217"/>
      <c r="Q2054" s="217"/>
      <c r="R2054" s="217"/>
      <c r="S2054" s="217"/>
      <c r="T2054" s="217"/>
      <c r="U2054" s="217"/>
      <c r="V2054" s="217"/>
      <c r="W2054" s="249"/>
      <c r="X2054" s="26"/>
      <c r="Y2054" s="26"/>
      <c r="Z2054" s="26"/>
      <c r="AA2054" s="26"/>
      <c r="AB2054" s="26"/>
      <c r="AC2054" s="26"/>
      <c r="AD2054" s="26"/>
      <c r="AE2054" s="26"/>
      <c r="AR2054" s="58" t="s">
        <v>312</v>
      </c>
      <c r="AT2054" s="58" t="s">
        <v>218</v>
      </c>
      <c r="AU2054" s="58" t="s">
        <v>93</v>
      </c>
      <c r="AY2054" s="18" t="s">
        <v>216</v>
      </c>
      <c r="BE2054" s="59">
        <f>IF(N2054="základní",J2054,0)</f>
        <v>0</v>
      </c>
      <c r="BF2054" s="59">
        <f>IF(N2054="snížená",J2054,0)</f>
        <v>0</v>
      </c>
      <c r="BG2054" s="59">
        <f>IF(N2054="zákl. přenesená",J2054,0)</f>
        <v>0</v>
      </c>
      <c r="BH2054" s="59">
        <f>IF(N2054="sníž. přenesená",J2054,0)</f>
        <v>0</v>
      </c>
      <c r="BI2054" s="59">
        <f>IF(N2054="nulová",J2054,0)</f>
        <v>0</v>
      </c>
      <c r="BJ2054" s="18" t="s">
        <v>91</v>
      </c>
      <c r="BK2054" s="59">
        <f>ROUND(I2054*H2054,2)</f>
        <v>0</v>
      </c>
      <c r="BL2054" s="18" t="s">
        <v>312</v>
      </c>
      <c r="BM2054" s="58" t="s">
        <v>2663</v>
      </c>
    </row>
    <row r="2055" spans="1:51" s="13" customFormat="1" ht="12">
      <c r="A2055" s="140"/>
      <c r="B2055" s="141"/>
      <c r="C2055" s="140"/>
      <c r="D2055" s="137" t="s">
        <v>225</v>
      </c>
      <c r="E2055" s="142" t="s">
        <v>1</v>
      </c>
      <c r="F2055" s="143" t="s">
        <v>2578</v>
      </c>
      <c r="G2055" s="140"/>
      <c r="H2055" s="144">
        <v>483.832</v>
      </c>
      <c r="I2055" s="61"/>
      <c r="J2055" s="140"/>
      <c r="K2055" s="140"/>
      <c r="L2055" s="194"/>
      <c r="M2055" s="140"/>
      <c r="N2055" s="140"/>
      <c r="O2055" s="140"/>
      <c r="P2055" s="140"/>
      <c r="Q2055" s="140"/>
      <c r="R2055" s="140"/>
      <c r="S2055" s="140"/>
      <c r="T2055" s="140"/>
      <c r="U2055" s="140"/>
      <c r="V2055" s="140"/>
      <c r="W2055" s="231"/>
      <c r="AT2055" s="60" t="s">
        <v>225</v>
      </c>
      <c r="AU2055" s="60" t="s">
        <v>93</v>
      </c>
      <c r="AV2055" s="13" t="s">
        <v>93</v>
      </c>
      <c r="AW2055" s="13" t="s">
        <v>38</v>
      </c>
      <c r="AX2055" s="13" t="s">
        <v>83</v>
      </c>
      <c r="AY2055" s="60" t="s">
        <v>216</v>
      </c>
    </row>
    <row r="2056" spans="1:51" s="14" customFormat="1" ht="12">
      <c r="A2056" s="145"/>
      <c r="B2056" s="146"/>
      <c r="C2056" s="145"/>
      <c r="D2056" s="137" t="s">
        <v>225</v>
      </c>
      <c r="E2056" s="147" t="s">
        <v>1</v>
      </c>
      <c r="F2056" s="148" t="s">
        <v>229</v>
      </c>
      <c r="G2056" s="145"/>
      <c r="H2056" s="149">
        <v>483.832</v>
      </c>
      <c r="I2056" s="63"/>
      <c r="J2056" s="145"/>
      <c r="K2056" s="145"/>
      <c r="L2056" s="200"/>
      <c r="M2056" s="145"/>
      <c r="N2056" s="145"/>
      <c r="O2056" s="145"/>
      <c r="P2056" s="145"/>
      <c r="Q2056" s="145"/>
      <c r="R2056" s="145"/>
      <c r="S2056" s="145"/>
      <c r="T2056" s="145"/>
      <c r="U2056" s="145"/>
      <c r="V2056" s="145"/>
      <c r="W2056" s="235"/>
      <c r="AT2056" s="62" t="s">
        <v>225</v>
      </c>
      <c r="AU2056" s="62" t="s">
        <v>93</v>
      </c>
      <c r="AV2056" s="14" t="s">
        <v>223</v>
      </c>
      <c r="AW2056" s="14" t="s">
        <v>3</v>
      </c>
      <c r="AX2056" s="14" t="s">
        <v>91</v>
      </c>
      <c r="AY2056" s="62" t="s">
        <v>216</v>
      </c>
    </row>
    <row r="2057" spans="1:65" s="2" customFormat="1" ht="24.2" customHeight="1">
      <c r="A2057" s="83"/>
      <c r="B2057" s="84"/>
      <c r="C2057" s="130" t="s">
        <v>2664</v>
      </c>
      <c r="D2057" s="130" t="s">
        <v>218</v>
      </c>
      <c r="E2057" s="131" t="s">
        <v>2665</v>
      </c>
      <c r="F2057" s="132" t="s">
        <v>2666</v>
      </c>
      <c r="G2057" s="133" t="s">
        <v>221</v>
      </c>
      <c r="H2057" s="134">
        <v>19</v>
      </c>
      <c r="I2057" s="57"/>
      <c r="J2057" s="187">
        <f>ROUND(I2057*H2057,2)</f>
        <v>0</v>
      </c>
      <c r="K2057" s="132" t="s">
        <v>222</v>
      </c>
      <c r="L2057" s="188">
        <f>J2057</f>
        <v>0</v>
      </c>
      <c r="M2057" s="217"/>
      <c r="N2057" s="217"/>
      <c r="O2057" s="217"/>
      <c r="P2057" s="217"/>
      <c r="Q2057" s="217"/>
      <c r="R2057" s="217"/>
      <c r="S2057" s="217"/>
      <c r="T2057" s="217"/>
      <c r="U2057" s="217"/>
      <c r="V2057" s="217"/>
      <c r="W2057" s="249"/>
      <c r="X2057" s="26"/>
      <c r="Y2057" s="26"/>
      <c r="Z2057" s="26"/>
      <c r="AA2057" s="26"/>
      <c r="AB2057" s="26"/>
      <c r="AC2057" s="26"/>
      <c r="AD2057" s="26"/>
      <c r="AE2057" s="26"/>
      <c r="AR2057" s="58" t="s">
        <v>312</v>
      </c>
      <c r="AT2057" s="58" t="s">
        <v>218</v>
      </c>
      <c r="AU2057" s="58" t="s">
        <v>93</v>
      </c>
      <c r="AY2057" s="18" t="s">
        <v>216</v>
      </c>
      <c r="BE2057" s="59">
        <f>IF(N2057="základní",J2057,0)</f>
        <v>0</v>
      </c>
      <c r="BF2057" s="59">
        <f>IF(N2057="snížená",J2057,0)</f>
        <v>0</v>
      </c>
      <c r="BG2057" s="59">
        <f>IF(N2057="zákl. přenesená",J2057,0)</f>
        <v>0</v>
      </c>
      <c r="BH2057" s="59">
        <f>IF(N2057="sníž. přenesená",J2057,0)</f>
        <v>0</v>
      </c>
      <c r="BI2057" s="59">
        <f>IF(N2057="nulová",J2057,0)</f>
        <v>0</v>
      </c>
      <c r="BJ2057" s="18" t="s">
        <v>91</v>
      </c>
      <c r="BK2057" s="59">
        <f>ROUND(I2057*H2057,2)</f>
        <v>0</v>
      </c>
      <c r="BL2057" s="18" t="s">
        <v>312</v>
      </c>
      <c r="BM2057" s="58" t="s">
        <v>2667</v>
      </c>
    </row>
    <row r="2058" spans="1:51" s="13" customFormat="1" ht="12">
      <c r="A2058" s="140"/>
      <c r="B2058" s="141"/>
      <c r="C2058" s="140"/>
      <c r="D2058" s="137" t="s">
        <v>225</v>
      </c>
      <c r="E2058" s="142" t="s">
        <v>1</v>
      </c>
      <c r="F2058" s="143" t="s">
        <v>2668</v>
      </c>
      <c r="G2058" s="140"/>
      <c r="H2058" s="144">
        <v>1</v>
      </c>
      <c r="I2058" s="61"/>
      <c r="J2058" s="140"/>
      <c r="K2058" s="140"/>
      <c r="L2058" s="194"/>
      <c r="M2058" s="140"/>
      <c r="N2058" s="140"/>
      <c r="O2058" s="140"/>
      <c r="P2058" s="140"/>
      <c r="Q2058" s="140"/>
      <c r="R2058" s="140"/>
      <c r="S2058" s="140"/>
      <c r="T2058" s="140"/>
      <c r="U2058" s="140"/>
      <c r="V2058" s="140"/>
      <c r="W2058" s="231"/>
      <c r="AT2058" s="60" t="s">
        <v>225</v>
      </c>
      <c r="AU2058" s="60" t="s">
        <v>93</v>
      </c>
      <c r="AV2058" s="13" t="s">
        <v>93</v>
      </c>
      <c r="AW2058" s="13" t="s">
        <v>38</v>
      </c>
      <c r="AX2058" s="13" t="s">
        <v>83</v>
      </c>
      <c r="AY2058" s="60" t="s">
        <v>216</v>
      </c>
    </row>
    <row r="2059" spans="1:51" s="13" customFormat="1" ht="12">
      <c r="A2059" s="140"/>
      <c r="B2059" s="141"/>
      <c r="C2059" s="140"/>
      <c r="D2059" s="137" t="s">
        <v>225</v>
      </c>
      <c r="E2059" s="142" t="s">
        <v>1</v>
      </c>
      <c r="F2059" s="143" t="s">
        <v>2669</v>
      </c>
      <c r="G2059" s="140"/>
      <c r="H2059" s="144">
        <v>1</v>
      </c>
      <c r="I2059" s="61"/>
      <c r="J2059" s="140"/>
      <c r="K2059" s="140"/>
      <c r="L2059" s="194"/>
      <c r="M2059" s="140"/>
      <c r="N2059" s="140"/>
      <c r="O2059" s="140"/>
      <c r="P2059" s="140"/>
      <c r="Q2059" s="140"/>
      <c r="R2059" s="140"/>
      <c r="S2059" s="140"/>
      <c r="T2059" s="140"/>
      <c r="U2059" s="140"/>
      <c r="V2059" s="140"/>
      <c r="W2059" s="231"/>
      <c r="AT2059" s="60" t="s">
        <v>225</v>
      </c>
      <c r="AU2059" s="60" t="s">
        <v>93</v>
      </c>
      <c r="AV2059" s="13" t="s">
        <v>93</v>
      </c>
      <c r="AW2059" s="13" t="s">
        <v>38</v>
      </c>
      <c r="AX2059" s="13" t="s">
        <v>83</v>
      </c>
      <c r="AY2059" s="60" t="s">
        <v>216</v>
      </c>
    </row>
    <row r="2060" spans="1:51" s="13" customFormat="1" ht="12">
      <c r="A2060" s="140"/>
      <c r="B2060" s="141"/>
      <c r="C2060" s="140"/>
      <c r="D2060" s="137" t="s">
        <v>225</v>
      </c>
      <c r="E2060" s="142" t="s">
        <v>1</v>
      </c>
      <c r="F2060" s="143" t="s">
        <v>2670</v>
      </c>
      <c r="G2060" s="140"/>
      <c r="H2060" s="144">
        <v>1</v>
      </c>
      <c r="I2060" s="61"/>
      <c r="J2060" s="140"/>
      <c r="K2060" s="140"/>
      <c r="L2060" s="194"/>
      <c r="M2060" s="140"/>
      <c r="N2060" s="140"/>
      <c r="O2060" s="140"/>
      <c r="P2060" s="140"/>
      <c r="Q2060" s="140"/>
      <c r="R2060" s="140"/>
      <c r="S2060" s="140"/>
      <c r="T2060" s="140"/>
      <c r="U2060" s="140"/>
      <c r="V2060" s="140"/>
      <c r="W2060" s="231"/>
      <c r="AT2060" s="60" t="s">
        <v>225</v>
      </c>
      <c r="AU2060" s="60" t="s">
        <v>93</v>
      </c>
      <c r="AV2060" s="13" t="s">
        <v>93</v>
      </c>
      <c r="AW2060" s="13" t="s">
        <v>38</v>
      </c>
      <c r="AX2060" s="13" t="s">
        <v>83</v>
      </c>
      <c r="AY2060" s="60" t="s">
        <v>216</v>
      </c>
    </row>
    <row r="2061" spans="1:51" s="13" customFormat="1" ht="12">
      <c r="A2061" s="140"/>
      <c r="B2061" s="141"/>
      <c r="C2061" s="140"/>
      <c r="D2061" s="137" t="s">
        <v>225</v>
      </c>
      <c r="E2061" s="142" t="s">
        <v>1</v>
      </c>
      <c r="F2061" s="143" t="s">
        <v>2671</v>
      </c>
      <c r="G2061" s="140"/>
      <c r="H2061" s="144">
        <v>1</v>
      </c>
      <c r="I2061" s="61"/>
      <c r="J2061" s="140"/>
      <c r="K2061" s="140"/>
      <c r="L2061" s="194"/>
      <c r="M2061" s="140"/>
      <c r="N2061" s="140"/>
      <c r="O2061" s="140"/>
      <c r="P2061" s="140"/>
      <c r="Q2061" s="140"/>
      <c r="R2061" s="140"/>
      <c r="S2061" s="140"/>
      <c r="T2061" s="140"/>
      <c r="U2061" s="140"/>
      <c r="V2061" s="140"/>
      <c r="W2061" s="231"/>
      <c r="AT2061" s="60" t="s">
        <v>225</v>
      </c>
      <c r="AU2061" s="60" t="s">
        <v>93</v>
      </c>
      <c r="AV2061" s="13" t="s">
        <v>93</v>
      </c>
      <c r="AW2061" s="13" t="s">
        <v>38</v>
      </c>
      <c r="AX2061" s="13" t="s">
        <v>83</v>
      </c>
      <c r="AY2061" s="60" t="s">
        <v>216</v>
      </c>
    </row>
    <row r="2062" spans="1:51" s="13" customFormat="1" ht="12">
      <c r="A2062" s="140"/>
      <c r="B2062" s="141"/>
      <c r="C2062" s="140"/>
      <c r="D2062" s="137" t="s">
        <v>225</v>
      </c>
      <c r="E2062" s="142" t="s">
        <v>1</v>
      </c>
      <c r="F2062" s="143" t="s">
        <v>2672</v>
      </c>
      <c r="G2062" s="140"/>
      <c r="H2062" s="144">
        <v>1</v>
      </c>
      <c r="I2062" s="61"/>
      <c r="J2062" s="140"/>
      <c r="K2062" s="140"/>
      <c r="L2062" s="194"/>
      <c r="M2062" s="140"/>
      <c r="N2062" s="140"/>
      <c r="O2062" s="140"/>
      <c r="P2062" s="140"/>
      <c r="Q2062" s="140"/>
      <c r="R2062" s="140"/>
      <c r="S2062" s="140"/>
      <c r="T2062" s="140"/>
      <c r="U2062" s="140"/>
      <c r="V2062" s="140"/>
      <c r="W2062" s="231"/>
      <c r="AT2062" s="60" t="s">
        <v>225</v>
      </c>
      <c r="AU2062" s="60" t="s">
        <v>93</v>
      </c>
      <c r="AV2062" s="13" t="s">
        <v>93</v>
      </c>
      <c r="AW2062" s="13" t="s">
        <v>38</v>
      </c>
      <c r="AX2062" s="13" t="s">
        <v>83</v>
      </c>
      <c r="AY2062" s="60" t="s">
        <v>216</v>
      </c>
    </row>
    <row r="2063" spans="1:51" s="13" customFormat="1" ht="12">
      <c r="A2063" s="140"/>
      <c r="B2063" s="141"/>
      <c r="C2063" s="140"/>
      <c r="D2063" s="137" t="s">
        <v>225</v>
      </c>
      <c r="E2063" s="142" t="s">
        <v>1</v>
      </c>
      <c r="F2063" s="143" t="s">
        <v>2673</v>
      </c>
      <c r="G2063" s="140"/>
      <c r="H2063" s="144">
        <v>1</v>
      </c>
      <c r="I2063" s="61"/>
      <c r="J2063" s="140"/>
      <c r="K2063" s="140"/>
      <c r="L2063" s="194"/>
      <c r="M2063" s="140"/>
      <c r="N2063" s="140"/>
      <c r="O2063" s="140"/>
      <c r="P2063" s="140"/>
      <c r="Q2063" s="140"/>
      <c r="R2063" s="140"/>
      <c r="S2063" s="140"/>
      <c r="T2063" s="140"/>
      <c r="U2063" s="140"/>
      <c r="V2063" s="140"/>
      <c r="W2063" s="231"/>
      <c r="AT2063" s="60" t="s">
        <v>225</v>
      </c>
      <c r="AU2063" s="60" t="s">
        <v>93</v>
      </c>
      <c r="AV2063" s="13" t="s">
        <v>93</v>
      </c>
      <c r="AW2063" s="13" t="s">
        <v>38</v>
      </c>
      <c r="AX2063" s="13" t="s">
        <v>83</v>
      </c>
      <c r="AY2063" s="60" t="s">
        <v>216</v>
      </c>
    </row>
    <row r="2064" spans="1:51" s="13" customFormat="1" ht="12">
      <c r="A2064" s="140"/>
      <c r="B2064" s="141"/>
      <c r="C2064" s="140"/>
      <c r="D2064" s="137" t="s">
        <v>225</v>
      </c>
      <c r="E2064" s="142" t="s">
        <v>1</v>
      </c>
      <c r="F2064" s="143" t="s">
        <v>2674</v>
      </c>
      <c r="G2064" s="140"/>
      <c r="H2064" s="144">
        <v>1</v>
      </c>
      <c r="I2064" s="61"/>
      <c r="J2064" s="140"/>
      <c r="K2064" s="140"/>
      <c r="L2064" s="194"/>
      <c r="M2064" s="140"/>
      <c r="N2064" s="140"/>
      <c r="O2064" s="140"/>
      <c r="P2064" s="140"/>
      <c r="Q2064" s="140"/>
      <c r="R2064" s="140"/>
      <c r="S2064" s="140"/>
      <c r="T2064" s="140"/>
      <c r="U2064" s="140"/>
      <c r="V2064" s="140"/>
      <c r="W2064" s="231"/>
      <c r="AT2064" s="60" t="s">
        <v>225</v>
      </c>
      <c r="AU2064" s="60" t="s">
        <v>93</v>
      </c>
      <c r="AV2064" s="13" t="s">
        <v>93</v>
      </c>
      <c r="AW2064" s="13" t="s">
        <v>38</v>
      </c>
      <c r="AX2064" s="13" t="s">
        <v>83</v>
      </c>
      <c r="AY2064" s="60" t="s">
        <v>216</v>
      </c>
    </row>
    <row r="2065" spans="1:51" s="13" customFormat="1" ht="12">
      <c r="A2065" s="140"/>
      <c r="B2065" s="141"/>
      <c r="C2065" s="140"/>
      <c r="D2065" s="137" t="s">
        <v>225</v>
      </c>
      <c r="E2065" s="142" t="s">
        <v>1</v>
      </c>
      <c r="F2065" s="143" t="s">
        <v>2675</v>
      </c>
      <c r="G2065" s="140"/>
      <c r="H2065" s="144">
        <v>1</v>
      </c>
      <c r="I2065" s="61"/>
      <c r="J2065" s="140"/>
      <c r="K2065" s="140"/>
      <c r="L2065" s="194"/>
      <c r="M2065" s="140"/>
      <c r="N2065" s="140"/>
      <c r="O2065" s="140"/>
      <c r="P2065" s="140"/>
      <c r="Q2065" s="140"/>
      <c r="R2065" s="140"/>
      <c r="S2065" s="140"/>
      <c r="T2065" s="140"/>
      <c r="U2065" s="140"/>
      <c r="V2065" s="140"/>
      <c r="W2065" s="231"/>
      <c r="AT2065" s="60" t="s">
        <v>225</v>
      </c>
      <c r="AU2065" s="60" t="s">
        <v>93</v>
      </c>
      <c r="AV2065" s="13" t="s">
        <v>93</v>
      </c>
      <c r="AW2065" s="13" t="s">
        <v>38</v>
      </c>
      <c r="AX2065" s="13" t="s">
        <v>83</v>
      </c>
      <c r="AY2065" s="60" t="s">
        <v>216</v>
      </c>
    </row>
    <row r="2066" spans="1:51" s="13" customFormat="1" ht="12">
      <c r="A2066" s="140"/>
      <c r="B2066" s="141"/>
      <c r="C2066" s="140"/>
      <c r="D2066" s="137" t="s">
        <v>225</v>
      </c>
      <c r="E2066" s="142" t="s">
        <v>1</v>
      </c>
      <c r="F2066" s="143" t="s">
        <v>2676</v>
      </c>
      <c r="G2066" s="140"/>
      <c r="H2066" s="144">
        <v>1</v>
      </c>
      <c r="I2066" s="61"/>
      <c r="J2066" s="140"/>
      <c r="K2066" s="140"/>
      <c r="L2066" s="194"/>
      <c r="M2066" s="140"/>
      <c r="N2066" s="140"/>
      <c r="O2066" s="140"/>
      <c r="P2066" s="140"/>
      <c r="Q2066" s="140"/>
      <c r="R2066" s="140"/>
      <c r="S2066" s="140"/>
      <c r="T2066" s="140"/>
      <c r="U2066" s="140"/>
      <c r="V2066" s="140"/>
      <c r="W2066" s="231"/>
      <c r="AT2066" s="60" t="s">
        <v>225</v>
      </c>
      <c r="AU2066" s="60" t="s">
        <v>93</v>
      </c>
      <c r="AV2066" s="13" t="s">
        <v>93</v>
      </c>
      <c r="AW2066" s="13" t="s">
        <v>38</v>
      </c>
      <c r="AX2066" s="13" t="s">
        <v>83</v>
      </c>
      <c r="AY2066" s="60" t="s">
        <v>216</v>
      </c>
    </row>
    <row r="2067" spans="1:51" s="13" customFormat="1" ht="12">
      <c r="A2067" s="140"/>
      <c r="B2067" s="141"/>
      <c r="C2067" s="140"/>
      <c r="D2067" s="137" t="s">
        <v>225</v>
      </c>
      <c r="E2067" s="142" t="s">
        <v>1</v>
      </c>
      <c r="F2067" s="143" t="s">
        <v>2676</v>
      </c>
      <c r="G2067" s="140"/>
      <c r="H2067" s="144">
        <v>1</v>
      </c>
      <c r="I2067" s="61"/>
      <c r="J2067" s="140"/>
      <c r="K2067" s="140"/>
      <c r="L2067" s="194"/>
      <c r="M2067" s="140"/>
      <c r="N2067" s="140"/>
      <c r="O2067" s="140"/>
      <c r="P2067" s="140"/>
      <c r="Q2067" s="140"/>
      <c r="R2067" s="140"/>
      <c r="S2067" s="140"/>
      <c r="T2067" s="140"/>
      <c r="U2067" s="140"/>
      <c r="V2067" s="140"/>
      <c r="W2067" s="231"/>
      <c r="AT2067" s="60" t="s">
        <v>225</v>
      </c>
      <c r="AU2067" s="60" t="s">
        <v>93</v>
      </c>
      <c r="AV2067" s="13" t="s">
        <v>93</v>
      </c>
      <c r="AW2067" s="13" t="s">
        <v>38</v>
      </c>
      <c r="AX2067" s="13" t="s">
        <v>83</v>
      </c>
      <c r="AY2067" s="60" t="s">
        <v>216</v>
      </c>
    </row>
    <row r="2068" spans="1:51" s="13" customFormat="1" ht="12">
      <c r="A2068" s="140"/>
      <c r="B2068" s="141"/>
      <c r="C2068" s="140"/>
      <c r="D2068" s="137" t="s">
        <v>225</v>
      </c>
      <c r="E2068" s="142" t="s">
        <v>1</v>
      </c>
      <c r="F2068" s="143" t="s">
        <v>2677</v>
      </c>
      <c r="G2068" s="140"/>
      <c r="H2068" s="144">
        <v>1</v>
      </c>
      <c r="I2068" s="61"/>
      <c r="J2068" s="140"/>
      <c r="K2068" s="140"/>
      <c r="L2068" s="194"/>
      <c r="M2068" s="140"/>
      <c r="N2068" s="140"/>
      <c r="O2068" s="140"/>
      <c r="P2068" s="140"/>
      <c r="Q2068" s="140"/>
      <c r="R2068" s="140"/>
      <c r="S2068" s="140"/>
      <c r="T2068" s="140"/>
      <c r="U2068" s="140"/>
      <c r="V2068" s="140"/>
      <c r="W2068" s="231"/>
      <c r="AT2068" s="60" t="s">
        <v>225</v>
      </c>
      <c r="AU2068" s="60" t="s">
        <v>93</v>
      </c>
      <c r="AV2068" s="13" t="s">
        <v>93</v>
      </c>
      <c r="AW2068" s="13" t="s">
        <v>38</v>
      </c>
      <c r="AX2068" s="13" t="s">
        <v>83</v>
      </c>
      <c r="AY2068" s="60" t="s">
        <v>216</v>
      </c>
    </row>
    <row r="2069" spans="1:51" s="13" customFormat="1" ht="12">
      <c r="A2069" s="140"/>
      <c r="B2069" s="141"/>
      <c r="C2069" s="140"/>
      <c r="D2069" s="137" t="s">
        <v>225</v>
      </c>
      <c r="E2069" s="142" t="s">
        <v>1</v>
      </c>
      <c r="F2069" s="143" t="s">
        <v>2678</v>
      </c>
      <c r="G2069" s="140"/>
      <c r="H2069" s="144">
        <v>1</v>
      </c>
      <c r="I2069" s="61"/>
      <c r="J2069" s="140"/>
      <c r="K2069" s="140"/>
      <c r="L2069" s="194"/>
      <c r="M2069" s="140"/>
      <c r="N2069" s="140"/>
      <c r="O2069" s="140"/>
      <c r="P2069" s="140"/>
      <c r="Q2069" s="140"/>
      <c r="R2069" s="140"/>
      <c r="S2069" s="140"/>
      <c r="T2069" s="140"/>
      <c r="U2069" s="140"/>
      <c r="V2069" s="140"/>
      <c r="W2069" s="231"/>
      <c r="AT2069" s="60" t="s">
        <v>225</v>
      </c>
      <c r="AU2069" s="60" t="s">
        <v>93</v>
      </c>
      <c r="AV2069" s="13" t="s">
        <v>93</v>
      </c>
      <c r="AW2069" s="13" t="s">
        <v>38</v>
      </c>
      <c r="AX2069" s="13" t="s">
        <v>83</v>
      </c>
      <c r="AY2069" s="60" t="s">
        <v>216</v>
      </c>
    </row>
    <row r="2070" spans="1:51" s="13" customFormat="1" ht="12">
      <c r="A2070" s="140"/>
      <c r="B2070" s="141"/>
      <c r="C2070" s="140"/>
      <c r="D2070" s="137" t="s">
        <v>225</v>
      </c>
      <c r="E2070" s="142" t="s">
        <v>1</v>
      </c>
      <c r="F2070" s="143" t="s">
        <v>2679</v>
      </c>
      <c r="G2070" s="140"/>
      <c r="H2070" s="144">
        <v>1</v>
      </c>
      <c r="I2070" s="61"/>
      <c r="J2070" s="140"/>
      <c r="K2070" s="140"/>
      <c r="L2070" s="194"/>
      <c r="M2070" s="140"/>
      <c r="N2070" s="140"/>
      <c r="O2070" s="140"/>
      <c r="P2070" s="140"/>
      <c r="Q2070" s="140"/>
      <c r="R2070" s="140"/>
      <c r="S2070" s="140"/>
      <c r="T2070" s="140"/>
      <c r="U2070" s="140"/>
      <c r="V2070" s="140"/>
      <c r="W2070" s="231"/>
      <c r="AT2070" s="60" t="s">
        <v>225</v>
      </c>
      <c r="AU2070" s="60" t="s">
        <v>93</v>
      </c>
      <c r="AV2070" s="13" t="s">
        <v>93</v>
      </c>
      <c r="AW2070" s="13" t="s">
        <v>38</v>
      </c>
      <c r="AX2070" s="13" t="s">
        <v>83</v>
      </c>
      <c r="AY2070" s="60" t="s">
        <v>216</v>
      </c>
    </row>
    <row r="2071" spans="1:51" s="13" customFormat="1" ht="12">
      <c r="A2071" s="140"/>
      <c r="B2071" s="141"/>
      <c r="C2071" s="140"/>
      <c r="D2071" s="137" t="s">
        <v>225</v>
      </c>
      <c r="E2071" s="142" t="s">
        <v>1</v>
      </c>
      <c r="F2071" s="143" t="s">
        <v>2680</v>
      </c>
      <c r="G2071" s="140"/>
      <c r="H2071" s="144">
        <v>1</v>
      </c>
      <c r="I2071" s="61"/>
      <c r="J2071" s="140"/>
      <c r="K2071" s="140"/>
      <c r="L2071" s="194"/>
      <c r="M2071" s="140"/>
      <c r="N2071" s="140"/>
      <c r="O2071" s="140"/>
      <c r="P2071" s="140"/>
      <c r="Q2071" s="140"/>
      <c r="R2071" s="140"/>
      <c r="S2071" s="140"/>
      <c r="T2071" s="140"/>
      <c r="U2071" s="140"/>
      <c r="V2071" s="140"/>
      <c r="W2071" s="231"/>
      <c r="AT2071" s="60" t="s">
        <v>225</v>
      </c>
      <c r="AU2071" s="60" t="s">
        <v>93</v>
      </c>
      <c r="AV2071" s="13" t="s">
        <v>93</v>
      </c>
      <c r="AW2071" s="13" t="s">
        <v>38</v>
      </c>
      <c r="AX2071" s="13" t="s">
        <v>83</v>
      </c>
      <c r="AY2071" s="60" t="s">
        <v>216</v>
      </c>
    </row>
    <row r="2072" spans="1:51" s="13" customFormat="1" ht="12">
      <c r="A2072" s="140"/>
      <c r="B2072" s="141"/>
      <c r="C2072" s="140"/>
      <c r="D2072" s="137" t="s">
        <v>225</v>
      </c>
      <c r="E2072" s="142" t="s">
        <v>1</v>
      </c>
      <c r="F2072" s="143" t="s">
        <v>2681</v>
      </c>
      <c r="G2072" s="140"/>
      <c r="H2072" s="144">
        <v>1</v>
      </c>
      <c r="I2072" s="61"/>
      <c r="J2072" s="140"/>
      <c r="K2072" s="140"/>
      <c r="L2072" s="194"/>
      <c r="M2072" s="140"/>
      <c r="N2072" s="140"/>
      <c r="O2072" s="140"/>
      <c r="P2072" s="140"/>
      <c r="Q2072" s="140"/>
      <c r="R2072" s="140"/>
      <c r="S2072" s="140"/>
      <c r="T2072" s="140"/>
      <c r="U2072" s="140"/>
      <c r="V2072" s="140"/>
      <c r="W2072" s="231"/>
      <c r="AT2072" s="60" t="s">
        <v>225</v>
      </c>
      <c r="AU2072" s="60" t="s">
        <v>93</v>
      </c>
      <c r="AV2072" s="13" t="s">
        <v>93</v>
      </c>
      <c r="AW2072" s="13" t="s">
        <v>38</v>
      </c>
      <c r="AX2072" s="13" t="s">
        <v>83</v>
      </c>
      <c r="AY2072" s="60" t="s">
        <v>216</v>
      </c>
    </row>
    <row r="2073" spans="1:51" s="13" customFormat="1" ht="12">
      <c r="A2073" s="140"/>
      <c r="B2073" s="141"/>
      <c r="C2073" s="140"/>
      <c r="D2073" s="137" t="s">
        <v>225</v>
      </c>
      <c r="E2073" s="142" t="s">
        <v>1</v>
      </c>
      <c r="F2073" s="143" t="s">
        <v>2682</v>
      </c>
      <c r="G2073" s="140"/>
      <c r="H2073" s="144">
        <v>1</v>
      </c>
      <c r="I2073" s="61"/>
      <c r="J2073" s="140"/>
      <c r="K2073" s="140"/>
      <c r="L2073" s="194"/>
      <c r="M2073" s="140"/>
      <c r="N2073" s="140"/>
      <c r="O2073" s="140"/>
      <c r="P2073" s="140"/>
      <c r="Q2073" s="140"/>
      <c r="R2073" s="140"/>
      <c r="S2073" s="140"/>
      <c r="T2073" s="140"/>
      <c r="U2073" s="140"/>
      <c r="V2073" s="140"/>
      <c r="W2073" s="231"/>
      <c r="AT2073" s="60" t="s">
        <v>225</v>
      </c>
      <c r="AU2073" s="60" t="s">
        <v>93</v>
      </c>
      <c r="AV2073" s="13" t="s">
        <v>93</v>
      </c>
      <c r="AW2073" s="13" t="s">
        <v>38</v>
      </c>
      <c r="AX2073" s="13" t="s">
        <v>83</v>
      </c>
      <c r="AY2073" s="60" t="s">
        <v>216</v>
      </c>
    </row>
    <row r="2074" spans="1:51" s="13" customFormat="1" ht="12">
      <c r="A2074" s="140"/>
      <c r="B2074" s="141"/>
      <c r="C2074" s="140"/>
      <c r="D2074" s="137" t="s">
        <v>225</v>
      </c>
      <c r="E2074" s="142" t="s">
        <v>1</v>
      </c>
      <c r="F2074" s="143" t="s">
        <v>2683</v>
      </c>
      <c r="G2074" s="140"/>
      <c r="H2074" s="144">
        <v>2</v>
      </c>
      <c r="I2074" s="61"/>
      <c r="J2074" s="140"/>
      <c r="K2074" s="140"/>
      <c r="L2074" s="194"/>
      <c r="M2074" s="140"/>
      <c r="N2074" s="140"/>
      <c r="O2074" s="140"/>
      <c r="P2074" s="140"/>
      <c r="Q2074" s="140"/>
      <c r="R2074" s="140"/>
      <c r="S2074" s="140"/>
      <c r="T2074" s="140"/>
      <c r="U2074" s="140"/>
      <c r="V2074" s="140"/>
      <c r="W2074" s="231"/>
      <c r="AT2074" s="60" t="s">
        <v>225</v>
      </c>
      <c r="AU2074" s="60" t="s">
        <v>93</v>
      </c>
      <c r="AV2074" s="13" t="s">
        <v>93</v>
      </c>
      <c r="AW2074" s="13" t="s">
        <v>38</v>
      </c>
      <c r="AX2074" s="13" t="s">
        <v>83</v>
      </c>
      <c r="AY2074" s="60" t="s">
        <v>216</v>
      </c>
    </row>
    <row r="2075" spans="1:51" s="13" customFormat="1" ht="12">
      <c r="A2075" s="140"/>
      <c r="B2075" s="141"/>
      <c r="C2075" s="140"/>
      <c r="D2075" s="137" t="s">
        <v>225</v>
      </c>
      <c r="E2075" s="142" t="s">
        <v>1</v>
      </c>
      <c r="F2075" s="143" t="s">
        <v>2684</v>
      </c>
      <c r="G2075" s="140"/>
      <c r="H2075" s="144">
        <v>1</v>
      </c>
      <c r="I2075" s="61"/>
      <c r="J2075" s="140"/>
      <c r="K2075" s="140"/>
      <c r="L2075" s="194"/>
      <c r="M2075" s="140"/>
      <c r="N2075" s="140"/>
      <c r="O2075" s="140"/>
      <c r="P2075" s="140"/>
      <c r="Q2075" s="140"/>
      <c r="R2075" s="140"/>
      <c r="S2075" s="140"/>
      <c r="T2075" s="140"/>
      <c r="U2075" s="140"/>
      <c r="V2075" s="140"/>
      <c r="W2075" s="231"/>
      <c r="AT2075" s="60" t="s">
        <v>225</v>
      </c>
      <c r="AU2075" s="60" t="s">
        <v>93</v>
      </c>
      <c r="AV2075" s="13" t="s">
        <v>93</v>
      </c>
      <c r="AW2075" s="13" t="s">
        <v>38</v>
      </c>
      <c r="AX2075" s="13" t="s">
        <v>83</v>
      </c>
      <c r="AY2075" s="60" t="s">
        <v>216</v>
      </c>
    </row>
    <row r="2076" spans="1:51" s="14" customFormat="1" ht="12">
      <c r="A2076" s="145"/>
      <c r="B2076" s="146"/>
      <c r="C2076" s="145"/>
      <c r="D2076" s="137" t="s">
        <v>225</v>
      </c>
      <c r="E2076" s="147" t="s">
        <v>1</v>
      </c>
      <c r="F2076" s="148" t="s">
        <v>229</v>
      </c>
      <c r="G2076" s="145"/>
      <c r="H2076" s="149">
        <v>19</v>
      </c>
      <c r="I2076" s="63"/>
      <c r="J2076" s="145"/>
      <c r="K2076" s="145"/>
      <c r="L2076" s="200"/>
      <c r="M2076" s="145"/>
      <c r="N2076" s="145"/>
      <c r="O2076" s="145"/>
      <c r="P2076" s="145"/>
      <c r="Q2076" s="145"/>
      <c r="R2076" s="145"/>
      <c r="S2076" s="145"/>
      <c r="T2076" s="145"/>
      <c r="U2076" s="145"/>
      <c r="V2076" s="145"/>
      <c r="W2076" s="235"/>
      <c r="AT2076" s="62" t="s">
        <v>225</v>
      </c>
      <c r="AU2076" s="62" t="s">
        <v>93</v>
      </c>
      <c r="AV2076" s="14" t="s">
        <v>223</v>
      </c>
      <c r="AW2076" s="14" t="s">
        <v>38</v>
      </c>
      <c r="AX2076" s="14" t="s">
        <v>91</v>
      </c>
      <c r="AY2076" s="62" t="s">
        <v>216</v>
      </c>
    </row>
    <row r="2077" spans="1:65" s="2" customFormat="1" ht="16.5" customHeight="1">
      <c r="A2077" s="83"/>
      <c r="B2077" s="84"/>
      <c r="C2077" s="252" t="s">
        <v>2685</v>
      </c>
      <c r="D2077" s="252" t="s">
        <v>295</v>
      </c>
      <c r="E2077" s="253" t="s">
        <v>2686</v>
      </c>
      <c r="F2077" s="254" t="s">
        <v>2687</v>
      </c>
      <c r="G2077" s="255" t="s">
        <v>323</v>
      </c>
      <c r="H2077" s="256">
        <v>19</v>
      </c>
      <c r="I2077" s="66"/>
      <c r="J2077" s="280">
        <f>ROUND(I2077*H2077,2)</f>
        <v>0</v>
      </c>
      <c r="K2077" s="254" t="s">
        <v>1</v>
      </c>
      <c r="L2077" s="281">
        <f>J2077</f>
        <v>0</v>
      </c>
      <c r="M2077" s="290"/>
      <c r="N2077" s="290"/>
      <c r="O2077" s="290"/>
      <c r="P2077" s="290"/>
      <c r="Q2077" s="290"/>
      <c r="R2077" s="290"/>
      <c r="S2077" s="290"/>
      <c r="T2077" s="290"/>
      <c r="U2077" s="290"/>
      <c r="V2077" s="290"/>
      <c r="W2077" s="291"/>
      <c r="X2077" s="26"/>
      <c r="Y2077" s="26"/>
      <c r="Z2077" s="26"/>
      <c r="AA2077" s="26"/>
      <c r="AB2077" s="26"/>
      <c r="AC2077" s="26"/>
      <c r="AD2077" s="26"/>
      <c r="AE2077" s="26"/>
      <c r="AR2077" s="58" t="s">
        <v>438</v>
      </c>
      <c r="AT2077" s="58" t="s">
        <v>295</v>
      </c>
      <c r="AU2077" s="58" t="s">
        <v>93</v>
      </c>
      <c r="AY2077" s="18" t="s">
        <v>216</v>
      </c>
      <c r="BE2077" s="59">
        <f>IF(N2077="základní",J2077,0)</f>
        <v>0</v>
      </c>
      <c r="BF2077" s="59">
        <f>IF(N2077="snížená",J2077,0)</f>
        <v>0</v>
      </c>
      <c r="BG2077" s="59">
        <f>IF(N2077="zákl. přenesená",J2077,0)</f>
        <v>0</v>
      </c>
      <c r="BH2077" s="59">
        <f>IF(N2077="sníž. přenesená",J2077,0)</f>
        <v>0</v>
      </c>
      <c r="BI2077" s="59">
        <f>IF(N2077="nulová",J2077,0)</f>
        <v>0</v>
      </c>
      <c r="BJ2077" s="18" t="s">
        <v>91</v>
      </c>
      <c r="BK2077" s="59">
        <f>ROUND(I2077*H2077,2)</f>
        <v>0</v>
      </c>
      <c r="BL2077" s="18" t="s">
        <v>312</v>
      </c>
      <c r="BM2077" s="58" t="s">
        <v>2688</v>
      </c>
    </row>
    <row r="2078" spans="1:65" s="2" customFormat="1" ht="21.75" customHeight="1">
      <c r="A2078" s="83"/>
      <c r="B2078" s="84"/>
      <c r="C2078" s="130" t="s">
        <v>2689</v>
      </c>
      <c r="D2078" s="130" t="s">
        <v>218</v>
      </c>
      <c r="E2078" s="131" t="s">
        <v>2690</v>
      </c>
      <c r="F2078" s="132" t="s">
        <v>2691</v>
      </c>
      <c r="G2078" s="133" t="s">
        <v>237</v>
      </c>
      <c r="H2078" s="134">
        <v>575</v>
      </c>
      <c r="I2078" s="57"/>
      <c r="J2078" s="187">
        <f>ROUND(I2078*H2078,2)</f>
        <v>0</v>
      </c>
      <c r="K2078" s="132" t="s">
        <v>222</v>
      </c>
      <c r="L2078" s="188">
        <f>J2078</f>
        <v>0</v>
      </c>
      <c r="M2078" s="217"/>
      <c r="N2078" s="217"/>
      <c r="O2078" s="217"/>
      <c r="P2078" s="217"/>
      <c r="Q2078" s="217"/>
      <c r="R2078" s="217"/>
      <c r="S2078" s="217"/>
      <c r="T2078" s="217"/>
      <c r="U2078" s="217"/>
      <c r="V2078" s="217"/>
      <c r="W2078" s="249"/>
      <c r="X2078" s="26"/>
      <c r="Y2078" s="26"/>
      <c r="Z2078" s="26"/>
      <c r="AA2078" s="26"/>
      <c r="AB2078" s="26"/>
      <c r="AC2078" s="26"/>
      <c r="AD2078" s="26"/>
      <c r="AE2078" s="26"/>
      <c r="AR2078" s="58" t="s">
        <v>312</v>
      </c>
      <c r="AT2078" s="58" t="s">
        <v>218</v>
      </c>
      <c r="AU2078" s="58" t="s">
        <v>93</v>
      </c>
      <c r="AY2078" s="18" t="s">
        <v>216</v>
      </c>
      <c r="BE2078" s="59">
        <f>IF(N2078="základní",J2078,0)</f>
        <v>0</v>
      </c>
      <c r="BF2078" s="59">
        <f>IF(N2078="snížená",J2078,0)</f>
        <v>0</v>
      </c>
      <c r="BG2078" s="59">
        <f>IF(N2078="zákl. přenesená",J2078,0)</f>
        <v>0</v>
      </c>
      <c r="BH2078" s="59">
        <f>IF(N2078="sníž. přenesená",J2078,0)</f>
        <v>0</v>
      </c>
      <c r="BI2078" s="59">
        <f>IF(N2078="nulová",J2078,0)</f>
        <v>0</v>
      </c>
      <c r="BJ2078" s="18" t="s">
        <v>91</v>
      </c>
      <c r="BK2078" s="59">
        <f>ROUND(I2078*H2078,2)</f>
        <v>0</v>
      </c>
      <c r="BL2078" s="18" t="s">
        <v>312</v>
      </c>
      <c r="BM2078" s="58" t="s">
        <v>2692</v>
      </c>
    </row>
    <row r="2079" spans="1:51" s="13" customFormat="1" ht="12">
      <c r="A2079" s="140"/>
      <c r="B2079" s="141"/>
      <c r="C2079" s="140"/>
      <c r="D2079" s="137" t="s">
        <v>225</v>
      </c>
      <c r="E2079" s="142" t="s">
        <v>1</v>
      </c>
      <c r="F2079" s="143" t="s">
        <v>2693</v>
      </c>
      <c r="G2079" s="140"/>
      <c r="H2079" s="144">
        <v>25</v>
      </c>
      <c r="I2079" s="61"/>
      <c r="J2079" s="140"/>
      <c r="K2079" s="140"/>
      <c r="L2079" s="194"/>
      <c r="M2079" s="140"/>
      <c r="N2079" s="140"/>
      <c r="O2079" s="140"/>
      <c r="P2079" s="140"/>
      <c r="Q2079" s="140"/>
      <c r="R2079" s="140"/>
      <c r="S2079" s="140"/>
      <c r="T2079" s="140"/>
      <c r="U2079" s="140"/>
      <c r="V2079" s="140"/>
      <c r="W2079" s="231"/>
      <c r="AT2079" s="60" t="s">
        <v>225</v>
      </c>
      <c r="AU2079" s="60" t="s">
        <v>93</v>
      </c>
      <c r="AV2079" s="13" t="s">
        <v>93</v>
      </c>
      <c r="AW2079" s="13" t="s">
        <v>38</v>
      </c>
      <c r="AX2079" s="13" t="s">
        <v>83</v>
      </c>
      <c r="AY2079" s="60" t="s">
        <v>216</v>
      </c>
    </row>
    <row r="2080" spans="1:51" s="13" customFormat="1" ht="12">
      <c r="A2080" s="140"/>
      <c r="B2080" s="141"/>
      <c r="C2080" s="140"/>
      <c r="D2080" s="137" t="s">
        <v>225</v>
      </c>
      <c r="E2080" s="142" t="s">
        <v>1</v>
      </c>
      <c r="F2080" s="143" t="s">
        <v>2694</v>
      </c>
      <c r="G2080" s="140"/>
      <c r="H2080" s="144">
        <v>32</v>
      </c>
      <c r="I2080" s="61"/>
      <c r="J2080" s="140"/>
      <c r="K2080" s="140"/>
      <c r="L2080" s="194"/>
      <c r="M2080" s="140"/>
      <c r="N2080" s="140"/>
      <c r="O2080" s="140"/>
      <c r="P2080" s="140"/>
      <c r="Q2080" s="140"/>
      <c r="R2080" s="140"/>
      <c r="S2080" s="140"/>
      <c r="T2080" s="140"/>
      <c r="U2080" s="140"/>
      <c r="V2080" s="140"/>
      <c r="W2080" s="231"/>
      <c r="AT2080" s="60" t="s">
        <v>225</v>
      </c>
      <c r="AU2080" s="60" t="s">
        <v>93</v>
      </c>
      <c r="AV2080" s="13" t="s">
        <v>93</v>
      </c>
      <c r="AW2080" s="13" t="s">
        <v>38</v>
      </c>
      <c r="AX2080" s="13" t="s">
        <v>83</v>
      </c>
      <c r="AY2080" s="60" t="s">
        <v>216</v>
      </c>
    </row>
    <row r="2081" spans="1:51" s="13" customFormat="1" ht="12">
      <c r="A2081" s="140"/>
      <c r="B2081" s="141"/>
      <c r="C2081" s="140"/>
      <c r="D2081" s="137" t="s">
        <v>225</v>
      </c>
      <c r="E2081" s="142" t="s">
        <v>1</v>
      </c>
      <c r="F2081" s="143" t="s">
        <v>2695</v>
      </c>
      <c r="G2081" s="140"/>
      <c r="H2081" s="144">
        <v>28</v>
      </c>
      <c r="I2081" s="61"/>
      <c r="J2081" s="140"/>
      <c r="K2081" s="140"/>
      <c r="L2081" s="194"/>
      <c r="M2081" s="140"/>
      <c r="N2081" s="140"/>
      <c r="O2081" s="140"/>
      <c r="P2081" s="140"/>
      <c r="Q2081" s="140"/>
      <c r="R2081" s="140"/>
      <c r="S2081" s="140"/>
      <c r="T2081" s="140"/>
      <c r="U2081" s="140"/>
      <c r="V2081" s="140"/>
      <c r="W2081" s="231"/>
      <c r="AT2081" s="60" t="s">
        <v>225</v>
      </c>
      <c r="AU2081" s="60" t="s">
        <v>93</v>
      </c>
      <c r="AV2081" s="13" t="s">
        <v>93</v>
      </c>
      <c r="AW2081" s="13" t="s">
        <v>38</v>
      </c>
      <c r="AX2081" s="13" t="s">
        <v>83</v>
      </c>
      <c r="AY2081" s="60" t="s">
        <v>216</v>
      </c>
    </row>
    <row r="2082" spans="1:51" s="13" customFormat="1" ht="12">
      <c r="A2082" s="140"/>
      <c r="B2082" s="141"/>
      <c r="C2082" s="140"/>
      <c r="D2082" s="137" t="s">
        <v>225</v>
      </c>
      <c r="E2082" s="142" t="s">
        <v>1</v>
      </c>
      <c r="F2082" s="143" t="s">
        <v>2696</v>
      </c>
      <c r="G2082" s="140"/>
      <c r="H2082" s="144">
        <v>24</v>
      </c>
      <c r="I2082" s="61"/>
      <c r="J2082" s="140"/>
      <c r="K2082" s="140"/>
      <c r="L2082" s="194"/>
      <c r="M2082" s="140"/>
      <c r="N2082" s="140"/>
      <c r="O2082" s="140"/>
      <c r="P2082" s="140"/>
      <c r="Q2082" s="140"/>
      <c r="R2082" s="140"/>
      <c r="S2082" s="140"/>
      <c r="T2082" s="140"/>
      <c r="U2082" s="140"/>
      <c r="V2082" s="140"/>
      <c r="W2082" s="231"/>
      <c r="AT2082" s="60" t="s">
        <v>225</v>
      </c>
      <c r="AU2082" s="60" t="s">
        <v>93</v>
      </c>
      <c r="AV2082" s="13" t="s">
        <v>93</v>
      </c>
      <c r="AW2082" s="13" t="s">
        <v>38</v>
      </c>
      <c r="AX2082" s="13" t="s">
        <v>83</v>
      </c>
      <c r="AY2082" s="60" t="s">
        <v>216</v>
      </c>
    </row>
    <row r="2083" spans="1:51" s="13" customFormat="1" ht="12">
      <c r="A2083" s="140"/>
      <c r="B2083" s="141"/>
      <c r="C2083" s="140"/>
      <c r="D2083" s="137" t="s">
        <v>225</v>
      </c>
      <c r="E2083" s="142" t="s">
        <v>1</v>
      </c>
      <c r="F2083" s="143" t="s">
        <v>2697</v>
      </c>
      <c r="G2083" s="140"/>
      <c r="H2083" s="144">
        <v>25</v>
      </c>
      <c r="I2083" s="61"/>
      <c r="J2083" s="140"/>
      <c r="K2083" s="140"/>
      <c r="L2083" s="194"/>
      <c r="M2083" s="140"/>
      <c r="N2083" s="140"/>
      <c r="O2083" s="140"/>
      <c r="P2083" s="140"/>
      <c r="Q2083" s="140"/>
      <c r="R2083" s="140"/>
      <c r="S2083" s="140"/>
      <c r="T2083" s="140"/>
      <c r="U2083" s="140"/>
      <c r="V2083" s="140"/>
      <c r="W2083" s="231"/>
      <c r="AT2083" s="60" t="s">
        <v>225</v>
      </c>
      <c r="AU2083" s="60" t="s">
        <v>93</v>
      </c>
      <c r="AV2083" s="13" t="s">
        <v>93</v>
      </c>
      <c r="AW2083" s="13" t="s">
        <v>38</v>
      </c>
      <c r="AX2083" s="13" t="s">
        <v>83</v>
      </c>
      <c r="AY2083" s="60" t="s">
        <v>216</v>
      </c>
    </row>
    <row r="2084" spans="1:51" s="13" customFormat="1" ht="12">
      <c r="A2084" s="140"/>
      <c r="B2084" s="141"/>
      <c r="C2084" s="140"/>
      <c r="D2084" s="137" t="s">
        <v>225</v>
      </c>
      <c r="E2084" s="142" t="s">
        <v>1</v>
      </c>
      <c r="F2084" s="143" t="s">
        <v>2698</v>
      </c>
      <c r="G2084" s="140"/>
      <c r="H2084" s="144">
        <v>32</v>
      </c>
      <c r="I2084" s="61"/>
      <c r="J2084" s="140"/>
      <c r="K2084" s="140"/>
      <c r="L2084" s="194"/>
      <c r="M2084" s="140"/>
      <c r="N2084" s="140"/>
      <c r="O2084" s="140"/>
      <c r="P2084" s="140"/>
      <c r="Q2084" s="140"/>
      <c r="R2084" s="140"/>
      <c r="S2084" s="140"/>
      <c r="T2084" s="140"/>
      <c r="U2084" s="140"/>
      <c r="V2084" s="140"/>
      <c r="W2084" s="231"/>
      <c r="AT2084" s="60" t="s">
        <v>225</v>
      </c>
      <c r="AU2084" s="60" t="s">
        <v>93</v>
      </c>
      <c r="AV2084" s="13" t="s">
        <v>93</v>
      </c>
      <c r="AW2084" s="13" t="s">
        <v>38</v>
      </c>
      <c r="AX2084" s="13" t="s">
        <v>83</v>
      </c>
      <c r="AY2084" s="60" t="s">
        <v>216</v>
      </c>
    </row>
    <row r="2085" spans="1:51" s="13" customFormat="1" ht="12">
      <c r="A2085" s="140"/>
      <c r="B2085" s="141"/>
      <c r="C2085" s="140"/>
      <c r="D2085" s="137" t="s">
        <v>225</v>
      </c>
      <c r="E2085" s="142" t="s">
        <v>1</v>
      </c>
      <c r="F2085" s="143" t="s">
        <v>2699</v>
      </c>
      <c r="G2085" s="140"/>
      <c r="H2085" s="144">
        <v>28</v>
      </c>
      <c r="I2085" s="61"/>
      <c r="J2085" s="140"/>
      <c r="K2085" s="140"/>
      <c r="L2085" s="194"/>
      <c r="M2085" s="140"/>
      <c r="N2085" s="140"/>
      <c r="O2085" s="140"/>
      <c r="P2085" s="140"/>
      <c r="Q2085" s="140"/>
      <c r="R2085" s="140"/>
      <c r="S2085" s="140"/>
      <c r="T2085" s="140"/>
      <c r="U2085" s="140"/>
      <c r="V2085" s="140"/>
      <c r="W2085" s="231"/>
      <c r="AT2085" s="60" t="s">
        <v>225</v>
      </c>
      <c r="AU2085" s="60" t="s">
        <v>93</v>
      </c>
      <c r="AV2085" s="13" t="s">
        <v>93</v>
      </c>
      <c r="AW2085" s="13" t="s">
        <v>38</v>
      </c>
      <c r="AX2085" s="13" t="s">
        <v>83</v>
      </c>
      <c r="AY2085" s="60" t="s">
        <v>216</v>
      </c>
    </row>
    <row r="2086" spans="1:51" s="13" customFormat="1" ht="12">
      <c r="A2086" s="140"/>
      <c r="B2086" s="141"/>
      <c r="C2086" s="140"/>
      <c r="D2086" s="137" t="s">
        <v>225</v>
      </c>
      <c r="E2086" s="142" t="s">
        <v>1</v>
      </c>
      <c r="F2086" s="143" t="s">
        <v>2700</v>
      </c>
      <c r="G2086" s="140"/>
      <c r="H2086" s="144">
        <v>24</v>
      </c>
      <c r="I2086" s="61"/>
      <c r="J2086" s="140"/>
      <c r="K2086" s="140"/>
      <c r="L2086" s="194"/>
      <c r="M2086" s="140"/>
      <c r="N2086" s="140"/>
      <c r="O2086" s="140"/>
      <c r="P2086" s="140"/>
      <c r="Q2086" s="140"/>
      <c r="R2086" s="140"/>
      <c r="S2086" s="140"/>
      <c r="T2086" s="140"/>
      <c r="U2086" s="140"/>
      <c r="V2086" s="140"/>
      <c r="W2086" s="231"/>
      <c r="AT2086" s="60" t="s">
        <v>225</v>
      </c>
      <c r="AU2086" s="60" t="s">
        <v>93</v>
      </c>
      <c r="AV2086" s="13" t="s">
        <v>93</v>
      </c>
      <c r="AW2086" s="13" t="s">
        <v>38</v>
      </c>
      <c r="AX2086" s="13" t="s">
        <v>83</v>
      </c>
      <c r="AY2086" s="60" t="s">
        <v>216</v>
      </c>
    </row>
    <row r="2087" spans="1:51" s="13" customFormat="1" ht="12">
      <c r="A2087" s="140"/>
      <c r="B2087" s="141"/>
      <c r="C2087" s="140"/>
      <c r="D2087" s="137" t="s">
        <v>225</v>
      </c>
      <c r="E2087" s="142" t="s">
        <v>1</v>
      </c>
      <c r="F2087" s="143" t="s">
        <v>2701</v>
      </c>
      <c r="G2087" s="140"/>
      <c r="H2087" s="144">
        <v>25</v>
      </c>
      <c r="I2087" s="61"/>
      <c r="J2087" s="140"/>
      <c r="K2087" s="140"/>
      <c r="L2087" s="194"/>
      <c r="M2087" s="140"/>
      <c r="N2087" s="140"/>
      <c r="O2087" s="140"/>
      <c r="P2087" s="140"/>
      <c r="Q2087" s="140"/>
      <c r="R2087" s="140"/>
      <c r="S2087" s="140"/>
      <c r="T2087" s="140"/>
      <c r="U2087" s="140"/>
      <c r="V2087" s="140"/>
      <c r="W2087" s="231"/>
      <c r="AT2087" s="60" t="s">
        <v>225</v>
      </c>
      <c r="AU2087" s="60" t="s">
        <v>93</v>
      </c>
      <c r="AV2087" s="13" t="s">
        <v>93</v>
      </c>
      <c r="AW2087" s="13" t="s">
        <v>38</v>
      </c>
      <c r="AX2087" s="13" t="s">
        <v>83</v>
      </c>
      <c r="AY2087" s="60" t="s">
        <v>216</v>
      </c>
    </row>
    <row r="2088" spans="1:51" s="13" customFormat="1" ht="12">
      <c r="A2088" s="140"/>
      <c r="B2088" s="141"/>
      <c r="C2088" s="140"/>
      <c r="D2088" s="137" t="s">
        <v>225</v>
      </c>
      <c r="E2088" s="142" t="s">
        <v>1</v>
      </c>
      <c r="F2088" s="143" t="s">
        <v>2702</v>
      </c>
      <c r="G2088" s="140"/>
      <c r="H2088" s="144">
        <v>24</v>
      </c>
      <c r="I2088" s="61"/>
      <c r="J2088" s="140"/>
      <c r="K2088" s="140"/>
      <c r="L2088" s="194"/>
      <c r="M2088" s="140"/>
      <c r="N2088" s="140"/>
      <c r="O2088" s="140"/>
      <c r="P2088" s="140"/>
      <c r="Q2088" s="140"/>
      <c r="R2088" s="140"/>
      <c r="S2088" s="140"/>
      <c r="T2088" s="140"/>
      <c r="U2088" s="140"/>
      <c r="V2088" s="140"/>
      <c r="W2088" s="231"/>
      <c r="AT2088" s="60" t="s">
        <v>225</v>
      </c>
      <c r="AU2088" s="60" t="s">
        <v>93</v>
      </c>
      <c r="AV2088" s="13" t="s">
        <v>93</v>
      </c>
      <c r="AW2088" s="13" t="s">
        <v>38</v>
      </c>
      <c r="AX2088" s="13" t="s">
        <v>83</v>
      </c>
      <c r="AY2088" s="60" t="s">
        <v>216</v>
      </c>
    </row>
    <row r="2089" spans="1:51" s="13" customFormat="1" ht="12">
      <c r="A2089" s="140"/>
      <c r="B2089" s="141"/>
      <c r="C2089" s="140"/>
      <c r="D2089" s="137" t="s">
        <v>225</v>
      </c>
      <c r="E2089" s="142" t="s">
        <v>1</v>
      </c>
      <c r="F2089" s="143" t="s">
        <v>2703</v>
      </c>
      <c r="G2089" s="140"/>
      <c r="H2089" s="144">
        <v>25</v>
      </c>
      <c r="I2089" s="61"/>
      <c r="J2089" s="140"/>
      <c r="K2089" s="140"/>
      <c r="L2089" s="194"/>
      <c r="M2089" s="140"/>
      <c r="N2089" s="140"/>
      <c r="O2089" s="140"/>
      <c r="P2089" s="140"/>
      <c r="Q2089" s="140"/>
      <c r="R2089" s="140"/>
      <c r="S2089" s="140"/>
      <c r="T2089" s="140"/>
      <c r="U2089" s="140"/>
      <c r="V2089" s="140"/>
      <c r="W2089" s="231"/>
      <c r="AT2089" s="60" t="s">
        <v>225</v>
      </c>
      <c r="AU2089" s="60" t="s">
        <v>93</v>
      </c>
      <c r="AV2089" s="13" t="s">
        <v>93</v>
      </c>
      <c r="AW2089" s="13" t="s">
        <v>38</v>
      </c>
      <c r="AX2089" s="13" t="s">
        <v>83</v>
      </c>
      <c r="AY2089" s="60" t="s">
        <v>216</v>
      </c>
    </row>
    <row r="2090" spans="1:51" s="13" customFormat="1" ht="12">
      <c r="A2090" s="140"/>
      <c r="B2090" s="141"/>
      <c r="C2090" s="140"/>
      <c r="D2090" s="137" t="s">
        <v>225</v>
      </c>
      <c r="E2090" s="142" t="s">
        <v>1</v>
      </c>
      <c r="F2090" s="143" t="s">
        <v>2704</v>
      </c>
      <c r="G2090" s="140"/>
      <c r="H2090" s="144">
        <v>32</v>
      </c>
      <c r="I2090" s="61"/>
      <c r="J2090" s="140"/>
      <c r="K2090" s="140"/>
      <c r="L2090" s="194"/>
      <c r="M2090" s="140"/>
      <c r="N2090" s="140"/>
      <c r="O2090" s="140"/>
      <c r="P2090" s="140"/>
      <c r="Q2090" s="140"/>
      <c r="R2090" s="140"/>
      <c r="S2090" s="140"/>
      <c r="T2090" s="140"/>
      <c r="U2090" s="140"/>
      <c r="V2090" s="140"/>
      <c r="W2090" s="231"/>
      <c r="AT2090" s="60" t="s">
        <v>225</v>
      </c>
      <c r="AU2090" s="60" t="s">
        <v>93</v>
      </c>
      <c r="AV2090" s="13" t="s">
        <v>93</v>
      </c>
      <c r="AW2090" s="13" t="s">
        <v>38</v>
      </c>
      <c r="AX2090" s="13" t="s">
        <v>83</v>
      </c>
      <c r="AY2090" s="60" t="s">
        <v>216</v>
      </c>
    </row>
    <row r="2091" spans="1:51" s="13" customFormat="1" ht="12">
      <c r="A2091" s="140"/>
      <c r="B2091" s="141"/>
      <c r="C2091" s="140"/>
      <c r="D2091" s="137" t="s">
        <v>225</v>
      </c>
      <c r="E2091" s="142" t="s">
        <v>1</v>
      </c>
      <c r="F2091" s="143" t="s">
        <v>2705</v>
      </c>
      <c r="G2091" s="140"/>
      <c r="H2091" s="144">
        <v>16</v>
      </c>
      <c r="I2091" s="61"/>
      <c r="J2091" s="140"/>
      <c r="K2091" s="140"/>
      <c r="L2091" s="194"/>
      <c r="M2091" s="140"/>
      <c r="N2091" s="140"/>
      <c r="O2091" s="140"/>
      <c r="P2091" s="140"/>
      <c r="Q2091" s="140"/>
      <c r="R2091" s="140"/>
      <c r="S2091" s="140"/>
      <c r="T2091" s="140"/>
      <c r="U2091" s="140"/>
      <c r="V2091" s="140"/>
      <c r="W2091" s="231"/>
      <c r="AT2091" s="60" t="s">
        <v>225</v>
      </c>
      <c r="AU2091" s="60" t="s">
        <v>93</v>
      </c>
      <c r="AV2091" s="13" t="s">
        <v>93</v>
      </c>
      <c r="AW2091" s="13" t="s">
        <v>38</v>
      </c>
      <c r="AX2091" s="13" t="s">
        <v>83</v>
      </c>
      <c r="AY2091" s="60" t="s">
        <v>216</v>
      </c>
    </row>
    <row r="2092" spans="1:51" s="13" customFormat="1" ht="12">
      <c r="A2092" s="140"/>
      <c r="B2092" s="141"/>
      <c r="C2092" s="140"/>
      <c r="D2092" s="137" t="s">
        <v>225</v>
      </c>
      <c r="E2092" s="142" t="s">
        <v>1</v>
      </c>
      <c r="F2092" s="143" t="s">
        <v>2706</v>
      </c>
      <c r="G2092" s="140"/>
      <c r="H2092" s="144">
        <v>24</v>
      </c>
      <c r="I2092" s="61"/>
      <c r="J2092" s="140"/>
      <c r="K2092" s="140"/>
      <c r="L2092" s="194"/>
      <c r="M2092" s="140"/>
      <c r="N2092" s="140"/>
      <c r="O2092" s="140"/>
      <c r="P2092" s="140"/>
      <c r="Q2092" s="140"/>
      <c r="R2092" s="140"/>
      <c r="S2092" s="140"/>
      <c r="T2092" s="140"/>
      <c r="U2092" s="140"/>
      <c r="V2092" s="140"/>
      <c r="W2092" s="231"/>
      <c r="AT2092" s="60" t="s">
        <v>225</v>
      </c>
      <c r="AU2092" s="60" t="s">
        <v>93</v>
      </c>
      <c r="AV2092" s="13" t="s">
        <v>93</v>
      </c>
      <c r="AW2092" s="13" t="s">
        <v>38</v>
      </c>
      <c r="AX2092" s="13" t="s">
        <v>83</v>
      </c>
      <c r="AY2092" s="60" t="s">
        <v>216</v>
      </c>
    </row>
    <row r="2093" spans="1:51" s="13" customFormat="1" ht="12">
      <c r="A2093" s="140"/>
      <c r="B2093" s="141"/>
      <c r="C2093" s="140"/>
      <c r="D2093" s="137" t="s">
        <v>225</v>
      </c>
      <c r="E2093" s="142" t="s">
        <v>1</v>
      </c>
      <c r="F2093" s="143" t="s">
        <v>2707</v>
      </c>
      <c r="G2093" s="140"/>
      <c r="H2093" s="144">
        <v>72</v>
      </c>
      <c r="I2093" s="61"/>
      <c r="J2093" s="140"/>
      <c r="K2093" s="140"/>
      <c r="L2093" s="194"/>
      <c r="M2093" s="140"/>
      <c r="N2093" s="140"/>
      <c r="O2093" s="140"/>
      <c r="P2093" s="140"/>
      <c r="Q2093" s="140"/>
      <c r="R2093" s="140"/>
      <c r="S2093" s="140"/>
      <c r="T2093" s="140"/>
      <c r="U2093" s="140"/>
      <c r="V2093" s="140"/>
      <c r="W2093" s="231"/>
      <c r="AT2093" s="60" t="s">
        <v>225</v>
      </c>
      <c r="AU2093" s="60" t="s">
        <v>93</v>
      </c>
      <c r="AV2093" s="13" t="s">
        <v>93</v>
      </c>
      <c r="AW2093" s="13" t="s">
        <v>38</v>
      </c>
      <c r="AX2093" s="13" t="s">
        <v>83</v>
      </c>
      <c r="AY2093" s="60" t="s">
        <v>216</v>
      </c>
    </row>
    <row r="2094" spans="1:51" s="13" customFormat="1" ht="12">
      <c r="A2094" s="140"/>
      <c r="B2094" s="141"/>
      <c r="C2094" s="140"/>
      <c r="D2094" s="137" t="s">
        <v>225</v>
      </c>
      <c r="E2094" s="142" t="s">
        <v>1</v>
      </c>
      <c r="F2094" s="143" t="s">
        <v>2708</v>
      </c>
      <c r="G2094" s="140"/>
      <c r="H2094" s="144">
        <v>25</v>
      </c>
      <c r="I2094" s="61"/>
      <c r="J2094" s="140"/>
      <c r="K2094" s="140"/>
      <c r="L2094" s="194"/>
      <c r="M2094" s="140"/>
      <c r="N2094" s="140"/>
      <c r="O2094" s="140"/>
      <c r="P2094" s="140"/>
      <c r="Q2094" s="140"/>
      <c r="R2094" s="140"/>
      <c r="S2094" s="140"/>
      <c r="T2094" s="140"/>
      <c r="U2094" s="140"/>
      <c r="V2094" s="140"/>
      <c r="W2094" s="231"/>
      <c r="AT2094" s="60" t="s">
        <v>225</v>
      </c>
      <c r="AU2094" s="60" t="s">
        <v>93</v>
      </c>
      <c r="AV2094" s="13" t="s">
        <v>93</v>
      </c>
      <c r="AW2094" s="13" t="s">
        <v>38</v>
      </c>
      <c r="AX2094" s="13" t="s">
        <v>83</v>
      </c>
      <c r="AY2094" s="60" t="s">
        <v>216</v>
      </c>
    </row>
    <row r="2095" spans="1:51" s="13" customFormat="1" ht="12">
      <c r="A2095" s="140"/>
      <c r="B2095" s="141"/>
      <c r="C2095" s="140"/>
      <c r="D2095" s="137" t="s">
        <v>225</v>
      </c>
      <c r="E2095" s="142" t="s">
        <v>1</v>
      </c>
      <c r="F2095" s="143" t="s">
        <v>2709</v>
      </c>
      <c r="G2095" s="140"/>
      <c r="H2095" s="144">
        <v>82</v>
      </c>
      <c r="I2095" s="61"/>
      <c r="J2095" s="140"/>
      <c r="K2095" s="140"/>
      <c r="L2095" s="194"/>
      <c r="M2095" s="140"/>
      <c r="N2095" s="140"/>
      <c r="O2095" s="140"/>
      <c r="P2095" s="140"/>
      <c r="Q2095" s="140"/>
      <c r="R2095" s="140"/>
      <c r="S2095" s="140"/>
      <c r="T2095" s="140"/>
      <c r="U2095" s="140"/>
      <c r="V2095" s="140"/>
      <c r="W2095" s="231"/>
      <c r="AT2095" s="60" t="s">
        <v>225</v>
      </c>
      <c r="AU2095" s="60" t="s">
        <v>93</v>
      </c>
      <c r="AV2095" s="13" t="s">
        <v>93</v>
      </c>
      <c r="AW2095" s="13" t="s">
        <v>38</v>
      </c>
      <c r="AX2095" s="13" t="s">
        <v>83</v>
      </c>
      <c r="AY2095" s="60" t="s">
        <v>216</v>
      </c>
    </row>
    <row r="2096" spans="1:51" s="13" customFormat="1" ht="12">
      <c r="A2096" s="140"/>
      <c r="B2096" s="141"/>
      <c r="C2096" s="140"/>
      <c r="D2096" s="137" t="s">
        <v>225</v>
      </c>
      <c r="E2096" s="142" t="s">
        <v>1</v>
      </c>
      <c r="F2096" s="143" t="s">
        <v>2710</v>
      </c>
      <c r="G2096" s="140"/>
      <c r="H2096" s="144">
        <v>32</v>
      </c>
      <c r="I2096" s="61"/>
      <c r="J2096" s="140"/>
      <c r="K2096" s="140"/>
      <c r="L2096" s="194"/>
      <c r="M2096" s="140"/>
      <c r="N2096" s="140"/>
      <c r="O2096" s="140"/>
      <c r="P2096" s="140"/>
      <c r="Q2096" s="140"/>
      <c r="R2096" s="140"/>
      <c r="S2096" s="140"/>
      <c r="T2096" s="140"/>
      <c r="U2096" s="140"/>
      <c r="V2096" s="140"/>
      <c r="W2096" s="231"/>
      <c r="AT2096" s="60" t="s">
        <v>225</v>
      </c>
      <c r="AU2096" s="60" t="s">
        <v>93</v>
      </c>
      <c r="AV2096" s="13" t="s">
        <v>93</v>
      </c>
      <c r="AW2096" s="13" t="s">
        <v>38</v>
      </c>
      <c r="AX2096" s="13" t="s">
        <v>83</v>
      </c>
      <c r="AY2096" s="60" t="s">
        <v>216</v>
      </c>
    </row>
    <row r="2097" spans="1:51" s="14" customFormat="1" ht="12">
      <c r="A2097" s="145"/>
      <c r="B2097" s="146"/>
      <c r="C2097" s="145"/>
      <c r="D2097" s="137" t="s">
        <v>225</v>
      </c>
      <c r="E2097" s="147" t="s">
        <v>1</v>
      </c>
      <c r="F2097" s="148" t="s">
        <v>229</v>
      </c>
      <c r="G2097" s="145"/>
      <c r="H2097" s="149">
        <v>575</v>
      </c>
      <c r="I2097" s="63"/>
      <c r="J2097" s="145"/>
      <c r="K2097" s="145"/>
      <c r="L2097" s="200"/>
      <c r="M2097" s="145"/>
      <c r="N2097" s="145"/>
      <c r="O2097" s="145"/>
      <c r="P2097" s="145"/>
      <c r="Q2097" s="145"/>
      <c r="R2097" s="145"/>
      <c r="S2097" s="145"/>
      <c r="T2097" s="145"/>
      <c r="U2097" s="145"/>
      <c r="V2097" s="145"/>
      <c r="W2097" s="235"/>
      <c r="AT2097" s="62" t="s">
        <v>225</v>
      </c>
      <c r="AU2097" s="62" t="s">
        <v>93</v>
      </c>
      <c r="AV2097" s="14" t="s">
        <v>223</v>
      </c>
      <c r="AW2097" s="14" t="s">
        <v>38</v>
      </c>
      <c r="AX2097" s="14" t="s">
        <v>91</v>
      </c>
      <c r="AY2097" s="62" t="s">
        <v>216</v>
      </c>
    </row>
    <row r="2098" spans="1:65" s="2" customFormat="1" ht="16.5" customHeight="1">
      <c r="A2098" s="83"/>
      <c r="B2098" s="84"/>
      <c r="C2098" s="130" t="s">
        <v>2711</v>
      </c>
      <c r="D2098" s="130" t="s">
        <v>218</v>
      </c>
      <c r="E2098" s="131" t="s">
        <v>2712</v>
      </c>
      <c r="F2098" s="132" t="s">
        <v>2713</v>
      </c>
      <c r="G2098" s="133" t="s">
        <v>323</v>
      </c>
      <c r="H2098" s="134">
        <v>99</v>
      </c>
      <c r="I2098" s="57"/>
      <c r="J2098" s="187">
        <f>ROUND(I2098*H2098,2)</f>
        <v>0</v>
      </c>
      <c r="K2098" s="132" t="s">
        <v>222</v>
      </c>
      <c r="L2098" s="188">
        <f>J2098</f>
        <v>0</v>
      </c>
      <c r="M2098" s="217"/>
      <c r="N2098" s="217"/>
      <c r="O2098" s="217"/>
      <c r="P2098" s="217"/>
      <c r="Q2098" s="217"/>
      <c r="R2098" s="217"/>
      <c r="S2098" s="217"/>
      <c r="T2098" s="217"/>
      <c r="U2098" s="217"/>
      <c r="V2098" s="217"/>
      <c r="W2098" s="249"/>
      <c r="X2098" s="26"/>
      <c r="Y2098" s="26"/>
      <c r="Z2098" s="26"/>
      <c r="AA2098" s="26"/>
      <c r="AB2098" s="26"/>
      <c r="AC2098" s="26"/>
      <c r="AD2098" s="26"/>
      <c r="AE2098" s="26"/>
      <c r="AR2098" s="58" t="s">
        <v>312</v>
      </c>
      <c r="AT2098" s="58" t="s">
        <v>218</v>
      </c>
      <c r="AU2098" s="58" t="s">
        <v>93</v>
      </c>
      <c r="AY2098" s="18" t="s">
        <v>216</v>
      </c>
      <c r="BE2098" s="59">
        <f>IF(N2098="základní",J2098,0)</f>
        <v>0</v>
      </c>
      <c r="BF2098" s="59">
        <f>IF(N2098="snížená",J2098,0)</f>
        <v>0</v>
      </c>
      <c r="BG2098" s="59">
        <f>IF(N2098="zákl. přenesená",J2098,0)</f>
        <v>0</v>
      </c>
      <c r="BH2098" s="59">
        <f>IF(N2098="sníž. přenesená",J2098,0)</f>
        <v>0</v>
      </c>
      <c r="BI2098" s="59">
        <f>IF(N2098="nulová",J2098,0)</f>
        <v>0</v>
      </c>
      <c r="BJ2098" s="18" t="s">
        <v>91</v>
      </c>
      <c r="BK2098" s="59">
        <f>ROUND(I2098*H2098,2)</f>
        <v>0</v>
      </c>
      <c r="BL2098" s="18" t="s">
        <v>312</v>
      </c>
      <c r="BM2098" s="58" t="s">
        <v>2714</v>
      </c>
    </row>
    <row r="2099" spans="1:51" s="13" customFormat="1" ht="12">
      <c r="A2099" s="140"/>
      <c r="B2099" s="141"/>
      <c r="C2099" s="140"/>
      <c r="D2099" s="137" t="s">
        <v>225</v>
      </c>
      <c r="E2099" s="142" t="s">
        <v>1</v>
      </c>
      <c r="F2099" s="143" t="s">
        <v>2715</v>
      </c>
      <c r="G2099" s="140"/>
      <c r="H2099" s="144">
        <v>4</v>
      </c>
      <c r="I2099" s="61"/>
      <c r="J2099" s="140"/>
      <c r="K2099" s="140"/>
      <c r="L2099" s="194"/>
      <c r="M2099" s="140"/>
      <c r="N2099" s="140"/>
      <c r="O2099" s="140"/>
      <c r="P2099" s="140"/>
      <c r="Q2099" s="140"/>
      <c r="R2099" s="140"/>
      <c r="S2099" s="140"/>
      <c r="T2099" s="140"/>
      <c r="U2099" s="140"/>
      <c r="V2099" s="140"/>
      <c r="W2099" s="231"/>
      <c r="AT2099" s="60" t="s">
        <v>225</v>
      </c>
      <c r="AU2099" s="60" t="s">
        <v>93</v>
      </c>
      <c r="AV2099" s="13" t="s">
        <v>93</v>
      </c>
      <c r="AW2099" s="13" t="s">
        <v>38</v>
      </c>
      <c r="AX2099" s="13" t="s">
        <v>83</v>
      </c>
      <c r="AY2099" s="60" t="s">
        <v>216</v>
      </c>
    </row>
    <row r="2100" spans="1:51" s="13" customFormat="1" ht="12">
      <c r="A2100" s="140"/>
      <c r="B2100" s="141"/>
      <c r="C2100" s="140"/>
      <c r="D2100" s="137" t="s">
        <v>225</v>
      </c>
      <c r="E2100" s="142" t="s">
        <v>1</v>
      </c>
      <c r="F2100" s="143" t="s">
        <v>2716</v>
      </c>
      <c r="G2100" s="140"/>
      <c r="H2100" s="144">
        <v>6</v>
      </c>
      <c r="I2100" s="61"/>
      <c r="J2100" s="140"/>
      <c r="K2100" s="140"/>
      <c r="L2100" s="194"/>
      <c r="M2100" s="140"/>
      <c r="N2100" s="140"/>
      <c r="O2100" s="140"/>
      <c r="P2100" s="140"/>
      <c r="Q2100" s="140"/>
      <c r="R2100" s="140"/>
      <c r="S2100" s="140"/>
      <c r="T2100" s="140"/>
      <c r="U2100" s="140"/>
      <c r="V2100" s="140"/>
      <c r="W2100" s="231"/>
      <c r="AT2100" s="60" t="s">
        <v>225</v>
      </c>
      <c r="AU2100" s="60" t="s">
        <v>93</v>
      </c>
      <c r="AV2100" s="13" t="s">
        <v>93</v>
      </c>
      <c r="AW2100" s="13" t="s">
        <v>38</v>
      </c>
      <c r="AX2100" s="13" t="s">
        <v>83</v>
      </c>
      <c r="AY2100" s="60" t="s">
        <v>216</v>
      </c>
    </row>
    <row r="2101" spans="1:51" s="13" customFormat="1" ht="12">
      <c r="A2101" s="140"/>
      <c r="B2101" s="141"/>
      <c r="C2101" s="140"/>
      <c r="D2101" s="137" t="s">
        <v>225</v>
      </c>
      <c r="E2101" s="142" t="s">
        <v>1</v>
      </c>
      <c r="F2101" s="143" t="s">
        <v>2717</v>
      </c>
      <c r="G2101" s="140"/>
      <c r="H2101" s="144">
        <v>6</v>
      </c>
      <c r="I2101" s="61"/>
      <c r="J2101" s="140"/>
      <c r="K2101" s="140"/>
      <c r="L2101" s="194"/>
      <c r="M2101" s="140"/>
      <c r="N2101" s="140"/>
      <c r="O2101" s="140"/>
      <c r="P2101" s="140"/>
      <c r="Q2101" s="140"/>
      <c r="R2101" s="140"/>
      <c r="S2101" s="140"/>
      <c r="T2101" s="140"/>
      <c r="U2101" s="140"/>
      <c r="V2101" s="140"/>
      <c r="W2101" s="231"/>
      <c r="AT2101" s="60" t="s">
        <v>225</v>
      </c>
      <c r="AU2101" s="60" t="s">
        <v>93</v>
      </c>
      <c r="AV2101" s="13" t="s">
        <v>93</v>
      </c>
      <c r="AW2101" s="13" t="s">
        <v>38</v>
      </c>
      <c r="AX2101" s="13" t="s">
        <v>83</v>
      </c>
      <c r="AY2101" s="60" t="s">
        <v>216</v>
      </c>
    </row>
    <row r="2102" spans="1:51" s="13" customFormat="1" ht="12">
      <c r="A2102" s="140"/>
      <c r="B2102" s="141"/>
      <c r="C2102" s="140"/>
      <c r="D2102" s="137" t="s">
        <v>225</v>
      </c>
      <c r="E2102" s="142" t="s">
        <v>1</v>
      </c>
      <c r="F2102" s="143" t="s">
        <v>2718</v>
      </c>
      <c r="G2102" s="140"/>
      <c r="H2102" s="144">
        <v>4</v>
      </c>
      <c r="I2102" s="61"/>
      <c r="J2102" s="140"/>
      <c r="K2102" s="140"/>
      <c r="L2102" s="194"/>
      <c r="M2102" s="140"/>
      <c r="N2102" s="140"/>
      <c r="O2102" s="140"/>
      <c r="P2102" s="140"/>
      <c r="Q2102" s="140"/>
      <c r="R2102" s="140"/>
      <c r="S2102" s="140"/>
      <c r="T2102" s="140"/>
      <c r="U2102" s="140"/>
      <c r="V2102" s="140"/>
      <c r="W2102" s="231"/>
      <c r="AT2102" s="60" t="s">
        <v>225</v>
      </c>
      <c r="AU2102" s="60" t="s">
        <v>93</v>
      </c>
      <c r="AV2102" s="13" t="s">
        <v>93</v>
      </c>
      <c r="AW2102" s="13" t="s">
        <v>38</v>
      </c>
      <c r="AX2102" s="13" t="s">
        <v>83</v>
      </c>
      <c r="AY2102" s="60" t="s">
        <v>216</v>
      </c>
    </row>
    <row r="2103" spans="1:51" s="13" customFormat="1" ht="12">
      <c r="A2103" s="140"/>
      <c r="B2103" s="141"/>
      <c r="C2103" s="140"/>
      <c r="D2103" s="137" t="s">
        <v>225</v>
      </c>
      <c r="E2103" s="142" t="s">
        <v>1</v>
      </c>
      <c r="F2103" s="143" t="s">
        <v>2719</v>
      </c>
      <c r="G2103" s="140"/>
      <c r="H2103" s="144">
        <v>4</v>
      </c>
      <c r="I2103" s="61"/>
      <c r="J2103" s="140"/>
      <c r="K2103" s="140"/>
      <c r="L2103" s="194"/>
      <c r="M2103" s="140"/>
      <c r="N2103" s="140"/>
      <c r="O2103" s="140"/>
      <c r="P2103" s="140"/>
      <c r="Q2103" s="140"/>
      <c r="R2103" s="140"/>
      <c r="S2103" s="140"/>
      <c r="T2103" s="140"/>
      <c r="U2103" s="140"/>
      <c r="V2103" s="140"/>
      <c r="W2103" s="231"/>
      <c r="AT2103" s="60" t="s">
        <v>225</v>
      </c>
      <c r="AU2103" s="60" t="s">
        <v>93</v>
      </c>
      <c r="AV2103" s="13" t="s">
        <v>93</v>
      </c>
      <c r="AW2103" s="13" t="s">
        <v>38</v>
      </c>
      <c r="AX2103" s="13" t="s">
        <v>83</v>
      </c>
      <c r="AY2103" s="60" t="s">
        <v>216</v>
      </c>
    </row>
    <row r="2104" spans="1:51" s="13" customFormat="1" ht="12">
      <c r="A2104" s="140"/>
      <c r="B2104" s="141"/>
      <c r="C2104" s="140"/>
      <c r="D2104" s="137" t="s">
        <v>225</v>
      </c>
      <c r="E2104" s="142" t="s">
        <v>1</v>
      </c>
      <c r="F2104" s="143" t="s">
        <v>2720</v>
      </c>
      <c r="G2104" s="140"/>
      <c r="H2104" s="144">
        <v>6</v>
      </c>
      <c r="I2104" s="61"/>
      <c r="J2104" s="140"/>
      <c r="K2104" s="140"/>
      <c r="L2104" s="194"/>
      <c r="M2104" s="140"/>
      <c r="N2104" s="140"/>
      <c r="O2104" s="140"/>
      <c r="P2104" s="140"/>
      <c r="Q2104" s="140"/>
      <c r="R2104" s="140"/>
      <c r="S2104" s="140"/>
      <c r="T2104" s="140"/>
      <c r="U2104" s="140"/>
      <c r="V2104" s="140"/>
      <c r="W2104" s="231"/>
      <c r="AT2104" s="60" t="s">
        <v>225</v>
      </c>
      <c r="AU2104" s="60" t="s">
        <v>93</v>
      </c>
      <c r="AV2104" s="13" t="s">
        <v>93</v>
      </c>
      <c r="AW2104" s="13" t="s">
        <v>38</v>
      </c>
      <c r="AX2104" s="13" t="s">
        <v>83</v>
      </c>
      <c r="AY2104" s="60" t="s">
        <v>216</v>
      </c>
    </row>
    <row r="2105" spans="1:51" s="13" customFormat="1" ht="12">
      <c r="A2105" s="140"/>
      <c r="B2105" s="141"/>
      <c r="C2105" s="140"/>
      <c r="D2105" s="137" t="s">
        <v>225</v>
      </c>
      <c r="E2105" s="142" t="s">
        <v>1</v>
      </c>
      <c r="F2105" s="143" t="s">
        <v>2721</v>
      </c>
      <c r="G2105" s="140"/>
      <c r="H2105" s="144">
        <v>6</v>
      </c>
      <c r="I2105" s="61"/>
      <c r="J2105" s="140"/>
      <c r="K2105" s="140"/>
      <c r="L2105" s="194"/>
      <c r="M2105" s="140"/>
      <c r="N2105" s="140"/>
      <c r="O2105" s="140"/>
      <c r="P2105" s="140"/>
      <c r="Q2105" s="140"/>
      <c r="R2105" s="140"/>
      <c r="S2105" s="140"/>
      <c r="T2105" s="140"/>
      <c r="U2105" s="140"/>
      <c r="V2105" s="140"/>
      <c r="W2105" s="231"/>
      <c r="AT2105" s="60" t="s">
        <v>225</v>
      </c>
      <c r="AU2105" s="60" t="s">
        <v>93</v>
      </c>
      <c r="AV2105" s="13" t="s">
        <v>93</v>
      </c>
      <c r="AW2105" s="13" t="s">
        <v>38</v>
      </c>
      <c r="AX2105" s="13" t="s">
        <v>83</v>
      </c>
      <c r="AY2105" s="60" t="s">
        <v>216</v>
      </c>
    </row>
    <row r="2106" spans="1:51" s="13" customFormat="1" ht="12">
      <c r="A2106" s="140"/>
      <c r="B2106" s="141"/>
      <c r="C2106" s="140"/>
      <c r="D2106" s="137" t="s">
        <v>225</v>
      </c>
      <c r="E2106" s="142" t="s">
        <v>1</v>
      </c>
      <c r="F2106" s="143" t="s">
        <v>2722</v>
      </c>
      <c r="G2106" s="140"/>
      <c r="H2106" s="144">
        <v>4</v>
      </c>
      <c r="I2106" s="61"/>
      <c r="J2106" s="140"/>
      <c r="K2106" s="140"/>
      <c r="L2106" s="194"/>
      <c r="M2106" s="140"/>
      <c r="N2106" s="140"/>
      <c r="O2106" s="140"/>
      <c r="P2106" s="140"/>
      <c r="Q2106" s="140"/>
      <c r="R2106" s="140"/>
      <c r="S2106" s="140"/>
      <c r="T2106" s="140"/>
      <c r="U2106" s="140"/>
      <c r="V2106" s="140"/>
      <c r="W2106" s="231"/>
      <c r="AT2106" s="60" t="s">
        <v>225</v>
      </c>
      <c r="AU2106" s="60" t="s">
        <v>93</v>
      </c>
      <c r="AV2106" s="13" t="s">
        <v>93</v>
      </c>
      <c r="AW2106" s="13" t="s">
        <v>38</v>
      </c>
      <c r="AX2106" s="13" t="s">
        <v>83</v>
      </c>
      <c r="AY2106" s="60" t="s">
        <v>216</v>
      </c>
    </row>
    <row r="2107" spans="1:51" s="13" customFormat="1" ht="12">
      <c r="A2107" s="140"/>
      <c r="B2107" s="141"/>
      <c r="C2107" s="140"/>
      <c r="D2107" s="137" t="s">
        <v>225</v>
      </c>
      <c r="E2107" s="142" t="s">
        <v>1</v>
      </c>
      <c r="F2107" s="143" t="s">
        <v>2723</v>
      </c>
      <c r="G2107" s="140"/>
      <c r="H2107" s="144">
        <v>4</v>
      </c>
      <c r="I2107" s="61"/>
      <c r="J2107" s="140"/>
      <c r="K2107" s="140"/>
      <c r="L2107" s="194"/>
      <c r="M2107" s="140"/>
      <c r="N2107" s="140"/>
      <c r="O2107" s="140"/>
      <c r="P2107" s="140"/>
      <c r="Q2107" s="140"/>
      <c r="R2107" s="140"/>
      <c r="S2107" s="140"/>
      <c r="T2107" s="140"/>
      <c r="U2107" s="140"/>
      <c r="V2107" s="140"/>
      <c r="W2107" s="231"/>
      <c r="AT2107" s="60" t="s">
        <v>225</v>
      </c>
      <c r="AU2107" s="60" t="s">
        <v>93</v>
      </c>
      <c r="AV2107" s="13" t="s">
        <v>93</v>
      </c>
      <c r="AW2107" s="13" t="s">
        <v>38</v>
      </c>
      <c r="AX2107" s="13" t="s">
        <v>83</v>
      </c>
      <c r="AY2107" s="60" t="s">
        <v>216</v>
      </c>
    </row>
    <row r="2108" spans="1:51" s="13" customFormat="1" ht="12">
      <c r="A2108" s="140"/>
      <c r="B2108" s="141"/>
      <c r="C2108" s="140"/>
      <c r="D2108" s="137" t="s">
        <v>225</v>
      </c>
      <c r="E2108" s="142" t="s">
        <v>1</v>
      </c>
      <c r="F2108" s="143" t="s">
        <v>2724</v>
      </c>
      <c r="G2108" s="140"/>
      <c r="H2108" s="144">
        <v>4</v>
      </c>
      <c r="I2108" s="61"/>
      <c r="J2108" s="140"/>
      <c r="K2108" s="140"/>
      <c r="L2108" s="194"/>
      <c r="M2108" s="140"/>
      <c r="N2108" s="140"/>
      <c r="O2108" s="140"/>
      <c r="P2108" s="140"/>
      <c r="Q2108" s="140"/>
      <c r="R2108" s="140"/>
      <c r="S2108" s="140"/>
      <c r="T2108" s="140"/>
      <c r="U2108" s="140"/>
      <c r="V2108" s="140"/>
      <c r="W2108" s="231"/>
      <c r="AT2108" s="60" t="s">
        <v>225</v>
      </c>
      <c r="AU2108" s="60" t="s">
        <v>93</v>
      </c>
      <c r="AV2108" s="13" t="s">
        <v>93</v>
      </c>
      <c r="AW2108" s="13" t="s">
        <v>38</v>
      </c>
      <c r="AX2108" s="13" t="s">
        <v>83</v>
      </c>
      <c r="AY2108" s="60" t="s">
        <v>216</v>
      </c>
    </row>
    <row r="2109" spans="1:51" s="13" customFormat="1" ht="12">
      <c r="A2109" s="140"/>
      <c r="B2109" s="141"/>
      <c r="C2109" s="140"/>
      <c r="D2109" s="137" t="s">
        <v>225</v>
      </c>
      <c r="E2109" s="142" t="s">
        <v>1</v>
      </c>
      <c r="F2109" s="143" t="s">
        <v>2725</v>
      </c>
      <c r="G2109" s="140"/>
      <c r="H2109" s="144">
        <v>4</v>
      </c>
      <c r="I2109" s="61"/>
      <c r="J2109" s="140"/>
      <c r="K2109" s="140"/>
      <c r="L2109" s="194"/>
      <c r="M2109" s="140"/>
      <c r="N2109" s="140"/>
      <c r="O2109" s="140"/>
      <c r="P2109" s="140"/>
      <c r="Q2109" s="140"/>
      <c r="R2109" s="140"/>
      <c r="S2109" s="140"/>
      <c r="T2109" s="140"/>
      <c r="U2109" s="140"/>
      <c r="V2109" s="140"/>
      <c r="W2109" s="231"/>
      <c r="AT2109" s="60" t="s">
        <v>225</v>
      </c>
      <c r="AU2109" s="60" t="s">
        <v>93</v>
      </c>
      <c r="AV2109" s="13" t="s">
        <v>93</v>
      </c>
      <c r="AW2109" s="13" t="s">
        <v>38</v>
      </c>
      <c r="AX2109" s="13" t="s">
        <v>83</v>
      </c>
      <c r="AY2109" s="60" t="s">
        <v>216</v>
      </c>
    </row>
    <row r="2110" spans="1:51" s="13" customFormat="1" ht="12">
      <c r="A2110" s="140"/>
      <c r="B2110" s="141"/>
      <c r="C2110" s="140"/>
      <c r="D2110" s="137" t="s">
        <v>225</v>
      </c>
      <c r="E2110" s="142" t="s">
        <v>1</v>
      </c>
      <c r="F2110" s="143" t="s">
        <v>2726</v>
      </c>
      <c r="G2110" s="140"/>
      <c r="H2110" s="144">
        <v>4</v>
      </c>
      <c r="I2110" s="61"/>
      <c r="J2110" s="140"/>
      <c r="K2110" s="140"/>
      <c r="L2110" s="194"/>
      <c r="M2110" s="140"/>
      <c r="N2110" s="140"/>
      <c r="O2110" s="140"/>
      <c r="P2110" s="140"/>
      <c r="Q2110" s="140"/>
      <c r="R2110" s="140"/>
      <c r="S2110" s="140"/>
      <c r="T2110" s="140"/>
      <c r="U2110" s="140"/>
      <c r="V2110" s="140"/>
      <c r="W2110" s="231"/>
      <c r="AT2110" s="60" t="s">
        <v>225</v>
      </c>
      <c r="AU2110" s="60" t="s">
        <v>93</v>
      </c>
      <c r="AV2110" s="13" t="s">
        <v>93</v>
      </c>
      <c r="AW2110" s="13" t="s">
        <v>38</v>
      </c>
      <c r="AX2110" s="13" t="s">
        <v>83</v>
      </c>
      <c r="AY2110" s="60" t="s">
        <v>216</v>
      </c>
    </row>
    <row r="2111" spans="1:51" s="13" customFormat="1" ht="12">
      <c r="A2111" s="140"/>
      <c r="B2111" s="141"/>
      <c r="C2111" s="140"/>
      <c r="D2111" s="137" t="s">
        <v>225</v>
      </c>
      <c r="E2111" s="142" t="s">
        <v>1</v>
      </c>
      <c r="F2111" s="143" t="s">
        <v>2727</v>
      </c>
      <c r="G2111" s="140"/>
      <c r="H2111" s="144">
        <v>3</v>
      </c>
      <c r="I2111" s="61"/>
      <c r="J2111" s="140"/>
      <c r="K2111" s="140"/>
      <c r="L2111" s="194"/>
      <c r="M2111" s="140"/>
      <c r="N2111" s="140"/>
      <c r="O2111" s="140"/>
      <c r="P2111" s="140"/>
      <c r="Q2111" s="140"/>
      <c r="R2111" s="140"/>
      <c r="S2111" s="140"/>
      <c r="T2111" s="140"/>
      <c r="U2111" s="140"/>
      <c r="V2111" s="140"/>
      <c r="W2111" s="231"/>
      <c r="AT2111" s="60" t="s">
        <v>225</v>
      </c>
      <c r="AU2111" s="60" t="s">
        <v>93</v>
      </c>
      <c r="AV2111" s="13" t="s">
        <v>93</v>
      </c>
      <c r="AW2111" s="13" t="s">
        <v>38</v>
      </c>
      <c r="AX2111" s="13" t="s">
        <v>83</v>
      </c>
      <c r="AY2111" s="60" t="s">
        <v>216</v>
      </c>
    </row>
    <row r="2112" spans="1:51" s="13" customFormat="1" ht="12">
      <c r="A2112" s="140"/>
      <c r="B2112" s="141"/>
      <c r="C2112" s="140"/>
      <c r="D2112" s="137" t="s">
        <v>225</v>
      </c>
      <c r="E2112" s="142" t="s">
        <v>1</v>
      </c>
      <c r="F2112" s="143" t="s">
        <v>2728</v>
      </c>
      <c r="G2112" s="140"/>
      <c r="H2112" s="144">
        <v>4</v>
      </c>
      <c r="I2112" s="61"/>
      <c r="J2112" s="140"/>
      <c r="K2112" s="140"/>
      <c r="L2112" s="194"/>
      <c r="M2112" s="140"/>
      <c r="N2112" s="140"/>
      <c r="O2112" s="140"/>
      <c r="P2112" s="140"/>
      <c r="Q2112" s="140"/>
      <c r="R2112" s="140"/>
      <c r="S2112" s="140"/>
      <c r="T2112" s="140"/>
      <c r="U2112" s="140"/>
      <c r="V2112" s="140"/>
      <c r="W2112" s="231"/>
      <c r="AT2112" s="60" t="s">
        <v>225</v>
      </c>
      <c r="AU2112" s="60" t="s">
        <v>93</v>
      </c>
      <c r="AV2112" s="13" t="s">
        <v>93</v>
      </c>
      <c r="AW2112" s="13" t="s">
        <v>38</v>
      </c>
      <c r="AX2112" s="13" t="s">
        <v>83</v>
      </c>
      <c r="AY2112" s="60" t="s">
        <v>216</v>
      </c>
    </row>
    <row r="2113" spans="1:51" s="13" customFormat="1" ht="12">
      <c r="A2113" s="140"/>
      <c r="B2113" s="141"/>
      <c r="C2113" s="140"/>
      <c r="D2113" s="137" t="s">
        <v>225</v>
      </c>
      <c r="E2113" s="142" t="s">
        <v>1</v>
      </c>
      <c r="F2113" s="143" t="s">
        <v>2729</v>
      </c>
      <c r="G2113" s="140"/>
      <c r="H2113" s="144">
        <v>14</v>
      </c>
      <c r="I2113" s="61"/>
      <c r="J2113" s="140"/>
      <c r="K2113" s="140"/>
      <c r="L2113" s="194"/>
      <c r="M2113" s="140"/>
      <c r="N2113" s="140"/>
      <c r="O2113" s="140"/>
      <c r="P2113" s="140"/>
      <c r="Q2113" s="140"/>
      <c r="R2113" s="140"/>
      <c r="S2113" s="140"/>
      <c r="T2113" s="140"/>
      <c r="U2113" s="140"/>
      <c r="V2113" s="140"/>
      <c r="W2113" s="231"/>
      <c r="AT2113" s="60" t="s">
        <v>225</v>
      </c>
      <c r="AU2113" s="60" t="s">
        <v>93</v>
      </c>
      <c r="AV2113" s="13" t="s">
        <v>93</v>
      </c>
      <c r="AW2113" s="13" t="s">
        <v>38</v>
      </c>
      <c r="AX2113" s="13" t="s">
        <v>83</v>
      </c>
      <c r="AY2113" s="60" t="s">
        <v>216</v>
      </c>
    </row>
    <row r="2114" spans="1:51" s="13" customFormat="1" ht="12">
      <c r="A2114" s="140"/>
      <c r="B2114" s="141"/>
      <c r="C2114" s="140"/>
      <c r="D2114" s="137" t="s">
        <v>225</v>
      </c>
      <c r="E2114" s="142" t="s">
        <v>1</v>
      </c>
      <c r="F2114" s="143" t="s">
        <v>2730</v>
      </c>
      <c r="G2114" s="140"/>
      <c r="H2114" s="144">
        <v>4</v>
      </c>
      <c r="I2114" s="61"/>
      <c r="J2114" s="140"/>
      <c r="K2114" s="140"/>
      <c r="L2114" s="194"/>
      <c r="M2114" s="140"/>
      <c r="N2114" s="140"/>
      <c r="O2114" s="140"/>
      <c r="P2114" s="140"/>
      <c r="Q2114" s="140"/>
      <c r="R2114" s="140"/>
      <c r="S2114" s="140"/>
      <c r="T2114" s="140"/>
      <c r="U2114" s="140"/>
      <c r="V2114" s="140"/>
      <c r="W2114" s="231"/>
      <c r="AT2114" s="60" t="s">
        <v>225</v>
      </c>
      <c r="AU2114" s="60" t="s">
        <v>93</v>
      </c>
      <c r="AV2114" s="13" t="s">
        <v>93</v>
      </c>
      <c r="AW2114" s="13" t="s">
        <v>38</v>
      </c>
      <c r="AX2114" s="13" t="s">
        <v>83</v>
      </c>
      <c r="AY2114" s="60" t="s">
        <v>216</v>
      </c>
    </row>
    <row r="2115" spans="1:51" s="13" customFormat="1" ht="12">
      <c r="A2115" s="140"/>
      <c r="B2115" s="141"/>
      <c r="C2115" s="140"/>
      <c r="D2115" s="137" t="s">
        <v>225</v>
      </c>
      <c r="E2115" s="142" t="s">
        <v>1</v>
      </c>
      <c r="F2115" s="143" t="s">
        <v>2731</v>
      </c>
      <c r="G2115" s="140"/>
      <c r="H2115" s="144">
        <v>14</v>
      </c>
      <c r="I2115" s="61"/>
      <c r="J2115" s="140"/>
      <c r="K2115" s="140"/>
      <c r="L2115" s="194"/>
      <c r="M2115" s="140"/>
      <c r="N2115" s="140"/>
      <c r="O2115" s="140"/>
      <c r="P2115" s="140"/>
      <c r="Q2115" s="140"/>
      <c r="R2115" s="140"/>
      <c r="S2115" s="140"/>
      <c r="T2115" s="140"/>
      <c r="U2115" s="140"/>
      <c r="V2115" s="140"/>
      <c r="W2115" s="231"/>
      <c r="AT2115" s="60" t="s">
        <v>225</v>
      </c>
      <c r="AU2115" s="60" t="s">
        <v>93</v>
      </c>
      <c r="AV2115" s="13" t="s">
        <v>93</v>
      </c>
      <c r="AW2115" s="13" t="s">
        <v>38</v>
      </c>
      <c r="AX2115" s="13" t="s">
        <v>83</v>
      </c>
      <c r="AY2115" s="60" t="s">
        <v>216</v>
      </c>
    </row>
    <row r="2116" spans="1:51" s="13" customFormat="1" ht="12">
      <c r="A2116" s="140"/>
      <c r="B2116" s="141"/>
      <c r="C2116" s="140"/>
      <c r="D2116" s="137" t="s">
        <v>225</v>
      </c>
      <c r="E2116" s="142" t="s">
        <v>1</v>
      </c>
      <c r="F2116" s="143" t="s">
        <v>2732</v>
      </c>
      <c r="G2116" s="140"/>
      <c r="H2116" s="144">
        <v>4</v>
      </c>
      <c r="I2116" s="61"/>
      <c r="J2116" s="140"/>
      <c r="K2116" s="140"/>
      <c r="L2116" s="194"/>
      <c r="M2116" s="140"/>
      <c r="N2116" s="140"/>
      <c r="O2116" s="140"/>
      <c r="P2116" s="140"/>
      <c r="Q2116" s="140"/>
      <c r="R2116" s="140"/>
      <c r="S2116" s="140"/>
      <c r="T2116" s="140"/>
      <c r="U2116" s="140"/>
      <c r="V2116" s="140"/>
      <c r="W2116" s="231"/>
      <c r="AT2116" s="60" t="s">
        <v>225</v>
      </c>
      <c r="AU2116" s="60" t="s">
        <v>93</v>
      </c>
      <c r="AV2116" s="13" t="s">
        <v>93</v>
      </c>
      <c r="AW2116" s="13" t="s">
        <v>38</v>
      </c>
      <c r="AX2116" s="13" t="s">
        <v>83</v>
      </c>
      <c r="AY2116" s="60" t="s">
        <v>216</v>
      </c>
    </row>
    <row r="2117" spans="1:51" s="14" customFormat="1" ht="12">
      <c r="A2117" s="145"/>
      <c r="B2117" s="146"/>
      <c r="C2117" s="145"/>
      <c r="D2117" s="137" t="s">
        <v>225</v>
      </c>
      <c r="E2117" s="147" t="s">
        <v>1</v>
      </c>
      <c r="F2117" s="148" t="s">
        <v>229</v>
      </c>
      <c r="G2117" s="145"/>
      <c r="H2117" s="149">
        <v>99</v>
      </c>
      <c r="I2117" s="63"/>
      <c r="J2117" s="145"/>
      <c r="K2117" s="145"/>
      <c r="L2117" s="200"/>
      <c r="M2117" s="145"/>
      <c r="N2117" s="145"/>
      <c r="O2117" s="145"/>
      <c r="P2117" s="145"/>
      <c r="Q2117" s="145"/>
      <c r="R2117" s="145"/>
      <c r="S2117" s="145"/>
      <c r="T2117" s="145"/>
      <c r="U2117" s="145"/>
      <c r="V2117" s="145"/>
      <c r="W2117" s="235"/>
      <c r="AT2117" s="62" t="s">
        <v>225</v>
      </c>
      <c r="AU2117" s="62" t="s">
        <v>93</v>
      </c>
      <c r="AV2117" s="14" t="s">
        <v>223</v>
      </c>
      <c r="AW2117" s="14" t="s">
        <v>38</v>
      </c>
      <c r="AX2117" s="14" t="s">
        <v>91</v>
      </c>
      <c r="AY2117" s="62" t="s">
        <v>216</v>
      </c>
    </row>
    <row r="2118" spans="1:65" s="2" customFormat="1" ht="16.5" customHeight="1">
      <c r="A2118" s="83"/>
      <c r="B2118" s="84"/>
      <c r="C2118" s="130" t="s">
        <v>2733</v>
      </c>
      <c r="D2118" s="130" t="s">
        <v>218</v>
      </c>
      <c r="E2118" s="131" t="s">
        <v>2734</v>
      </c>
      <c r="F2118" s="132" t="s">
        <v>2735</v>
      </c>
      <c r="G2118" s="133" t="s">
        <v>323</v>
      </c>
      <c r="H2118" s="134">
        <v>44</v>
      </c>
      <c r="I2118" s="57"/>
      <c r="J2118" s="187">
        <f>ROUND(I2118*H2118,2)</f>
        <v>0</v>
      </c>
      <c r="K2118" s="132" t="s">
        <v>222</v>
      </c>
      <c r="L2118" s="188">
        <f>J2118</f>
        <v>0</v>
      </c>
      <c r="M2118" s="217"/>
      <c r="N2118" s="217"/>
      <c r="O2118" s="217"/>
      <c r="P2118" s="217"/>
      <c r="Q2118" s="217"/>
      <c r="R2118" s="217"/>
      <c r="S2118" s="217"/>
      <c r="T2118" s="217"/>
      <c r="U2118" s="217"/>
      <c r="V2118" s="217"/>
      <c r="W2118" s="249"/>
      <c r="X2118" s="26"/>
      <c r="Y2118" s="26"/>
      <c r="Z2118" s="26"/>
      <c r="AA2118" s="26"/>
      <c r="AB2118" s="26"/>
      <c r="AC2118" s="26"/>
      <c r="AD2118" s="26"/>
      <c r="AE2118" s="26"/>
      <c r="AR2118" s="58" t="s">
        <v>312</v>
      </c>
      <c r="AT2118" s="58" t="s">
        <v>218</v>
      </c>
      <c r="AU2118" s="58" t="s">
        <v>93</v>
      </c>
      <c r="AY2118" s="18" t="s">
        <v>216</v>
      </c>
      <c r="BE2118" s="59">
        <f>IF(N2118="základní",J2118,0)</f>
        <v>0</v>
      </c>
      <c r="BF2118" s="59">
        <f>IF(N2118="snížená",J2118,0)</f>
        <v>0</v>
      </c>
      <c r="BG2118" s="59">
        <f>IF(N2118="zákl. přenesená",J2118,0)</f>
        <v>0</v>
      </c>
      <c r="BH2118" s="59">
        <f>IF(N2118="sníž. přenesená",J2118,0)</f>
        <v>0</v>
      </c>
      <c r="BI2118" s="59">
        <f>IF(N2118="nulová",J2118,0)</f>
        <v>0</v>
      </c>
      <c r="BJ2118" s="18" t="s">
        <v>91</v>
      </c>
      <c r="BK2118" s="59">
        <f>ROUND(I2118*H2118,2)</f>
        <v>0</v>
      </c>
      <c r="BL2118" s="18" t="s">
        <v>312</v>
      </c>
      <c r="BM2118" s="58" t="s">
        <v>2736</v>
      </c>
    </row>
    <row r="2119" spans="1:51" s="13" customFormat="1" ht="12">
      <c r="A2119" s="140"/>
      <c r="B2119" s="141"/>
      <c r="C2119" s="140"/>
      <c r="D2119" s="137" t="s">
        <v>225</v>
      </c>
      <c r="E2119" s="142" t="s">
        <v>1</v>
      </c>
      <c r="F2119" s="143" t="s">
        <v>2737</v>
      </c>
      <c r="G2119" s="140"/>
      <c r="H2119" s="144">
        <v>2</v>
      </c>
      <c r="I2119" s="61"/>
      <c r="J2119" s="140"/>
      <c r="K2119" s="140"/>
      <c r="L2119" s="194"/>
      <c r="M2119" s="140"/>
      <c r="N2119" s="140"/>
      <c r="O2119" s="140"/>
      <c r="P2119" s="140"/>
      <c r="Q2119" s="140"/>
      <c r="R2119" s="140"/>
      <c r="S2119" s="140"/>
      <c r="T2119" s="140"/>
      <c r="U2119" s="140"/>
      <c r="V2119" s="140"/>
      <c r="W2119" s="231"/>
      <c r="AT2119" s="60" t="s">
        <v>225</v>
      </c>
      <c r="AU2119" s="60" t="s">
        <v>93</v>
      </c>
      <c r="AV2119" s="13" t="s">
        <v>93</v>
      </c>
      <c r="AW2119" s="13" t="s">
        <v>38</v>
      </c>
      <c r="AX2119" s="13" t="s">
        <v>83</v>
      </c>
      <c r="AY2119" s="60" t="s">
        <v>216</v>
      </c>
    </row>
    <row r="2120" spans="1:51" s="13" customFormat="1" ht="12">
      <c r="A2120" s="140"/>
      <c r="B2120" s="141"/>
      <c r="C2120" s="140"/>
      <c r="D2120" s="137" t="s">
        <v>225</v>
      </c>
      <c r="E2120" s="142" t="s">
        <v>1</v>
      </c>
      <c r="F2120" s="143" t="s">
        <v>2738</v>
      </c>
      <c r="G2120" s="140"/>
      <c r="H2120" s="144">
        <v>3</v>
      </c>
      <c r="I2120" s="61"/>
      <c r="J2120" s="140"/>
      <c r="K2120" s="140"/>
      <c r="L2120" s="194"/>
      <c r="M2120" s="140"/>
      <c r="N2120" s="140"/>
      <c r="O2120" s="140"/>
      <c r="P2120" s="140"/>
      <c r="Q2120" s="140"/>
      <c r="R2120" s="140"/>
      <c r="S2120" s="140"/>
      <c r="T2120" s="140"/>
      <c r="U2120" s="140"/>
      <c r="V2120" s="140"/>
      <c r="W2120" s="231"/>
      <c r="AT2120" s="60" t="s">
        <v>225</v>
      </c>
      <c r="AU2120" s="60" t="s">
        <v>93</v>
      </c>
      <c r="AV2120" s="13" t="s">
        <v>93</v>
      </c>
      <c r="AW2120" s="13" t="s">
        <v>38</v>
      </c>
      <c r="AX2120" s="13" t="s">
        <v>83</v>
      </c>
      <c r="AY2120" s="60" t="s">
        <v>216</v>
      </c>
    </row>
    <row r="2121" spans="1:51" s="13" customFormat="1" ht="12">
      <c r="A2121" s="140"/>
      <c r="B2121" s="141"/>
      <c r="C2121" s="140"/>
      <c r="D2121" s="137" t="s">
        <v>225</v>
      </c>
      <c r="E2121" s="142" t="s">
        <v>1</v>
      </c>
      <c r="F2121" s="143" t="s">
        <v>2739</v>
      </c>
      <c r="G2121" s="140"/>
      <c r="H2121" s="144">
        <v>3</v>
      </c>
      <c r="I2121" s="61"/>
      <c r="J2121" s="140"/>
      <c r="K2121" s="140"/>
      <c r="L2121" s="194"/>
      <c r="M2121" s="140"/>
      <c r="N2121" s="140"/>
      <c r="O2121" s="140"/>
      <c r="P2121" s="140"/>
      <c r="Q2121" s="140"/>
      <c r="R2121" s="140"/>
      <c r="S2121" s="140"/>
      <c r="T2121" s="140"/>
      <c r="U2121" s="140"/>
      <c r="V2121" s="140"/>
      <c r="W2121" s="231"/>
      <c r="AT2121" s="60" t="s">
        <v>225</v>
      </c>
      <c r="AU2121" s="60" t="s">
        <v>93</v>
      </c>
      <c r="AV2121" s="13" t="s">
        <v>93</v>
      </c>
      <c r="AW2121" s="13" t="s">
        <v>38</v>
      </c>
      <c r="AX2121" s="13" t="s">
        <v>83</v>
      </c>
      <c r="AY2121" s="60" t="s">
        <v>216</v>
      </c>
    </row>
    <row r="2122" spans="1:51" s="13" customFormat="1" ht="12">
      <c r="A2122" s="140"/>
      <c r="B2122" s="141"/>
      <c r="C2122" s="140"/>
      <c r="D2122" s="137" t="s">
        <v>225</v>
      </c>
      <c r="E2122" s="142" t="s">
        <v>1</v>
      </c>
      <c r="F2122" s="143" t="s">
        <v>2740</v>
      </c>
      <c r="G2122" s="140"/>
      <c r="H2122" s="144">
        <v>2</v>
      </c>
      <c r="I2122" s="61"/>
      <c r="J2122" s="140"/>
      <c r="K2122" s="140"/>
      <c r="L2122" s="194"/>
      <c r="M2122" s="140"/>
      <c r="N2122" s="140"/>
      <c r="O2122" s="140"/>
      <c r="P2122" s="140"/>
      <c r="Q2122" s="140"/>
      <c r="R2122" s="140"/>
      <c r="S2122" s="140"/>
      <c r="T2122" s="140"/>
      <c r="U2122" s="140"/>
      <c r="V2122" s="140"/>
      <c r="W2122" s="231"/>
      <c r="AT2122" s="60" t="s">
        <v>225</v>
      </c>
      <c r="AU2122" s="60" t="s">
        <v>93</v>
      </c>
      <c r="AV2122" s="13" t="s">
        <v>93</v>
      </c>
      <c r="AW2122" s="13" t="s">
        <v>38</v>
      </c>
      <c r="AX2122" s="13" t="s">
        <v>83</v>
      </c>
      <c r="AY2122" s="60" t="s">
        <v>216</v>
      </c>
    </row>
    <row r="2123" spans="1:51" s="13" customFormat="1" ht="12">
      <c r="A2123" s="140"/>
      <c r="B2123" s="141"/>
      <c r="C2123" s="140"/>
      <c r="D2123" s="137" t="s">
        <v>225</v>
      </c>
      <c r="E2123" s="142" t="s">
        <v>1</v>
      </c>
      <c r="F2123" s="143" t="s">
        <v>2741</v>
      </c>
      <c r="G2123" s="140"/>
      <c r="H2123" s="144">
        <v>2</v>
      </c>
      <c r="I2123" s="61"/>
      <c r="J2123" s="140"/>
      <c r="K2123" s="140"/>
      <c r="L2123" s="194"/>
      <c r="M2123" s="140"/>
      <c r="N2123" s="140"/>
      <c r="O2123" s="140"/>
      <c r="P2123" s="140"/>
      <c r="Q2123" s="140"/>
      <c r="R2123" s="140"/>
      <c r="S2123" s="140"/>
      <c r="T2123" s="140"/>
      <c r="U2123" s="140"/>
      <c r="V2123" s="140"/>
      <c r="W2123" s="231"/>
      <c r="AT2123" s="60" t="s">
        <v>225</v>
      </c>
      <c r="AU2123" s="60" t="s">
        <v>93</v>
      </c>
      <c r="AV2123" s="13" t="s">
        <v>93</v>
      </c>
      <c r="AW2123" s="13" t="s">
        <v>38</v>
      </c>
      <c r="AX2123" s="13" t="s">
        <v>83</v>
      </c>
      <c r="AY2123" s="60" t="s">
        <v>216</v>
      </c>
    </row>
    <row r="2124" spans="1:51" s="13" customFormat="1" ht="12">
      <c r="A2124" s="140"/>
      <c r="B2124" s="141"/>
      <c r="C2124" s="140"/>
      <c r="D2124" s="137" t="s">
        <v>225</v>
      </c>
      <c r="E2124" s="142" t="s">
        <v>1</v>
      </c>
      <c r="F2124" s="143" t="s">
        <v>2742</v>
      </c>
      <c r="G2124" s="140"/>
      <c r="H2124" s="144">
        <v>3</v>
      </c>
      <c r="I2124" s="61"/>
      <c r="J2124" s="140"/>
      <c r="K2124" s="140"/>
      <c r="L2124" s="194"/>
      <c r="M2124" s="140"/>
      <c r="N2124" s="140"/>
      <c r="O2124" s="140"/>
      <c r="P2124" s="140"/>
      <c r="Q2124" s="140"/>
      <c r="R2124" s="140"/>
      <c r="S2124" s="140"/>
      <c r="T2124" s="140"/>
      <c r="U2124" s="140"/>
      <c r="V2124" s="140"/>
      <c r="W2124" s="231"/>
      <c r="AT2124" s="60" t="s">
        <v>225</v>
      </c>
      <c r="AU2124" s="60" t="s">
        <v>93</v>
      </c>
      <c r="AV2124" s="13" t="s">
        <v>93</v>
      </c>
      <c r="AW2124" s="13" t="s">
        <v>38</v>
      </c>
      <c r="AX2124" s="13" t="s">
        <v>83</v>
      </c>
      <c r="AY2124" s="60" t="s">
        <v>216</v>
      </c>
    </row>
    <row r="2125" spans="1:51" s="13" customFormat="1" ht="12">
      <c r="A2125" s="140"/>
      <c r="B2125" s="141"/>
      <c r="C2125" s="140"/>
      <c r="D2125" s="137" t="s">
        <v>225</v>
      </c>
      <c r="E2125" s="142" t="s">
        <v>1</v>
      </c>
      <c r="F2125" s="143" t="s">
        <v>2743</v>
      </c>
      <c r="G2125" s="140"/>
      <c r="H2125" s="144">
        <v>3</v>
      </c>
      <c r="I2125" s="61"/>
      <c r="J2125" s="140"/>
      <c r="K2125" s="140"/>
      <c r="L2125" s="194"/>
      <c r="M2125" s="140"/>
      <c r="N2125" s="140"/>
      <c r="O2125" s="140"/>
      <c r="P2125" s="140"/>
      <c r="Q2125" s="140"/>
      <c r="R2125" s="140"/>
      <c r="S2125" s="140"/>
      <c r="T2125" s="140"/>
      <c r="U2125" s="140"/>
      <c r="V2125" s="140"/>
      <c r="W2125" s="231"/>
      <c r="AT2125" s="60" t="s">
        <v>225</v>
      </c>
      <c r="AU2125" s="60" t="s">
        <v>93</v>
      </c>
      <c r="AV2125" s="13" t="s">
        <v>93</v>
      </c>
      <c r="AW2125" s="13" t="s">
        <v>38</v>
      </c>
      <c r="AX2125" s="13" t="s">
        <v>83</v>
      </c>
      <c r="AY2125" s="60" t="s">
        <v>216</v>
      </c>
    </row>
    <row r="2126" spans="1:51" s="13" customFormat="1" ht="12">
      <c r="A2126" s="140"/>
      <c r="B2126" s="141"/>
      <c r="C2126" s="140"/>
      <c r="D2126" s="137" t="s">
        <v>225</v>
      </c>
      <c r="E2126" s="142" t="s">
        <v>1</v>
      </c>
      <c r="F2126" s="143" t="s">
        <v>2744</v>
      </c>
      <c r="G2126" s="140"/>
      <c r="H2126" s="144">
        <v>2</v>
      </c>
      <c r="I2126" s="61"/>
      <c r="J2126" s="140"/>
      <c r="K2126" s="140"/>
      <c r="L2126" s="194"/>
      <c r="M2126" s="140"/>
      <c r="N2126" s="140"/>
      <c r="O2126" s="140"/>
      <c r="P2126" s="140"/>
      <c r="Q2126" s="140"/>
      <c r="R2126" s="140"/>
      <c r="S2126" s="140"/>
      <c r="T2126" s="140"/>
      <c r="U2126" s="140"/>
      <c r="V2126" s="140"/>
      <c r="W2126" s="231"/>
      <c r="AT2126" s="60" t="s">
        <v>225</v>
      </c>
      <c r="AU2126" s="60" t="s">
        <v>93</v>
      </c>
      <c r="AV2126" s="13" t="s">
        <v>93</v>
      </c>
      <c r="AW2126" s="13" t="s">
        <v>38</v>
      </c>
      <c r="AX2126" s="13" t="s">
        <v>83</v>
      </c>
      <c r="AY2126" s="60" t="s">
        <v>216</v>
      </c>
    </row>
    <row r="2127" spans="1:51" s="13" customFormat="1" ht="12">
      <c r="A2127" s="140"/>
      <c r="B2127" s="141"/>
      <c r="C2127" s="140"/>
      <c r="D2127" s="137" t="s">
        <v>225</v>
      </c>
      <c r="E2127" s="142" t="s">
        <v>1</v>
      </c>
      <c r="F2127" s="143" t="s">
        <v>2745</v>
      </c>
      <c r="G2127" s="140"/>
      <c r="H2127" s="144">
        <v>2</v>
      </c>
      <c r="I2127" s="61"/>
      <c r="J2127" s="140"/>
      <c r="K2127" s="140"/>
      <c r="L2127" s="194"/>
      <c r="M2127" s="140"/>
      <c r="N2127" s="140"/>
      <c r="O2127" s="140"/>
      <c r="P2127" s="140"/>
      <c r="Q2127" s="140"/>
      <c r="R2127" s="140"/>
      <c r="S2127" s="140"/>
      <c r="T2127" s="140"/>
      <c r="U2127" s="140"/>
      <c r="V2127" s="140"/>
      <c r="W2127" s="231"/>
      <c r="AT2127" s="60" t="s">
        <v>225</v>
      </c>
      <c r="AU2127" s="60" t="s">
        <v>93</v>
      </c>
      <c r="AV2127" s="13" t="s">
        <v>93</v>
      </c>
      <c r="AW2127" s="13" t="s">
        <v>38</v>
      </c>
      <c r="AX2127" s="13" t="s">
        <v>83</v>
      </c>
      <c r="AY2127" s="60" t="s">
        <v>216</v>
      </c>
    </row>
    <row r="2128" spans="1:51" s="13" customFormat="1" ht="12">
      <c r="A2128" s="140"/>
      <c r="B2128" s="141"/>
      <c r="C2128" s="140"/>
      <c r="D2128" s="137" t="s">
        <v>225</v>
      </c>
      <c r="E2128" s="142" t="s">
        <v>1</v>
      </c>
      <c r="F2128" s="143" t="s">
        <v>2746</v>
      </c>
      <c r="G2128" s="140"/>
      <c r="H2128" s="144">
        <v>2</v>
      </c>
      <c r="I2128" s="61"/>
      <c r="J2128" s="140"/>
      <c r="K2128" s="140"/>
      <c r="L2128" s="194"/>
      <c r="M2128" s="140"/>
      <c r="N2128" s="140"/>
      <c r="O2128" s="140"/>
      <c r="P2128" s="140"/>
      <c r="Q2128" s="140"/>
      <c r="R2128" s="140"/>
      <c r="S2128" s="140"/>
      <c r="T2128" s="140"/>
      <c r="U2128" s="140"/>
      <c r="V2128" s="140"/>
      <c r="W2128" s="231"/>
      <c r="AT2128" s="60" t="s">
        <v>225</v>
      </c>
      <c r="AU2128" s="60" t="s">
        <v>93</v>
      </c>
      <c r="AV2128" s="13" t="s">
        <v>93</v>
      </c>
      <c r="AW2128" s="13" t="s">
        <v>38</v>
      </c>
      <c r="AX2128" s="13" t="s">
        <v>83</v>
      </c>
      <c r="AY2128" s="60" t="s">
        <v>216</v>
      </c>
    </row>
    <row r="2129" spans="1:51" s="13" customFormat="1" ht="12">
      <c r="A2129" s="140"/>
      <c r="B2129" s="141"/>
      <c r="C2129" s="140"/>
      <c r="D2129" s="137" t="s">
        <v>225</v>
      </c>
      <c r="E2129" s="142" t="s">
        <v>1</v>
      </c>
      <c r="F2129" s="143" t="s">
        <v>2747</v>
      </c>
      <c r="G2129" s="140"/>
      <c r="H2129" s="144">
        <v>2</v>
      </c>
      <c r="I2129" s="61"/>
      <c r="J2129" s="140"/>
      <c r="K2129" s="140"/>
      <c r="L2129" s="194"/>
      <c r="M2129" s="140"/>
      <c r="N2129" s="140"/>
      <c r="O2129" s="140"/>
      <c r="P2129" s="140"/>
      <c r="Q2129" s="140"/>
      <c r="R2129" s="140"/>
      <c r="S2129" s="140"/>
      <c r="T2129" s="140"/>
      <c r="U2129" s="140"/>
      <c r="V2129" s="140"/>
      <c r="W2129" s="231"/>
      <c r="AT2129" s="60" t="s">
        <v>225</v>
      </c>
      <c r="AU2129" s="60" t="s">
        <v>93</v>
      </c>
      <c r="AV2129" s="13" t="s">
        <v>93</v>
      </c>
      <c r="AW2129" s="13" t="s">
        <v>38</v>
      </c>
      <c r="AX2129" s="13" t="s">
        <v>83</v>
      </c>
      <c r="AY2129" s="60" t="s">
        <v>216</v>
      </c>
    </row>
    <row r="2130" spans="1:51" s="13" customFormat="1" ht="12">
      <c r="A2130" s="140"/>
      <c r="B2130" s="141"/>
      <c r="C2130" s="140"/>
      <c r="D2130" s="137" t="s">
        <v>225</v>
      </c>
      <c r="E2130" s="142" t="s">
        <v>1</v>
      </c>
      <c r="F2130" s="143" t="s">
        <v>2748</v>
      </c>
      <c r="G2130" s="140"/>
      <c r="H2130" s="144">
        <v>3</v>
      </c>
      <c r="I2130" s="61"/>
      <c r="J2130" s="140"/>
      <c r="K2130" s="140"/>
      <c r="L2130" s="194"/>
      <c r="M2130" s="140"/>
      <c r="N2130" s="140"/>
      <c r="O2130" s="140"/>
      <c r="P2130" s="140"/>
      <c r="Q2130" s="140"/>
      <c r="R2130" s="140"/>
      <c r="S2130" s="140"/>
      <c r="T2130" s="140"/>
      <c r="U2130" s="140"/>
      <c r="V2130" s="140"/>
      <c r="W2130" s="231"/>
      <c r="AT2130" s="60" t="s">
        <v>225</v>
      </c>
      <c r="AU2130" s="60" t="s">
        <v>93</v>
      </c>
      <c r="AV2130" s="13" t="s">
        <v>93</v>
      </c>
      <c r="AW2130" s="13" t="s">
        <v>38</v>
      </c>
      <c r="AX2130" s="13" t="s">
        <v>83</v>
      </c>
      <c r="AY2130" s="60" t="s">
        <v>216</v>
      </c>
    </row>
    <row r="2131" spans="1:51" s="13" customFormat="1" ht="12">
      <c r="A2131" s="140"/>
      <c r="B2131" s="141"/>
      <c r="C2131" s="140"/>
      <c r="D2131" s="137" t="s">
        <v>225</v>
      </c>
      <c r="E2131" s="142" t="s">
        <v>1</v>
      </c>
      <c r="F2131" s="143" t="s">
        <v>2749</v>
      </c>
      <c r="G2131" s="140"/>
      <c r="H2131" s="144">
        <v>1</v>
      </c>
      <c r="I2131" s="61"/>
      <c r="J2131" s="140"/>
      <c r="K2131" s="140"/>
      <c r="L2131" s="194"/>
      <c r="M2131" s="140"/>
      <c r="N2131" s="140"/>
      <c r="O2131" s="140"/>
      <c r="P2131" s="140"/>
      <c r="Q2131" s="140"/>
      <c r="R2131" s="140"/>
      <c r="S2131" s="140"/>
      <c r="T2131" s="140"/>
      <c r="U2131" s="140"/>
      <c r="V2131" s="140"/>
      <c r="W2131" s="231"/>
      <c r="AT2131" s="60" t="s">
        <v>225</v>
      </c>
      <c r="AU2131" s="60" t="s">
        <v>93</v>
      </c>
      <c r="AV2131" s="13" t="s">
        <v>93</v>
      </c>
      <c r="AW2131" s="13" t="s">
        <v>38</v>
      </c>
      <c r="AX2131" s="13" t="s">
        <v>83</v>
      </c>
      <c r="AY2131" s="60" t="s">
        <v>216</v>
      </c>
    </row>
    <row r="2132" spans="1:51" s="13" customFormat="1" ht="12">
      <c r="A2132" s="140"/>
      <c r="B2132" s="141"/>
      <c r="C2132" s="140"/>
      <c r="D2132" s="137" t="s">
        <v>225</v>
      </c>
      <c r="E2132" s="142" t="s">
        <v>1</v>
      </c>
      <c r="F2132" s="143" t="s">
        <v>2750</v>
      </c>
      <c r="G2132" s="140"/>
      <c r="H2132" s="144">
        <v>1</v>
      </c>
      <c r="I2132" s="61"/>
      <c r="J2132" s="140"/>
      <c r="K2132" s="140"/>
      <c r="L2132" s="194"/>
      <c r="M2132" s="140"/>
      <c r="N2132" s="140"/>
      <c r="O2132" s="140"/>
      <c r="P2132" s="140"/>
      <c r="Q2132" s="140"/>
      <c r="R2132" s="140"/>
      <c r="S2132" s="140"/>
      <c r="T2132" s="140"/>
      <c r="U2132" s="140"/>
      <c r="V2132" s="140"/>
      <c r="W2132" s="231"/>
      <c r="AT2132" s="60" t="s">
        <v>225</v>
      </c>
      <c r="AU2132" s="60" t="s">
        <v>93</v>
      </c>
      <c r="AV2132" s="13" t="s">
        <v>93</v>
      </c>
      <c r="AW2132" s="13" t="s">
        <v>38</v>
      </c>
      <c r="AX2132" s="13" t="s">
        <v>83</v>
      </c>
      <c r="AY2132" s="60" t="s">
        <v>216</v>
      </c>
    </row>
    <row r="2133" spans="1:51" s="13" customFormat="1" ht="12">
      <c r="A2133" s="140"/>
      <c r="B2133" s="141"/>
      <c r="C2133" s="140"/>
      <c r="D2133" s="137" t="s">
        <v>225</v>
      </c>
      <c r="E2133" s="142" t="s">
        <v>1</v>
      </c>
      <c r="F2133" s="143" t="s">
        <v>2751</v>
      </c>
      <c r="G2133" s="140"/>
      <c r="H2133" s="144">
        <v>5</v>
      </c>
      <c r="I2133" s="61"/>
      <c r="J2133" s="140"/>
      <c r="K2133" s="140"/>
      <c r="L2133" s="194"/>
      <c r="M2133" s="140"/>
      <c r="N2133" s="140"/>
      <c r="O2133" s="140"/>
      <c r="P2133" s="140"/>
      <c r="Q2133" s="140"/>
      <c r="R2133" s="140"/>
      <c r="S2133" s="140"/>
      <c r="T2133" s="140"/>
      <c r="U2133" s="140"/>
      <c r="V2133" s="140"/>
      <c r="W2133" s="231"/>
      <c r="AT2133" s="60" t="s">
        <v>225</v>
      </c>
      <c r="AU2133" s="60" t="s">
        <v>93</v>
      </c>
      <c r="AV2133" s="13" t="s">
        <v>93</v>
      </c>
      <c r="AW2133" s="13" t="s">
        <v>38</v>
      </c>
      <c r="AX2133" s="13" t="s">
        <v>83</v>
      </c>
      <c r="AY2133" s="60" t="s">
        <v>216</v>
      </c>
    </row>
    <row r="2134" spans="1:51" s="13" customFormat="1" ht="12">
      <c r="A2134" s="140"/>
      <c r="B2134" s="141"/>
      <c r="C2134" s="140"/>
      <c r="D2134" s="137" t="s">
        <v>225</v>
      </c>
      <c r="E2134" s="142" t="s">
        <v>1</v>
      </c>
      <c r="F2134" s="143" t="s">
        <v>2752</v>
      </c>
      <c r="G2134" s="140"/>
      <c r="H2134" s="144">
        <v>1</v>
      </c>
      <c r="I2134" s="61"/>
      <c r="J2134" s="140"/>
      <c r="K2134" s="140"/>
      <c r="L2134" s="194"/>
      <c r="M2134" s="140"/>
      <c r="N2134" s="140"/>
      <c r="O2134" s="140"/>
      <c r="P2134" s="140"/>
      <c r="Q2134" s="140"/>
      <c r="R2134" s="140"/>
      <c r="S2134" s="140"/>
      <c r="T2134" s="140"/>
      <c r="U2134" s="140"/>
      <c r="V2134" s="140"/>
      <c r="W2134" s="231"/>
      <c r="AT2134" s="60" t="s">
        <v>225</v>
      </c>
      <c r="AU2134" s="60" t="s">
        <v>93</v>
      </c>
      <c r="AV2134" s="13" t="s">
        <v>93</v>
      </c>
      <c r="AW2134" s="13" t="s">
        <v>38</v>
      </c>
      <c r="AX2134" s="13" t="s">
        <v>83</v>
      </c>
      <c r="AY2134" s="60" t="s">
        <v>216</v>
      </c>
    </row>
    <row r="2135" spans="1:51" s="13" customFormat="1" ht="12">
      <c r="A2135" s="140"/>
      <c r="B2135" s="141"/>
      <c r="C2135" s="140"/>
      <c r="D2135" s="137" t="s">
        <v>225</v>
      </c>
      <c r="E2135" s="142" t="s">
        <v>1</v>
      </c>
      <c r="F2135" s="143" t="s">
        <v>2753</v>
      </c>
      <c r="G2135" s="140"/>
      <c r="H2135" s="144">
        <v>5</v>
      </c>
      <c r="I2135" s="61"/>
      <c r="J2135" s="140"/>
      <c r="K2135" s="140"/>
      <c r="L2135" s="194"/>
      <c r="M2135" s="140"/>
      <c r="N2135" s="140"/>
      <c r="O2135" s="140"/>
      <c r="P2135" s="140"/>
      <c r="Q2135" s="140"/>
      <c r="R2135" s="140"/>
      <c r="S2135" s="140"/>
      <c r="T2135" s="140"/>
      <c r="U2135" s="140"/>
      <c r="V2135" s="140"/>
      <c r="W2135" s="231"/>
      <c r="AT2135" s="60" t="s">
        <v>225</v>
      </c>
      <c r="AU2135" s="60" t="s">
        <v>93</v>
      </c>
      <c r="AV2135" s="13" t="s">
        <v>93</v>
      </c>
      <c r="AW2135" s="13" t="s">
        <v>38</v>
      </c>
      <c r="AX2135" s="13" t="s">
        <v>83</v>
      </c>
      <c r="AY2135" s="60" t="s">
        <v>216</v>
      </c>
    </row>
    <row r="2136" spans="1:51" s="13" customFormat="1" ht="12">
      <c r="A2136" s="140"/>
      <c r="B2136" s="141"/>
      <c r="C2136" s="140"/>
      <c r="D2136" s="137" t="s">
        <v>225</v>
      </c>
      <c r="E2136" s="142" t="s">
        <v>1</v>
      </c>
      <c r="F2136" s="143" t="s">
        <v>2754</v>
      </c>
      <c r="G2136" s="140"/>
      <c r="H2136" s="144">
        <v>2</v>
      </c>
      <c r="I2136" s="61"/>
      <c r="J2136" s="140"/>
      <c r="K2136" s="140"/>
      <c r="L2136" s="194"/>
      <c r="M2136" s="140"/>
      <c r="N2136" s="140"/>
      <c r="O2136" s="140"/>
      <c r="P2136" s="140"/>
      <c r="Q2136" s="140"/>
      <c r="R2136" s="140"/>
      <c r="S2136" s="140"/>
      <c r="T2136" s="140"/>
      <c r="U2136" s="140"/>
      <c r="V2136" s="140"/>
      <c r="W2136" s="231"/>
      <c r="AT2136" s="60" t="s">
        <v>225</v>
      </c>
      <c r="AU2136" s="60" t="s">
        <v>93</v>
      </c>
      <c r="AV2136" s="13" t="s">
        <v>93</v>
      </c>
      <c r="AW2136" s="13" t="s">
        <v>38</v>
      </c>
      <c r="AX2136" s="13" t="s">
        <v>83</v>
      </c>
      <c r="AY2136" s="60" t="s">
        <v>216</v>
      </c>
    </row>
    <row r="2137" spans="1:51" s="14" customFormat="1" ht="12">
      <c r="A2137" s="145"/>
      <c r="B2137" s="146"/>
      <c r="C2137" s="145"/>
      <c r="D2137" s="137" t="s">
        <v>225</v>
      </c>
      <c r="E2137" s="147" t="s">
        <v>1</v>
      </c>
      <c r="F2137" s="148" t="s">
        <v>229</v>
      </c>
      <c r="G2137" s="145"/>
      <c r="H2137" s="149">
        <v>44</v>
      </c>
      <c r="I2137" s="63"/>
      <c r="J2137" s="145"/>
      <c r="K2137" s="145"/>
      <c r="L2137" s="200"/>
      <c r="M2137" s="145"/>
      <c r="N2137" s="145"/>
      <c r="O2137" s="145"/>
      <c r="P2137" s="145"/>
      <c r="Q2137" s="145"/>
      <c r="R2137" s="145"/>
      <c r="S2137" s="145"/>
      <c r="T2137" s="145"/>
      <c r="U2137" s="145"/>
      <c r="V2137" s="145"/>
      <c r="W2137" s="235"/>
      <c r="AT2137" s="62" t="s">
        <v>225</v>
      </c>
      <c r="AU2137" s="62" t="s">
        <v>93</v>
      </c>
      <c r="AV2137" s="14" t="s">
        <v>223</v>
      </c>
      <c r="AW2137" s="14" t="s">
        <v>38</v>
      </c>
      <c r="AX2137" s="14" t="s">
        <v>91</v>
      </c>
      <c r="AY2137" s="62" t="s">
        <v>216</v>
      </c>
    </row>
    <row r="2138" spans="1:65" s="2" customFormat="1" ht="24.2" customHeight="1">
      <c r="A2138" s="83"/>
      <c r="B2138" s="84"/>
      <c r="C2138" s="130" t="s">
        <v>2755</v>
      </c>
      <c r="D2138" s="130" t="s">
        <v>218</v>
      </c>
      <c r="E2138" s="131" t="s">
        <v>2756</v>
      </c>
      <c r="F2138" s="132" t="s">
        <v>2757</v>
      </c>
      <c r="G2138" s="133" t="s">
        <v>221</v>
      </c>
      <c r="H2138" s="134">
        <v>483.832</v>
      </c>
      <c r="I2138" s="57"/>
      <c r="J2138" s="187">
        <f>ROUND(I2138*H2138,2)</f>
        <v>0</v>
      </c>
      <c r="K2138" s="132" t="s">
        <v>222</v>
      </c>
      <c r="L2138" s="188">
        <f>J2138</f>
        <v>0</v>
      </c>
      <c r="M2138" s="217"/>
      <c r="N2138" s="217"/>
      <c r="O2138" s="217"/>
      <c r="P2138" s="217"/>
      <c r="Q2138" s="217"/>
      <c r="R2138" s="217"/>
      <c r="S2138" s="217"/>
      <c r="T2138" s="217"/>
      <c r="U2138" s="217"/>
      <c r="V2138" s="217"/>
      <c r="W2138" s="249"/>
      <c r="X2138" s="26"/>
      <c r="Y2138" s="26"/>
      <c r="Z2138" s="26"/>
      <c r="AA2138" s="26"/>
      <c r="AB2138" s="26"/>
      <c r="AC2138" s="26"/>
      <c r="AD2138" s="26"/>
      <c r="AE2138" s="26"/>
      <c r="AR2138" s="58" t="s">
        <v>312</v>
      </c>
      <c r="AT2138" s="58" t="s">
        <v>218</v>
      </c>
      <c r="AU2138" s="58" t="s">
        <v>93</v>
      </c>
      <c r="AY2138" s="18" t="s">
        <v>216</v>
      </c>
      <c r="BE2138" s="59">
        <f>IF(N2138="základní",J2138,0)</f>
        <v>0</v>
      </c>
      <c r="BF2138" s="59">
        <f>IF(N2138="snížená",J2138,0)</f>
        <v>0</v>
      </c>
      <c r="BG2138" s="59">
        <f>IF(N2138="zákl. přenesená",J2138,0)</f>
        <v>0</v>
      </c>
      <c r="BH2138" s="59">
        <f>IF(N2138="sníž. přenesená",J2138,0)</f>
        <v>0</v>
      </c>
      <c r="BI2138" s="59">
        <f>IF(N2138="nulová",J2138,0)</f>
        <v>0</v>
      </c>
      <c r="BJ2138" s="18" t="s">
        <v>91</v>
      </c>
      <c r="BK2138" s="59">
        <f>ROUND(I2138*H2138,2)</f>
        <v>0</v>
      </c>
      <c r="BL2138" s="18" t="s">
        <v>312</v>
      </c>
      <c r="BM2138" s="58" t="s">
        <v>2758</v>
      </c>
    </row>
    <row r="2139" spans="1:51" s="13" customFormat="1" ht="12">
      <c r="A2139" s="140"/>
      <c r="B2139" s="141"/>
      <c r="C2139" s="140"/>
      <c r="D2139" s="137" t="s">
        <v>225</v>
      </c>
      <c r="E2139" s="142" t="s">
        <v>1</v>
      </c>
      <c r="F2139" s="143" t="s">
        <v>2578</v>
      </c>
      <c r="G2139" s="140"/>
      <c r="H2139" s="144">
        <v>483.832</v>
      </c>
      <c r="I2139" s="61"/>
      <c r="J2139" s="140"/>
      <c r="K2139" s="140"/>
      <c r="L2139" s="194"/>
      <c r="M2139" s="140"/>
      <c r="N2139" s="140"/>
      <c r="O2139" s="140"/>
      <c r="P2139" s="140"/>
      <c r="Q2139" s="140"/>
      <c r="R2139" s="140"/>
      <c r="S2139" s="140"/>
      <c r="T2139" s="140"/>
      <c r="U2139" s="140"/>
      <c r="V2139" s="140"/>
      <c r="W2139" s="231"/>
      <c r="AT2139" s="60" t="s">
        <v>225</v>
      </c>
      <c r="AU2139" s="60" t="s">
        <v>93</v>
      </c>
      <c r="AV2139" s="13" t="s">
        <v>93</v>
      </c>
      <c r="AW2139" s="13" t="s">
        <v>38</v>
      </c>
      <c r="AX2139" s="13" t="s">
        <v>83</v>
      </c>
      <c r="AY2139" s="60" t="s">
        <v>216</v>
      </c>
    </row>
    <row r="2140" spans="1:51" s="14" customFormat="1" ht="12">
      <c r="A2140" s="145"/>
      <c r="B2140" s="146"/>
      <c r="C2140" s="145"/>
      <c r="D2140" s="137" t="s">
        <v>225</v>
      </c>
      <c r="E2140" s="147" t="s">
        <v>1</v>
      </c>
      <c r="F2140" s="148" t="s">
        <v>229</v>
      </c>
      <c r="G2140" s="145"/>
      <c r="H2140" s="149">
        <v>483.832</v>
      </c>
      <c r="I2140" s="63"/>
      <c r="J2140" s="145"/>
      <c r="K2140" s="145"/>
      <c r="L2140" s="200"/>
      <c r="M2140" s="145"/>
      <c r="N2140" s="145"/>
      <c r="O2140" s="145"/>
      <c r="P2140" s="145"/>
      <c r="Q2140" s="145"/>
      <c r="R2140" s="145"/>
      <c r="S2140" s="145"/>
      <c r="T2140" s="145"/>
      <c r="U2140" s="145"/>
      <c r="V2140" s="145"/>
      <c r="W2140" s="235"/>
      <c r="AT2140" s="62" t="s">
        <v>225</v>
      </c>
      <c r="AU2140" s="62" t="s">
        <v>93</v>
      </c>
      <c r="AV2140" s="14" t="s">
        <v>223</v>
      </c>
      <c r="AW2140" s="14" t="s">
        <v>3</v>
      </c>
      <c r="AX2140" s="14" t="s">
        <v>91</v>
      </c>
      <c r="AY2140" s="62" t="s">
        <v>216</v>
      </c>
    </row>
    <row r="2141" spans="1:65" s="2" customFormat="1" ht="16.5" customHeight="1">
      <c r="A2141" s="83"/>
      <c r="B2141" s="84"/>
      <c r="C2141" s="130" t="s">
        <v>2759</v>
      </c>
      <c r="D2141" s="130" t="s">
        <v>218</v>
      </c>
      <c r="E2141" s="131" t="s">
        <v>2760</v>
      </c>
      <c r="F2141" s="132" t="s">
        <v>2761</v>
      </c>
      <c r="G2141" s="133" t="s">
        <v>323</v>
      </c>
      <c r="H2141" s="134">
        <v>2</v>
      </c>
      <c r="I2141" s="57"/>
      <c r="J2141" s="187">
        <f>ROUND(I2141*H2141,2)</f>
        <v>0</v>
      </c>
      <c r="K2141" s="132" t="s">
        <v>1</v>
      </c>
      <c r="L2141" s="188">
        <f>J2141</f>
        <v>0</v>
      </c>
      <c r="M2141" s="217"/>
      <c r="N2141" s="217"/>
      <c r="O2141" s="217"/>
      <c r="P2141" s="217"/>
      <c r="Q2141" s="217"/>
      <c r="R2141" s="217"/>
      <c r="S2141" s="217"/>
      <c r="T2141" s="217"/>
      <c r="U2141" s="217"/>
      <c r="V2141" s="217"/>
      <c r="W2141" s="249"/>
      <c r="X2141" s="26"/>
      <c r="Y2141" s="26"/>
      <c r="Z2141" s="26"/>
      <c r="AA2141" s="26"/>
      <c r="AB2141" s="26"/>
      <c r="AC2141" s="26"/>
      <c r="AD2141" s="26"/>
      <c r="AE2141" s="26"/>
      <c r="AR2141" s="58" t="s">
        <v>312</v>
      </c>
      <c r="AT2141" s="58" t="s">
        <v>218</v>
      </c>
      <c r="AU2141" s="58" t="s">
        <v>93</v>
      </c>
      <c r="AY2141" s="18" t="s">
        <v>216</v>
      </c>
      <c r="BE2141" s="59">
        <f>IF(N2141="základní",J2141,0)</f>
        <v>0</v>
      </c>
      <c r="BF2141" s="59">
        <f>IF(N2141="snížená",J2141,0)</f>
        <v>0</v>
      </c>
      <c r="BG2141" s="59">
        <f>IF(N2141="zákl. přenesená",J2141,0)</f>
        <v>0</v>
      </c>
      <c r="BH2141" s="59">
        <f>IF(N2141="sníž. přenesená",J2141,0)</f>
        <v>0</v>
      </c>
      <c r="BI2141" s="59">
        <f>IF(N2141="nulová",J2141,0)</f>
        <v>0</v>
      </c>
      <c r="BJ2141" s="18" t="s">
        <v>91</v>
      </c>
      <c r="BK2141" s="59">
        <f>ROUND(I2141*H2141,2)</f>
        <v>0</v>
      </c>
      <c r="BL2141" s="18" t="s">
        <v>312</v>
      </c>
      <c r="BM2141" s="58" t="s">
        <v>2762</v>
      </c>
    </row>
    <row r="2142" spans="1:51" s="13" customFormat="1" ht="12">
      <c r="A2142" s="140"/>
      <c r="B2142" s="141"/>
      <c r="C2142" s="140"/>
      <c r="D2142" s="137" t="s">
        <v>225</v>
      </c>
      <c r="E2142" s="142" t="s">
        <v>1</v>
      </c>
      <c r="F2142" s="143" t="s">
        <v>2763</v>
      </c>
      <c r="G2142" s="140"/>
      <c r="H2142" s="144">
        <v>2</v>
      </c>
      <c r="I2142" s="61"/>
      <c r="J2142" s="140"/>
      <c r="K2142" s="140"/>
      <c r="L2142" s="194"/>
      <c r="M2142" s="140"/>
      <c r="N2142" s="140"/>
      <c r="O2142" s="140"/>
      <c r="P2142" s="140"/>
      <c r="Q2142" s="140"/>
      <c r="R2142" s="140"/>
      <c r="S2142" s="140"/>
      <c r="T2142" s="140"/>
      <c r="U2142" s="140"/>
      <c r="V2142" s="140"/>
      <c r="W2142" s="231"/>
      <c r="AT2142" s="60" t="s">
        <v>225</v>
      </c>
      <c r="AU2142" s="60" t="s">
        <v>93</v>
      </c>
      <c r="AV2142" s="13" t="s">
        <v>93</v>
      </c>
      <c r="AW2142" s="13" t="s">
        <v>38</v>
      </c>
      <c r="AX2142" s="13" t="s">
        <v>91</v>
      </c>
      <c r="AY2142" s="60" t="s">
        <v>216</v>
      </c>
    </row>
    <row r="2143" spans="1:65" s="2" customFormat="1" ht="24.2" customHeight="1">
      <c r="A2143" s="83"/>
      <c r="B2143" s="84"/>
      <c r="C2143" s="130" t="s">
        <v>2764</v>
      </c>
      <c r="D2143" s="130" t="s">
        <v>218</v>
      </c>
      <c r="E2143" s="131" t="s">
        <v>2765</v>
      </c>
      <c r="F2143" s="132" t="s">
        <v>2766</v>
      </c>
      <c r="G2143" s="133" t="s">
        <v>278</v>
      </c>
      <c r="H2143" s="134">
        <v>9.999</v>
      </c>
      <c r="I2143" s="57"/>
      <c r="J2143" s="187">
        <f>ROUND(I2143*H2143,2)</f>
        <v>0</v>
      </c>
      <c r="K2143" s="132" t="s">
        <v>222</v>
      </c>
      <c r="L2143" s="188">
        <f>J2143</f>
        <v>0</v>
      </c>
      <c r="M2143" s="217"/>
      <c r="N2143" s="217"/>
      <c r="O2143" s="217"/>
      <c r="P2143" s="217"/>
      <c r="Q2143" s="217"/>
      <c r="R2143" s="217"/>
      <c r="S2143" s="217"/>
      <c r="T2143" s="217"/>
      <c r="U2143" s="217"/>
      <c r="V2143" s="217"/>
      <c r="W2143" s="249"/>
      <c r="X2143" s="26"/>
      <c r="Y2143" s="26"/>
      <c r="Z2143" s="26"/>
      <c r="AA2143" s="26"/>
      <c r="AB2143" s="26"/>
      <c r="AC2143" s="26"/>
      <c r="AD2143" s="26"/>
      <c r="AE2143" s="26"/>
      <c r="AR2143" s="58" t="s">
        <v>312</v>
      </c>
      <c r="AT2143" s="58" t="s">
        <v>218</v>
      </c>
      <c r="AU2143" s="58" t="s">
        <v>93</v>
      </c>
      <c r="AY2143" s="18" t="s">
        <v>216</v>
      </c>
      <c r="BE2143" s="59">
        <f>IF(N2143="základní",J2143,0)</f>
        <v>0</v>
      </c>
      <c r="BF2143" s="59">
        <f>IF(N2143="snížená",J2143,0)</f>
        <v>0</v>
      </c>
      <c r="BG2143" s="59">
        <f>IF(N2143="zákl. přenesená",J2143,0)</f>
        <v>0</v>
      </c>
      <c r="BH2143" s="59">
        <f>IF(N2143="sníž. přenesená",J2143,0)</f>
        <v>0</v>
      </c>
      <c r="BI2143" s="59">
        <f>IF(N2143="nulová",J2143,0)</f>
        <v>0</v>
      </c>
      <c r="BJ2143" s="18" t="s">
        <v>91</v>
      </c>
      <c r="BK2143" s="59">
        <f>ROUND(I2143*H2143,2)</f>
        <v>0</v>
      </c>
      <c r="BL2143" s="18" t="s">
        <v>312</v>
      </c>
      <c r="BM2143" s="58" t="s">
        <v>2767</v>
      </c>
    </row>
    <row r="2144" spans="1:63" s="12" customFormat="1" ht="22.9" customHeight="1">
      <c r="A2144" s="125"/>
      <c r="B2144" s="126"/>
      <c r="C2144" s="125"/>
      <c r="D2144" s="127" t="s">
        <v>82</v>
      </c>
      <c r="E2144" s="129" t="s">
        <v>2768</v>
      </c>
      <c r="F2144" s="129" t="s">
        <v>2769</v>
      </c>
      <c r="G2144" s="125"/>
      <c r="H2144" s="125"/>
      <c r="I2144" s="54"/>
      <c r="J2144" s="186">
        <f>BK2144</f>
        <v>0</v>
      </c>
      <c r="K2144" s="125"/>
      <c r="L2144" s="183"/>
      <c r="M2144" s="216"/>
      <c r="N2144" s="216"/>
      <c r="O2144" s="216"/>
      <c r="P2144" s="216"/>
      <c r="Q2144" s="216"/>
      <c r="R2144" s="216"/>
      <c r="S2144" s="216"/>
      <c r="T2144" s="216"/>
      <c r="U2144" s="216"/>
      <c r="V2144" s="216"/>
      <c r="W2144" s="248"/>
      <c r="AR2144" s="53" t="s">
        <v>93</v>
      </c>
      <c r="AT2144" s="55" t="s">
        <v>82</v>
      </c>
      <c r="AU2144" s="55" t="s">
        <v>91</v>
      </c>
      <c r="AY2144" s="53" t="s">
        <v>216</v>
      </c>
      <c r="BK2144" s="56">
        <f>SUM(BK2145:BK2184)</f>
        <v>0</v>
      </c>
    </row>
    <row r="2145" spans="1:65" s="2" customFormat="1" ht="16.5" customHeight="1">
      <c r="A2145" s="83"/>
      <c r="B2145" s="84"/>
      <c r="C2145" s="130" t="s">
        <v>2770</v>
      </c>
      <c r="D2145" s="130" t="s">
        <v>218</v>
      </c>
      <c r="E2145" s="131" t="s">
        <v>2771</v>
      </c>
      <c r="F2145" s="132" t="s">
        <v>2772</v>
      </c>
      <c r="G2145" s="133" t="s">
        <v>221</v>
      </c>
      <c r="H2145" s="134">
        <v>13.5</v>
      </c>
      <c r="I2145" s="57"/>
      <c r="J2145" s="187">
        <f>ROUND(I2145*H2145,2)</f>
        <v>0</v>
      </c>
      <c r="K2145" s="132" t="s">
        <v>222</v>
      </c>
      <c r="L2145" s="188">
        <f>J2145</f>
        <v>0</v>
      </c>
      <c r="M2145" s="217"/>
      <c r="N2145" s="217"/>
      <c r="O2145" s="217"/>
      <c r="P2145" s="217"/>
      <c r="Q2145" s="217"/>
      <c r="R2145" s="217"/>
      <c r="S2145" s="217"/>
      <c r="T2145" s="217"/>
      <c r="U2145" s="217"/>
      <c r="V2145" s="217"/>
      <c r="W2145" s="249"/>
      <c r="X2145" s="26"/>
      <c r="Y2145" s="26"/>
      <c r="Z2145" s="26"/>
      <c r="AA2145" s="26"/>
      <c r="AB2145" s="26"/>
      <c r="AC2145" s="26"/>
      <c r="AD2145" s="26"/>
      <c r="AE2145" s="26"/>
      <c r="AR2145" s="58" t="s">
        <v>312</v>
      </c>
      <c r="AT2145" s="58" t="s">
        <v>218</v>
      </c>
      <c r="AU2145" s="58" t="s">
        <v>93</v>
      </c>
      <c r="AY2145" s="18" t="s">
        <v>216</v>
      </c>
      <c r="BE2145" s="59">
        <f>IF(N2145="základní",J2145,0)</f>
        <v>0</v>
      </c>
      <c r="BF2145" s="59">
        <f>IF(N2145="snížená",J2145,0)</f>
        <v>0</v>
      </c>
      <c r="BG2145" s="59">
        <f>IF(N2145="zákl. přenesená",J2145,0)</f>
        <v>0</v>
      </c>
      <c r="BH2145" s="59">
        <f>IF(N2145="sníž. přenesená",J2145,0)</f>
        <v>0</v>
      </c>
      <c r="BI2145" s="59">
        <f>IF(N2145="nulová",J2145,0)</f>
        <v>0</v>
      </c>
      <c r="BJ2145" s="18" t="s">
        <v>91</v>
      </c>
      <c r="BK2145" s="59">
        <f>ROUND(I2145*H2145,2)</f>
        <v>0</v>
      </c>
      <c r="BL2145" s="18" t="s">
        <v>312</v>
      </c>
      <c r="BM2145" s="58" t="s">
        <v>2773</v>
      </c>
    </row>
    <row r="2146" spans="1:51" s="15" customFormat="1" ht="12">
      <c r="A2146" s="135"/>
      <c r="B2146" s="136"/>
      <c r="C2146" s="135"/>
      <c r="D2146" s="137" t="s">
        <v>225</v>
      </c>
      <c r="E2146" s="138" t="s">
        <v>1</v>
      </c>
      <c r="F2146" s="139" t="s">
        <v>2774</v>
      </c>
      <c r="G2146" s="135"/>
      <c r="H2146" s="138" t="s">
        <v>1</v>
      </c>
      <c r="I2146" s="65"/>
      <c r="J2146" s="135"/>
      <c r="K2146" s="135"/>
      <c r="L2146" s="191"/>
      <c r="M2146" s="135"/>
      <c r="N2146" s="135"/>
      <c r="O2146" s="135"/>
      <c r="P2146" s="135"/>
      <c r="Q2146" s="135"/>
      <c r="R2146" s="135"/>
      <c r="S2146" s="135"/>
      <c r="T2146" s="135"/>
      <c r="U2146" s="135"/>
      <c r="V2146" s="135"/>
      <c r="W2146" s="227"/>
      <c r="AT2146" s="64" t="s">
        <v>225</v>
      </c>
      <c r="AU2146" s="64" t="s">
        <v>93</v>
      </c>
      <c r="AV2146" s="15" t="s">
        <v>91</v>
      </c>
      <c r="AW2146" s="15" t="s">
        <v>38</v>
      </c>
      <c r="AX2146" s="15" t="s">
        <v>83</v>
      </c>
      <c r="AY2146" s="64" t="s">
        <v>216</v>
      </c>
    </row>
    <row r="2147" spans="1:51" s="13" customFormat="1" ht="12">
      <c r="A2147" s="140"/>
      <c r="B2147" s="141"/>
      <c r="C2147" s="140"/>
      <c r="D2147" s="137" t="s">
        <v>225</v>
      </c>
      <c r="E2147" s="142" t="s">
        <v>1</v>
      </c>
      <c r="F2147" s="143" t="s">
        <v>2775</v>
      </c>
      <c r="G2147" s="140"/>
      <c r="H2147" s="144">
        <v>0.9</v>
      </c>
      <c r="I2147" s="61"/>
      <c r="J2147" s="140"/>
      <c r="K2147" s="140"/>
      <c r="L2147" s="194"/>
      <c r="M2147" s="140"/>
      <c r="N2147" s="140"/>
      <c r="O2147" s="140"/>
      <c r="P2147" s="140"/>
      <c r="Q2147" s="140"/>
      <c r="R2147" s="140"/>
      <c r="S2147" s="140"/>
      <c r="T2147" s="140"/>
      <c r="U2147" s="140"/>
      <c r="V2147" s="140"/>
      <c r="W2147" s="231"/>
      <c r="AT2147" s="60" t="s">
        <v>225</v>
      </c>
      <c r="AU2147" s="60" t="s">
        <v>93</v>
      </c>
      <c r="AV2147" s="13" t="s">
        <v>93</v>
      </c>
      <c r="AW2147" s="13" t="s">
        <v>38</v>
      </c>
      <c r="AX2147" s="13" t="s">
        <v>83</v>
      </c>
      <c r="AY2147" s="60" t="s">
        <v>216</v>
      </c>
    </row>
    <row r="2148" spans="1:51" s="13" customFormat="1" ht="12">
      <c r="A2148" s="140"/>
      <c r="B2148" s="141"/>
      <c r="C2148" s="140"/>
      <c r="D2148" s="137" t="s">
        <v>225</v>
      </c>
      <c r="E2148" s="142" t="s">
        <v>1</v>
      </c>
      <c r="F2148" s="143" t="s">
        <v>2776</v>
      </c>
      <c r="G2148" s="140"/>
      <c r="H2148" s="144">
        <v>0.9</v>
      </c>
      <c r="I2148" s="61"/>
      <c r="J2148" s="140"/>
      <c r="K2148" s="140"/>
      <c r="L2148" s="194"/>
      <c r="M2148" s="140"/>
      <c r="N2148" s="140"/>
      <c r="O2148" s="140"/>
      <c r="P2148" s="140"/>
      <c r="Q2148" s="140"/>
      <c r="R2148" s="140"/>
      <c r="S2148" s="140"/>
      <c r="T2148" s="140"/>
      <c r="U2148" s="140"/>
      <c r="V2148" s="140"/>
      <c r="W2148" s="231"/>
      <c r="AT2148" s="60" t="s">
        <v>225</v>
      </c>
      <c r="AU2148" s="60" t="s">
        <v>93</v>
      </c>
      <c r="AV2148" s="13" t="s">
        <v>93</v>
      </c>
      <c r="AW2148" s="13" t="s">
        <v>38</v>
      </c>
      <c r="AX2148" s="13" t="s">
        <v>83</v>
      </c>
      <c r="AY2148" s="60" t="s">
        <v>216</v>
      </c>
    </row>
    <row r="2149" spans="1:51" s="13" customFormat="1" ht="12">
      <c r="A2149" s="140"/>
      <c r="B2149" s="141"/>
      <c r="C2149" s="140"/>
      <c r="D2149" s="137" t="s">
        <v>225</v>
      </c>
      <c r="E2149" s="142" t="s">
        <v>1</v>
      </c>
      <c r="F2149" s="143" t="s">
        <v>2777</v>
      </c>
      <c r="G2149" s="140"/>
      <c r="H2149" s="144">
        <v>0.9</v>
      </c>
      <c r="I2149" s="61"/>
      <c r="J2149" s="140"/>
      <c r="K2149" s="140"/>
      <c r="L2149" s="194"/>
      <c r="M2149" s="140"/>
      <c r="N2149" s="140"/>
      <c r="O2149" s="140"/>
      <c r="P2149" s="140"/>
      <c r="Q2149" s="140"/>
      <c r="R2149" s="140"/>
      <c r="S2149" s="140"/>
      <c r="T2149" s="140"/>
      <c r="U2149" s="140"/>
      <c r="V2149" s="140"/>
      <c r="W2149" s="231"/>
      <c r="AT2149" s="60" t="s">
        <v>225</v>
      </c>
      <c r="AU2149" s="60" t="s">
        <v>93</v>
      </c>
      <c r="AV2149" s="13" t="s">
        <v>93</v>
      </c>
      <c r="AW2149" s="13" t="s">
        <v>38</v>
      </c>
      <c r="AX2149" s="13" t="s">
        <v>83</v>
      </c>
      <c r="AY2149" s="60" t="s">
        <v>216</v>
      </c>
    </row>
    <row r="2150" spans="1:51" s="13" customFormat="1" ht="12">
      <c r="A2150" s="140"/>
      <c r="B2150" s="141"/>
      <c r="C2150" s="140"/>
      <c r="D2150" s="137" t="s">
        <v>225</v>
      </c>
      <c r="E2150" s="142" t="s">
        <v>1</v>
      </c>
      <c r="F2150" s="143" t="s">
        <v>2778</v>
      </c>
      <c r="G2150" s="140"/>
      <c r="H2150" s="144">
        <v>0.9</v>
      </c>
      <c r="I2150" s="61"/>
      <c r="J2150" s="140"/>
      <c r="K2150" s="140"/>
      <c r="L2150" s="194"/>
      <c r="M2150" s="140"/>
      <c r="N2150" s="140"/>
      <c r="O2150" s="140"/>
      <c r="P2150" s="140"/>
      <c r="Q2150" s="140"/>
      <c r="R2150" s="140"/>
      <c r="S2150" s="140"/>
      <c r="T2150" s="140"/>
      <c r="U2150" s="140"/>
      <c r="V2150" s="140"/>
      <c r="W2150" s="231"/>
      <c r="AT2150" s="60" t="s">
        <v>225</v>
      </c>
      <c r="AU2150" s="60" t="s">
        <v>93</v>
      </c>
      <c r="AV2150" s="13" t="s">
        <v>93</v>
      </c>
      <c r="AW2150" s="13" t="s">
        <v>38</v>
      </c>
      <c r="AX2150" s="13" t="s">
        <v>83</v>
      </c>
      <c r="AY2150" s="60" t="s">
        <v>216</v>
      </c>
    </row>
    <row r="2151" spans="1:51" s="13" customFormat="1" ht="12">
      <c r="A2151" s="140"/>
      <c r="B2151" s="141"/>
      <c r="C2151" s="140"/>
      <c r="D2151" s="137" t="s">
        <v>225</v>
      </c>
      <c r="E2151" s="142" t="s">
        <v>1</v>
      </c>
      <c r="F2151" s="143" t="s">
        <v>2779</v>
      </c>
      <c r="G2151" s="140"/>
      <c r="H2151" s="144">
        <v>0.9</v>
      </c>
      <c r="I2151" s="61"/>
      <c r="J2151" s="140"/>
      <c r="K2151" s="140"/>
      <c r="L2151" s="194"/>
      <c r="M2151" s="140"/>
      <c r="N2151" s="140"/>
      <c r="O2151" s="140"/>
      <c r="P2151" s="140"/>
      <c r="Q2151" s="140"/>
      <c r="R2151" s="140"/>
      <c r="S2151" s="140"/>
      <c r="T2151" s="140"/>
      <c r="U2151" s="140"/>
      <c r="V2151" s="140"/>
      <c r="W2151" s="231"/>
      <c r="AT2151" s="60" t="s">
        <v>225</v>
      </c>
      <c r="AU2151" s="60" t="s">
        <v>93</v>
      </c>
      <c r="AV2151" s="13" t="s">
        <v>93</v>
      </c>
      <c r="AW2151" s="13" t="s">
        <v>38</v>
      </c>
      <c r="AX2151" s="13" t="s">
        <v>83</v>
      </c>
      <c r="AY2151" s="60" t="s">
        <v>216</v>
      </c>
    </row>
    <row r="2152" spans="1:51" s="13" customFormat="1" ht="12">
      <c r="A2152" s="140"/>
      <c r="B2152" s="141"/>
      <c r="C2152" s="140"/>
      <c r="D2152" s="137" t="s">
        <v>225</v>
      </c>
      <c r="E2152" s="142" t="s">
        <v>1</v>
      </c>
      <c r="F2152" s="143" t="s">
        <v>2780</v>
      </c>
      <c r="G2152" s="140"/>
      <c r="H2152" s="144">
        <v>0.9</v>
      </c>
      <c r="I2152" s="61"/>
      <c r="J2152" s="140"/>
      <c r="K2152" s="140"/>
      <c r="L2152" s="194"/>
      <c r="M2152" s="140"/>
      <c r="N2152" s="140"/>
      <c r="O2152" s="140"/>
      <c r="P2152" s="140"/>
      <c r="Q2152" s="140"/>
      <c r="R2152" s="140"/>
      <c r="S2152" s="140"/>
      <c r="T2152" s="140"/>
      <c r="U2152" s="140"/>
      <c r="V2152" s="140"/>
      <c r="W2152" s="231"/>
      <c r="AT2152" s="60" t="s">
        <v>225</v>
      </c>
      <c r="AU2152" s="60" t="s">
        <v>93</v>
      </c>
      <c r="AV2152" s="13" t="s">
        <v>93</v>
      </c>
      <c r="AW2152" s="13" t="s">
        <v>38</v>
      </c>
      <c r="AX2152" s="13" t="s">
        <v>83</v>
      </c>
      <c r="AY2152" s="60" t="s">
        <v>216</v>
      </c>
    </row>
    <row r="2153" spans="1:51" s="13" customFormat="1" ht="12">
      <c r="A2153" s="140"/>
      <c r="B2153" s="141"/>
      <c r="C2153" s="140"/>
      <c r="D2153" s="137" t="s">
        <v>225</v>
      </c>
      <c r="E2153" s="142" t="s">
        <v>1</v>
      </c>
      <c r="F2153" s="143" t="s">
        <v>2781</v>
      </c>
      <c r="G2153" s="140"/>
      <c r="H2153" s="144">
        <v>2.7</v>
      </c>
      <c r="I2153" s="61"/>
      <c r="J2153" s="140"/>
      <c r="K2153" s="140"/>
      <c r="L2153" s="194"/>
      <c r="M2153" s="140"/>
      <c r="N2153" s="140"/>
      <c r="O2153" s="140"/>
      <c r="P2153" s="140"/>
      <c r="Q2153" s="140"/>
      <c r="R2153" s="140"/>
      <c r="S2153" s="140"/>
      <c r="T2153" s="140"/>
      <c r="U2153" s="140"/>
      <c r="V2153" s="140"/>
      <c r="W2153" s="231"/>
      <c r="AT2153" s="60" t="s">
        <v>225</v>
      </c>
      <c r="AU2153" s="60" t="s">
        <v>93</v>
      </c>
      <c r="AV2153" s="13" t="s">
        <v>93</v>
      </c>
      <c r="AW2153" s="13" t="s">
        <v>38</v>
      </c>
      <c r="AX2153" s="13" t="s">
        <v>83</v>
      </c>
      <c r="AY2153" s="60" t="s">
        <v>216</v>
      </c>
    </row>
    <row r="2154" spans="1:51" s="13" customFormat="1" ht="12">
      <c r="A2154" s="140"/>
      <c r="B2154" s="141"/>
      <c r="C2154" s="140"/>
      <c r="D2154" s="137" t="s">
        <v>225</v>
      </c>
      <c r="E2154" s="142" t="s">
        <v>1</v>
      </c>
      <c r="F2154" s="143" t="s">
        <v>2782</v>
      </c>
      <c r="G2154" s="140"/>
      <c r="H2154" s="144">
        <v>0.9</v>
      </c>
      <c r="I2154" s="61"/>
      <c r="J2154" s="140"/>
      <c r="K2154" s="140"/>
      <c r="L2154" s="194"/>
      <c r="M2154" s="140"/>
      <c r="N2154" s="140"/>
      <c r="O2154" s="140"/>
      <c r="P2154" s="140"/>
      <c r="Q2154" s="140"/>
      <c r="R2154" s="140"/>
      <c r="S2154" s="140"/>
      <c r="T2154" s="140"/>
      <c r="U2154" s="140"/>
      <c r="V2154" s="140"/>
      <c r="W2154" s="231"/>
      <c r="AT2154" s="60" t="s">
        <v>225</v>
      </c>
      <c r="AU2154" s="60" t="s">
        <v>93</v>
      </c>
      <c r="AV2154" s="13" t="s">
        <v>93</v>
      </c>
      <c r="AW2154" s="13" t="s">
        <v>38</v>
      </c>
      <c r="AX2154" s="13" t="s">
        <v>83</v>
      </c>
      <c r="AY2154" s="60" t="s">
        <v>216</v>
      </c>
    </row>
    <row r="2155" spans="1:51" s="13" customFormat="1" ht="12">
      <c r="A2155" s="140"/>
      <c r="B2155" s="141"/>
      <c r="C2155" s="140"/>
      <c r="D2155" s="137" t="s">
        <v>225</v>
      </c>
      <c r="E2155" s="142" t="s">
        <v>1</v>
      </c>
      <c r="F2155" s="143" t="s">
        <v>2783</v>
      </c>
      <c r="G2155" s="140"/>
      <c r="H2155" s="144">
        <v>0.9</v>
      </c>
      <c r="I2155" s="61"/>
      <c r="J2155" s="140"/>
      <c r="K2155" s="140"/>
      <c r="L2155" s="194"/>
      <c r="M2155" s="140"/>
      <c r="N2155" s="140"/>
      <c r="O2155" s="140"/>
      <c r="P2155" s="140"/>
      <c r="Q2155" s="140"/>
      <c r="R2155" s="140"/>
      <c r="S2155" s="140"/>
      <c r="T2155" s="140"/>
      <c r="U2155" s="140"/>
      <c r="V2155" s="140"/>
      <c r="W2155" s="231"/>
      <c r="AT2155" s="60" t="s">
        <v>225</v>
      </c>
      <c r="AU2155" s="60" t="s">
        <v>93</v>
      </c>
      <c r="AV2155" s="13" t="s">
        <v>93</v>
      </c>
      <c r="AW2155" s="13" t="s">
        <v>38</v>
      </c>
      <c r="AX2155" s="13" t="s">
        <v>83</v>
      </c>
      <c r="AY2155" s="60" t="s">
        <v>216</v>
      </c>
    </row>
    <row r="2156" spans="1:51" s="13" customFormat="1" ht="12">
      <c r="A2156" s="140"/>
      <c r="B2156" s="141"/>
      <c r="C2156" s="140"/>
      <c r="D2156" s="137" t="s">
        <v>225</v>
      </c>
      <c r="E2156" s="142" t="s">
        <v>1</v>
      </c>
      <c r="F2156" s="143" t="s">
        <v>2784</v>
      </c>
      <c r="G2156" s="140"/>
      <c r="H2156" s="144">
        <v>1.8</v>
      </c>
      <c r="I2156" s="61"/>
      <c r="J2156" s="140"/>
      <c r="K2156" s="140"/>
      <c r="L2156" s="194"/>
      <c r="M2156" s="140"/>
      <c r="N2156" s="140"/>
      <c r="O2156" s="140"/>
      <c r="P2156" s="140"/>
      <c r="Q2156" s="140"/>
      <c r="R2156" s="140"/>
      <c r="S2156" s="140"/>
      <c r="T2156" s="140"/>
      <c r="U2156" s="140"/>
      <c r="V2156" s="140"/>
      <c r="W2156" s="231"/>
      <c r="AT2156" s="60" t="s">
        <v>225</v>
      </c>
      <c r="AU2156" s="60" t="s">
        <v>93</v>
      </c>
      <c r="AV2156" s="13" t="s">
        <v>93</v>
      </c>
      <c r="AW2156" s="13" t="s">
        <v>38</v>
      </c>
      <c r="AX2156" s="13" t="s">
        <v>83</v>
      </c>
      <c r="AY2156" s="60" t="s">
        <v>216</v>
      </c>
    </row>
    <row r="2157" spans="1:51" s="13" customFormat="1" ht="12">
      <c r="A2157" s="140"/>
      <c r="B2157" s="141"/>
      <c r="C2157" s="140"/>
      <c r="D2157" s="137" t="s">
        <v>225</v>
      </c>
      <c r="E2157" s="142" t="s">
        <v>1</v>
      </c>
      <c r="F2157" s="143" t="s">
        <v>2785</v>
      </c>
      <c r="G2157" s="140"/>
      <c r="H2157" s="144">
        <v>1.8</v>
      </c>
      <c r="I2157" s="61"/>
      <c r="J2157" s="140"/>
      <c r="K2157" s="140"/>
      <c r="L2157" s="194"/>
      <c r="M2157" s="140"/>
      <c r="N2157" s="140"/>
      <c r="O2157" s="140"/>
      <c r="P2157" s="140"/>
      <c r="Q2157" s="140"/>
      <c r="R2157" s="140"/>
      <c r="S2157" s="140"/>
      <c r="T2157" s="140"/>
      <c r="U2157" s="140"/>
      <c r="V2157" s="140"/>
      <c r="W2157" s="231"/>
      <c r="AT2157" s="60" t="s">
        <v>225</v>
      </c>
      <c r="AU2157" s="60" t="s">
        <v>93</v>
      </c>
      <c r="AV2157" s="13" t="s">
        <v>93</v>
      </c>
      <c r="AW2157" s="13" t="s">
        <v>38</v>
      </c>
      <c r="AX2157" s="13" t="s">
        <v>83</v>
      </c>
      <c r="AY2157" s="60" t="s">
        <v>216</v>
      </c>
    </row>
    <row r="2158" spans="1:51" s="14" customFormat="1" ht="12">
      <c r="A2158" s="145"/>
      <c r="B2158" s="146"/>
      <c r="C2158" s="145"/>
      <c r="D2158" s="137" t="s">
        <v>225</v>
      </c>
      <c r="E2158" s="147" t="s">
        <v>169</v>
      </c>
      <c r="F2158" s="148" t="s">
        <v>229</v>
      </c>
      <c r="G2158" s="145"/>
      <c r="H2158" s="149">
        <v>13.5</v>
      </c>
      <c r="I2158" s="63"/>
      <c r="J2158" s="145"/>
      <c r="K2158" s="145"/>
      <c r="L2158" s="200"/>
      <c r="M2158" s="145"/>
      <c r="N2158" s="145"/>
      <c r="O2158" s="145"/>
      <c r="P2158" s="145"/>
      <c r="Q2158" s="145"/>
      <c r="R2158" s="145"/>
      <c r="S2158" s="145"/>
      <c r="T2158" s="145"/>
      <c r="U2158" s="145"/>
      <c r="V2158" s="145"/>
      <c r="W2158" s="235"/>
      <c r="AT2158" s="62" t="s">
        <v>225</v>
      </c>
      <c r="AU2158" s="62" t="s">
        <v>93</v>
      </c>
      <c r="AV2158" s="14" t="s">
        <v>223</v>
      </c>
      <c r="AW2158" s="14" t="s">
        <v>38</v>
      </c>
      <c r="AX2158" s="14" t="s">
        <v>91</v>
      </c>
      <c r="AY2158" s="62" t="s">
        <v>216</v>
      </c>
    </row>
    <row r="2159" spans="1:65" s="2" customFormat="1" ht="24.2" customHeight="1">
      <c r="A2159" s="83"/>
      <c r="B2159" s="84"/>
      <c r="C2159" s="130" t="s">
        <v>2786</v>
      </c>
      <c r="D2159" s="130" t="s">
        <v>218</v>
      </c>
      <c r="E2159" s="131" t="s">
        <v>2787</v>
      </c>
      <c r="F2159" s="132" t="s">
        <v>2788</v>
      </c>
      <c r="G2159" s="133" t="s">
        <v>221</v>
      </c>
      <c r="H2159" s="134">
        <v>13.5</v>
      </c>
      <c r="I2159" s="57"/>
      <c r="J2159" s="187">
        <f>ROUND(I2159*H2159,2)</f>
        <v>0</v>
      </c>
      <c r="K2159" s="132" t="s">
        <v>222</v>
      </c>
      <c r="L2159" s="188">
        <f>J2159</f>
        <v>0</v>
      </c>
      <c r="M2159" s="217"/>
      <c r="N2159" s="217"/>
      <c r="O2159" s="217"/>
      <c r="P2159" s="217"/>
      <c r="Q2159" s="217"/>
      <c r="R2159" s="217"/>
      <c r="S2159" s="217"/>
      <c r="T2159" s="217"/>
      <c r="U2159" s="217"/>
      <c r="V2159" s="217"/>
      <c r="W2159" s="249"/>
      <c r="X2159" s="26"/>
      <c r="Y2159" s="26"/>
      <c r="Z2159" s="26"/>
      <c r="AA2159" s="26"/>
      <c r="AB2159" s="26"/>
      <c r="AC2159" s="26"/>
      <c r="AD2159" s="26"/>
      <c r="AE2159" s="26"/>
      <c r="AR2159" s="58" t="s">
        <v>312</v>
      </c>
      <c r="AT2159" s="58" t="s">
        <v>218</v>
      </c>
      <c r="AU2159" s="58" t="s">
        <v>93</v>
      </c>
      <c r="AY2159" s="18" t="s">
        <v>216</v>
      </c>
      <c r="BE2159" s="59">
        <f>IF(N2159="základní",J2159,0)</f>
        <v>0</v>
      </c>
      <c r="BF2159" s="59">
        <f>IF(N2159="snížená",J2159,0)</f>
        <v>0</v>
      </c>
      <c r="BG2159" s="59">
        <f>IF(N2159="zákl. přenesená",J2159,0)</f>
        <v>0</v>
      </c>
      <c r="BH2159" s="59">
        <f>IF(N2159="sníž. přenesená",J2159,0)</f>
        <v>0</v>
      </c>
      <c r="BI2159" s="59">
        <f>IF(N2159="nulová",J2159,0)</f>
        <v>0</v>
      </c>
      <c r="BJ2159" s="18" t="s">
        <v>91</v>
      </c>
      <c r="BK2159" s="59">
        <f>ROUND(I2159*H2159,2)</f>
        <v>0</v>
      </c>
      <c r="BL2159" s="18" t="s">
        <v>312</v>
      </c>
      <c r="BM2159" s="58" t="s">
        <v>2789</v>
      </c>
    </row>
    <row r="2160" spans="1:51" s="13" customFormat="1" ht="12">
      <c r="A2160" s="140"/>
      <c r="B2160" s="141"/>
      <c r="C2160" s="140"/>
      <c r="D2160" s="137" t="s">
        <v>225</v>
      </c>
      <c r="E2160" s="142" t="s">
        <v>1</v>
      </c>
      <c r="F2160" s="143" t="s">
        <v>169</v>
      </c>
      <c r="G2160" s="140"/>
      <c r="H2160" s="144">
        <v>13.5</v>
      </c>
      <c r="I2160" s="61"/>
      <c r="J2160" s="140"/>
      <c r="K2160" s="140"/>
      <c r="L2160" s="194"/>
      <c r="M2160" s="140"/>
      <c r="N2160" s="140"/>
      <c r="O2160" s="140"/>
      <c r="P2160" s="140"/>
      <c r="Q2160" s="140"/>
      <c r="R2160" s="140"/>
      <c r="S2160" s="140"/>
      <c r="T2160" s="140"/>
      <c r="U2160" s="140"/>
      <c r="V2160" s="140"/>
      <c r="W2160" s="231"/>
      <c r="AT2160" s="60" t="s">
        <v>225</v>
      </c>
      <c r="AU2160" s="60" t="s">
        <v>93</v>
      </c>
      <c r="AV2160" s="13" t="s">
        <v>93</v>
      </c>
      <c r="AW2160" s="13" t="s">
        <v>38</v>
      </c>
      <c r="AX2160" s="13" t="s">
        <v>91</v>
      </c>
      <c r="AY2160" s="60" t="s">
        <v>216</v>
      </c>
    </row>
    <row r="2161" spans="1:65" s="2" customFormat="1" ht="16.5" customHeight="1">
      <c r="A2161" s="83"/>
      <c r="B2161" s="84"/>
      <c r="C2161" s="130" t="s">
        <v>2790</v>
      </c>
      <c r="D2161" s="130" t="s">
        <v>218</v>
      </c>
      <c r="E2161" s="131" t="s">
        <v>2791</v>
      </c>
      <c r="F2161" s="132" t="s">
        <v>2792</v>
      </c>
      <c r="G2161" s="133" t="s">
        <v>221</v>
      </c>
      <c r="H2161" s="134">
        <v>13.5</v>
      </c>
      <c r="I2161" s="57"/>
      <c r="J2161" s="187">
        <f>ROUND(I2161*H2161,2)</f>
        <v>0</v>
      </c>
      <c r="K2161" s="132" t="s">
        <v>222</v>
      </c>
      <c r="L2161" s="188">
        <f>J2161</f>
        <v>0</v>
      </c>
      <c r="M2161" s="217"/>
      <c r="N2161" s="217"/>
      <c r="O2161" s="217"/>
      <c r="P2161" s="217"/>
      <c r="Q2161" s="217"/>
      <c r="R2161" s="217"/>
      <c r="S2161" s="217"/>
      <c r="T2161" s="217"/>
      <c r="U2161" s="217"/>
      <c r="V2161" s="217"/>
      <c r="W2161" s="249"/>
      <c r="X2161" s="26"/>
      <c r="Y2161" s="26"/>
      <c r="Z2161" s="26"/>
      <c r="AA2161" s="26"/>
      <c r="AB2161" s="26"/>
      <c r="AC2161" s="26"/>
      <c r="AD2161" s="26"/>
      <c r="AE2161" s="26"/>
      <c r="AR2161" s="58" t="s">
        <v>312</v>
      </c>
      <c r="AT2161" s="58" t="s">
        <v>218</v>
      </c>
      <c r="AU2161" s="58" t="s">
        <v>93</v>
      </c>
      <c r="AY2161" s="18" t="s">
        <v>216</v>
      </c>
      <c r="BE2161" s="59">
        <f>IF(N2161="základní",J2161,0)</f>
        <v>0</v>
      </c>
      <c r="BF2161" s="59">
        <f>IF(N2161="snížená",J2161,0)</f>
        <v>0</v>
      </c>
      <c r="BG2161" s="59">
        <f>IF(N2161="zákl. přenesená",J2161,0)</f>
        <v>0</v>
      </c>
      <c r="BH2161" s="59">
        <f>IF(N2161="sníž. přenesená",J2161,0)</f>
        <v>0</v>
      </c>
      <c r="BI2161" s="59">
        <f>IF(N2161="nulová",J2161,0)</f>
        <v>0</v>
      </c>
      <c r="BJ2161" s="18" t="s">
        <v>91</v>
      </c>
      <c r="BK2161" s="59">
        <f>ROUND(I2161*H2161,2)</f>
        <v>0</v>
      </c>
      <c r="BL2161" s="18" t="s">
        <v>312</v>
      </c>
      <c r="BM2161" s="58" t="s">
        <v>2793</v>
      </c>
    </row>
    <row r="2162" spans="1:51" s="13" customFormat="1" ht="12">
      <c r="A2162" s="140"/>
      <c r="B2162" s="141"/>
      <c r="C2162" s="140"/>
      <c r="D2162" s="137" t="s">
        <v>225</v>
      </c>
      <c r="E2162" s="142" t="s">
        <v>1</v>
      </c>
      <c r="F2162" s="143" t="s">
        <v>169</v>
      </c>
      <c r="G2162" s="140"/>
      <c r="H2162" s="144">
        <v>13.5</v>
      </c>
      <c r="I2162" s="61"/>
      <c r="J2162" s="140"/>
      <c r="K2162" s="140"/>
      <c r="L2162" s="194"/>
      <c r="M2162" s="140"/>
      <c r="N2162" s="140"/>
      <c r="O2162" s="140"/>
      <c r="P2162" s="140"/>
      <c r="Q2162" s="140"/>
      <c r="R2162" s="140"/>
      <c r="S2162" s="140"/>
      <c r="T2162" s="140"/>
      <c r="U2162" s="140"/>
      <c r="V2162" s="140"/>
      <c r="W2162" s="231"/>
      <c r="AT2162" s="60" t="s">
        <v>225</v>
      </c>
      <c r="AU2162" s="60" t="s">
        <v>93</v>
      </c>
      <c r="AV2162" s="13" t="s">
        <v>93</v>
      </c>
      <c r="AW2162" s="13" t="s">
        <v>38</v>
      </c>
      <c r="AX2162" s="13" t="s">
        <v>91</v>
      </c>
      <c r="AY2162" s="60" t="s">
        <v>216</v>
      </c>
    </row>
    <row r="2163" spans="1:65" s="2" customFormat="1" ht="24.2" customHeight="1">
      <c r="A2163" s="83"/>
      <c r="B2163" s="84"/>
      <c r="C2163" s="130" t="s">
        <v>2794</v>
      </c>
      <c r="D2163" s="130" t="s">
        <v>218</v>
      </c>
      <c r="E2163" s="131" t="s">
        <v>2795</v>
      </c>
      <c r="F2163" s="132" t="s">
        <v>2796</v>
      </c>
      <c r="G2163" s="133" t="s">
        <v>221</v>
      </c>
      <c r="H2163" s="134">
        <v>13.5</v>
      </c>
      <c r="I2163" s="57"/>
      <c r="J2163" s="187">
        <f>ROUND(I2163*H2163,2)</f>
        <v>0</v>
      </c>
      <c r="K2163" s="132" t="s">
        <v>222</v>
      </c>
      <c r="L2163" s="188">
        <f>J2163</f>
        <v>0</v>
      </c>
      <c r="M2163" s="217"/>
      <c r="N2163" s="217"/>
      <c r="O2163" s="217"/>
      <c r="P2163" s="217"/>
      <c r="Q2163" s="217"/>
      <c r="R2163" s="217"/>
      <c r="S2163" s="217"/>
      <c r="T2163" s="217"/>
      <c r="U2163" s="217"/>
      <c r="V2163" s="217"/>
      <c r="W2163" s="249"/>
      <c r="X2163" s="26"/>
      <c r="Y2163" s="26"/>
      <c r="Z2163" s="26"/>
      <c r="AA2163" s="26"/>
      <c r="AB2163" s="26"/>
      <c r="AC2163" s="26"/>
      <c r="AD2163" s="26"/>
      <c r="AE2163" s="26"/>
      <c r="AR2163" s="58" t="s">
        <v>223</v>
      </c>
      <c r="AT2163" s="58" t="s">
        <v>218</v>
      </c>
      <c r="AU2163" s="58" t="s">
        <v>93</v>
      </c>
      <c r="AY2163" s="18" t="s">
        <v>216</v>
      </c>
      <c r="BE2163" s="59">
        <f>IF(N2163="základní",J2163,0)</f>
        <v>0</v>
      </c>
      <c r="BF2163" s="59">
        <f>IF(N2163="snížená",J2163,0)</f>
        <v>0</v>
      </c>
      <c r="BG2163" s="59">
        <f>IF(N2163="zákl. přenesená",J2163,0)</f>
        <v>0</v>
      </c>
      <c r="BH2163" s="59">
        <f>IF(N2163="sníž. přenesená",J2163,0)</f>
        <v>0</v>
      </c>
      <c r="BI2163" s="59">
        <f>IF(N2163="nulová",J2163,0)</f>
        <v>0</v>
      </c>
      <c r="BJ2163" s="18" t="s">
        <v>91</v>
      </c>
      <c r="BK2163" s="59">
        <f>ROUND(I2163*H2163,2)</f>
        <v>0</v>
      </c>
      <c r="BL2163" s="18" t="s">
        <v>223</v>
      </c>
      <c r="BM2163" s="58" t="s">
        <v>2797</v>
      </c>
    </row>
    <row r="2164" spans="1:51" s="13" customFormat="1" ht="12">
      <c r="A2164" s="140"/>
      <c r="B2164" s="141"/>
      <c r="C2164" s="140"/>
      <c r="D2164" s="137" t="s">
        <v>225</v>
      </c>
      <c r="E2164" s="142" t="s">
        <v>1</v>
      </c>
      <c r="F2164" s="143" t="s">
        <v>169</v>
      </c>
      <c r="G2164" s="140"/>
      <c r="H2164" s="144">
        <v>13.5</v>
      </c>
      <c r="I2164" s="61"/>
      <c r="J2164" s="140"/>
      <c r="K2164" s="140"/>
      <c r="L2164" s="194"/>
      <c r="M2164" s="140"/>
      <c r="N2164" s="140"/>
      <c r="O2164" s="140"/>
      <c r="P2164" s="140"/>
      <c r="Q2164" s="140"/>
      <c r="R2164" s="140"/>
      <c r="S2164" s="140"/>
      <c r="T2164" s="140"/>
      <c r="U2164" s="140"/>
      <c r="V2164" s="140"/>
      <c r="W2164" s="231"/>
      <c r="AT2164" s="60" t="s">
        <v>225</v>
      </c>
      <c r="AU2164" s="60" t="s">
        <v>93</v>
      </c>
      <c r="AV2164" s="13" t="s">
        <v>93</v>
      </c>
      <c r="AW2164" s="13" t="s">
        <v>38</v>
      </c>
      <c r="AX2164" s="13" t="s">
        <v>91</v>
      </c>
      <c r="AY2164" s="60" t="s">
        <v>216</v>
      </c>
    </row>
    <row r="2165" spans="1:65" s="2" customFormat="1" ht="24.2" customHeight="1">
      <c r="A2165" s="83"/>
      <c r="B2165" s="84"/>
      <c r="C2165" s="130" t="s">
        <v>2798</v>
      </c>
      <c r="D2165" s="130" t="s">
        <v>218</v>
      </c>
      <c r="E2165" s="131" t="s">
        <v>2799</v>
      </c>
      <c r="F2165" s="132" t="s">
        <v>2800</v>
      </c>
      <c r="G2165" s="133" t="s">
        <v>221</v>
      </c>
      <c r="H2165" s="134">
        <v>13.5</v>
      </c>
      <c r="I2165" s="57"/>
      <c r="J2165" s="187">
        <f>ROUND(I2165*H2165,2)</f>
        <v>0</v>
      </c>
      <c r="K2165" s="132" t="s">
        <v>222</v>
      </c>
      <c r="L2165" s="188">
        <f>J2165</f>
        <v>0</v>
      </c>
      <c r="M2165" s="217"/>
      <c r="N2165" s="217"/>
      <c r="O2165" s="217"/>
      <c r="P2165" s="217"/>
      <c r="Q2165" s="217"/>
      <c r="R2165" s="217"/>
      <c r="S2165" s="217"/>
      <c r="T2165" s="217"/>
      <c r="U2165" s="217"/>
      <c r="V2165" s="217"/>
      <c r="W2165" s="249"/>
      <c r="X2165" s="26"/>
      <c r="Y2165" s="26"/>
      <c r="Z2165" s="26"/>
      <c r="AA2165" s="26"/>
      <c r="AB2165" s="26"/>
      <c r="AC2165" s="26"/>
      <c r="AD2165" s="26"/>
      <c r="AE2165" s="26"/>
      <c r="AR2165" s="58" t="s">
        <v>312</v>
      </c>
      <c r="AT2165" s="58" t="s">
        <v>218</v>
      </c>
      <c r="AU2165" s="58" t="s">
        <v>93</v>
      </c>
      <c r="AY2165" s="18" t="s">
        <v>216</v>
      </c>
      <c r="BE2165" s="59">
        <f>IF(N2165="základní",J2165,0)</f>
        <v>0</v>
      </c>
      <c r="BF2165" s="59">
        <f>IF(N2165="snížená",J2165,0)</f>
        <v>0</v>
      </c>
      <c r="BG2165" s="59">
        <f>IF(N2165="zákl. přenesená",J2165,0)</f>
        <v>0</v>
      </c>
      <c r="BH2165" s="59">
        <f>IF(N2165="sníž. přenesená",J2165,0)</f>
        <v>0</v>
      </c>
      <c r="BI2165" s="59">
        <f>IF(N2165="nulová",J2165,0)</f>
        <v>0</v>
      </c>
      <c r="BJ2165" s="18" t="s">
        <v>91</v>
      </c>
      <c r="BK2165" s="59">
        <f>ROUND(I2165*H2165,2)</f>
        <v>0</v>
      </c>
      <c r="BL2165" s="18" t="s">
        <v>312</v>
      </c>
      <c r="BM2165" s="58" t="s">
        <v>2801</v>
      </c>
    </row>
    <row r="2166" spans="1:51" s="13" customFormat="1" ht="12">
      <c r="A2166" s="140"/>
      <c r="B2166" s="141"/>
      <c r="C2166" s="140"/>
      <c r="D2166" s="137" t="s">
        <v>225</v>
      </c>
      <c r="E2166" s="142" t="s">
        <v>1</v>
      </c>
      <c r="F2166" s="143" t="s">
        <v>169</v>
      </c>
      <c r="G2166" s="140"/>
      <c r="H2166" s="144">
        <v>13.5</v>
      </c>
      <c r="I2166" s="61"/>
      <c r="J2166" s="140"/>
      <c r="K2166" s="140"/>
      <c r="L2166" s="194"/>
      <c r="M2166" s="140"/>
      <c r="N2166" s="140"/>
      <c r="O2166" s="140"/>
      <c r="P2166" s="140"/>
      <c r="Q2166" s="140"/>
      <c r="R2166" s="140"/>
      <c r="S2166" s="140"/>
      <c r="T2166" s="140"/>
      <c r="U2166" s="140"/>
      <c r="V2166" s="140"/>
      <c r="W2166" s="231"/>
      <c r="AT2166" s="60" t="s">
        <v>225</v>
      </c>
      <c r="AU2166" s="60" t="s">
        <v>93</v>
      </c>
      <c r="AV2166" s="13" t="s">
        <v>93</v>
      </c>
      <c r="AW2166" s="13" t="s">
        <v>38</v>
      </c>
      <c r="AX2166" s="13" t="s">
        <v>91</v>
      </c>
      <c r="AY2166" s="60" t="s">
        <v>216</v>
      </c>
    </row>
    <row r="2167" spans="1:65" s="2" customFormat="1" ht="24.2" customHeight="1">
      <c r="A2167" s="83"/>
      <c r="B2167" s="84"/>
      <c r="C2167" s="130" t="s">
        <v>2802</v>
      </c>
      <c r="D2167" s="130" t="s">
        <v>218</v>
      </c>
      <c r="E2167" s="131" t="s">
        <v>2803</v>
      </c>
      <c r="F2167" s="132" t="s">
        <v>2804</v>
      </c>
      <c r="G2167" s="133" t="s">
        <v>221</v>
      </c>
      <c r="H2167" s="134">
        <v>13.5</v>
      </c>
      <c r="I2167" s="57"/>
      <c r="J2167" s="187">
        <f>ROUND(I2167*H2167,2)</f>
        <v>0</v>
      </c>
      <c r="K2167" s="132" t="s">
        <v>222</v>
      </c>
      <c r="L2167" s="188">
        <f>J2167</f>
        <v>0</v>
      </c>
      <c r="M2167" s="217"/>
      <c r="N2167" s="217"/>
      <c r="O2167" s="217"/>
      <c r="P2167" s="217"/>
      <c r="Q2167" s="217"/>
      <c r="R2167" s="217"/>
      <c r="S2167" s="217"/>
      <c r="T2167" s="217"/>
      <c r="U2167" s="217"/>
      <c r="V2167" s="217"/>
      <c r="W2167" s="249"/>
      <c r="X2167" s="26"/>
      <c r="Y2167" s="26"/>
      <c r="Z2167" s="26"/>
      <c r="AA2167" s="26"/>
      <c r="AB2167" s="26"/>
      <c r="AC2167" s="26"/>
      <c r="AD2167" s="26"/>
      <c r="AE2167" s="26"/>
      <c r="AR2167" s="58" t="s">
        <v>312</v>
      </c>
      <c r="AT2167" s="58" t="s">
        <v>218</v>
      </c>
      <c r="AU2167" s="58" t="s">
        <v>93</v>
      </c>
      <c r="AY2167" s="18" t="s">
        <v>216</v>
      </c>
      <c r="BE2167" s="59">
        <f>IF(N2167="základní",J2167,0)</f>
        <v>0</v>
      </c>
      <c r="BF2167" s="59">
        <f>IF(N2167="snížená",J2167,0)</f>
        <v>0</v>
      </c>
      <c r="BG2167" s="59">
        <f>IF(N2167="zákl. přenesená",J2167,0)</f>
        <v>0</v>
      </c>
      <c r="BH2167" s="59">
        <f>IF(N2167="sníž. přenesená",J2167,0)</f>
        <v>0</v>
      </c>
      <c r="BI2167" s="59">
        <f>IF(N2167="nulová",J2167,0)</f>
        <v>0</v>
      </c>
      <c r="BJ2167" s="18" t="s">
        <v>91</v>
      </c>
      <c r="BK2167" s="59">
        <f>ROUND(I2167*H2167,2)</f>
        <v>0</v>
      </c>
      <c r="BL2167" s="18" t="s">
        <v>312</v>
      </c>
      <c r="BM2167" s="58" t="s">
        <v>2805</v>
      </c>
    </row>
    <row r="2168" spans="1:51" s="13" customFormat="1" ht="12">
      <c r="A2168" s="140"/>
      <c r="B2168" s="141"/>
      <c r="C2168" s="140"/>
      <c r="D2168" s="137" t="s">
        <v>225</v>
      </c>
      <c r="E2168" s="142" t="s">
        <v>1</v>
      </c>
      <c r="F2168" s="143" t="s">
        <v>169</v>
      </c>
      <c r="G2168" s="140"/>
      <c r="H2168" s="144">
        <v>13.5</v>
      </c>
      <c r="I2168" s="61"/>
      <c r="J2168" s="140"/>
      <c r="K2168" s="140"/>
      <c r="L2168" s="194"/>
      <c r="M2168" s="140"/>
      <c r="N2168" s="140"/>
      <c r="O2168" s="140"/>
      <c r="P2168" s="140"/>
      <c r="Q2168" s="140"/>
      <c r="R2168" s="140"/>
      <c r="S2168" s="140"/>
      <c r="T2168" s="140"/>
      <c r="U2168" s="140"/>
      <c r="V2168" s="140"/>
      <c r="W2168" s="231"/>
      <c r="AT2168" s="60" t="s">
        <v>225</v>
      </c>
      <c r="AU2168" s="60" t="s">
        <v>93</v>
      </c>
      <c r="AV2168" s="13" t="s">
        <v>93</v>
      </c>
      <c r="AW2168" s="13" t="s">
        <v>38</v>
      </c>
      <c r="AX2168" s="13" t="s">
        <v>91</v>
      </c>
      <c r="AY2168" s="60" t="s">
        <v>216</v>
      </c>
    </row>
    <row r="2169" spans="1:65" s="2" customFormat="1" ht="24.2" customHeight="1">
      <c r="A2169" s="83"/>
      <c r="B2169" s="84"/>
      <c r="C2169" s="130" t="s">
        <v>2806</v>
      </c>
      <c r="D2169" s="130" t="s">
        <v>218</v>
      </c>
      <c r="E2169" s="131" t="s">
        <v>2807</v>
      </c>
      <c r="F2169" s="132" t="s">
        <v>2808</v>
      </c>
      <c r="G2169" s="133" t="s">
        <v>221</v>
      </c>
      <c r="H2169" s="134">
        <v>13.5</v>
      </c>
      <c r="I2169" s="57"/>
      <c r="J2169" s="187">
        <f>ROUND(I2169*H2169,2)</f>
        <v>0</v>
      </c>
      <c r="K2169" s="132" t="s">
        <v>222</v>
      </c>
      <c r="L2169" s="188">
        <f>J2169</f>
        <v>0</v>
      </c>
      <c r="M2169" s="217"/>
      <c r="N2169" s="217"/>
      <c r="O2169" s="217"/>
      <c r="P2169" s="217"/>
      <c r="Q2169" s="217"/>
      <c r="R2169" s="217"/>
      <c r="S2169" s="217"/>
      <c r="T2169" s="217"/>
      <c r="U2169" s="217"/>
      <c r="V2169" s="217"/>
      <c r="W2169" s="249"/>
      <c r="X2169" s="26"/>
      <c r="Y2169" s="26"/>
      <c r="Z2169" s="26"/>
      <c r="AA2169" s="26"/>
      <c r="AB2169" s="26"/>
      <c r="AC2169" s="26"/>
      <c r="AD2169" s="26"/>
      <c r="AE2169" s="26"/>
      <c r="AR2169" s="58" t="s">
        <v>312</v>
      </c>
      <c r="AT2169" s="58" t="s">
        <v>218</v>
      </c>
      <c r="AU2169" s="58" t="s">
        <v>93</v>
      </c>
      <c r="AY2169" s="18" t="s">
        <v>216</v>
      </c>
      <c r="BE2169" s="59">
        <f>IF(N2169="základní",J2169,0)</f>
        <v>0</v>
      </c>
      <c r="BF2169" s="59">
        <f>IF(N2169="snížená",J2169,0)</f>
        <v>0</v>
      </c>
      <c r="BG2169" s="59">
        <f>IF(N2169="zákl. přenesená",J2169,0)</f>
        <v>0</v>
      </c>
      <c r="BH2169" s="59">
        <f>IF(N2169="sníž. přenesená",J2169,0)</f>
        <v>0</v>
      </c>
      <c r="BI2169" s="59">
        <f>IF(N2169="nulová",J2169,0)</f>
        <v>0</v>
      </c>
      <c r="BJ2169" s="18" t="s">
        <v>91</v>
      </c>
      <c r="BK2169" s="59">
        <f>ROUND(I2169*H2169,2)</f>
        <v>0</v>
      </c>
      <c r="BL2169" s="18" t="s">
        <v>312</v>
      </c>
      <c r="BM2169" s="58" t="s">
        <v>2809</v>
      </c>
    </row>
    <row r="2170" spans="1:51" s="13" customFormat="1" ht="12">
      <c r="A2170" s="140"/>
      <c r="B2170" s="141"/>
      <c r="C2170" s="140"/>
      <c r="D2170" s="137" t="s">
        <v>225</v>
      </c>
      <c r="E2170" s="142" t="s">
        <v>1</v>
      </c>
      <c r="F2170" s="143" t="s">
        <v>169</v>
      </c>
      <c r="G2170" s="140"/>
      <c r="H2170" s="144">
        <v>13.5</v>
      </c>
      <c r="I2170" s="61"/>
      <c r="J2170" s="140"/>
      <c r="K2170" s="140"/>
      <c r="L2170" s="194"/>
      <c r="M2170" s="140"/>
      <c r="N2170" s="140"/>
      <c r="O2170" s="140"/>
      <c r="P2170" s="140"/>
      <c r="Q2170" s="140"/>
      <c r="R2170" s="140"/>
      <c r="S2170" s="140"/>
      <c r="T2170" s="140"/>
      <c r="U2170" s="140"/>
      <c r="V2170" s="140"/>
      <c r="W2170" s="231"/>
      <c r="AT2170" s="60" t="s">
        <v>225</v>
      </c>
      <c r="AU2170" s="60" t="s">
        <v>93</v>
      </c>
      <c r="AV2170" s="13" t="s">
        <v>93</v>
      </c>
      <c r="AW2170" s="13" t="s">
        <v>38</v>
      </c>
      <c r="AX2170" s="13" t="s">
        <v>91</v>
      </c>
      <c r="AY2170" s="60" t="s">
        <v>216</v>
      </c>
    </row>
    <row r="2171" spans="1:65" s="2" customFormat="1" ht="24.2" customHeight="1">
      <c r="A2171" s="83"/>
      <c r="B2171" s="84"/>
      <c r="C2171" s="130" t="s">
        <v>2810</v>
      </c>
      <c r="D2171" s="130" t="s">
        <v>218</v>
      </c>
      <c r="E2171" s="131" t="s">
        <v>2811</v>
      </c>
      <c r="F2171" s="132" t="s">
        <v>2812</v>
      </c>
      <c r="G2171" s="133" t="s">
        <v>221</v>
      </c>
      <c r="H2171" s="134">
        <v>13.5</v>
      </c>
      <c r="I2171" s="57"/>
      <c r="J2171" s="187">
        <f>ROUND(I2171*H2171,2)</f>
        <v>0</v>
      </c>
      <c r="K2171" s="132" t="s">
        <v>222</v>
      </c>
      <c r="L2171" s="188">
        <f>J2171</f>
        <v>0</v>
      </c>
      <c r="M2171" s="217"/>
      <c r="N2171" s="217"/>
      <c r="O2171" s="217"/>
      <c r="P2171" s="217"/>
      <c r="Q2171" s="217"/>
      <c r="R2171" s="217"/>
      <c r="S2171" s="217"/>
      <c r="T2171" s="217"/>
      <c r="U2171" s="217"/>
      <c r="V2171" s="217"/>
      <c r="W2171" s="249"/>
      <c r="X2171" s="26"/>
      <c r="Y2171" s="26"/>
      <c r="Z2171" s="26"/>
      <c r="AA2171" s="26"/>
      <c r="AB2171" s="26"/>
      <c r="AC2171" s="26"/>
      <c r="AD2171" s="26"/>
      <c r="AE2171" s="26"/>
      <c r="AR2171" s="58" t="s">
        <v>312</v>
      </c>
      <c r="AT2171" s="58" t="s">
        <v>218</v>
      </c>
      <c r="AU2171" s="58" t="s">
        <v>93</v>
      </c>
      <c r="AY2171" s="18" t="s">
        <v>216</v>
      </c>
      <c r="BE2171" s="59">
        <f>IF(N2171="základní",J2171,0)</f>
        <v>0</v>
      </c>
      <c r="BF2171" s="59">
        <f>IF(N2171="snížená",J2171,0)</f>
        <v>0</v>
      </c>
      <c r="BG2171" s="59">
        <f>IF(N2171="zákl. přenesená",J2171,0)</f>
        <v>0</v>
      </c>
      <c r="BH2171" s="59">
        <f>IF(N2171="sníž. přenesená",J2171,0)</f>
        <v>0</v>
      </c>
      <c r="BI2171" s="59">
        <f>IF(N2171="nulová",J2171,0)</f>
        <v>0</v>
      </c>
      <c r="BJ2171" s="18" t="s">
        <v>91</v>
      </c>
      <c r="BK2171" s="59">
        <f>ROUND(I2171*H2171,2)</f>
        <v>0</v>
      </c>
      <c r="BL2171" s="18" t="s">
        <v>312</v>
      </c>
      <c r="BM2171" s="58" t="s">
        <v>2813</v>
      </c>
    </row>
    <row r="2172" spans="1:51" s="13" customFormat="1" ht="12">
      <c r="A2172" s="140"/>
      <c r="B2172" s="141"/>
      <c r="C2172" s="140"/>
      <c r="D2172" s="137" t="s">
        <v>225</v>
      </c>
      <c r="E2172" s="142" t="s">
        <v>1</v>
      </c>
      <c r="F2172" s="143" t="s">
        <v>169</v>
      </c>
      <c r="G2172" s="140"/>
      <c r="H2172" s="144">
        <v>13.5</v>
      </c>
      <c r="I2172" s="61"/>
      <c r="J2172" s="140"/>
      <c r="K2172" s="140"/>
      <c r="L2172" s="194"/>
      <c r="M2172" s="140"/>
      <c r="N2172" s="140"/>
      <c r="O2172" s="140"/>
      <c r="P2172" s="140"/>
      <c r="Q2172" s="140"/>
      <c r="R2172" s="140"/>
      <c r="S2172" s="140"/>
      <c r="T2172" s="140"/>
      <c r="U2172" s="140"/>
      <c r="V2172" s="140"/>
      <c r="W2172" s="231"/>
      <c r="AT2172" s="60" t="s">
        <v>225</v>
      </c>
      <c r="AU2172" s="60" t="s">
        <v>93</v>
      </c>
      <c r="AV2172" s="13" t="s">
        <v>93</v>
      </c>
      <c r="AW2172" s="13" t="s">
        <v>38</v>
      </c>
      <c r="AX2172" s="13" t="s">
        <v>91</v>
      </c>
      <c r="AY2172" s="60" t="s">
        <v>216</v>
      </c>
    </row>
    <row r="2173" spans="1:65" s="2" customFormat="1" ht="16.5" customHeight="1">
      <c r="A2173" s="83"/>
      <c r="B2173" s="84"/>
      <c r="C2173" s="130" t="s">
        <v>2814</v>
      </c>
      <c r="D2173" s="130" t="s">
        <v>218</v>
      </c>
      <c r="E2173" s="131" t="s">
        <v>2815</v>
      </c>
      <c r="F2173" s="132" t="s">
        <v>2816</v>
      </c>
      <c r="G2173" s="133" t="s">
        <v>221</v>
      </c>
      <c r="H2173" s="134">
        <v>78.24</v>
      </c>
      <c r="I2173" s="57"/>
      <c r="J2173" s="187">
        <f>ROUND(I2173*H2173,2)</f>
        <v>0</v>
      </c>
      <c r="K2173" s="132" t="s">
        <v>222</v>
      </c>
      <c r="L2173" s="188">
        <f>J2173</f>
        <v>0</v>
      </c>
      <c r="M2173" s="217"/>
      <c r="N2173" s="217"/>
      <c r="O2173" s="217"/>
      <c r="P2173" s="217"/>
      <c r="Q2173" s="217"/>
      <c r="R2173" s="217"/>
      <c r="S2173" s="217"/>
      <c r="T2173" s="217"/>
      <c r="U2173" s="217"/>
      <c r="V2173" s="217"/>
      <c r="W2173" s="249"/>
      <c r="X2173" s="26"/>
      <c r="Y2173" s="26"/>
      <c r="Z2173" s="26"/>
      <c r="AA2173" s="26"/>
      <c r="AB2173" s="26"/>
      <c r="AC2173" s="26"/>
      <c r="AD2173" s="26"/>
      <c r="AE2173" s="26"/>
      <c r="AR2173" s="58" t="s">
        <v>312</v>
      </c>
      <c r="AT2173" s="58" t="s">
        <v>218</v>
      </c>
      <c r="AU2173" s="58" t="s">
        <v>93</v>
      </c>
      <c r="AY2173" s="18" t="s">
        <v>216</v>
      </c>
      <c r="BE2173" s="59">
        <f>IF(N2173="základní",J2173,0)</f>
        <v>0</v>
      </c>
      <c r="BF2173" s="59">
        <f>IF(N2173="snížená",J2173,0)</f>
        <v>0</v>
      </c>
      <c r="BG2173" s="59">
        <f>IF(N2173="zákl. přenesená",J2173,0)</f>
        <v>0</v>
      </c>
      <c r="BH2173" s="59">
        <f>IF(N2173="sníž. přenesená",J2173,0)</f>
        <v>0</v>
      </c>
      <c r="BI2173" s="59">
        <f>IF(N2173="nulová",J2173,0)</f>
        <v>0</v>
      </c>
      <c r="BJ2173" s="18" t="s">
        <v>91</v>
      </c>
      <c r="BK2173" s="59">
        <f>ROUND(I2173*H2173,2)</f>
        <v>0</v>
      </c>
      <c r="BL2173" s="18" t="s">
        <v>312</v>
      </c>
      <c r="BM2173" s="58" t="s">
        <v>2817</v>
      </c>
    </row>
    <row r="2174" spans="1:51" s="13" customFormat="1" ht="12">
      <c r="A2174" s="140"/>
      <c r="B2174" s="141"/>
      <c r="C2174" s="140"/>
      <c r="D2174" s="137" t="s">
        <v>225</v>
      </c>
      <c r="E2174" s="142" t="s">
        <v>1</v>
      </c>
      <c r="F2174" s="143" t="s">
        <v>145</v>
      </c>
      <c r="G2174" s="140"/>
      <c r="H2174" s="144">
        <v>78.24</v>
      </c>
      <c r="I2174" s="61"/>
      <c r="J2174" s="140"/>
      <c r="K2174" s="140"/>
      <c r="L2174" s="194"/>
      <c r="M2174" s="140"/>
      <c r="N2174" s="140"/>
      <c r="O2174" s="140"/>
      <c r="P2174" s="140"/>
      <c r="Q2174" s="140"/>
      <c r="R2174" s="140"/>
      <c r="S2174" s="140"/>
      <c r="T2174" s="140"/>
      <c r="U2174" s="140"/>
      <c r="V2174" s="140"/>
      <c r="W2174" s="231"/>
      <c r="AT2174" s="60" t="s">
        <v>225</v>
      </c>
      <c r="AU2174" s="60" t="s">
        <v>93</v>
      </c>
      <c r="AV2174" s="13" t="s">
        <v>93</v>
      </c>
      <c r="AW2174" s="13" t="s">
        <v>38</v>
      </c>
      <c r="AX2174" s="13" t="s">
        <v>91</v>
      </c>
      <c r="AY2174" s="60" t="s">
        <v>216</v>
      </c>
    </row>
    <row r="2175" spans="1:65" s="2" customFormat="1" ht="21.75" customHeight="1">
      <c r="A2175" s="83"/>
      <c r="B2175" s="84"/>
      <c r="C2175" s="130" t="s">
        <v>2818</v>
      </c>
      <c r="D2175" s="130" t="s">
        <v>218</v>
      </c>
      <c r="E2175" s="131" t="s">
        <v>2819</v>
      </c>
      <c r="F2175" s="132" t="s">
        <v>2820</v>
      </c>
      <c r="G2175" s="133" t="s">
        <v>221</v>
      </c>
      <c r="H2175" s="134">
        <v>78.24</v>
      </c>
      <c r="I2175" s="57"/>
      <c r="J2175" s="187">
        <f>ROUND(I2175*H2175,2)</f>
        <v>0</v>
      </c>
      <c r="K2175" s="132" t="s">
        <v>222</v>
      </c>
      <c r="L2175" s="188">
        <f>J2175</f>
        <v>0</v>
      </c>
      <c r="M2175" s="217"/>
      <c r="N2175" s="217"/>
      <c r="O2175" s="217"/>
      <c r="P2175" s="217"/>
      <c r="Q2175" s="217"/>
      <c r="R2175" s="217"/>
      <c r="S2175" s="217"/>
      <c r="T2175" s="217"/>
      <c r="U2175" s="217"/>
      <c r="V2175" s="217"/>
      <c r="W2175" s="249"/>
      <c r="X2175" s="26"/>
      <c r="Y2175" s="26"/>
      <c r="Z2175" s="26"/>
      <c r="AA2175" s="26"/>
      <c r="AB2175" s="26"/>
      <c r="AC2175" s="26"/>
      <c r="AD2175" s="26"/>
      <c r="AE2175" s="26"/>
      <c r="AR2175" s="58" t="s">
        <v>312</v>
      </c>
      <c r="AT2175" s="58" t="s">
        <v>218</v>
      </c>
      <c r="AU2175" s="58" t="s">
        <v>93</v>
      </c>
      <c r="AY2175" s="18" t="s">
        <v>216</v>
      </c>
      <c r="BE2175" s="59">
        <f>IF(N2175="základní",J2175,0)</f>
        <v>0</v>
      </c>
      <c r="BF2175" s="59">
        <f>IF(N2175="snížená",J2175,0)</f>
        <v>0</v>
      </c>
      <c r="BG2175" s="59">
        <f>IF(N2175="zákl. přenesená",J2175,0)</f>
        <v>0</v>
      </c>
      <c r="BH2175" s="59">
        <f>IF(N2175="sníž. přenesená",J2175,0)</f>
        <v>0</v>
      </c>
      <c r="BI2175" s="59">
        <f>IF(N2175="nulová",J2175,0)</f>
        <v>0</v>
      </c>
      <c r="BJ2175" s="18" t="s">
        <v>91</v>
      </c>
      <c r="BK2175" s="59">
        <f>ROUND(I2175*H2175,2)</f>
        <v>0</v>
      </c>
      <c r="BL2175" s="18" t="s">
        <v>312</v>
      </c>
      <c r="BM2175" s="58" t="s">
        <v>2821</v>
      </c>
    </row>
    <row r="2176" spans="1:51" s="13" customFormat="1" ht="12">
      <c r="A2176" s="140"/>
      <c r="B2176" s="141"/>
      <c r="C2176" s="140"/>
      <c r="D2176" s="137" t="s">
        <v>225</v>
      </c>
      <c r="E2176" s="142" t="s">
        <v>1</v>
      </c>
      <c r="F2176" s="143" t="s">
        <v>2822</v>
      </c>
      <c r="G2176" s="140"/>
      <c r="H2176" s="144">
        <v>78.24</v>
      </c>
      <c r="I2176" s="61"/>
      <c r="J2176" s="140"/>
      <c r="K2176" s="140"/>
      <c r="L2176" s="194"/>
      <c r="M2176" s="140"/>
      <c r="N2176" s="140"/>
      <c r="O2176" s="140"/>
      <c r="P2176" s="140"/>
      <c r="Q2176" s="140"/>
      <c r="R2176" s="140"/>
      <c r="S2176" s="140"/>
      <c r="T2176" s="140"/>
      <c r="U2176" s="140"/>
      <c r="V2176" s="140"/>
      <c r="W2176" s="231"/>
      <c r="AT2176" s="60" t="s">
        <v>225</v>
      </c>
      <c r="AU2176" s="60" t="s">
        <v>93</v>
      </c>
      <c r="AV2176" s="13" t="s">
        <v>93</v>
      </c>
      <c r="AW2176" s="13" t="s">
        <v>38</v>
      </c>
      <c r="AX2176" s="13" t="s">
        <v>91</v>
      </c>
      <c r="AY2176" s="60" t="s">
        <v>216</v>
      </c>
    </row>
    <row r="2177" spans="1:65" s="2" customFormat="1" ht="24.2" customHeight="1">
      <c r="A2177" s="83"/>
      <c r="B2177" s="84"/>
      <c r="C2177" s="130" t="s">
        <v>2823</v>
      </c>
      <c r="D2177" s="130" t="s">
        <v>218</v>
      </c>
      <c r="E2177" s="131" t="s">
        <v>2824</v>
      </c>
      <c r="F2177" s="132" t="s">
        <v>2825</v>
      </c>
      <c r="G2177" s="133" t="s">
        <v>221</v>
      </c>
      <c r="H2177" s="134">
        <v>48.9</v>
      </c>
      <c r="I2177" s="57"/>
      <c r="J2177" s="187">
        <f>ROUND(I2177*H2177,2)</f>
        <v>0</v>
      </c>
      <c r="K2177" s="132" t="s">
        <v>1</v>
      </c>
      <c r="L2177" s="188">
        <f>J2177</f>
        <v>0</v>
      </c>
      <c r="M2177" s="217"/>
      <c r="N2177" s="217"/>
      <c r="O2177" s="217"/>
      <c r="P2177" s="217"/>
      <c r="Q2177" s="217"/>
      <c r="R2177" s="217"/>
      <c r="S2177" s="217"/>
      <c r="T2177" s="217"/>
      <c r="U2177" s="217"/>
      <c r="V2177" s="217"/>
      <c r="W2177" s="249"/>
      <c r="X2177" s="26"/>
      <c r="Y2177" s="26"/>
      <c r="Z2177" s="26"/>
      <c r="AA2177" s="26"/>
      <c r="AB2177" s="26"/>
      <c r="AC2177" s="26"/>
      <c r="AD2177" s="26"/>
      <c r="AE2177" s="26"/>
      <c r="AR2177" s="58" t="s">
        <v>312</v>
      </c>
      <c r="AT2177" s="58" t="s">
        <v>218</v>
      </c>
      <c r="AU2177" s="58" t="s">
        <v>93</v>
      </c>
      <c r="AY2177" s="18" t="s">
        <v>216</v>
      </c>
      <c r="BE2177" s="59">
        <f>IF(N2177="základní",J2177,0)</f>
        <v>0</v>
      </c>
      <c r="BF2177" s="59">
        <f>IF(N2177="snížená",J2177,0)</f>
        <v>0</v>
      </c>
      <c r="BG2177" s="59">
        <f>IF(N2177="zákl. přenesená",J2177,0)</f>
        <v>0</v>
      </c>
      <c r="BH2177" s="59">
        <f>IF(N2177="sníž. přenesená",J2177,0)</f>
        <v>0</v>
      </c>
      <c r="BI2177" s="59">
        <f>IF(N2177="nulová",J2177,0)</f>
        <v>0</v>
      </c>
      <c r="BJ2177" s="18" t="s">
        <v>91</v>
      </c>
      <c r="BK2177" s="59">
        <f>ROUND(I2177*H2177,2)</f>
        <v>0</v>
      </c>
      <c r="BL2177" s="18" t="s">
        <v>312</v>
      </c>
      <c r="BM2177" s="58" t="s">
        <v>2826</v>
      </c>
    </row>
    <row r="2178" spans="1:51" s="15" customFormat="1" ht="12">
      <c r="A2178" s="135"/>
      <c r="B2178" s="136"/>
      <c r="C2178" s="135"/>
      <c r="D2178" s="137" t="s">
        <v>225</v>
      </c>
      <c r="E2178" s="138" t="s">
        <v>1</v>
      </c>
      <c r="F2178" s="139" t="s">
        <v>2827</v>
      </c>
      <c r="G2178" s="135"/>
      <c r="H2178" s="138" t="s">
        <v>1</v>
      </c>
      <c r="I2178" s="65"/>
      <c r="J2178" s="135"/>
      <c r="K2178" s="135"/>
      <c r="L2178" s="194"/>
      <c r="M2178" s="140"/>
      <c r="N2178" s="140"/>
      <c r="O2178" s="140"/>
      <c r="P2178" s="140"/>
      <c r="Q2178" s="140"/>
      <c r="R2178" s="140"/>
      <c r="S2178" s="140"/>
      <c r="T2178" s="140"/>
      <c r="U2178" s="140"/>
      <c r="V2178" s="140"/>
      <c r="W2178" s="231"/>
      <c r="AT2178" s="64" t="s">
        <v>225</v>
      </c>
      <c r="AU2178" s="64" t="s">
        <v>93</v>
      </c>
      <c r="AV2178" s="15" t="s">
        <v>91</v>
      </c>
      <c r="AW2178" s="15" t="s">
        <v>38</v>
      </c>
      <c r="AX2178" s="15" t="s">
        <v>83</v>
      </c>
      <c r="AY2178" s="64" t="s">
        <v>216</v>
      </c>
    </row>
    <row r="2179" spans="1:51" s="13" customFormat="1" ht="12">
      <c r="A2179" s="140"/>
      <c r="B2179" s="141"/>
      <c r="C2179" s="140"/>
      <c r="D2179" s="137" t="s">
        <v>225</v>
      </c>
      <c r="E2179" s="142" t="s">
        <v>1</v>
      </c>
      <c r="F2179" s="143" t="s">
        <v>2828</v>
      </c>
      <c r="G2179" s="140"/>
      <c r="H2179" s="144">
        <v>34.1</v>
      </c>
      <c r="I2179" s="61"/>
      <c r="J2179" s="140"/>
      <c r="K2179" s="140"/>
      <c r="L2179" s="194"/>
      <c r="M2179" s="140"/>
      <c r="N2179" s="140"/>
      <c r="O2179" s="140"/>
      <c r="P2179" s="140"/>
      <c r="Q2179" s="140"/>
      <c r="R2179" s="140"/>
      <c r="S2179" s="140"/>
      <c r="T2179" s="140"/>
      <c r="U2179" s="140"/>
      <c r="V2179" s="140"/>
      <c r="W2179" s="231"/>
      <c r="AT2179" s="60" t="s">
        <v>225</v>
      </c>
      <c r="AU2179" s="60" t="s">
        <v>93</v>
      </c>
      <c r="AV2179" s="13" t="s">
        <v>93</v>
      </c>
      <c r="AW2179" s="13" t="s">
        <v>38</v>
      </c>
      <c r="AX2179" s="13" t="s">
        <v>83</v>
      </c>
      <c r="AY2179" s="60" t="s">
        <v>216</v>
      </c>
    </row>
    <row r="2180" spans="1:51" s="13" customFormat="1" ht="12">
      <c r="A2180" s="140"/>
      <c r="B2180" s="141"/>
      <c r="C2180" s="140"/>
      <c r="D2180" s="137" t="s">
        <v>225</v>
      </c>
      <c r="E2180" s="142" t="s">
        <v>1</v>
      </c>
      <c r="F2180" s="143" t="s">
        <v>2829</v>
      </c>
      <c r="G2180" s="140"/>
      <c r="H2180" s="144">
        <v>6.8</v>
      </c>
      <c r="I2180" s="61"/>
      <c r="J2180" s="140"/>
      <c r="K2180" s="140"/>
      <c r="L2180" s="194"/>
      <c r="M2180" s="140"/>
      <c r="N2180" s="140"/>
      <c r="O2180" s="140"/>
      <c r="P2180" s="140"/>
      <c r="Q2180" s="140"/>
      <c r="R2180" s="140"/>
      <c r="S2180" s="140"/>
      <c r="T2180" s="140"/>
      <c r="U2180" s="140"/>
      <c r="V2180" s="140"/>
      <c r="W2180" s="231"/>
      <c r="AT2180" s="60" t="s">
        <v>225</v>
      </c>
      <c r="AU2180" s="60" t="s">
        <v>93</v>
      </c>
      <c r="AV2180" s="13" t="s">
        <v>93</v>
      </c>
      <c r="AW2180" s="13" t="s">
        <v>38</v>
      </c>
      <c r="AX2180" s="13" t="s">
        <v>83</v>
      </c>
      <c r="AY2180" s="60" t="s">
        <v>216</v>
      </c>
    </row>
    <row r="2181" spans="1:51" s="13" customFormat="1" ht="12">
      <c r="A2181" s="140"/>
      <c r="B2181" s="141"/>
      <c r="C2181" s="140"/>
      <c r="D2181" s="137" t="s">
        <v>225</v>
      </c>
      <c r="E2181" s="142" t="s">
        <v>1</v>
      </c>
      <c r="F2181" s="143" t="s">
        <v>2830</v>
      </c>
      <c r="G2181" s="140"/>
      <c r="H2181" s="144">
        <v>8</v>
      </c>
      <c r="I2181" s="61"/>
      <c r="J2181" s="140"/>
      <c r="K2181" s="140"/>
      <c r="L2181" s="194"/>
      <c r="M2181" s="140"/>
      <c r="N2181" s="140"/>
      <c r="O2181" s="140"/>
      <c r="P2181" s="140"/>
      <c r="Q2181" s="140"/>
      <c r="R2181" s="140"/>
      <c r="S2181" s="140"/>
      <c r="T2181" s="140"/>
      <c r="U2181" s="140"/>
      <c r="V2181" s="140"/>
      <c r="W2181" s="231"/>
      <c r="AT2181" s="60" t="s">
        <v>225</v>
      </c>
      <c r="AU2181" s="60" t="s">
        <v>93</v>
      </c>
      <c r="AV2181" s="13" t="s">
        <v>93</v>
      </c>
      <c r="AW2181" s="13" t="s">
        <v>38</v>
      </c>
      <c r="AX2181" s="13" t="s">
        <v>83</v>
      </c>
      <c r="AY2181" s="60" t="s">
        <v>216</v>
      </c>
    </row>
    <row r="2182" spans="1:51" s="14" customFormat="1" ht="12">
      <c r="A2182" s="145"/>
      <c r="B2182" s="146"/>
      <c r="C2182" s="145"/>
      <c r="D2182" s="137" t="s">
        <v>225</v>
      </c>
      <c r="E2182" s="147" t="s">
        <v>1</v>
      </c>
      <c r="F2182" s="148" t="s">
        <v>229</v>
      </c>
      <c r="G2182" s="145"/>
      <c r="H2182" s="149">
        <v>48.9</v>
      </c>
      <c r="I2182" s="63"/>
      <c r="J2182" s="145"/>
      <c r="K2182" s="145"/>
      <c r="L2182" s="200"/>
      <c r="M2182" s="145"/>
      <c r="N2182" s="145"/>
      <c r="O2182" s="145"/>
      <c r="P2182" s="145"/>
      <c r="Q2182" s="145"/>
      <c r="R2182" s="145"/>
      <c r="S2182" s="145"/>
      <c r="T2182" s="145"/>
      <c r="U2182" s="145"/>
      <c r="V2182" s="145"/>
      <c r="W2182" s="235"/>
      <c r="AT2182" s="62" t="s">
        <v>225</v>
      </c>
      <c r="AU2182" s="62" t="s">
        <v>93</v>
      </c>
      <c r="AV2182" s="14" t="s">
        <v>223</v>
      </c>
      <c r="AW2182" s="14" t="s">
        <v>38</v>
      </c>
      <c r="AX2182" s="14" t="s">
        <v>91</v>
      </c>
      <c r="AY2182" s="62" t="s">
        <v>216</v>
      </c>
    </row>
    <row r="2183" spans="1:65" s="2" customFormat="1" ht="24.2" customHeight="1">
      <c r="A2183" s="83"/>
      <c r="B2183" s="84"/>
      <c r="C2183" s="130" t="s">
        <v>2831</v>
      </c>
      <c r="D2183" s="130" t="s">
        <v>218</v>
      </c>
      <c r="E2183" s="131" t="s">
        <v>2832</v>
      </c>
      <c r="F2183" s="132" t="s">
        <v>2833</v>
      </c>
      <c r="G2183" s="133" t="s">
        <v>221</v>
      </c>
      <c r="H2183" s="134">
        <v>156.48</v>
      </c>
      <c r="I2183" s="57"/>
      <c r="J2183" s="187">
        <f>ROUND(I2183*H2183,2)</f>
        <v>0</v>
      </c>
      <c r="K2183" s="132" t="s">
        <v>222</v>
      </c>
      <c r="L2183" s="188">
        <f>J2183</f>
        <v>0</v>
      </c>
      <c r="M2183" s="217"/>
      <c r="N2183" s="217"/>
      <c r="O2183" s="217"/>
      <c r="P2183" s="217"/>
      <c r="Q2183" s="217"/>
      <c r="R2183" s="217"/>
      <c r="S2183" s="217"/>
      <c r="T2183" s="217"/>
      <c r="U2183" s="217"/>
      <c r="V2183" s="217"/>
      <c r="W2183" s="249"/>
      <c r="X2183" s="26"/>
      <c r="Y2183" s="26"/>
      <c r="Z2183" s="26"/>
      <c r="AA2183" s="26"/>
      <c r="AB2183" s="26"/>
      <c r="AC2183" s="26"/>
      <c r="AD2183" s="26"/>
      <c r="AE2183" s="26"/>
      <c r="AR2183" s="58" t="s">
        <v>312</v>
      </c>
      <c r="AT2183" s="58" t="s">
        <v>218</v>
      </c>
      <c r="AU2183" s="58" t="s">
        <v>93</v>
      </c>
      <c r="AY2183" s="18" t="s">
        <v>216</v>
      </c>
      <c r="BE2183" s="59">
        <f>IF(N2183="základní",J2183,0)</f>
        <v>0</v>
      </c>
      <c r="BF2183" s="59">
        <f>IF(N2183="snížená",J2183,0)</f>
        <v>0</v>
      </c>
      <c r="BG2183" s="59">
        <f>IF(N2183="zákl. přenesená",J2183,0)</f>
        <v>0</v>
      </c>
      <c r="BH2183" s="59">
        <f>IF(N2183="sníž. přenesená",J2183,0)</f>
        <v>0</v>
      </c>
      <c r="BI2183" s="59">
        <f>IF(N2183="nulová",J2183,0)</f>
        <v>0</v>
      </c>
      <c r="BJ2183" s="18" t="s">
        <v>91</v>
      </c>
      <c r="BK2183" s="59">
        <f>ROUND(I2183*H2183,2)</f>
        <v>0</v>
      </c>
      <c r="BL2183" s="18" t="s">
        <v>312</v>
      </c>
      <c r="BM2183" s="58" t="s">
        <v>2834</v>
      </c>
    </row>
    <row r="2184" spans="1:51" s="13" customFormat="1" ht="12">
      <c r="A2184" s="140"/>
      <c r="B2184" s="141"/>
      <c r="C2184" s="140"/>
      <c r="D2184" s="137" t="s">
        <v>225</v>
      </c>
      <c r="E2184" s="142" t="s">
        <v>1</v>
      </c>
      <c r="F2184" s="143" t="s">
        <v>2835</v>
      </c>
      <c r="G2184" s="140"/>
      <c r="H2184" s="144">
        <v>156.48</v>
      </c>
      <c r="I2184" s="61"/>
      <c r="J2184" s="140"/>
      <c r="K2184" s="140"/>
      <c r="L2184" s="194"/>
      <c r="M2184" s="140"/>
      <c r="N2184" s="140"/>
      <c r="O2184" s="140"/>
      <c r="P2184" s="140"/>
      <c r="Q2184" s="140"/>
      <c r="R2184" s="140"/>
      <c r="S2184" s="140"/>
      <c r="T2184" s="140"/>
      <c r="U2184" s="140"/>
      <c r="V2184" s="140"/>
      <c r="W2184" s="231"/>
      <c r="AT2184" s="60" t="s">
        <v>225</v>
      </c>
      <c r="AU2184" s="60" t="s">
        <v>93</v>
      </c>
      <c r="AV2184" s="13" t="s">
        <v>93</v>
      </c>
      <c r="AW2184" s="13" t="s">
        <v>38</v>
      </c>
      <c r="AX2184" s="13" t="s">
        <v>91</v>
      </c>
      <c r="AY2184" s="60" t="s">
        <v>216</v>
      </c>
    </row>
    <row r="2185" spans="1:63" s="12" customFormat="1" ht="22.9" customHeight="1">
      <c r="A2185" s="125"/>
      <c r="B2185" s="126"/>
      <c r="C2185" s="125"/>
      <c r="D2185" s="127" t="s">
        <v>82</v>
      </c>
      <c r="E2185" s="129" t="s">
        <v>2836</v>
      </c>
      <c r="F2185" s="129" t="s">
        <v>2837</v>
      </c>
      <c r="G2185" s="125"/>
      <c r="H2185" s="125"/>
      <c r="I2185" s="54"/>
      <c r="J2185" s="186">
        <f>BK2185</f>
        <v>0</v>
      </c>
      <c r="K2185" s="125"/>
      <c r="L2185" s="194"/>
      <c r="M2185" s="140"/>
      <c r="N2185" s="140"/>
      <c r="O2185" s="140"/>
      <c r="P2185" s="140"/>
      <c r="Q2185" s="140"/>
      <c r="R2185" s="140"/>
      <c r="S2185" s="140"/>
      <c r="T2185" s="140"/>
      <c r="U2185" s="140"/>
      <c r="V2185" s="140"/>
      <c r="W2185" s="231"/>
      <c r="AR2185" s="53" t="s">
        <v>93</v>
      </c>
      <c r="AT2185" s="55" t="s">
        <v>82</v>
      </c>
      <c r="AU2185" s="55" t="s">
        <v>91</v>
      </c>
      <c r="AY2185" s="53" t="s">
        <v>216</v>
      </c>
      <c r="BK2185" s="56">
        <f>SUM(BK2186:BK2227)</f>
        <v>0</v>
      </c>
    </row>
    <row r="2186" spans="1:65" s="2" customFormat="1" ht="24.2" customHeight="1">
      <c r="A2186" s="83"/>
      <c r="B2186" s="84"/>
      <c r="C2186" s="130" t="s">
        <v>2838</v>
      </c>
      <c r="D2186" s="130" t="s">
        <v>218</v>
      </c>
      <c r="E2186" s="131" t="s">
        <v>2839</v>
      </c>
      <c r="F2186" s="132" t="s">
        <v>2840</v>
      </c>
      <c r="G2186" s="133" t="s">
        <v>221</v>
      </c>
      <c r="H2186" s="134">
        <v>3316.035</v>
      </c>
      <c r="I2186" s="57"/>
      <c r="J2186" s="187">
        <f>ROUND(I2186*H2186,2)</f>
        <v>0</v>
      </c>
      <c r="K2186" s="132" t="s">
        <v>222</v>
      </c>
      <c r="L2186" s="188">
        <f>J2186</f>
        <v>0</v>
      </c>
      <c r="M2186" s="217"/>
      <c r="N2186" s="217"/>
      <c r="O2186" s="217"/>
      <c r="P2186" s="217"/>
      <c r="Q2186" s="217"/>
      <c r="R2186" s="217"/>
      <c r="S2186" s="217"/>
      <c r="T2186" s="217"/>
      <c r="U2186" s="217"/>
      <c r="V2186" s="217"/>
      <c r="W2186" s="249"/>
      <c r="X2186" s="26"/>
      <c r="Y2186" s="26"/>
      <c r="Z2186" s="26"/>
      <c r="AA2186" s="26"/>
      <c r="AB2186" s="26"/>
      <c r="AC2186" s="26"/>
      <c r="AD2186" s="26"/>
      <c r="AE2186" s="26"/>
      <c r="AR2186" s="58" t="s">
        <v>312</v>
      </c>
      <c r="AT2186" s="58" t="s">
        <v>218</v>
      </c>
      <c r="AU2186" s="58" t="s">
        <v>93</v>
      </c>
      <c r="AY2186" s="18" t="s">
        <v>216</v>
      </c>
      <c r="BE2186" s="59">
        <f>IF(N2186="základní",J2186,0)</f>
        <v>0</v>
      </c>
      <c r="BF2186" s="59">
        <f>IF(N2186="snížená",J2186,0)</f>
        <v>0</v>
      </c>
      <c r="BG2186" s="59">
        <f>IF(N2186="zákl. přenesená",J2186,0)</f>
        <v>0</v>
      </c>
      <c r="BH2186" s="59">
        <f>IF(N2186="sníž. přenesená",J2186,0)</f>
        <v>0</v>
      </c>
      <c r="BI2186" s="59">
        <f>IF(N2186="nulová",J2186,0)</f>
        <v>0</v>
      </c>
      <c r="BJ2186" s="18" t="s">
        <v>91</v>
      </c>
      <c r="BK2186" s="59">
        <f>ROUND(I2186*H2186,2)</f>
        <v>0</v>
      </c>
      <c r="BL2186" s="18" t="s">
        <v>312</v>
      </c>
      <c r="BM2186" s="58" t="s">
        <v>2841</v>
      </c>
    </row>
    <row r="2187" spans="1:51" s="13" customFormat="1" ht="12">
      <c r="A2187" s="140"/>
      <c r="B2187" s="141"/>
      <c r="C2187" s="140"/>
      <c r="D2187" s="137" t="s">
        <v>225</v>
      </c>
      <c r="E2187" s="142" t="s">
        <v>1</v>
      </c>
      <c r="F2187" s="143" t="s">
        <v>2842</v>
      </c>
      <c r="G2187" s="140"/>
      <c r="H2187" s="144">
        <v>2723.087</v>
      </c>
      <c r="I2187" s="61"/>
      <c r="J2187" s="140"/>
      <c r="K2187" s="140"/>
      <c r="L2187" s="194"/>
      <c r="M2187" s="140"/>
      <c r="N2187" s="140"/>
      <c r="O2187" s="140"/>
      <c r="P2187" s="140"/>
      <c r="Q2187" s="140"/>
      <c r="R2187" s="140"/>
      <c r="S2187" s="140"/>
      <c r="T2187" s="140"/>
      <c r="U2187" s="140"/>
      <c r="V2187" s="140"/>
      <c r="W2187" s="231"/>
      <c r="AT2187" s="60" t="s">
        <v>225</v>
      </c>
      <c r="AU2187" s="60" t="s">
        <v>93</v>
      </c>
      <c r="AV2187" s="13" t="s">
        <v>93</v>
      </c>
      <c r="AW2187" s="13" t="s">
        <v>38</v>
      </c>
      <c r="AX2187" s="13" t="s">
        <v>83</v>
      </c>
      <c r="AY2187" s="60" t="s">
        <v>216</v>
      </c>
    </row>
    <row r="2188" spans="1:51" s="13" customFormat="1" ht="12">
      <c r="A2188" s="140"/>
      <c r="B2188" s="141"/>
      <c r="C2188" s="140"/>
      <c r="D2188" s="137" t="s">
        <v>225</v>
      </c>
      <c r="E2188" s="142" t="s">
        <v>1</v>
      </c>
      <c r="F2188" s="143" t="s">
        <v>2843</v>
      </c>
      <c r="G2188" s="140"/>
      <c r="H2188" s="144">
        <v>592.948</v>
      </c>
      <c r="I2188" s="61"/>
      <c r="J2188" s="140"/>
      <c r="K2188" s="140"/>
      <c r="L2188" s="194"/>
      <c r="M2188" s="140"/>
      <c r="N2188" s="140"/>
      <c r="O2188" s="140"/>
      <c r="P2188" s="140"/>
      <c r="Q2188" s="140"/>
      <c r="R2188" s="140"/>
      <c r="S2188" s="140"/>
      <c r="T2188" s="140"/>
      <c r="U2188" s="140"/>
      <c r="V2188" s="140"/>
      <c r="W2188" s="231"/>
      <c r="AT2188" s="60" t="s">
        <v>225</v>
      </c>
      <c r="AU2188" s="60" t="s">
        <v>93</v>
      </c>
      <c r="AV2188" s="13" t="s">
        <v>93</v>
      </c>
      <c r="AW2188" s="13" t="s">
        <v>38</v>
      </c>
      <c r="AX2188" s="13" t="s">
        <v>83</v>
      </c>
      <c r="AY2188" s="60" t="s">
        <v>216</v>
      </c>
    </row>
    <row r="2189" spans="1:51" s="14" customFormat="1" ht="12">
      <c r="A2189" s="145"/>
      <c r="B2189" s="146"/>
      <c r="C2189" s="145"/>
      <c r="D2189" s="137" t="s">
        <v>225</v>
      </c>
      <c r="E2189" s="147" t="s">
        <v>2844</v>
      </c>
      <c r="F2189" s="148" t="s">
        <v>229</v>
      </c>
      <c r="G2189" s="145"/>
      <c r="H2189" s="149">
        <v>3316.035</v>
      </c>
      <c r="I2189" s="63"/>
      <c r="J2189" s="145"/>
      <c r="K2189" s="145"/>
      <c r="L2189" s="183"/>
      <c r="M2189" s="216"/>
      <c r="N2189" s="216"/>
      <c r="O2189" s="216"/>
      <c r="P2189" s="216"/>
      <c r="Q2189" s="216"/>
      <c r="R2189" s="216"/>
      <c r="S2189" s="216"/>
      <c r="T2189" s="216"/>
      <c r="U2189" s="216"/>
      <c r="V2189" s="216"/>
      <c r="W2189" s="248"/>
      <c r="AT2189" s="62" t="s">
        <v>225</v>
      </c>
      <c r="AU2189" s="62" t="s">
        <v>93</v>
      </c>
      <c r="AV2189" s="14" t="s">
        <v>223</v>
      </c>
      <c r="AW2189" s="14" t="s">
        <v>38</v>
      </c>
      <c r="AX2189" s="14" t="s">
        <v>91</v>
      </c>
      <c r="AY2189" s="62" t="s">
        <v>216</v>
      </c>
    </row>
    <row r="2190" spans="1:65" s="2" customFormat="1" ht="24.2" customHeight="1">
      <c r="A2190" s="83"/>
      <c r="B2190" s="84"/>
      <c r="C2190" s="130" t="s">
        <v>2845</v>
      </c>
      <c r="D2190" s="130" t="s">
        <v>218</v>
      </c>
      <c r="E2190" s="131" t="s">
        <v>2846</v>
      </c>
      <c r="F2190" s="132" t="s">
        <v>2847</v>
      </c>
      <c r="G2190" s="133" t="s">
        <v>221</v>
      </c>
      <c r="H2190" s="134">
        <v>315.76</v>
      </c>
      <c r="I2190" s="57"/>
      <c r="J2190" s="187">
        <f>ROUND(I2190*H2190,2)</f>
        <v>0</v>
      </c>
      <c r="K2190" s="132" t="s">
        <v>222</v>
      </c>
      <c r="L2190" s="188">
        <f>J2190</f>
        <v>0</v>
      </c>
      <c r="M2190" s="217"/>
      <c r="N2190" s="217"/>
      <c r="O2190" s="217"/>
      <c r="P2190" s="217"/>
      <c r="Q2190" s="217"/>
      <c r="R2190" s="217"/>
      <c r="S2190" s="217"/>
      <c r="T2190" s="217"/>
      <c r="U2190" s="217"/>
      <c r="V2190" s="217"/>
      <c r="W2190" s="249"/>
      <c r="X2190" s="26"/>
      <c r="Y2190" s="26"/>
      <c r="Z2190" s="26"/>
      <c r="AA2190" s="26"/>
      <c r="AB2190" s="26"/>
      <c r="AC2190" s="26"/>
      <c r="AD2190" s="26"/>
      <c r="AE2190" s="26"/>
      <c r="AR2190" s="58" t="s">
        <v>312</v>
      </c>
      <c r="AT2190" s="58" t="s">
        <v>218</v>
      </c>
      <c r="AU2190" s="58" t="s">
        <v>93</v>
      </c>
      <c r="AY2190" s="18" t="s">
        <v>216</v>
      </c>
      <c r="BE2190" s="59">
        <f>IF(N2190="základní",J2190,0)</f>
        <v>0</v>
      </c>
      <c r="BF2190" s="59">
        <f>IF(N2190="snížená",J2190,0)</f>
        <v>0</v>
      </c>
      <c r="BG2190" s="59">
        <f>IF(N2190="zákl. přenesená",J2190,0)</f>
        <v>0</v>
      </c>
      <c r="BH2190" s="59">
        <f>IF(N2190="sníž. přenesená",J2190,0)</f>
        <v>0</v>
      </c>
      <c r="BI2190" s="59">
        <f>IF(N2190="nulová",J2190,0)</f>
        <v>0</v>
      </c>
      <c r="BJ2190" s="18" t="s">
        <v>91</v>
      </c>
      <c r="BK2190" s="59">
        <f>ROUND(I2190*H2190,2)</f>
        <v>0</v>
      </c>
      <c r="BL2190" s="18" t="s">
        <v>312</v>
      </c>
      <c r="BM2190" s="58" t="s">
        <v>2848</v>
      </c>
    </row>
    <row r="2191" spans="1:51" s="15" customFormat="1" ht="12">
      <c r="A2191" s="135"/>
      <c r="B2191" s="136"/>
      <c r="C2191" s="135"/>
      <c r="D2191" s="137" t="s">
        <v>225</v>
      </c>
      <c r="E2191" s="138" t="s">
        <v>1</v>
      </c>
      <c r="F2191" s="139" t="s">
        <v>2849</v>
      </c>
      <c r="G2191" s="135"/>
      <c r="H2191" s="138" t="s">
        <v>1</v>
      </c>
      <c r="I2191" s="65"/>
      <c r="J2191" s="135"/>
      <c r="K2191" s="135"/>
      <c r="L2191" s="194"/>
      <c r="M2191" s="140"/>
      <c r="N2191" s="140"/>
      <c r="O2191" s="140"/>
      <c r="P2191" s="140"/>
      <c r="Q2191" s="140"/>
      <c r="R2191" s="140"/>
      <c r="S2191" s="140"/>
      <c r="T2191" s="140"/>
      <c r="U2191" s="140"/>
      <c r="V2191" s="140"/>
      <c r="W2191" s="231"/>
      <c r="AT2191" s="64" t="s">
        <v>225</v>
      </c>
      <c r="AU2191" s="64" t="s">
        <v>93</v>
      </c>
      <c r="AV2191" s="15" t="s">
        <v>91</v>
      </c>
      <c r="AW2191" s="15" t="s">
        <v>38</v>
      </c>
      <c r="AX2191" s="15" t="s">
        <v>83</v>
      </c>
      <c r="AY2191" s="64" t="s">
        <v>216</v>
      </c>
    </row>
    <row r="2192" spans="1:51" s="13" customFormat="1" ht="12">
      <c r="A2192" s="140"/>
      <c r="B2192" s="141"/>
      <c r="C2192" s="140"/>
      <c r="D2192" s="137" t="s">
        <v>225</v>
      </c>
      <c r="E2192" s="142" t="s">
        <v>1</v>
      </c>
      <c r="F2192" s="143" t="s">
        <v>2850</v>
      </c>
      <c r="G2192" s="140"/>
      <c r="H2192" s="144">
        <v>58.88</v>
      </c>
      <c r="I2192" s="61"/>
      <c r="J2192" s="140"/>
      <c r="K2192" s="140"/>
      <c r="L2192" s="191"/>
      <c r="M2192" s="135"/>
      <c r="N2192" s="135"/>
      <c r="O2192" s="135"/>
      <c r="P2192" s="135"/>
      <c r="Q2192" s="135"/>
      <c r="R2192" s="135"/>
      <c r="S2192" s="135"/>
      <c r="T2192" s="135"/>
      <c r="U2192" s="135"/>
      <c r="V2192" s="135"/>
      <c r="W2192" s="227"/>
      <c r="AT2192" s="60" t="s">
        <v>225</v>
      </c>
      <c r="AU2192" s="60" t="s">
        <v>93</v>
      </c>
      <c r="AV2192" s="13" t="s">
        <v>93</v>
      </c>
      <c r="AW2192" s="13" t="s">
        <v>38</v>
      </c>
      <c r="AX2192" s="13" t="s">
        <v>83</v>
      </c>
      <c r="AY2192" s="60" t="s">
        <v>216</v>
      </c>
    </row>
    <row r="2193" spans="1:51" s="13" customFormat="1" ht="12">
      <c r="A2193" s="140"/>
      <c r="B2193" s="141"/>
      <c r="C2193" s="140"/>
      <c r="D2193" s="137" t="s">
        <v>225</v>
      </c>
      <c r="E2193" s="142" t="s">
        <v>1</v>
      </c>
      <c r="F2193" s="143" t="s">
        <v>2851</v>
      </c>
      <c r="G2193" s="140"/>
      <c r="H2193" s="144">
        <v>51.12</v>
      </c>
      <c r="I2193" s="61"/>
      <c r="J2193" s="140"/>
      <c r="K2193" s="140"/>
      <c r="L2193" s="194"/>
      <c r="M2193" s="140"/>
      <c r="N2193" s="140"/>
      <c r="O2193" s="140"/>
      <c r="P2193" s="140"/>
      <c r="Q2193" s="140"/>
      <c r="R2193" s="140"/>
      <c r="S2193" s="140"/>
      <c r="T2193" s="140"/>
      <c r="U2193" s="140"/>
      <c r="V2193" s="140"/>
      <c r="W2193" s="231"/>
      <c r="AT2193" s="60" t="s">
        <v>225</v>
      </c>
      <c r="AU2193" s="60" t="s">
        <v>93</v>
      </c>
      <c r="AV2193" s="13" t="s">
        <v>93</v>
      </c>
      <c r="AW2193" s="13" t="s">
        <v>38</v>
      </c>
      <c r="AX2193" s="13" t="s">
        <v>83</v>
      </c>
      <c r="AY2193" s="60" t="s">
        <v>216</v>
      </c>
    </row>
    <row r="2194" spans="1:51" s="15" customFormat="1" ht="12">
      <c r="A2194" s="135"/>
      <c r="B2194" s="136"/>
      <c r="C2194" s="135"/>
      <c r="D2194" s="137" t="s">
        <v>225</v>
      </c>
      <c r="E2194" s="138" t="s">
        <v>1</v>
      </c>
      <c r="F2194" s="139" t="s">
        <v>2852</v>
      </c>
      <c r="G2194" s="135"/>
      <c r="H2194" s="138" t="s">
        <v>1</v>
      </c>
      <c r="I2194" s="65"/>
      <c r="J2194" s="135"/>
      <c r="K2194" s="135"/>
      <c r="L2194" s="194"/>
      <c r="M2194" s="140"/>
      <c r="N2194" s="140"/>
      <c r="O2194" s="140"/>
      <c r="P2194" s="140"/>
      <c r="Q2194" s="140"/>
      <c r="R2194" s="140"/>
      <c r="S2194" s="140"/>
      <c r="T2194" s="140"/>
      <c r="U2194" s="140"/>
      <c r="V2194" s="140"/>
      <c r="W2194" s="231"/>
      <c r="AT2194" s="64" t="s">
        <v>225</v>
      </c>
      <c r="AU2194" s="64" t="s">
        <v>93</v>
      </c>
      <c r="AV2194" s="15" t="s">
        <v>91</v>
      </c>
      <c r="AW2194" s="15" t="s">
        <v>38</v>
      </c>
      <c r="AX2194" s="15" t="s">
        <v>83</v>
      </c>
      <c r="AY2194" s="64" t="s">
        <v>216</v>
      </c>
    </row>
    <row r="2195" spans="1:51" s="13" customFormat="1" ht="12">
      <c r="A2195" s="140"/>
      <c r="B2195" s="141"/>
      <c r="C2195" s="140"/>
      <c r="D2195" s="137" t="s">
        <v>225</v>
      </c>
      <c r="E2195" s="142" t="s">
        <v>1</v>
      </c>
      <c r="F2195" s="143" t="s">
        <v>2850</v>
      </c>
      <c r="G2195" s="140"/>
      <c r="H2195" s="144">
        <v>58.88</v>
      </c>
      <c r="I2195" s="61"/>
      <c r="J2195" s="140"/>
      <c r="K2195" s="140"/>
      <c r="L2195" s="194"/>
      <c r="M2195" s="140"/>
      <c r="N2195" s="140"/>
      <c r="O2195" s="140"/>
      <c r="P2195" s="140"/>
      <c r="Q2195" s="140"/>
      <c r="R2195" s="140"/>
      <c r="S2195" s="140"/>
      <c r="T2195" s="140"/>
      <c r="U2195" s="140"/>
      <c r="V2195" s="140"/>
      <c r="W2195" s="231"/>
      <c r="AT2195" s="60" t="s">
        <v>225</v>
      </c>
      <c r="AU2195" s="60" t="s">
        <v>93</v>
      </c>
      <c r="AV2195" s="13" t="s">
        <v>93</v>
      </c>
      <c r="AW2195" s="13" t="s">
        <v>38</v>
      </c>
      <c r="AX2195" s="13" t="s">
        <v>83</v>
      </c>
      <c r="AY2195" s="60" t="s">
        <v>216</v>
      </c>
    </row>
    <row r="2196" spans="1:51" s="13" customFormat="1" ht="12">
      <c r="A2196" s="140"/>
      <c r="B2196" s="141"/>
      <c r="C2196" s="140"/>
      <c r="D2196" s="137" t="s">
        <v>225</v>
      </c>
      <c r="E2196" s="142" t="s">
        <v>1</v>
      </c>
      <c r="F2196" s="143" t="s">
        <v>2851</v>
      </c>
      <c r="G2196" s="140"/>
      <c r="H2196" s="144">
        <v>51.12</v>
      </c>
      <c r="I2196" s="61"/>
      <c r="J2196" s="140"/>
      <c r="K2196" s="140"/>
      <c r="L2196" s="194"/>
      <c r="M2196" s="140"/>
      <c r="N2196" s="140"/>
      <c r="O2196" s="140"/>
      <c r="P2196" s="140"/>
      <c r="Q2196" s="140"/>
      <c r="R2196" s="140"/>
      <c r="S2196" s="140"/>
      <c r="T2196" s="140"/>
      <c r="U2196" s="140"/>
      <c r="V2196" s="140"/>
      <c r="W2196" s="231"/>
      <c r="AT2196" s="60" t="s">
        <v>225</v>
      </c>
      <c r="AU2196" s="60" t="s">
        <v>93</v>
      </c>
      <c r="AV2196" s="13" t="s">
        <v>93</v>
      </c>
      <c r="AW2196" s="13" t="s">
        <v>38</v>
      </c>
      <c r="AX2196" s="13" t="s">
        <v>83</v>
      </c>
      <c r="AY2196" s="60" t="s">
        <v>216</v>
      </c>
    </row>
    <row r="2197" spans="1:51" s="15" customFormat="1" ht="12">
      <c r="A2197" s="135"/>
      <c r="B2197" s="136"/>
      <c r="C2197" s="135"/>
      <c r="D2197" s="137" t="s">
        <v>225</v>
      </c>
      <c r="E2197" s="138" t="s">
        <v>1</v>
      </c>
      <c r="F2197" s="139" t="s">
        <v>2853</v>
      </c>
      <c r="G2197" s="135"/>
      <c r="H2197" s="138" t="s">
        <v>1</v>
      </c>
      <c r="I2197" s="65"/>
      <c r="J2197" s="135"/>
      <c r="K2197" s="135"/>
      <c r="L2197" s="191"/>
      <c r="M2197" s="135"/>
      <c r="N2197" s="135"/>
      <c r="O2197" s="135"/>
      <c r="P2197" s="135"/>
      <c r="Q2197" s="135"/>
      <c r="R2197" s="135"/>
      <c r="S2197" s="135"/>
      <c r="T2197" s="135"/>
      <c r="U2197" s="135"/>
      <c r="V2197" s="135"/>
      <c r="W2197" s="227"/>
      <c r="AT2197" s="64" t="s">
        <v>225</v>
      </c>
      <c r="AU2197" s="64" t="s">
        <v>93</v>
      </c>
      <c r="AV2197" s="15" t="s">
        <v>91</v>
      </c>
      <c r="AW2197" s="15" t="s">
        <v>38</v>
      </c>
      <c r="AX2197" s="15" t="s">
        <v>83</v>
      </c>
      <c r="AY2197" s="64" t="s">
        <v>216</v>
      </c>
    </row>
    <row r="2198" spans="1:51" s="13" customFormat="1" ht="12">
      <c r="A2198" s="140"/>
      <c r="B2198" s="141"/>
      <c r="C2198" s="140"/>
      <c r="D2198" s="137" t="s">
        <v>225</v>
      </c>
      <c r="E2198" s="142" t="s">
        <v>1</v>
      </c>
      <c r="F2198" s="143" t="s">
        <v>2854</v>
      </c>
      <c r="G2198" s="140"/>
      <c r="H2198" s="144">
        <v>66.24</v>
      </c>
      <c r="I2198" s="61"/>
      <c r="J2198" s="140"/>
      <c r="K2198" s="140"/>
      <c r="L2198" s="194"/>
      <c r="M2198" s="140"/>
      <c r="N2198" s="140"/>
      <c r="O2198" s="140"/>
      <c r="P2198" s="140"/>
      <c r="Q2198" s="140"/>
      <c r="R2198" s="140"/>
      <c r="S2198" s="140"/>
      <c r="T2198" s="140"/>
      <c r="U2198" s="140"/>
      <c r="V2198" s="140"/>
      <c r="W2198" s="231"/>
      <c r="AT2198" s="60" t="s">
        <v>225</v>
      </c>
      <c r="AU2198" s="60" t="s">
        <v>93</v>
      </c>
      <c r="AV2198" s="13" t="s">
        <v>93</v>
      </c>
      <c r="AW2198" s="13" t="s">
        <v>38</v>
      </c>
      <c r="AX2198" s="13" t="s">
        <v>83</v>
      </c>
      <c r="AY2198" s="60" t="s">
        <v>216</v>
      </c>
    </row>
    <row r="2199" spans="1:51" s="13" customFormat="1" ht="12">
      <c r="A2199" s="140"/>
      <c r="B2199" s="141"/>
      <c r="C2199" s="140"/>
      <c r="D2199" s="137" t="s">
        <v>225</v>
      </c>
      <c r="E2199" s="142" t="s">
        <v>1</v>
      </c>
      <c r="F2199" s="143" t="s">
        <v>2855</v>
      </c>
      <c r="G2199" s="140"/>
      <c r="H2199" s="144">
        <v>29.52</v>
      </c>
      <c r="I2199" s="61"/>
      <c r="J2199" s="140"/>
      <c r="K2199" s="140"/>
      <c r="L2199" s="194"/>
      <c r="M2199" s="140"/>
      <c r="N2199" s="140"/>
      <c r="O2199" s="140"/>
      <c r="P2199" s="140"/>
      <c r="Q2199" s="140"/>
      <c r="R2199" s="140"/>
      <c r="S2199" s="140"/>
      <c r="T2199" s="140"/>
      <c r="U2199" s="140"/>
      <c r="V2199" s="140"/>
      <c r="W2199" s="231"/>
      <c r="AT2199" s="60" t="s">
        <v>225</v>
      </c>
      <c r="AU2199" s="60" t="s">
        <v>93</v>
      </c>
      <c r="AV2199" s="13" t="s">
        <v>93</v>
      </c>
      <c r="AW2199" s="13" t="s">
        <v>38</v>
      </c>
      <c r="AX2199" s="13" t="s">
        <v>83</v>
      </c>
      <c r="AY2199" s="60" t="s">
        <v>216</v>
      </c>
    </row>
    <row r="2200" spans="1:51" s="14" customFormat="1" ht="12">
      <c r="A2200" s="145"/>
      <c r="B2200" s="146"/>
      <c r="C2200" s="145"/>
      <c r="D2200" s="137" t="s">
        <v>225</v>
      </c>
      <c r="E2200" s="147" t="s">
        <v>1</v>
      </c>
      <c r="F2200" s="148" t="s">
        <v>229</v>
      </c>
      <c r="G2200" s="145"/>
      <c r="H2200" s="149">
        <v>315.76</v>
      </c>
      <c r="I2200" s="63"/>
      <c r="J2200" s="145"/>
      <c r="K2200" s="145"/>
      <c r="L2200" s="200"/>
      <c r="M2200" s="145"/>
      <c r="N2200" s="145"/>
      <c r="O2200" s="145"/>
      <c r="P2200" s="145"/>
      <c r="Q2200" s="145"/>
      <c r="R2200" s="145"/>
      <c r="S2200" s="145"/>
      <c r="T2200" s="145"/>
      <c r="U2200" s="145"/>
      <c r="V2200" s="145"/>
      <c r="W2200" s="235"/>
      <c r="AT2200" s="62" t="s">
        <v>225</v>
      </c>
      <c r="AU2200" s="62" t="s">
        <v>93</v>
      </c>
      <c r="AV2200" s="14" t="s">
        <v>223</v>
      </c>
      <c r="AW2200" s="14" t="s">
        <v>38</v>
      </c>
      <c r="AX2200" s="14" t="s">
        <v>91</v>
      </c>
      <c r="AY2200" s="62" t="s">
        <v>216</v>
      </c>
    </row>
    <row r="2201" spans="1:65" s="2" customFormat="1" ht="24.2" customHeight="1">
      <c r="A2201" s="83"/>
      <c r="B2201" s="84"/>
      <c r="C2201" s="130" t="s">
        <v>2856</v>
      </c>
      <c r="D2201" s="130" t="s">
        <v>218</v>
      </c>
      <c r="E2201" s="131" t="s">
        <v>2857</v>
      </c>
      <c r="F2201" s="132" t="s">
        <v>2858</v>
      </c>
      <c r="G2201" s="133" t="s">
        <v>221</v>
      </c>
      <c r="H2201" s="134">
        <v>2734.357</v>
      </c>
      <c r="I2201" s="57"/>
      <c r="J2201" s="187">
        <f>ROUND(I2201*H2201,2)</f>
        <v>0</v>
      </c>
      <c r="K2201" s="132" t="s">
        <v>222</v>
      </c>
      <c r="L2201" s="188">
        <f>J2201</f>
        <v>0</v>
      </c>
      <c r="M2201" s="217"/>
      <c r="N2201" s="217"/>
      <c r="O2201" s="217"/>
      <c r="P2201" s="217"/>
      <c r="Q2201" s="217"/>
      <c r="R2201" s="217"/>
      <c r="S2201" s="217"/>
      <c r="T2201" s="217"/>
      <c r="U2201" s="217"/>
      <c r="V2201" s="217"/>
      <c r="W2201" s="249"/>
      <c r="X2201" s="26"/>
      <c r="Y2201" s="26"/>
      <c r="Z2201" s="26"/>
      <c r="AA2201" s="26"/>
      <c r="AB2201" s="26"/>
      <c r="AC2201" s="26"/>
      <c r="AD2201" s="26"/>
      <c r="AE2201" s="26"/>
      <c r="AR2201" s="58" t="s">
        <v>312</v>
      </c>
      <c r="AT2201" s="58" t="s">
        <v>218</v>
      </c>
      <c r="AU2201" s="58" t="s">
        <v>93</v>
      </c>
      <c r="AY2201" s="18" t="s">
        <v>216</v>
      </c>
      <c r="BE2201" s="59">
        <f>IF(N2201="základní",J2201,0)</f>
        <v>0</v>
      </c>
      <c r="BF2201" s="59">
        <f>IF(N2201="snížená",J2201,0)</f>
        <v>0</v>
      </c>
      <c r="BG2201" s="59">
        <f>IF(N2201="zákl. přenesená",J2201,0)</f>
        <v>0</v>
      </c>
      <c r="BH2201" s="59">
        <f>IF(N2201="sníž. přenesená",J2201,0)</f>
        <v>0</v>
      </c>
      <c r="BI2201" s="59">
        <f>IF(N2201="nulová",J2201,0)</f>
        <v>0</v>
      </c>
      <c r="BJ2201" s="18" t="s">
        <v>91</v>
      </c>
      <c r="BK2201" s="59">
        <f>ROUND(I2201*H2201,2)</f>
        <v>0</v>
      </c>
      <c r="BL2201" s="18" t="s">
        <v>312</v>
      </c>
      <c r="BM2201" s="58" t="s">
        <v>2859</v>
      </c>
    </row>
    <row r="2202" spans="1:51" s="13" customFormat="1" ht="12">
      <c r="A2202" s="140"/>
      <c r="B2202" s="141"/>
      <c r="C2202" s="140"/>
      <c r="D2202" s="137" t="s">
        <v>225</v>
      </c>
      <c r="E2202" s="142" t="s">
        <v>1</v>
      </c>
      <c r="F2202" s="143" t="s">
        <v>569</v>
      </c>
      <c r="G2202" s="140"/>
      <c r="H2202" s="144">
        <v>2688.707</v>
      </c>
      <c r="I2202" s="61"/>
      <c r="J2202" s="140"/>
      <c r="K2202" s="140"/>
      <c r="L2202" s="194"/>
      <c r="M2202" s="140"/>
      <c r="N2202" s="140"/>
      <c r="O2202" s="140"/>
      <c r="P2202" s="140"/>
      <c r="Q2202" s="140"/>
      <c r="R2202" s="140"/>
      <c r="S2202" s="140"/>
      <c r="T2202" s="140"/>
      <c r="U2202" s="140"/>
      <c r="V2202" s="140"/>
      <c r="W2202" s="231"/>
      <c r="AT2202" s="60" t="s">
        <v>225</v>
      </c>
      <c r="AU2202" s="60" t="s">
        <v>93</v>
      </c>
      <c r="AV2202" s="13" t="s">
        <v>93</v>
      </c>
      <c r="AW2202" s="13" t="s">
        <v>38</v>
      </c>
      <c r="AX2202" s="13" t="s">
        <v>83</v>
      </c>
      <c r="AY2202" s="60" t="s">
        <v>216</v>
      </c>
    </row>
    <row r="2203" spans="1:51" s="13" customFormat="1" ht="12">
      <c r="A2203" s="140"/>
      <c r="B2203" s="141"/>
      <c r="C2203" s="140"/>
      <c r="D2203" s="137" t="s">
        <v>225</v>
      </c>
      <c r="E2203" s="142" t="s">
        <v>1</v>
      </c>
      <c r="F2203" s="143" t="s">
        <v>2860</v>
      </c>
      <c r="G2203" s="140"/>
      <c r="H2203" s="144">
        <v>45.65</v>
      </c>
      <c r="I2203" s="61"/>
      <c r="J2203" s="140"/>
      <c r="K2203" s="140"/>
      <c r="L2203" s="194"/>
      <c r="M2203" s="140"/>
      <c r="N2203" s="140"/>
      <c r="O2203" s="140"/>
      <c r="P2203" s="140"/>
      <c r="Q2203" s="140"/>
      <c r="R2203" s="140"/>
      <c r="S2203" s="140"/>
      <c r="T2203" s="140"/>
      <c r="U2203" s="140"/>
      <c r="V2203" s="140"/>
      <c r="W2203" s="231"/>
      <c r="AT2203" s="60" t="s">
        <v>225</v>
      </c>
      <c r="AU2203" s="60" t="s">
        <v>93</v>
      </c>
      <c r="AV2203" s="13" t="s">
        <v>93</v>
      </c>
      <c r="AW2203" s="13" t="s">
        <v>38</v>
      </c>
      <c r="AX2203" s="13" t="s">
        <v>83</v>
      </c>
      <c r="AY2203" s="60" t="s">
        <v>216</v>
      </c>
    </row>
    <row r="2204" spans="1:51" s="14" customFormat="1" ht="12">
      <c r="A2204" s="145"/>
      <c r="B2204" s="146"/>
      <c r="C2204" s="145"/>
      <c r="D2204" s="137" t="s">
        <v>225</v>
      </c>
      <c r="E2204" s="147" t="s">
        <v>1</v>
      </c>
      <c r="F2204" s="148" t="s">
        <v>229</v>
      </c>
      <c r="G2204" s="145"/>
      <c r="H2204" s="149">
        <v>2734.357</v>
      </c>
      <c r="I2204" s="63"/>
      <c r="J2204" s="145"/>
      <c r="K2204" s="145"/>
      <c r="L2204" s="200"/>
      <c r="M2204" s="145"/>
      <c r="N2204" s="145"/>
      <c r="O2204" s="145"/>
      <c r="P2204" s="145"/>
      <c r="Q2204" s="145"/>
      <c r="R2204" s="145"/>
      <c r="S2204" s="145"/>
      <c r="T2204" s="145"/>
      <c r="U2204" s="145"/>
      <c r="V2204" s="145"/>
      <c r="W2204" s="235"/>
      <c r="AT2204" s="62" t="s">
        <v>225</v>
      </c>
      <c r="AU2204" s="62" t="s">
        <v>93</v>
      </c>
      <c r="AV2204" s="14" t="s">
        <v>223</v>
      </c>
      <c r="AW2204" s="14" t="s">
        <v>38</v>
      </c>
      <c r="AX2204" s="14" t="s">
        <v>91</v>
      </c>
      <c r="AY2204" s="62" t="s">
        <v>216</v>
      </c>
    </row>
    <row r="2205" spans="1:65" s="2" customFormat="1" ht="33" customHeight="1">
      <c r="A2205" s="83"/>
      <c r="B2205" s="84"/>
      <c r="C2205" s="130" t="s">
        <v>2861</v>
      </c>
      <c r="D2205" s="130" t="s">
        <v>218</v>
      </c>
      <c r="E2205" s="131" t="s">
        <v>2862</v>
      </c>
      <c r="F2205" s="132" t="s">
        <v>2863</v>
      </c>
      <c r="G2205" s="133" t="s">
        <v>221</v>
      </c>
      <c r="H2205" s="134">
        <v>2734.357</v>
      </c>
      <c r="I2205" s="57"/>
      <c r="J2205" s="187">
        <f>ROUND(I2205*H2205,2)</f>
        <v>0</v>
      </c>
      <c r="K2205" s="132" t="s">
        <v>222</v>
      </c>
      <c r="L2205" s="188">
        <f>J2205</f>
        <v>0</v>
      </c>
      <c r="M2205" s="217"/>
      <c r="N2205" s="217"/>
      <c r="O2205" s="217"/>
      <c r="P2205" s="217"/>
      <c r="Q2205" s="217"/>
      <c r="R2205" s="217"/>
      <c r="S2205" s="217"/>
      <c r="T2205" s="217"/>
      <c r="U2205" s="217"/>
      <c r="V2205" s="217"/>
      <c r="W2205" s="249"/>
      <c r="X2205" s="26"/>
      <c r="Y2205" s="26"/>
      <c r="Z2205" s="26"/>
      <c r="AA2205" s="26"/>
      <c r="AB2205" s="26"/>
      <c r="AC2205" s="26"/>
      <c r="AD2205" s="26"/>
      <c r="AE2205" s="26"/>
      <c r="AR2205" s="58" t="s">
        <v>312</v>
      </c>
      <c r="AT2205" s="58" t="s">
        <v>218</v>
      </c>
      <c r="AU2205" s="58" t="s">
        <v>93</v>
      </c>
      <c r="AY2205" s="18" t="s">
        <v>216</v>
      </c>
      <c r="BE2205" s="59">
        <f>IF(N2205="základní",J2205,0)</f>
        <v>0</v>
      </c>
      <c r="BF2205" s="59">
        <f>IF(N2205="snížená",J2205,0)</f>
        <v>0</v>
      </c>
      <c r="BG2205" s="59">
        <f>IF(N2205="zákl. přenesená",J2205,0)</f>
        <v>0</v>
      </c>
      <c r="BH2205" s="59">
        <f>IF(N2205="sníž. přenesená",J2205,0)</f>
        <v>0</v>
      </c>
      <c r="BI2205" s="59">
        <f>IF(N2205="nulová",J2205,0)</f>
        <v>0</v>
      </c>
      <c r="BJ2205" s="18" t="s">
        <v>91</v>
      </c>
      <c r="BK2205" s="59">
        <f>ROUND(I2205*H2205,2)</f>
        <v>0</v>
      </c>
      <c r="BL2205" s="18" t="s">
        <v>312</v>
      </c>
      <c r="BM2205" s="58" t="s">
        <v>2864</v>
      </c>
    </row>
    <row r="2206" spans="1:51" s="13" customFormat="1" ht="12">
      <c r="A2206" s="140"/>
      <c r="B2206" s="141"/>
      <c r="C2206" s="140"/>
      <c r="D2206" s="137" t="s">
        <v>225</v>
      </c>
      <c r="E2206" s="142" t="s">
        <v>1</v>
      </c>
      <c r="F2206" s="143" t="s">
        <v>569</v>
      </c>
      <c r="G2206" s="140"/>
      <c r="H2206" s="144">
        <v>2688.707</v>
      </c>
      <c r="I2206" s="61"/>
      <c r="J2206" s="140"/>
      <c r="K2206" s="140"/>
      <c r="L2206" s="194"/>
      <c r="M2206" s="140"/>
      <c r="N2206" s="140"/>
      <c r="O2206" s="140"/>
      <c r="P2206" s="140"/>
      <c r="Q2206" s="140"/>
      <c r="R2206" s="140"/>
      <c r="S2206" s="140"/>
      <c r="T2206" s="140"/>
      <c r="U2206" s="140"/>
      <c r="V2206" s="140"/>
      <c r="W2206" s="231"/>
      <c r="AT2206" s="60" t="s">
        <v>225</v>
      </c>
      <c r="AU2206" s="60" t="s">
        <v>93</v>
      </c>
      <c r="AV2206" s="13" t="s">
        <v>93</v>
      </c>
      <c r="AW2206" s="13" t="s">
        <v>38</v>
      </c>
      <c r="AX2206" s="13" t="s">
        <v>83</v>
      </c>
      <c r="AY2206" s="60" t="s">
        <v>216</v>
      </c>
    </row>
    <row r="2207" spans="1:51" s="13" customFormat="1" ht="12">
      <c r="A2207" s="140"/>
      <c r="B2207" s="141"/>
      <c r="C2207" s="140"/>
      <c r="D2207" s="137" t="s">
        <v>225</v>
      </c>
      <c r="E2207" s="142" t="s">
        <v>1</v>
      </c>
      <c r="F2207" s="143" t="s">
        <v>2860</v>
      </c>
      <c r="G2207" s="140"/>
      <c r="H2207" s="144">
        <v>45.65</v>
      </c>
      <c r="I2207" s="61"/>
      <c r="J2207" s="140"/>
      <c r="K2207" s="140"/>
      <c r="L2207" s="194"/>
      <c r="M2207" s="140"/>
      <c r="N2207" s="140"/>
      <c r="O2207" s="140"/>
      <c r="P2207" s="140"/>
      <c r="Q2207" s="140"/>
      <c r="R2207" s="140"/>
      <c r="S2207" s="140"/>
      <c r="T2207" s="140"/>
      <c r="U2207" s="140"/>
      <c r="V2207" s="140"/>
      <c r="W2207" s="231"/>
      <c r="AT2207" s="60" t="s">
        <v>225</v>
      </c>
      <c r="AU2207" s="60" t="s">
        <v>93</v>
      </c>
      <c r="AV2207" s="13" t="s">
        <v>93</v>
      </c>
      <c r="AW2207" s="13" t="s">
        <v>38</v>
      </c>
      <c r="AX2207" s="13" t="s">
        <v>83</v>
      </c>
      <c r="AY2207" s="60" t="s">
        <v>216</v>
      </c>
    </row>
    <row r="2208" spans="1:51" s="14" customFormat="1" ht="12">
      <c r="A2208" s="145"/>
      <c r="B2208" s="146"/>
      <c r="C2208" s="145"/>
      <c r="D2208" s="137" t="s">
        <v>225</v>
      </c>
      <c r="E2208" s="147" t="s">
        <v>1</v>
      </c>
      <c r="F2208" s="148" t="s">
        <v>229</v>
      </c>
      <c r="G2208" s="145"/>
      <c r="H2208" s="149">
        <v>2734.357</v>
      </c>
      <c r="I2208" s="63"/>
      <c r="J2208" s="145"/>
      <c r="K2208" s="145"/>
      <c r="L2208" s="200"/>
      <c r="M2208" s="145"/>
      <c r="N2208" s="145"/>
      <c r="O2208" s="145"/>
      <c r="P2208" s="145"/>
      <c r="Q2208" s="145"/>
      <c r="R2208" s="145"/>
      <c r="S2208" s="145"/>
      <c r="T2208" s="145"/>
      <c r="U2208" s="145"/>
      <c r="V2208" s="145"/>
      <c r="W2208" s="235"/>
      <c r="AT2208" s="62" t="s">
        <v>225</v>
      </c>
      <c r="AU2208" s="62" t="s">
        <v>93</v>
      </c>
      <c r="AV2208" s="14" t="s">
        <v>223</v>
      </c>
      <c r="AW2208" s="14" t="s">
        <v>38</v>
      </c>
      <c r="AX2208" s="14" t="s">
        <v>91</v>
      </c>
      <c r="AY2208" s="62" t="s">
        <v>216</v>
      </c>
    </row>
    <row r="2209" spans="1:65" s="2" customFormat="1" ht="44.25" customHeight="1">
      <c r="A2209" s="83"/>
      <c r="B2209" s="84"/>
      <c r="C2209" s="130" t="s">
        <v>2865</v>
      </c>
      <c r="D2209" s="130" t="s">
        <v>218</v>
      </c>
      <c r="E2209" s="131" t="s">
        <v>2866</v>
      </c>
      <c r="F2209" s="132" t="s">
        <v>2867</v>
      </c>
      <c r="G2209" s="133" t="s">
        <v>221</v>
      </c>
      <c r="H2209" s="134">
        <v>185.588</v>
      </c>
      <c r="I2209" s="57"/>
      <c r="J2209" s="187">
        <f>ROUND(I2209*H2209,2)</f>
        <v>0</v>
      </c>
      <c r="K2209" s="132" t="s">
        <v>1</v>
      </c>
      <c r="L2209" s="188">
        <f>J2209</f>
        <v>0</v>
      </c>
      <c r="M2209" s="217"/>
      <c r="N2209" s="217"/>
      <c r="O2209" s="217"/>
      <c r="P2209" s="217"/>
      <c r="Q2209" s="217"/>
      <c r="R2209" s="217"/>
      <c r="S2209" s="217"/>
      <c r="T2209" s="217"/>
      <c r="U2209" s="217"/>
      <c r="V2209" s="217"/>
      <c r="W2209" s="249"/>
      <c r="X2209" s="26"/>
      <c r="Y2209" s="26"/>
      <c r="Z2209" s="26"/>
      <c r="AA2209" s="26"/>
      <c r="AB2209" s="26"/>
      <c r="AC2209" s="26"/>
      <c r="AD2209" s="26"/>
      <c r="AE2209" s="26"/>
      <c r="AR2209" s="58" t="s">
        <v>312</v>
      </c>
      <c r="AT2209" s="58" t="s">
        <v>218</v>
      </c>
      <c r="AU2209" s="58" t="s">
        <v>93</v>
      </c>
      <c r="AY2209" s="18" t="s">
        <v>216</v>
      </c>
      <c r="BE2209" s="59">
        <f>IF(N2209="základní",J2209,0)</f>
        <v>0</v>
      </c>
      <c r="BF2209" s="59">
        <f>IF(N2209="snížená",J2209,0)</f>
        <v>0</v>
      </c>
      <c r="BG2209" s="59">
        <f>IF(N2209="zákl. přenesená",J2209,0)</f>
        <v>0</v>
      </c>
      <c r="BH2209" s="59">
        <f>IF(N2209="sníž. přenesená",J2209,0)</f>
        <v>0</v>
      </c>
      <c r="BI2209" s="59">
        <f>IF(N2209="nulová",J2209,0)</f>
        <v>0</v>
      </c>
      <c r="BJ2209" s="18" t="s">
        <v>91</v>
      </c>
      <c r="BK2209" s="59">
        <f>ROUND(I2209*H2209,2)</f>
        <v>0</v>
      </c>
      <c r="BL2209" s="18" t="s">
        <v>312</v>
      </c>
      <c r="BM2209" s="58" t="s">
        <v>2868</v>
      </c>
    </row>
    <row r="2210" spans="1:51" s="15" customFormat="1" ht="22.5">
      <c r="A2210" s="135"/>
      <c r="B2210" s="136"/>
      <c r="C2210" s="135"/>
      <c r="D2210" s="137" t="s">
        <v>225</v>
      </c>
      <c r="E2210" s="138" t="s">
        <v>1</v>
      </c>
      <c r="F2210" s="139" t="s">
        <v>2869</v>
      </c>
      <c r="G2210" s="135"/>
      <c r="H2210" s="138" t="s">
        <v>1</v>
      </c>
      <c r="I2210" s="65"/>
      <c r="J2210" s="135"/>
      <c r="K2210" s="135"/>
      <c r="L2210" s="200"/>
      <c r="M2210" s="145"/>
      <c r="N2210" s="145"/>
      <c r="O2210" s="145"/>
      <c r="P2210" s="145"/>
      <c r="Q2210" s="145"/>
      <c r="R2210" s="145"/>
      <c r="S2210" s="145"/>
      <c r="T2210" s="145"/>
      <c r="U2210" s="145"/>
      <c r="V2210" s="145"/>
      <c r="W2210" s="235"/>
      <c r="AT2210" s="64" t="s">
        <v>225</v>
      </c>
      <c r="AU2210" s="64" t="s">
        <v>93</v>
      </c>
      <c r="AV2210" s="15" t="s">
        <v>91</v>
      </c>
      <c r="AW2210" s="15" t="s">
        <v>38</v>
      </c>
      <c r="AX2210" s="15" t="s">
        <v>83</v>
      </c>
      <c r="AY2210" s="64" t="s">
        <v>216</v>
      </c>
    </row>
    <row r="2211" spans="1:51" s="13" customFormat="1" ht="12">
      <c r="A2211" s="140"/>
      <c r="B2211" s="141"/>
      <c r="C2211" s="140"/>
      <c r="D2211" s="137" t="s">
        <v>225</v>
      </c>
      <c r="E2211" s="142" t="s">
        <v>1</v>
      </c>
      <c r="F2211" s="143" t="s">
        <v>148</v>
      </c>
      <c r="G2211" s="140"/>
      <c r="H2211" s="144">
        <v>185.588</v>
      </c>
      <c r="I2211" s="61"/>
      <c r="J2211" s="140"/>
      <c r="K2211" s="140"/>
      <c r="L2211" s="194"/>
      <c r="M2211" s="140"/>
      <c r="N2211" s="140"/>
      <c r="O2211" s="140"/>
      <c r="P2211" s="140"/>
      <c r="Q2211" s="140"/>
      <c r="R2211" s="140"/>
      <c r="S2211" s="140"/>
      <c r="T2211" s="140"/>
      <c r="U2211" s="140"/>
      <c r="V2211" s="140"/>
      <c r="W2211" s="231"/>
      <c r="AT2211" s="60" t="s">
        <v>225</v>
      </c>
      <c r="AU2211" s="60" t="s">
        <v>93</v>
      </c>
      <c r="AV2211" s="13" t="s">
        <v>93</v>
      </c>
      <c r="AW2211" s="13" t="s">
        <v>38</v>
      </c>
      <c r="AX2211" s="13" t="s">
        <v>91</v>
      </c>
      <c r="AY2211" s="60" t="s">
        <v>216</v>
      </c>
    </row>
    <row r="2212" spans="1:65" s="2" customFormat="1" ht="24.2" customHeight="1">
      <c r="A2212" s="83"/>
      <c r="B2212" s="84"/>
      <c r="C2212" s="130" t="s">
        <v>2870</v>
      </c>
      <c r="D2212" s="130" t="s">
        <v>218</v>
      </c>
      <c r="E2212" s="131" t="s">
        <v>2871</v>
      </c>
      <c r="F2212" s="132" t="s">
        <v>2872</v>
      </c>
      <c r="G2212" s="133" t="s">
        <v>221</v>
      </c>
      <c r="H2212" s="134">
        <v>315.76</v>
      </c>
      <c r="I2212" s="57"/>
      <c r="J2212" s="187">
        <f>ROUND(I2212*H2212,2)</f>
        <v>0</v>
      </c>
      <c r="K2212" s="132" t="s">
        <v>222</v>
      </c>
      <c r="L2212" s="188">
        <f>J2212</f>
        <v>0</v>
      </c>
      <c r="M2212" s="217"/>
      <c r="N2212" s="217"/>
      <c r="O2212" s="217"/>
      <c r="P2212" s="217"/>
      <c r="Q2212" s="217"/>
      <c r="R2212" s="217"/>
      <c r="S2212" s="217"/>
      <c r="T2212" s="217"/>
      <c r="U2212" s="217"/>
      <c r="V2212" s="217"/>
      <c r="W2212" s="249"/>
      <c r="X2212" s="26"/>
      <c r="Y2212" s="26"/>
      <c r="Z2212" s="26"/>
      <c r="AA2212" s="26"/>
      <c r="AB2212" s="26"/>
      <c r="AC2212" s="26"/>
      <c r="AD2212" s="26"/>
      <c r="AE2212" s="26"/>
      <c r="AR2212" s="58" t="s">
        <v>312</v>
      </c>
      <c r="AT2212" s="58" t="s">
        <v>218</v>
      </c>
      <c r="AU2212" s="58" t="s">
        <v>93</v>
      </c>
      <c r="AY2212" s="18" t="s">
        <v>216</v>
      </c>
      <c r="BE2212" s="59">
        <f>IF(N2212="základní",J2212,0)</f>
        <v>0</v>
      </c>
      <c r="BF2212" s="59">
        <f>IF(N2212="snížená",J2212,0)</f>
        <v>0</v>
      </c>
      <c r="BG2212" s="59">
        <f>IF(N2212="zákl. přenesená",J2212,0)</f>
        <v>0</v>
      </c>
      <c r="BH2212" s="59">
        <f>IF(N2212="sníž. přenesená",J2212,0)</f>
        <v>0</v>
      </c>
      <c r="BI2212" s="59">
        <f>IF(N2212="nulová",J2212,0)</f>
        <v>0</v>
      </c>
      <c r="BJ2212" s="18" t="s">
        <v>91</v>
      </c>
      <c r="BK2212" s="59">
        <f>ROUND(I2212*H2212,2)</f>
        <v>0</v>
      </c>
      <c r="BL2212" s="18" t="s">
        <v>312</v>
      </c>
      <c r="BM2212" s="58" t="s">
        <v>2873</v>
      </c>
    </row>
    <row r="2213" spans="1:51" s="15" customFormat="1" ht="12">
      <c r="A2213" s="135"/>
      <c r="B2213" s="136"/>
      <c r="C2213" s="135"/>
      <c r="D2213" s="137" t="s">
        <v>225</v>
      </c>
      <c r="E2213" s="138" t="s">
        <v>1</v>
      </c>
      <c r="F2213" s="139" t="s">
        <v>2874</v>
      </c>
      <c r="G2213" s="135"/>
      <c r="H2213" s="138" t="s">
        <v>1</v>
      </c>
      <c r="I2213" s="65"/>
      <c r="J2213" s="135"/>
      <c r="K2213" s="135"/>
      <c r="L2213" s="191"/>
      <c r="M2213" s="135"/>
      <c r="N2213" s="135"/>
      <c r="O2213" s="135"/>
      <c r="P2213" s="135"/>
      <c r="Q2213" s="135"/>
      <c r="R2213" s="135"/>
      <c r="S2213" s="135"/>
      <c r="T2213" s="135"/>
      <c r="U2213" s="135"/>
      <c r="V2213" s="135"/>
      <c r="W2213" s="227"/>
      <c r="AT2213" s="64" t="s">
        <v>225</v>
      </c>
      <c r="AU2213" s="64" t="s">
        <v>93</v>
      </c>
      <c r="AV2213" s="15" t="s">
        <v>91</v>
      </c>
      <c r="AW2213" s="15" t="s">
        <v>38</v>
      </c>
      <c r="AX2213" s="15" t="s">
        <v>83</v>
      </c>
      <c r="AY2213" s="64" t="s">
        <v>216</v>
      </c>
    </row>
    <row r="2214" spans="1:51" s="13" customFormat="1" ht="12">
      <c r="A2214" s="140"/>
      <c r="B2214" s="141"/>
      <c r="C2214" s="140"/>
      <c r="D2214" s="137" t="s">
        <v>225</v>
      </c>
      <c r="E2214" s="142" t="s">
        <v>1</v>
      </c>
      <c r="F2214" s="143" t="s">
        <v>2850</v>
      </c>
      <c r="G2214" s="140"/>
      <c r="H2214" s="144">
        <v>58.88</v>
      </c>
      <c r="I2214" s="61"/>
      <c r="J2214" s="140"/>
      <c r="K2214" s="140"/>
      <c r="L2214" s="194"/>
      <c r="M2214" s="140"/>
      <c r="N2214" s="140"/>
      <c r="O2214" s="140"/>
      <c r="P2214" s="140"/>
      <c r="Q2214" s="140"/>
      <c r="R2214" s="140"/>
      <c r="S2214" s="140"/>
      <c r="T2214" s="140"/>
      <c r="U2214" s="140"/>
      <c r="V2214" s="140"/>
      <c r="W2214" s="231"/>
      <c r="AT2214" s="60" t="s">
        <v>225</v>
      </c>
      <c r="AU2214" s="60" t="s">
        <v>93</v>
      </c>
      <c r="AV2214" s="13" t="s">
        <v>93</v>
      </c>
      <c r="AW2214" s="13" t="s">
        <v>38</v>
      </c>
      <c r="AX2214" s="13" t="s">
        <v>83</v>
      </c>
      <c r="AY2214" s="60" t="s">
        <v>216</v>
      </c>
    </row>
    <row r="2215" spans="1:51" s="13" customFormat="1" ht="12">
      <c r="A2215" s="140"/>
      <c r="B2215" s="141"/>
      <c r="C2215" s="140"/>
      <c r="D2215" s="137" t="s">
        <v>225</v>
      </c>
      <c r="E2215" s="142" t="s">
        <v>1</v>
      </c>
      <c r="F2215" s="143" t="s">
        <v>2851</v>
      </c>
      <c r="G2215" s="140"/>
      <c r="H2215" s="144">
        <v>51.12</v>
      </c>
      <c r="I2215" s="61"/>
      <c r="J2215" s="140"/>
      <c r="K2215" s="140"/>
      <c r="L2215" s="194"/>
      <c r="M2215" s="140"/>
      <c r="N2215" s="140"/>
      <c r="O2215" s="140"/>
      <c r="P2215" s="140"/>
      <c r="Q2215" s="140"/>
      <c r="R2215" s="140"/>
      <c r="S2215" s="140"/>
      <c r="T2215" s="140"/>
      <c r="U2215" s="140"/>
      <c r="V2215" s="140"/>
      <c r="W2215" s="231"/>
      <c r="AT2215" s="60" t="s">
        <v>225</v>
      </c>
      <c r="AU2215" s="60" t="s">
        <v>93</v>
      </c>
      <c r="AV2215" s="13" t="s">
        <v>93</v>
      </c>
      <c r="AW2215" s="13" t="s">
        <v>38</v>
      </c>
      <c r="AX2215" s="13" t="s">
        <v>83</v>
      </c>
      <c r="AY2215" s="60" t="s">
        <v>216</v>
      </c>
    </row>
    <row r="2216" spans="1:51" s="15" customFormat="1" ht="12">
      <c r="A2216" s="135"/>
      <c r="B2216" s="136"/>
      <c r="C2216" s="135"/>
      <c r="D2216" s="137" t="s">
        <v>225</v>
      </c>
      <c r="E2216" s="138" t="s">
        <v>1</v>
      </c>
      <c r="F2216" s="139" t="s">
        <v>2875</v>
      </c>
      <c r="G2216" s="135"/>
      <c r="H2216" s="138" t="s">
        <v>1</v>
      </c>
      <c r="I2216" s="65"/>
      <c r="J2216" s="135"/>
      <c r="K2216" s="135"/>
      <c r="L2216" s="191"/>
      <c r="M2216" s="135"/>
      <c r="N2216" s="135"/>
      <c r="O2216" s="135"/>
      <c r="P2216" s="135"/>
      <c r="Q2216" s="135"/>
      <c r="R2216" s="135"/>
      <c r="S2216" s="135"/>
      <c r="T2216" s="135"/>
      <c r="U2216" s="135"/>
      <c r="V2216" s="135"/>
      <c r="W2216" s="227"/>
      <c r="AT2216" s="64" t="s">
        <v>225</v>
      </c>
      <c r="AU2216" s="64" t="s">
        <v>93</v>
      </c>
      <c r="AV2216" s="15" t="s">
        <v>91</v>
      </c>
      <c r="AW2216" s="15" t="s">
        <v>38</v>
      </c>
      <c r="AX2216" s="15" t="s">
        <v>83</v>
      </c>
      <c r="AY2216" s="64" t="s">
        <v>216</v>
      </c>
    </row>
    <row r="2217" spans="1:51" s="13" customFormat="1" ht="12">
      <c r="A2217" s="140"/>
      <c r="B2217" s="141"/>
      <c r="C2217" s="140"/>
      <c r="D2217" s="137" t="s">
        <v>225</v>
      </c>
      <c r="E2217" s="142" t="s">
        <v>1</v>
      </c>
      <c r="F2217" s="143" t="s">
        <v>2850</v>
      </c>
      <c r="G2217" s="140"/>
      <c r="H2217" s="144">
        <v>58.88</v>
      </c>
      <c r="I2217" s="61"/>
      <c r="J2217" s="140"/>
      <c r="K2217" s="140"/>
      <c r="L2217" s="194"/>
      <c r="M2217" s="140"/>
      <c r="N2217" s="140"/>
      <c r="O2217" s="140"/>
      <c r="P2217" s="140"/>
      <c r="Q2217" s="140"/>
      <c r="R2217" s="140"/>
      <c r="S2217" s="140"/>
      <c r="T2217" s="140"/>
      <c r="U2217" s="140"/>
      <c r="V2217" s="140"/>
      <c r="W2217" s="231"/>
      <c r="AT2217" s="60" t="s">
        <v>225</v>
      </c>
      <c r="AU2217" s="60" t="s">
        <v>93</v>
      </c>
      <c r="AV2217" s="13" t="s">
        <v>93</v>
      </c>
      <c r="AW2217" s="13" t="s">
        <v>38</v>
      </c>
      <c r="AX2217" s="13" t="s">
        <v>83</v>
      </c>
      <c r="AY2217" s="60" t="s">
        <v>216</v>
      </c>
    </row>
    <row r="2218" spans="1:51" s="13" customFormat="1" ht="12">
      <c r="A2218" s="140"/>
      <c r="B2218" s="141"/>
      <c r="C2218" s="140"/>
      <c r="D2218" s="137" t="s">
        <v>225</v>
      </c>
      <c r="E2218" s="142" t="s">
        <v>1</v>
      </c>
      <c r="F2218" s="143" t="s">
        <v>2851</v>
      </c>
      <c r="G2218" s="140"/>
      <c r="H2218" s="144">
        <v>51.12</v>
      </c>
      <c r="I2218" s="61"/>
      <c r="J2218" s="140"/>
      <c r="K2218" s="140"/>
      <c r="L2218" s="194"/>
      <c r="M2218" s="140"/>
      <c r="N2218" s="140"/>
      <c r="O2218" s="140"/>
      <c r="P2218" s="140"/>
      <c r="Q2218" s="140"/>
      <c r="R2218" s="140"/>
      <c r="S2218" s="140"/>
      <c r="T2218" s="140"/>
      <c r="U2218" s="140"/>
      <c r="V2218" s="140"/>
      <c r="W2218" s="231"/>
      <c r="AT2218" s="60" t="s">
        <v>225</v>
      </c>
      <c r="AU2218" s="60" t="s">
        <v>93</v>
      </c>
      <c r="AV2218" s="13" t="s">
        <v>93</v>
      </c>
      <c r="AW2218" s="13" t="s">
        <v>38</v>
      </c>
      <c r="AX2218" s="13" t="s">
        <v>83</v>
      </c>
      <c r="AY2218" s="60" t="s">
        <v>216</v>
      </c>
    </row>
    <row r="2219" spans="1:51" s="15" customFormat="1" ht="12">
      <c r="A2219" s="135"/>
      <c r="B2219" s="136"/>
      <c r="C2219" s="135"/>
      <c r="D2219" s="137" t="s">
        <v>225</v>
      </c>
      <c r="E2219" s="138" t="s">
        <v>1</v>
      </c>
      <c r="F2219" s="139" t="s">
        <v>2876</v>
      </c>
      <c r="G2219" s="135"/>
      <c r="H2219" s="138" t="s">
        <v>1</v>
      </c>
      <c r="I2219" s="65"/>
      <c r="J2219" s="135"/>
      <c r="K2219" s="135"/>
      <c r="L2219" s="191"/>
      <c r="M2219" s="135"/>
      <c r="N2219" s="135"/>
      <c r="O2219" s="135"/>
      <c r="P2219" s="135"/>
      <c r="Q2219" s="135"/>
      <c r="R2219" s="135"/>
      <c r="S2219" s="135"/>
      <c r="T2219" s="135"/>
      <c r="U2219" s="135"/>
      <c r="V2219" s="135"/>
      <c r="W2219" s="227"/>
      <c r="AT2219" s="64" t="s">
        <v>225</v>
      </c>
      <c r="AU2219" s="64" t="s">
        <v>93</v>
      </c>
      <c r="AV2219" s="15" t="s">
        <v>91</v>
      </c>
      <c r="AW2219" s="15" t="s">
        <v>38</v>
      </c>
      <c r="AX2219" s="15" t="s">
        <v>83</v>
      </c>
      <c r="AY2219" s="64" t="s">
        <v>216</v>
      </c>
    </row>
    <row r="2220" spans="1:51" s="13" customFormat="1" ht="12">
      <c r="A2220" s="140"/>
      <c r="B2220" s="141"/>
      <c r="C2220" s="140"/>
      <c r="D2220" s="137" t="s">
        <v>225</v>
      </c>
      <c r="E2220" s="142" t="s">
        <v>1</v>
      </c>
      <c r="F2220" s="143" t="s">
        <v>2854</v>
      </c>
      <c r="G2220" s="140"/>
      <c r="H2220" s="144">
        <v>66.24</v>
      </c>
      <c r="I2220" s="61"/>
      <c r="J2220" s="140"/>
      <c r="K2220" s="140"/>
      <c r="L2220" s="194"/>
      <c r="M2220" s="140"/>
      <c r="N2220" s="140"/>
      <c r="O2220" s="140"/>
      <c r="P2220" s="140"/>
      <c r="Q2220" s="140"/>
      <c r="R2220" s="140"/>
      <c r="S2220" s="140"/>
      <c r="T2220" s="140"/>
      <c r="U2220" s="140"/>
      <c r="V2220" s="140"/>
      <c r="W2220" s="231"/>
      <c r="AT2220" s="60" t="s">
        <v>225</v>
      </c>
      <c r="AU2220" s="60" t="s">
        <v>93</v>
      </c>
      <c r="AV2220" s="13" t="s">
        <v>93</v>
      </c>
      <c r="AW2220" s="13" t="s">
        <v>38</v>
      </c>
      <c r="AX2220" s="13" t="s">
        <v>83</v>
      </c>
      <c r="AY2220" s="60" t="s">
        <v>216</v>
      </c>
    </row>
    <row r="2221" spans="1:51" s="13" customFormat="1" ht="12">
      <c r="A2221" s="140"/>
      <c r="B2221" s="141"/>
      <c r="C2221" s="140"/>
      <c r="D2221" s="137" t="s">
        <v>225</v>
      </c>
      <c r="E2221" s="142" t="s">
        <v>1</v>
      </c>
      <c r="F2221" s="143" t="s">
        <v>2855</v>
      </c>
      <c r="G2221" s="140"/>
      <c r="H2221" s="144">
        <v>29.52</v>
      </c>
      <c r="I2221" s="61"/>
      <c r="J2221" s="140"/>
      <c r="K2221" s="140"/>
      <c r="L2221" s="194"/>
      <c r="M2221" s="140"/>
      <c r="N2221" s="140"/>
      <c r="O2221" s="140"/>
      <c r="P2221" s="140"/>
      <c r="Q2221" s="140"/>
      <c r="R2221" s="140"/>
      <c r="S2221" s="140"/>
      <c r="T2221" s="140"/>
      <c r="U2221" s="140"/>
      <c r="V2221" s="140"/>
      <c r="W2221" s="231"/>
      <c r="AT2221" s="60" t="s">
        <v>225</v>
      </c>
      <c r="AU2221" s="60" t="s">
        <v>93</v>
      </c>
      <c r="AV2221" s="13" t="s">
        <v>93</v>
      </c>
      <c r="AW2221" s="13" t="s">
        <v>38</v>
      </c>
      <c r="AX2221" s="13" t="s">
        <v>83</v>
      </c>
      <c r="AY2221" s="60" t="s">
        <v>216</v>
      </c>
    </row>
    <row r="2222" spans="1:51" s="14" customFormat="1" ht="12">
      <c r="A2222" s="145"/>
      <c r="B2222" s="146"/>
      <c r="C2222" s="145"/>
      <c r="D2222" s="137" t="s">
        <v>225</v>
      </c>
      <c r="E2222" s="147" t="s">
        <v>1</v>
      </c>
      <c r="F2222" s="148" t="s">
        <v>229</v>
      </c>
      <c r="G2222" s="145"/>
      <c r="H2222" s="149">
        <v>315.76</v>
      </c>
      <c r="I2222" s="63"/>
      <c r="J2222" s="145"/>
      <c r="K2222" s="145"/>
      <c r="L2222" s="200"/>
      <c r="M2222" s="145"/>
      <c r="N2222" s="145"/>
      <c r="O2222" s="145"/>
      <c r="P2222" s="145"/>
      <c r="Q2222" s="145"/>
      <c r="R2222" s="145"/>
      <c r="S2222" s="145"/>
      <c r="T2222" s="145"/>
      <c r="U2222" s="145"/>
      <c r="V2222" s="145"/>
      <c r="W2222" s="235"/>
      <c r="AT2222" s="62" t="s">
        <v>225</v>
      </c>
      <c r="AU2222" s="62" t="s">
        <v>93</v>
      </c>
      <c r="AV2222" s="14" t="s">
        <v>223</v>
      </c>
      <c r="AW2222" s="14" t="s">
        <v>38</v>
      </c>
      <c r="AX2222" s="14" t="s">
        <v>91</v>
      </c>
      <c r="AY2222" s="62" t="s">
        <v>216</v>
      </c>
    </row>
    <row r="2223" spans="1:65" s="2" customFormat="1" ht="24.2" customHeight="1">
      <c r="A2223" s="83"/>
      <c r="B2223" s="84"/>
      <c r="C2223" s="130" t="s">
        <v>2877</v>
      </c>
      <c r="D2223" s="130" t="s">
        <v>218</v>
      </c>
      <c r="E2223" s="131" t="s">
        <v>2878</v>
      </c>
      <c r="F2223" s="132" t="s">
        <v>2879</v>
      </c>
      <c r="G2223" s="133" t="s">
        <v>323</v>
      </c>
      <c r="H2223" s="134">
        <v>18</v>
      </c>
      <c r="I2223" s="57"/>
      <c r="J2223" s="187">
        <f>ROUND(I2223*H2223,2)</f>
        <v>0</v>
      </c>
      <c r="K2223" s="132" t="s">
        <v>222</v>
      </c>
      <c r="L2223" s="188">
        <f>J2223</f>
        <v>0</v>
      </c>
      <c r="M2223" s="217"/>
      <c r="N2223" s="217"/>
      <c r="O2223" s="217"/>
      <c r="P2223" s="217"/>
      <c r="Q2223" s="217"/>
      <c r="R2223" s="217"/>
      <c r="S2223" s="217"/>
      <c r="T2223" s="217"/>
      <c r="U2223" s="217"/>
      <c r="V2223" s="217"/>
      <c r="W2223" s="249"/>
      <c r="X2223" s="26"/>
      <c r="Y2223" s="26"/>
      <c r="Z2223" s="26"/>
      <c r="AA2223" s="26"/>
      <c r="AB2223" s="26"/>
      <c r="AC2223" s="26"/>
      <c r="AD2223" s="26"/>
      <c r="AE2223" s="26"/>
      <c r="AR2223" s="58" t="s">
        <v>312</v>
      </c>
      <c r="AT2223" s="58" t="s">
        <v>218</v>
      </c>
      <c r="AU2223" s="58" t="s">
        <v>93</v>
      </c>
      <c r="AY2223" s="18" t="s">
        <v>216</v>
      </c>
      <c r="BE2223" s="59">
        <f>IF(N2223="základní",J2223,0)</f>
        <v>0</v>
      </c>
      <c r="BF2223" s="59">
        <f>IF(N2223="snížená",J2223,0)</f>
        <v>0</v>
      </c>
      <c r="BG2223" s="59">
        <f>IF(N2223="zákl. přenesená",J2223,0)</f>
        <v>0</v>
      </c>
      <c r="BH2223" s="59">
        <f>IF(N2223="sníž. přenesená",J2223,0)</f>
        <v>0</v>
      </c>
      <c r="BI2223" s="59">
        <f>IF(N2223="nulová",J2223,0)</f>
        <v>0</v>
      </c>
      <c r="BJ2223" s="18" t="s">
        <v>91</v>
      </c>
      <c r="BK2223" s="59">
        <f>ROUND(I2223*H2223,2)</f>
        <v>0</v>
      </c>
      <c r="BL2223" s="18" t="s">
        <v>312</v>
      </c>
      <c r="BM2223" s="58" t="s">
        <v>2880</v>
      </c>
    </row>
    <row r="2224" spans="1:51" s="13" customFormat="1" ht="12">
      <c r="A2224" s="140"/>
      <c r="B2224" s="141"/>
      <c r="C2224" s="140"/>
      <c r="D2224" s="137" t="s">
        <v>225</v>
      </c>
      <c r="E2224" s="142" t="s">
        <v>1</v>
      </c>
      <c r="F2224" s="143" t="s">
        <v>2881</v>
      </c>
      <c r="G2224" s="140"/>
      <c r="H2224" s="144">
        <v>6</v>
      </c>
      <c r="I2224" s="61"/>
      <c r="J2224" s="140"/>
      <c r="K2224" s="140"/>
      <c r="L2224" s="194"/>
      <c r="M2224" s="140"/>
      <c r="N2224" s="140"/>
      <c r="O2224" s="140"/>
      <c r="P2224" s="140"/>
      <c r="Q2224" s="140"/>
      <c r="R2224" s="140"/>
      <c r="S2224" s="140"/>
      <c r="T2224" s="140"/>
      <c r="U2224" s="140"/>
      <c r="V2224" s="140"/>
      <c r="W2224" s="231"/>
      <c r="AT2224" s="60" t="s">
        <v>225</v>
      </c>
      <c r="AU2224" s="60" t="s">
        <v>93</v>
      </c>
      <c r="AV2224" s="13" t="s">
        <v>93</v>
      </c>
      <c r="AW2224" s="13" t="s">
        <v>38</v>
      </c>
      <c r="AX2224" s="13" t="s">
        <v>83</v>
      </c>
      <c r="AY2224" s="60" t="s">
        <v>216</v>
      </c>
    </row>
    <row r="2225" spans="1:51" s="13" customFormat="1" ht="12">
      <c r="A2225" s="140"/>
      <c r="B2225" s="141"/>
      <c r="C2225" s="140"/>
      <c r="D2225" s="137" t="s">
        <v>225</v>
      </c>
      <c r="E2225" s="142" t="s">
        <v>1</v>
      </c>
      <c r="F2225" s="143" t="s">
        <v>2882</v>
      </c>
      <c r="G2225" s="140"/>
      <c r="H2225" s="144">
        <v>6</v>
      </c>
      <c r="I2225" s="61"/>
      <c r="J2225" s="140"/>
      <c r="K2225" s="140"/>
      <c r="L2225" s="194"/>
      <c r="M2225" s="140"/>
      <c r="N2225" s="140"/>
      <c r="O2225" s="140"/>
      <c r="P2225" s="140"/>
      <c r="Q2225" s="140"/>
      <c r="R2225" s="140"/>
      <c r="S2225" s="140"/>
      <c r="T2225" s="140"/>
      <c r="U2225" s="140"/>
      <c r="V2225" s="140"/>
      <c r="W2225" s="231"/>
      <c r="AT2225" s="60" t="s">
        <v>225</v>
      </c>
      <c r="AU2225" s="60" t="s">
        <v>93</v>
      </c>
      <c r="AV2225" s="13" t="s">
        <v>93</v>
      </c>
      <c r="AW2225" s="13" t="s">
        <v>38</v>
      </c>
      <c r="AX2225" s="13" t="s">
        <v>83</v>
      </c>
      <c r="AY2225" s="60" t="s">
        <v>216</v>
      </c>
    </row>
    <row r="2226" spans="1:51" s="13" customFormat="1" ht="12">
      <c r="A2226" s="140"/>
      <c r="B2226" s="141"/>
      <c r="C2226" s="140"/>
      <c r="D2226" s="137" t="s">
        <v>225</v>
      </c>
      <c r="E2226" s="142" t="s">
        <v>1</v>
      </c>
      <c r="F2226" s="143" t="s">
        <v>2881</v>
      </c>
      <c r="G2226" s="140"/>
      <c r="H2226" s="144">
        <v>6</v>
      </c>
      <c r="I2226" s="61"/>
      <c r="J2226" s="140"/>
      <c r="K2226" s="140"/>
      <c r="L2226" s="194"/>
      <c r="M2226" s="140"/>
      <c r="N2226" s="140"/>
      <c r="O2226" s="140"/>
      <c r="P2226" s="140"/>
      <c r="Q2226" s="140"/>
      <c r="R2226" s="140"/>
      <c r="S2226" s="140"/>
      <c r="T2226" s="140"/>
      <c r="U2226" s="140"/>
      <c r="V2226" s="140"/>
      <c r="W2226" s="231"/>
      <c r="AT2226" s="60" t="s">
        <v>225</v>
      </c>
      <c r="AU2226" s="60" t="s">
        <v>93</v>
      </c>
      <c r="AV2226" s="13" t="s">
        <v>93</v>
      </c>
      <c r="AW2226" s="13" t="s">
        <v>38</v>
      </c>
      <c r="AX2226" s="13" t="s">
        <v>83</v>
      </c>
      <c r="AY2226" s="60" t="s">
        <v>216</v>
      </c>
    </row>
    <row r="2227" spans="1:51" s="14" customFormat="1" ht="12">
      <c r="A2227" s="145"/>
      <c r="B2227" s="146"/>
      <c r="C2227" s="145"/>
      <c r="D2227" s="137" t="s">
        <v>225</v>
      </c>
      <c r="E2227" s="147" t="s">
        <v>1</v>
      </c>
      <c r="F2227" s="148" t="s">
        <v>229</v>
      </c>
      <c r="G2227" s="145"/>
      <c r="H2227" s="149">
        <v>18</v>
      </c>
      <c r="I2227" s="63"/>
      <c r="J2227" s="145"/>
      <c r="K2227" s="145"/>
      <c r="L2227" s="292"/>
      <c r="M2227" s="293"/>
      <c r="N2227" s="293"/>
      <c r="O2227" s="293"/>
      <c r="P2227" s="293"/>
      <c r="Q2227" s="293"/>
      <c r="R2227" s="293"/>
      <c r="S2227" s="293"/>
      <c r="T2227" s="293"/>
      <c r="U2227" s="293"/>
      <c r="V2227" s="293"/>
      <c r="W2227" s="294"/>
      <c r="AT2227" s="62" t="s">
        <v>225</v>
      </c>
      <c r="AU2227" s="62" t="s">
        <v>93</v>
      </c>
      <c r="AV2227" s="14" t="s">
        <v>223</v>
      </c>
      <c r="AW2227" s="14" t="s">
        <v>38</v>
      </c>
      <c r="AX2227" s="14" t="s">
        <v>91</v>
      </c>
      <c r="AY2227" s="62" t="s">
        <v>216</v>
      </c>
    </row>
    <row r="2228" spans="1:31" s="2" customFormat="1" ht="6.95" customHeight="1">
      <c r="A2228" s="83"/>
      <c r="B2228" s="106"/>
      <c r="C2228" s="107"/>
      <c r="D2228" s="107"/>
      <c r="E2228" s="107"/>
      <c r="F2228" s="107"/>
      <c r="G2228" s="107"/>
      <c r="H2228" s="107"/>
      <c r="I2228" s="33"/>
      <c r="J2228" s="107"/>
      <c r="K2228" s="107"/>
      <c r="L2228" s="295"/>
      <c r="M2228" s="296"/>
      <c r="N2228" s="296"/>
      <c r="O2228" s="296"/>
      <c r="P2228" s="296"/>
      <c r="Q2228" s="296"/>
      <c r="R2228" s="296"/>
      <c r="S2228" s="296"/>
      <c r="T2228" s="296"/>
      <c r="U2228" s="296"/>
      <c r="V2228" s="296"/>
      <c r="W2228" s="297"/>
      <c r="X2228" s="26"/>
      <c r="Y2228" s="26"/>
      <c r="Z2228" s="26"/>
      <c r="AA2228" s="26"/>
      <c r="AB2228" s="26"/>
      <c r="AC2228" s="26"/>
      <c r="AD2228" s="26"/>
      <c r="AE2228" s="26"/>
    </row>
  </sheetData>
  <sheetProtection algorithmName="SHA-512" hashValue="nt5kV3cHV6SdUJOMAyEsRH0dFjonu8e6IJmNbI9kVZ2Kyaq2HvL2kne6sJvwvu5O7zggGcNtvcn0a7RMb1Gapw==" saltValue="9rnAuOLPd3TE5Csw3ZjEFQ==" spinCount="100000" sheet="1" objects="1" scenarios="1"/>
  <autoFilter ref="C136:K2227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021"/>
  <sheetViews>
    <sheetView showGridLines="0" workbookViewId="0" topLeftCell="A1">
      <selection activeCell="I123" sqref="I123"/>
    </sheetView>
  </sheetViews>
  <sheetFormatPr defaultColWidth="9.140625" defaultRowHeight="12"/>
  <cols>
    <col min="1" max="1" width="8.28125" style="77" customWidth="1"/>
    <col min="2" max="2" width="1.1484375" style="77" customWidth="1"/>
    <col min="3" max="3" width="4.140625" style="77" customWidth="1"/>
    <col min="4" max="4" width="4.28125" style="77" customWidth="1"/>
    <col min="5" max="5" width="17.140625" style="77" customWidth="1"/>
    <col min="6" max="6" width="50.8515625" style="77" customWidth="1"/>
    <col min="7" max="7" width="7.421875" style="77" customWidth="1"/>
    <col min="8" max="8" width="14.00390625" style="77" customWidth="1"/>
    <col min="9" max="9" width="15.8515625" style="1" customWidth="1"/>
    <col min="10" max="11" width="22.28125" style="77" customWidth="1"/>
    <col min="12" max="12" width="14.421875" style="150" customWidth="1"/>
    <col min="13" max="13" width="10.8515625" style="150" hidden="1" customWidth="1"/>
    <col min="14" max="14" width="0.85546875" style="150" hidden="1" customWidth="1"/>
    <col min="15" max="20" width="14.140625" style="150" hidden="1" customWidth="1"/>
    <col min="21" max="21" width="16.28125" style="150" hidden="1" customWidth="1"/>
    <col min="22" max="22" width="12.28125" style="150" customWidth="1"/>
    <col min="23" max="23" width="16.28125" style="150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5" customHeight="1"/>
    <row r="2" spans="1:46" s="1" customFormat="1" ht="36.95" customHeight="1">
      <c r="A2" s="77"/>
      <c r="B2" s="77"/>
      <c r="C2" s="77"/>
      <c r="D2" s="77"/>
      <c r="E2" s="77"/>
      <c r="F2" s="77"/>
      <c r="G2" s="77"/>
      <c r="H2" s="77"/>
      <c r="J2" s="77"/>
      <c r="K2" s="77"/>
      <c r="L2" s="394" t="s">
        <v>5</v>
      </c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150"/>
      <c r="AT2" s="18" t="s">
        <v>96</v>
      </c>
    </row>
    <row r="3" spans="1:46" s="1" customFormat="1" ht="6.95" customHeight="1">
      <c r="A3" s="77"/>
      <c r="B3" s="78"/>
      <c r="C3" s="79"/>
      <c r="D3" s="79"/>
      <c r="E3" s="79"/>
      <c r="F3" s="79"/>
      <c r="G3" s="79"/>
      <c r="H3" s="79"/>
      <c r="I3" s="20"/>
      <c r="J3" s="79"/>
      <c r="K3" s="79"/>
      <c r="L3" s="151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AT3" s="18" t="s">
        <v>93</v>
      </c>
    </row>
    <row r="4" spans="1:46" s="1" customFormat="1" ht="24.95" customHeight="1">
      <c r="A4" s="77"/>
      <c r="B4" s="80"/>
      <c r="C4" s="77"/>
      <c r="D4" s="81" t="s">
        <v>118</v>
      </c>
      <c r="E4" s="77"/>
      <c r="F4" s="77"/>
      <c r="G4" s="77"/>
      <c r="H4" s="77"/>
      <c r="J4" s="77"/>
      <c r="K4" s="77"/>
      <c r="L4" s="151"/>
      <c r="M4" s="257" t="s">
        <v>10</v>
      </c>
      <c r="N4" s="150"/>
      <c r="O4" s="150"/>
      <c r="P4" s="150"/>
      <c r="Q4" s="150"/>
      <c r="R4" s="150"/>
      <c r="S4" s="150"/>
      <c r="T4" s="150"/>
      <c r="U4" s="150"/>
      <c r="V4" s="150"/>
      <c r="W4" s="150"/>
      <c r="AT4" s="18" t="s">
        <v>3</v>
      </c>
    </row>
    <row r="5" spans="1:23" s="1" customFormat="1" ht="6.95" customHeight="1">
      <c r="A5" s="77"/>
      <c r="B5" s="80"/>
      <c r="C5" s="77"/>
      <c r="D5" s="77"/>
      <c r="E5" s="77"/>
      <c r="F5" s="77"/>
      <c r="G5" s="77"/>
      <c r="H5" s="77"/>
      <c r="J5" s="77"/>
      <c r="K5" s="77"/>
      <c r="L5" s="151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</row>
    <row r="6" spans="1:23" s="1" customFormat="1" ht="12" customHeight="1">
      <c r="A6" s="77"/>
      <c r="B6" s="80"/>
      <c r="C6" s="77"/>
      <c r="D6" s="82" t="s">
        <v>16</v>
      </c>
      <c r="E6" s="77"/>
      <c r="F6" s="77"/>
      <c r="G6" s="77"/>
      <c r="H6" s="77"/>
      <c r="J6" s="77"/>
      <c r="K6" s="77"/>
      <c r="L6" s="151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</row>
    <row r="7" spans="1:23" s="1" customFormat="1" ht="26.25" customHeight="1">
      <c r="A7" s="77"/>
      <c r="B7" s="80"/>
      <c r="C7" s="77"/>
      <c r="D7" s="77"/>
      <c r="E7" s="391" t="str">
        <f>'Rekapitulace stavby'!K6</f>
        <v>I.ETAPA - Stavební úpravy vnitřních prostor objektu B Mendelovy univerzity, p.č. 2/1</v>
      </c>
      <c r="F7" s="392"/>
      <c r="G7" s="392"/>
      <c r="H7" s="392"/>
      <c r="J7" s="77"/>
      <c r="K7" s="77"/>
      <c r="L7" s="151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31" s="2" customFormat="1" ht="12" customHeight="1">
      <c r="A8" s="83"/>
      <c r="B8" s="84"/>
      <c r="C8" s="83"/>
      <c r="D8" s="82" t="s">
        <v>131</v>
      </c>
      <c r="E8" s="83"/>
      <c r="F8" s="83"/>
      <c r="G8" s="83"/>
      <c r="H8" s="83"/>
      <c r="I8" s="26"/>
      <c r="J8" s="83"/>
      <c r="K8" s="83"/>
      <c r="L8" s="153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83"/>
      <c r="B9" s="84"/>
      <c r="C9" s="83"/>
      <c r="D9" s="83"/>
      <c r="E9" s="370" t="s">
        <v>2883</v>
      </c>
      <c r="F9" s="390"/>
      <c r="G9" s="390"/>
      <c r="H9" s="390"/>
      <c r="I9" s="26"/>
      <c r="J9" s="83"/>
      <c r="K9" s="83"/>
      <c r="L9" s="153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83"/>
      <c r="B10" s="84"/>
      <c r="C10" s="83"/>
      <c r="D10" s="83"/>
      <c r="E10" s="83"/>
      <c r="F10" s="83"/>
      <c r="G10" s="83"/>
      <c r="H10" s="83"/>
      <c r="I10" s="26"/>
      <c r="J10" s="83"/>
      <c r="K10" s="83"/>
      <c r="L10" s="153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83"/>
      <c r="B11" s="84"/>
      <c r="C11" s="83"/>
      <c r="D11" s="82" t="s">
        <v>18</v>
      </c>
      <c r="E11" s="83"/>
      <c r="F11" s="85" t="s">
        <v>1</v>
      </c>
      <c r="G11" s="83"/>
      <c r="H11" s="83"/>
      <c r="I11" s="25" t="s">
        <v>20</v>
      </c>
      <c r="J11" s="85" t="s">
        <v>1</v>
      </c>
      <c r="K11" s="83"/>
      <c r="L11" s="153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83"/>
      <c r="B12" s="84"/>
      <c r="C12" s="83"/>
      <c r="D12" s="82" t="s">
        <v>22</v>
      </c>
      <c r="E12" s="83"/>
      <c r="F12" s="85" t="s">
        <v>23</v>
      </c>
      <c r="G12" s="83"/>
      <c r="H12" s="83"/>
      <c r="I12" s="25" t="s">
        <v>24</v>
      </c>
      <c r="J12" s="154" t="str">
        <f>'Rekapitulace stavby'!AN8</f>
        <v>20. 12. 2021</v>
      </c>
      <c r="K12" s="83"/>
      <c r="L12" s="153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83"/>
      <c r="B13" s="84"/>
      <c r="C13" s="83"/>
      <c r="D13" s="83"/>
      <c r="E13" s="83"/>
      <c r="F13" s="83"/>
      <c r="G13" s="83"/>
      <c r="H13" s="83"/>
      <c r="I13" s="26"/>
      <c r="J13" s="83"/>
      <c r="K13" s="83"/>
      <c r="L13" s="153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83"/>
      <c r="B14" s="84"/>
      <c r="C14" s="83"/>
      <c r="D14" s="82" t="s">
        <v>30</v>
      </c>
      <c r="E14" s="83"/>
      <c r="F14" s="83"/>
      <c r="G14" s="83"/>
      <c r="H14" s="83"/>
      <c r="I14" s="25" t="s">
        <v>31</v>
      </c>
      <c r="J14" s="85" t="s">
        <v>1</v>
      </c>
      <c r="K14" s="83"/>
      <c r="L14" s="153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83"/>
      <c r="B15" s="84"/>
      <c r="C15" s="83"/>
      <c r="D15" s="83"/>
      <c r="E15" s="85" t="s">
        <v>32</v>
      </c>
      <c r="F15" s="83"/>
      <c r="G15" s="83"/>
      <c r="H15" s="83"/>
      <c r="I15" s="25" t="s">
        <v>33</v>
      </c>
      <c r="J15" s="85" t="s">
        <v>1</v>
      </c>
      <c r="K15" s="83"/>
      <c r="L15" s="153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83"/>
      <c r="B16" s="84"/>
      <c r="C16" s="83"/>
      <c r="D16" s="83"/>
      <c r="E16" s="83"/>
      <c r="F16" s="83"/>
      <c r="G16" s="83"/>
      <c r="H16" s="83"/>
      <c r="I16" s="26"/>
      <c r="J16" s="83"/>
      <c r="K16" s="83"/>
      <c r="L16" s="153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83"/>
      <c r="B17" s="84"/>
      <c r="C17" s="83"/>
      <c r="D17" s="82" t="s">
        <v>34</v>
      </c>
      <c r="E17" s="83"/>
      <c r="F17" s="83"/>
      <c r="G17" s="83"/>
      <c r="H17" s="83"/>
      <c r="I17" s="25" t="s">
        <v>31</v>
      </c>
      <c r="J17" s="155" t="str">
        <f>'Rekapitulace stavby'!AN13</f>
        <v>Vyplň údaj</v>
      </c>
      <c r="K17" s="83"/>
      <c r="L17" s="153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83"/>
      <c r="B18" s="84"/>
      <c r="C18" s="83"/>
      <c r="D18" s="83"/>
      <c r="E18" s="393" t="str">
        <f>'Rekapitulace stavby'!E14</f>
        <v>Vyplň údaj</v>
      </c>
      <c r="F18" s="385"/>
      <c r="G18" s="385"/>
      <c r="H18" s="385"/>
      <c r="I18" s="25" t="s">
        <v>33</v>
      </c>
      <c r="J18" s="155" t="str">
        <f>'Rekapitulace stavby'!AN14</f>
        <v>Vyplň údaj</v>
      </c>
      <c r="K18" s="83"/>
      <c r="L18" s="153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83"/>
      <c r="B19" s="84"/>
      <c r="C19" s="83"/>
      <c r="D19" s="83"/>
      <c r="E19" s="83"/>
      <c r="F19" s="83"/>
      <c r="G19" s="83"/>
      <c r="H19" s="83"/>
      <c r="I19" s="26"/>
      <c r="J19" s="83"/>
      <c r="K19" s="83"/>
      <c r="L19" s="153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83"/>
      <c r="B20" s="84"/>
      <c r="C20" s="83"/>
      <c r="D20" s="82" t="s">
        <v>36</v>
      </c>
      <c r="E20" s="83"/>
      <c r="F20" s="83"/>
      <c r="G20" s="83"/>
      <c r="H20" s="83"/>
      <c r="I20" s="25" t="s">
        <v>31</v>
      </c>
      <c r="J20" s="85" t="s">
        <v>1</v>
      </c>
      <c r="K20" s="83"/>
      <c r="L20" s="153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83"/>
      <c r="B21" s="84"/>
      <c r="C21" s="83"/>
      <c r="D21" s="83"/>
      <c r="E21" s="85" t="s">
        <v>37</v>
      </c>
      <c r="F21" s="83"/>
      <c r="G21" s="83"/>
      <c r="H21" s="83"/>
      <c r="I21" s="25" t="s">
        <v>33</v>
      </c>
      <c r="J21" s="85" t="s">
        <v>1</v>
      </c>
      <c r="K21" s="83"/>
      <c r="L21" s="153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83"/>
      <c r="B22" s="84"/>
      <c r="C22" s="83"/>
      <c r="D22" s="83"/>
      <c r="E22" s="83"/>
      <c r="F22" s="83"/>
      <c r="G22" s="83"/>
      <c r="H22" s="83"/>
      <c r="I22" s="26"/>
      <c r="J22" s="83"/>
      <c r="K22" s="83"/>
      <c r="L22" s="153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83"/>
      <c r="B23" s="84"/>
      <c r="C23" s="83"/>
      <c r="D23" s="82" t="s">
        <v>39</v>
      </c>
      <c r="E23" s="83"/>
      <c r="F23" s="83"/>
      <c r="G23" s="83"/>
      <c r="H23" s="83"/>
      <c r="I23" s="25" t="s">
        <v>31</v>
      </c>
      <c r="J23" s="85" t="str">
        <f>IF('Rekapitulace stavby'!AN19="","",'Rekapitulace stavby'!AN19)</f>
        <v/>
      </c>
      <c r="K23" s="83"/>
      <c r="L23" s="153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83"/>
      <c r="B24" s="84"/>
      <c r="C24" s="83"/>
      <c r="D24" s="83"/>
      <c r="E24" s="85" t="str">
        <f>IF('Rekapitulace stavby'!E20="","",'Rekapitulace stavby'!E20)</f>
        <v xml:space="preserve"> </v>
      </c>
      <c r="F24" s="83"/>
      <c r="G24" s="83"/>
      <c r="H24" s="83"/>
      <c r="I24" s="25" t="s">
        <v>33</v>
      </c>
      <c r="J24" s="85" t="str">
        <f>IF('Rekapitulace stavby'!AN20="","",'Rekapitulace stavby'!AN20)</f>
        <v/>
      </c>
      <c r="K24" s="83"/>
      <c r="L24" s="153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83"/>
      <c r="B25" s="84"/>
      <c r="C25" s="83"/>
      <c r="D25" s="83"/>
      <c r="E25" s="83"/>
      <c r="F25" s="83"/>
      <c r="G25" s="83"/>
      <c r="H25" s="83"/>
      <c r="I25" s="26"/>
      <c r="J25" s="83"/>
      <c r="K25" s="83"/>
      <c r="L25" s="153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83"/>
      <c r="B26" s="84"/>
      <c r="C26" s="83"/>
      <c r="D26" s="82" t="s">
        <v>41</v>
      </c>
      <c r="E26" s="83"/>
      <c r="F26" s="83"/>
      <c r="G26" s="83"/>
      <c r="H26" s="83"/>
      <c r="I26" s="26"/>
      <c r="J26" s="83"/>
      <c r="K26" s="83"/>
      <c r="L26" s="153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71.25" customHeight="1">
      <c r="A27" s="86"/>
      <c r="B27" s="87"/>
      <c r="C27" s="86"/>
      <c r="D27" s="86"/>
      <c r="E27" s="389" t="s">
        <v>42</v>
      </c>
      <c r="F27" s="389"/>
      <c r="G27" s="389"/>
      <c r="H27" s="389"/>
      <c r="I27" s="42"/>
      <c r="J27" s="86"/>
      <c r="K27" s="86"/>
      <c r="L27" s="156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42"/>
      <c r="Y27" s="42"/>
      <c r="Z27" s="42"/>
      <c r="AA27" s="42"/>
      <c r="AB27" s="42"/>
      <c r="AC27" s="42"/>
      <c r="AD27" s="42"/>
      <c r="AE27" s="42"/>
    </row>
    <row r="28" spans="1:31" s="2" customFormat="1" ht="6.95" customHeight="1">
      <c r="A28" s="83"/>
      <c r="B28" s="84"/>
      <c r="C28" s="83"/>
      <c r="D28" s="83"/>
      <c r="E28" s="83"/>
      <c r="F28" s="83"/>
      <c r="G28" s="83"/>
      <c r="H28" s="83"/>
      <c r="I28" s="26"/>
      <c r="J28" s="83"/>
      <c r="K28" s="83"/>
      <c r="L28" s="153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83"/>
      <c r="B29" s="84"/>
      <c r="C29" s="83"/>
      <c r="D29" s="88"/>
      <c r="E29" s="88"/>
      <c r="F29" s="88"/>
      <c r="G29" s="88"/>
      <c r="H29" s="88"/>
      <c r="I29" s="37"/>
      <c r="J29" s="88"/>
      <c r="K29" s="88"/>
      <c r="L29" s="153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83"/>
      <c r="B30" s="84"/>
      <c r="C30" s="83"/>
      <c r="D30" s="89" t="s">
        <v>43</v>
      </c>
      <c r="E30" s="83"/>
      <c r="F30" s="83"/>
      <c r="G30" s="83"/>
      <c r="H30" s="83"/>
      <c r="I30" s="26"/>
      <c r="J30" s="158">
        <f>ROUND(J120,2)</f>
        <v>0</v>
      </c>
      <c r="K30" s="83"/>
      <c r="L30" s="153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83"/>
      <c r="B31" s="84"/>
      <c r="C31" s="83"/>
      <c r="D31" s="88"/>
      <c r="E31" s="88"/>
      <c r="F31" s="88"/>
      <c r="G31" s="88"/>
      <c r="H31" s="88"/>
      <c r="I31" s="37"/>
      <c r="J31" s="88"/>
      <c r="K31" s="88"/>
      <c r="L31" s="153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83"/>
      <c r="B32" s="84"/>
      <c r="C32" s="83"/>
      <c r="D32" s="83"/>
      <c r="E32" s="83"/>
      <c r="F32" s="90" t="s">
        <v>45</v>
      </c>
      <c r="G32" s="83"/>
      <c r="H32" s="83"/>
      <c r="I32" s="29" t="s">
        <v>44</v>
      </c>
      <c r="J32" s="90" t="s">
        <v>46</v>
      </c>
      <c r="K32" s="83"/>
      <c r="L32" s="153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83"/>
      <c r="B33" s="84"/>
      <c r="C33" s="83"/>
      <c r="D33" s="91" t="s">
        <v>47</v>
      </c>
      <c r="E33" s="82" t="s">
        <v>48</v>
      </c>
      <c r="F33" s="92">
        <f>ROUND((J30),2)</f>
        <v>0</v>
      </c>
      <c r="G33" s="83"/>
      <c r="H33" s="83"/>
      <c r="I33" s="43">
        <v>0.21</v>
      </c>
      <c r="J33" s="92">
        <f>ROUND((F33*I33),2)</f>
        <v>0</v>
      </c>
      <c r="K33" s="83"/>
      <c r="L33" s="153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83"/>
      <c r="B34" s="84"/>
      <c r="C34" s="83"/>
      <c r="D34" s="83"/>
      <c r="E34" s="82" t="s">
        <v>49</v>
      </c>
      <c r="F34" s="92">
        <f>ROUND((SUM(BF120:BF1020)),2)</f>
        <v>0</v>
      </c>
      <c r="G34" s="83"/>
      <c r="H34" s="83"/>
      <c r="I34" s="43">
        <v>0.15</v>
      </c>
      <c r="J34" s="92">
        <f>ROUND(((SUM(BF120:BF1020))*I34),2)</f>
        <v>0</v>
      </c>
      <c r="K34" s="83"/>
      <c r="L34" s="153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83"/>
      <c r="B35" s="84"/>
      <c r="C35" s="83"/>
      <c r="D35" s="83"/>
      <c r="E35" s="82" t="s">
        <v>50</v>
      </c>
      <c r="F35" s="92">
        <f>ROUND((SUM(BG120:BG1020)),2)</f>
        <v>0</v>
      </c>
      <c r="G35" s="83"/>
      <c r="H35" s="83"/>
      <c r="I35" s="43">
        <v>0.21</v>
      </c>
      <c r="J35" s="92">
        <f>0</f>
        <v>0</v>
      </c>
      <c r="K35" s="83"/>
      <c r="L35" s="153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83"/>
      <c r="B36" s="84"/>
      <c r="C36" s="83"/>
      <c r="D36" s="83"/>
      <c r="E36" s="82" t="s">
        <v>51</v>
      </c>
      <c r="F36" s="92">
        <f>ROUND((SUM(BH120:BH1020)),2)</f>
        <v>0</v>
      </c>
      <c r="G36" s="83"/>
      <c r="H36" s="83"/>
      <c r="I36" s="43">
        <v>0.15</v>
      </c>
      <c r="J36" s="92">
        <f>0</f>
        <v>0</v>
      </c>
      <c r="K36" s="83"/>
      <c r="L36" s="153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83"/>
      <c r="B37" s="84"/>
      <c r="C37" s="83"/>
      <c r="D37" s="83"/>
      <c r="E37" s="82" t="s">
        <v>52</v>
      </c>
      <c r="F37" s="92">
        <f>ROUND((SUM(BI120:BI1020)),2)</f>
        <v>0</v>
      </c>
      <c r="G37" s="83"/>
      <c r="H37" s="83"/>
      <c r="I37" s="43">
        <v>0</v>
      </c>
      <c r="J37" s="92">
        <f>0</f>
        <v>0</v>
      </c>
      <c r="K37" s="83"/>
      <c r="L37" s="153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83"/>
      <c r="B38" s="84"/>
      <c r="C38" s="83"/>
      <c r="D38" s="83"/>
      <c r="E38" s="83"/>
      <c r="F38" s="83"/>
      <c r="G38" s="83"/>
      <c r="H38" s="83"/>
      <c r="I38" s="26"/>
      <c r="J38" s="83"/>
      <c r="K38" s="83"/>
      <c r="L38" s="153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83"/>
      <c r="B39" s="84"/>
      <c r="C39" s="93"/>
      <c r="D39" s="94" t="s">
        <v>53</v>
      </c>
      <c r="E39" s="95"/>
      <c r="F39" s="95"/>
      <c r="G39" s="96" t="s">
        <v>54</v>
      </c>
      <c r="H39" s="97" t="s">
        <v>55</v>
      </c>
      <c r="I39" s="36"/>
      <c r="J39" s="159">
        <f>SUM(J30:J37)</f>
        <v>0</v>
      </c>
      <c r="K39" s="160"/>
      <c r="L39" s="153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83"/>
      <c r="B40" s="84"/>
      <c r="C40" s="83"/>
      <c r="D40" s="83"/>
      <c r="E40" s="83"/>
      <c r="F40" s="83"/>
      <c r="G40" s="83"/>
      <c r="H40" s="83"/>
      <c r="I40" s="26"/>
      <c r="J40" s="83"/>
      <c r="K40" s="83"/>
      <c r="L40" s="153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6"/>
      <c r="Y40" s="26"/>
      <c r="Z40" s="26"/>
      <c r="AA40" s="26"/>
      <c r="AB40" s="26"/>
      <c r="AC40" s="26"/>
      <c r="AD40" s="26"/>
      <c r="AE40" s="26"/>
    </row>
    <row r="41" spans="1:23" s="1" customFormat="1" ht="14.45" customHeight="1">
      <c r="A41" s="77"/>
      <c r="B41" s="80"/>
      <c r="C41" s="77"/>
      <c r="D41" s="77"/>
      <c r="E41" s="77"/>
      <c r="F41" s="77"/>
      <c r="G41" s="77"/>
      <c r="H41" s="77"/>
      <c r="J41" s="77"/>
      <c r="K41" s="77"/>
      <c r="L41" s="151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</row>
    <row r="42" spans="1:23" s="1" customFormat="1" ht="14.45" customHeight="1">
      <c r="A42" s="77"/>
      <c r="B42" s="80"/>
      <c r="C42" s="77"/>
      <c r="D42" s="77"/>
      <c r="E42" s="77"/>
      <c r="F42" s="77"/>
      <c r="G42" s="77"/>
      <c r="H42" s="77"/>
      <c r="J42" s="77"/>
      <c r="K42" s="77"/>
      <c r="L42" s="151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</row>
    <row r="43" spans="1:23" s="1" customFormat="1" ht="14.45" customHeight="1">
      <c r="A43" s="77"/>
      <c r="B43" s="80"/>
      <c r="C43" s="77"/>
      <c r="D43" s="77"/>
      <c r="E43" s="77"/>
      <c r="F43" s="77"/>
      <c r="G43" s="77"/>
      <c r="H43" s="77"/>
      <c r="J43" s="77"/>
      <c r="K43" s="77"/>
      <c r="L43" s="151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</row>
    <row r="44" spans="1:23" s="1" customFormat="1" ht="14.45" customHeight="1">
      <c r="A44" s="77"/>
      <c r="B44" s="80"/>
      <c r="C44" s="77"/>
      <c r="D44" s="77"/>
      <c r="E44" s="77"/>
      <c r="F44" s="77"/>
      <c r="G44" s="77"/>
      <c r="H44" s="77"/>
      <c r="J44" s="77"/>
      <c r="K44" s="77"/>
      <c r="L44" s="151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</row>
    <row r="45" spans="1:23" s="1" customFormat="1" ht="14.45" customHeight="1">
      <c r="A45" s="77"/>
      <c r="B45" s="80"/>
      <c r="C45" s="77"/>
      <c r="D45" s="77"/>
      <c r="E45" s="77"/>
      <c r="F45" s="77"/>
      <c r="G45" s="77"/>
      <c r="H45" s="77"/>
      <c r="J45" s="77"/>
      <c r="K45" s="77"/>
      <c r="L45" s="151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</row>
    <row r="46" spans="1:23" s="1" customFormat="1" ht="14.45" customHeight="1">
      <c r="A46" s="77"/>
      <c r="B46" s="80"/>
      <c r="C46" s="77"/>
      <c r="D46" s="77"/>
      <c r="E46" s="77"/>
      <c r="F46" s="77"/>
      <c r="G46" s="77"/>
      <c r="H46" s="77"/>
      <c r="J46" s="77"/>
      <c r="K46" s="77"/>
      <c r="L46" s="151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</row>
    <row r="47" spans="1:23" s="1" customFormat="1" ht="14.45" customHeight="1">
      <c r="A47" s="77"/>
      <c r="B47" s="80"/>
      <c r="C47" s="77"/>
      <c r="D47" s="77"/>
      <c r="E47" s="77"/>
      <c r="F47" s="77"/>
      <c r="G47" s="77"/>
      <c r="H47" s="77"/>
      <c r="J47" s="77"/>
      <c r="K47" s="77"/>
      <c r="L47" s="151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</row>
    <row r="48" spans="1:23" s="1" customFormat="1" ht="14.45" customHeight="1">
      <c r="A48" s="77"/>
      <c r="B48" s="80"/>
      <c r="C48" s="77"/>
      <c r="D48" s="77"/>
      <c r="E48" s="77"/>
      <c r="F48" s="77"/>
      <c r="G48" s="77"/>
      <c r="H48" s="77"/>
      <c r="J48" s="77"/>
      <c r="K48" s="77"/>
      <c r="L48" s="151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</row>
    <row r="49" spans="1:23" s="1" customFormat="1" ht="14.45" customHeight="1">
      <c r="A49" s="77"/>
      <c r="B49" s="80"/>
      <c r="C49" s="77"/>
      <c r="D49" s="77"/>
      <c r="E49" s="77"/>
      <c r="F49" s="77"/>
      <c r="G49" s="77"/>
      <c r="H49" s="77"/>
      <c r="J49" s="77"/>
      <c r="K49" s="77"/>
      <c r="L49" s="151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</row>
    <row r="50" spans="1:23" s="2" customFormat="1" ht="14.45" customHeight="1">
      <c r="A50" s="98"/>
      <c r="B50" s="99"/>
      <c r="C50" s="98"/>
      <c r="D50" s="100" t="s">
        <v>56</v>
      </c>
      <c r="E50" s="101"/>
      <c r="F50" s="101"/>
      <c r="G50" s="100" t="s">
        <v>57</v>
      </c>
      <c r="H50" s="101"/>
      <c r="I50" s="30"/>
      <c r="J50" s="101"/>
      <c r="K50" s="101"/>
      <c r="L50" s="153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</row>
    <row r="51" spans="2:12" ht="12">
      <c r="B51" s="80"/>
      <c r="L51" s="151"/>
    </row>
    <row r="52" spans="2:12" ht="12">
      <c r="B52" s="80"/>
      <c r="L52" s="151"/>
    </row>
    <row r="53" spans="2:12" ht="12">
      <c r="B53" s="80"/>
      <c r="L53" s="151"/>
    </row>
    <row r="54" spans="2:12" ht="12">
      <c r="B54" s="80"/>
      <c r="L54" s="151"/>
    </row>
    <row r="55" spans="2:12" ht="12">
      <c r="B55" s="80"/>
      <c r="L55" s="151"/>
    </row>
    <row r="56" spans="2:12" ht="12">
      <c r="B56" s="80"/>
      <c r="L56" s="151"/>
    </row>
    <row r="57" spans="2:12" ht="12">
      <c r="B57" s="80"/>
      <c r="L57" s="151"/>
    </row>
    <row r="58" spans="2:12" ht="12">
      <c r="B58" s="80"/>
      <c r="L58" s="151"/>
    </row>
    <row r="59" spans="2:12" ht="12">
      <c r="B59" s="80"/>
      <c r="L59" s="151"/>
    </row>
    <row r="60" spans="2:12" ht="12">
      <c r="B60" s="80"/>
      <c r="L60" s="151"/>
    </row>
    <row r="61" spans="1:31" s="2" customFormat="1" ht="12.75">
      <c r="A61" s="83"/>
      <c r="B61" s="84"/>
      <c r="C61" s="83"/>
      <c r="D61" s="102" t="s">
        <v>58</v>
      </c>
      <c r="E61" s="103"/>
      <c r="F61" s="104" t="s">
        <v>59</v>
      </c>
      <c r="G61" s="102" t="s">
        <v>58</v>
      </c>
      <c r="H61" s="103"/>
      <c r="I61" s="28"/>
      <c r="J61" s="161" t="s">
        <v>59</v>
      </c>
      <c r="K61" s="103"/>
      <c r="L61" s="153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80"/>
      <c r="L62" s="151"/>
    </row>
    <row r="63" spans="2:12" ht="12">
      <c r="B63" s="80"/>
      <c r="L63" s="151"/>
    </row>
    <row r="64" spans="2:12" ht="12">
      <c r="B64" s="80"/>
      <c r="L64" s="151"/>
    </row>
    <row r="65" spans="1:31" s="2" customFormat="1" ht="12.75">
      <c r="A65" s="83"/>
      <c r="B65" s="84"/>
      <c r="C65" s="83"/>
      <c r="D65" s="100" t="s">
        <v>60</v>
      </c>
      <c r="E65" s="105"/>
      <c r="F65" s="105"/>
      <c r="G65" s="100" t="s">
        <v>61</v>
      </c>
      <c r="H65" s="105"/>
      <c r="I65" s="31"/>
      <c r="J65" s="105"/>
      <c r="K65" s="105"/>
      <c r="L65" s="153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80"/>
      <c r="L66" s="151"/>
    </row>
    <row r="67" spans="2:12" ht="12">
      <c r="B67" s="80"/>
      <c r="L67" s="151"/>
    </row>
    <row r="68" spans="2:12" ht="12">
      <c r="B68" s="80"/>
      <c r="L68" s="151"/>
    </row>
    <row r="69" spans="2:12" ht="12">
      <c r="B69" s="80"/>
      <c r="L69" s="151"/>
    </row>
    <row r="70" spans="2:12" ht="12">
      <c r="B70" s="80"/>
      <c r="L70" s="151"/>
    </row>
    <row r="71" spans="2:12" ht="12">
      <c r="B71" s="80"/>
      <c r="L71" s="151"/>
    </row>
    <row r="72" spans="2:12" ht="12">
      <c r="B72" s="80"/>
      <c r="L72" s="151"/>
    </row>
    <row r="73" spans="2:12" ht="12">
      <c r="B73" s="80"/>
      <c r="L73" s="151"/>
    </row>
    <row r="74" spans="2:12" ht="12">
      <c r="B74" s="80"/>
      <c r="L74" s="151"/>
    </row>
    <row r="75" spans="2:12" ht="12">
      <c r="B75" s="80"/>
      <c r="L75" s="151"/>
    </row>
    <row r="76" spans="1:31" s="2" customFormat="1" ht="12.75">
      <c r="A76" s="83"/>
      <c r="B76" s="84"/>
      <c r="C76" s="83"/>
      <c r="D76" s="102" t="s">
        <v>58</v>
      </c>
      <c r="E76" s="103"/>
      <c r="F76" s="104" t="s">
        <v>59</v>
      </c>
      <c r="G76" s="102" t="s">
        <v>58</v>
      </c>
      <c r="H76" s="103"/>
      <c r="I76" s="28"/>
      <c r="J76" s="161" t="s">
        <v>59</v>
      </c>
      <c r="K76" s="103"/>
      <c r="L76" s="153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83"/>
      <c r="B77" s="106"/>
      <c r="C77" s="107"/>
      <c r="D77" s="107"/>
      <c r="E77" s="107"/>
      <c r="F77" s="107"/>
      <c r="G77" s="107"/>
      <c r="H77" s="107"/>
      <c r="I77" s="33"/>
      <c r="J77" s="107"/>
      <c r="K77" s="107"/>
      <c r="L77" s="153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6"/>
      <c r="Y77" s="26"/>
      <c r="Z77" s="26"/>
      <c r="AA77" s="26"/>
      <c r="AB77" s="26"/>
      <c r="AC77" s="26"/>
      <c r="AD77" s="26"/>
      <c r="AE77" s="26"/>
    </row>
    <row r="78" ht="15" customHeight="1"/>
    <row r="79" ht="15" customHeight="1"/>
    <row r="80" ht="15" customHeight="1"/>
    <row r="81" spans="1:31" s="2" customFormat="1" ht="6.95" customHeight="1">
      <c r="A81" s="83"/>
      <c r="B81" s="108"/>
      <c r="C81" s="109"/>
      <c r="D81" s="109"/>
      <c r="E81" s="109"/>
      <c r="F81" s="109"/>
      <c r="G81" s="109"/>
      <c r="H81" s="109"/>
      <c r="I81" s="34"/>
      <c r="J81" s="109"/>
      <c r="K81" s="109"/>
      <c r="L81" s="153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83"/>
      <c r="B82" s="84"/>
      <c r="C82" s="81" t="s">
        <v>175</v>
      </c>
      <c r="D82" s="83"/>
      <c r="E82" s="83"/>
      <c r="F82" s="83"/>
      <c r="G82" s="83"/>
      <c r="H82" s="83"/>
      <c r="I82" s="26"/>
      <c r="J82" s="83"/>
      <c r="K82" s="83"/>
      <c r="L82" s="153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83"/>
      <c r="B83" s="84"/>
      <c r="C83" s="83"/>
      <c r="D83" s="83"/>
      <c r="E83" s="83"/>
      <c r="F83" s="83"/>
      <c r="G83" s="83"/>
      <c r="H83" s="83"/>
      <c r="I83" s="26"/>
      <c r="J83" s="83"/>
      <c r="K83" s="83"/>
      <c r="L83" s="153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83"/>
      <c r="B84" s="84"/>
      <c r="C84" s="82" t="s">
        <v>16</v>
      </c>
      <c r="D84" s="83"/>
      <c r="E84" s="83"/>
      <c r="F84" s="83"/>
      <c r="G84" s="83"/>
      <c r="H84" s="83"/>
      <c r="I84" s="26"/>
      <c r="J84" s="83"/>
      <c r="K84" s="83"/>
      <c r="L84" s="153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6.25" customHeight="1">
      <c r="A85" s="83"/>
      <c r="B85" s="84"/>
      <c r="C85" s="83"/>
      <c r="D85" s="83"/>
      <c r="E85" s="391" t="str">
        <f>E7</f>
        <v>I.ETAPA - Stavební úpravy vnitřních prostor objektu B Mendelovy univerzity, p.č. 2/1</v>
      </c>
      <c r="F85" s="392"/>
      <c r="G85" s="392"/>
      <c r="H85" s="392"/>
      <c r="I85" s="26"/>
      <c r="J85" s="83"/>
      <c r="K85" s="83"/>
      <c r="L85" s="153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83"/>
      <c r="B86" s="84"/>
      <c r="C86" s="82" t="s">
        <v>131</v>
      </c>
      <c r="D86" s="83"/>
      <c r="E86" s="83"/>
      <c r="F86" s="83"/>
      <c r="G86" s="83"/>
      <c r="H86" s="83"/>
      <c r="I86" s="26"/>
      <c r="J86" s="83"/>
      <c r="K86" s="83"/>
      <c r="L86" s="153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83"/>
      <c r="B87" s="84"/>
      <c r="C87" s="83"/>
      <c r="D87" s="83"/>
      <c r="E87" s="370" t="str">
        <f>E9</f>
        <v>SO.02 - Zdravotechnika</v>
      </c>
      <c r="F87" s="390"/>
      <c r="G87" s="390"/>
      <c r="H87" s="390"/>
      <c r="I87" s="26"/>
      <c r="J87" s="83"/>
      <c r="K87" s="83"/>
      <c r="L87" s="153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83"/>
      <c r="B88" s="84"/>
      <c r="C88" s="83"/>
      <c r="D88" s="83"/>
      <c r="E88" s="83"/>
      <c r="F88" s="83"/>
      <c r="G88" s="83"/>
      <c r="H88" s="83"/>
      <c r="I88" s="26"/>
      <c r="J88" s="83"/>
      <c r="K88" s="83"/>
      <c r="L88" s="153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83"/>
      <c r="B89" s="84"/>
      <c r="C89" s="82" t="s">
        <v>22</v>
      </c>
      <c r="D89" s="83"/>
      <c r="E89" s="83"/>
      <c r="F89" s="85" t="str">
        <f>F12</f>
        <v>Brno - Černá Pole (6100771)</v>
      </c>
      <c r="G89" s="83"/>
      <c r="H89" s="83"/>
      <c r="I89" s="25" t="s">
        <v>24</v>
      </c>
      <c r="J89" s="154" t="str">
        <f>IF(J12="","",J12)</f>
        <v>20. 12. 2021</v>
      </c>
      <c r="K89" s="83"/>
      <c r="L89" s="153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83"/>
      <c r="B90" s="84"/>
      <c r="C90" s="83"/>
      <c r="D90" s="83"/>
      <c r="E90" s="83"/>
      <c r="F90" s="83"/>
      <c r="G90" s="83"/>
      <c r="H90" s="83"/>
      <c r="I90" s="26"/>
      <c r="J90" s="83"/>
      <c r="K90" s="83"/>
      <c r="L90" s="153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40.15" customHeight="1">
      <c r="A91" s="83"/>
      <c r="B91" s="84"/>
      <c r="C91" s="82" t="s">
        <v>30</v>
      </c>
      <c r="D91" s="83"/>
      <c r="E91" s="83"/>
      <c r="F91" s="85" t="str">
        <f>E15</f>
        <v>Mendelova univerzita v Brně, Zemědělská 810, Brno</v>
      </c>
      <c r="G91" s="83"/>
      <c r="H91" s="83"/>
      <c r="I91" s="25" t="s">
        <v>36</v>
      </c>
      <c r="J91" s="162" t="str">
        <f>E21</f>
        <v>Projecticon s.r.o., A. Kopeckého 151, Nový Hrádek</v>
      </c>
      <c r="K91" s="83"/>
      <c r="L91" s="153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83"/>
      <c r="B92" s="84"/>
      <c r="C92" s="82" t="s">
        <v>34</v>
      </c>
      <c r="D92" s="83"/>
      <c r="E92" s="83"/>
      <c r="F92" s="85" t="str">
        <f>IF(E18="","",E18)</f>
        <v>Vyplň údaj</v>
      </c>
      <c r="G92" s="83"/>
      <c r="H92" s="83"/>
      <c r="I92" s="25" t="s">
        <v>39</v>
      </c>
      <c r="J92" s="162" t="str">
        <f>E24</f>
        <v xml:space="preserve"> </v>
      </c>
      <c r="K92" s="83"/>
      <c r="L92" s="153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83"/>
      <c r="B93" s="84"/>
      <c r="C93" s="83"/>
      <c r="D93" s="83"/>
      <c r="E93" s="83"/>
      <c r="F93" s="83"/>
      <c r="G93" s="83"/>
      <c r="H93" s="83"/>
      <c r="I93" s="26"/>
      <c r="J93" s="83"/>
      <c r="K93" s="83"/>
      <c r="L93" s="153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83"/>
      <c r="B94" s="84"/>
      <c r="C94" s="110" t="s">
        <v>176</v>
      </c>
      <c r="D94" s="93"/>
      <c r="E94" s="93"/>
      <c r="F94" s="93"/>
      <c r="G94" s="93"/>
      <c r="H94" s="93"/>
      <c r="I94" s="44"/>
      <c r="J94" s="163" t="s">
        <v>177</v>
      </c>
      <c r="K94" s="93"/>
      <c r="L94" s="153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83"/>
      <c r="B95" s="84"/>
      <c r="C95" s="83"/>
      <c r="D95" s="83"/>
      <c r="E95" s="83"/>
      <c r="F95" s="83"/>
      <c r="G95" s="83"/>
      <c r="H95" s="83"/>
      <c r="I95" s="26"/>
      <c r="J95" s="83"/>
      <c r="K95" s="83"/>
      <c r="L95" s="153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83"/>
      <c r="B96" s="84"/>
      <c r="C96" s="111" t="s">
        <v>178</v>
      </c>
      <c r="D96" s="83"/>
      <c r="E96" s="83"/>
      <c r="F96" s="83"/>
      <c r="G96" s="83"/>
      <c r="H96" s="83"/>
      <c r="I96" s="26"/>
      <c r="J96" s="158">
        <f>J120</f>
        <v>0</v>
      </c>
      <c r="K96" s="83"/>
      <c r="L96" s="153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6"/>
      <c r="Y96" s="26"/>
      <c r="Z96" s="26"/>
      <c r="AA96" s="26"/>
      <c r="AB96" s="26"/>
      <c r="AC96" s="26"/>
      <c r="AD96" s="26"/>
      <c r="AE96" s="26"/>
      <c r="AU96" s="18" t="s">
        <v>179</v>
      </c>
    </row>
    <row r="97" spans="1:23" s="9" customFormat="1" ht="24.95" customHeight="1">
      <c r="A97" s="112"/>
      <c r="B97" s="113"/>
      <c r="C97" s="112"/>
      <c r="D97" s="114" t="s">
        <v>190</v>
      </c>
      <c r="E97" s="115"/>
      <c r="F97" s="115"/>
      <c r="G97" s="115"/>
      <c r="H97" s="115"/>
      <c r="I97" s="45"/>
      <c r="J97" s="164">
        <f>J121</f>
        <v>0</v>
      </c>
      <c r="K97" s="112"/>
      <c r="L97" s="165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</row>
    <row r="98" spans="1:23" s="10" customFormat="1" ht="19.9" customHeight="1">
      <c r="A98" s="116"/>
      <c r="B98" s="117"/>
      <c r="C98" s="116"/>
      <c r="D98" s="118" t="s">
        <v>2884</v>
      </c>
      <c r="E98" s="119"/>
      <c r="F98" s="119"/>
      <c r="G98" s="119"/>
      <c r="H98" s="119"/>
      <c r="I98" s="46"/>
      <c r="J98" s="166">
        <f>J122</f>
        <v>0</v>
      </c>
      <c r="K98" s="116"/>
      <c r="L98" s="167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</row>
    <row r="99" spans="1:23" s="10" customFormat="1" ht="19.9" customHeight="1">
      <c r="A99" s="116"/>
      <c r="B99" s="117"/>
      <c r="C99" s="116"/>
      <c r="D99" s="118" t="s">
        <v>2885</v>
      </c>
      <c r="E99" s="119"/>
      <c r="F99" s="119"/>
      <c r="G99" s="119"/>
      <c r="H99" s="119"/>
      <c r="I99" s="46"/>
      <c r="J99" s="166">
        <f>J295</f>
        <v>0</v>
      </c>
      <c r="K99" s="116"/>
      <c r="L99" s="167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</row>
    <row r="100" spans="1:23" s="10" customFormat="1" ht="19.9" customHeight="1">
      <c r="A100" s="116"/>
      <c r="B100" s="117"/>
      <c r="C100" s="116"/>
      <c r="D100" s="118" t="s">
        <v>2886</v>
      </c>
      <c r="E100" s="119"/>
      <c r="F100" s="119"/>
      <c r="G100" s="119"/>
      <c r="H100" s="119"/>
      <c r="I100" s="46"/>
      <c r="J100" s="166">
        <f>J572</f>
        <v>0</v>
      </c>
      <c r="K100" s="116"/>
      <c r="L100" s="167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</row>
    <row r="101" spans="1:31" s="2" customFormat="1" ht="21.75" customHeight="1">
      <c r="A101" s="83"/>
      <c r="B101" s="84"/>
      <c r="C101" s="83"/>
      <c r="D101" s="83"/>
      <c r="E101" s="83"/>
      <c r="F101" s="83"/>
      <c r="G101" s="83"/>
      <c r="H101" s="83"/>
      <c r="I101" s="26"/>
      <c r="J101" s="83"/>
      <c r="K101" s="83"/>
      <c r="L101" s="153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customHeight="1">
      <c r="A102" s="83"/>
      <c r="B102" s="106"/>
      <c r="C102" s="107"/>
      <c r="D102" s="107"/>
      <c r="E102" s="107"/>
      <c r="F102" s="107"/>
      <c r="G102" s="107"/>
      <c r="H102" s="107"/>
      <c r="I102" s="33"/>
      <c r="J102" s="107"/>
      <c r="K102" s="107"/>
      <c r="L102" s="153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6"/>
      <c r="Y102" s="26"/>
      <c r="Z102" s="26"/>
      <c r="AA102" s="26"/>
      <c r="AB102" s="26"/>
      <c r="AC102" s="26"/>
      <c r="AD102" s="26"/>
      <c r="AE102" s="26"/>
    </row>
    <row r="103" ht="15" customHeight="1"/>
    <row r="104" ht="15" customHeight="1"/>
    <row r="105" ht="15" customHeight="1"/>
    <row r="106" spans="1:31" s="2" customFormat="1" ht="6.95" customHeight="1">
      <c r="A106" s="83"/>
      <c r="B106" s="108"/>
      <c r="C106" s="109"/>
      <c r="D106" s="109"/>
      <c r="E106" s="109"/>
      <c r="F106" s="109"/>
      <c r="G106" s="109"/>
      <c r="H106" s="109"/>
      <c r="I106" s="34"/>
      <c r="J106" s="109"/>
      <c r="K106" s="109"/>
      <c r="L106" s="168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3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83"/>
      <c r="B107" s="84"/>
      <c r="C107" s="81" t="s">
        <v>201</v>
      </c>
      <c r="D107" s="83"/>
      <c r="E107" s="83"/>
      <c r="F107" s="83"/>
      <c r="G107" s="83"/>
      <c r="H107" s="83"/>
      <c r="I107" s="26"/>
      <c r="J107" s="83"/>
      <c r="K107" s="83"/>
      <c r="L107" s="171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64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83"/>
      <c r="B108" s="84"/>
      <c r="C108" s="83"/>
      <c r="D108" s="83"/>
      <c r="E108" s="83"/>
      <c r="F108" s="83"/>
      <c r="G108" s="83"/>
      <c r="H108" s="83"/>
      <c r="I108" s="26"/>
      <c r="J108" s="83"/>
      <c r="K108" s="83"/>
      <c r="L108" s="171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64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83"/>
      <c r="B109" s="84"/>
      <c r="C109" s="82" t="s">
        <v>16</v>
      </c>
      <c r="D109" s="83"/>
      <c r="E109" s="83"/>
      <c r="F109" s="83"/>
      <c r="G109" s="83"/>
      <c r="H109" s="83"/>
      <c r="I109" s="26"/>
      <c r="J109" s="83"/>
      <c r="K109" s="83"/>
      <c r="L109" s="171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64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6.25" customHeight="1">
      <c r="A110" s="83"/>
      <c r="B110" s="84"/>
      <c r="C110" s="83"/>
      <c r="D110" s="83"/>
      <c r="E110" s="391" t="str">
        <f>E7</f>
        <v>I.ETAPA - Stavební úpravy vnitřních prostor objektu B Mendelovy univerzity, p.č. 2/1</v>
      </c>
      <c r="F110" s="392"/>
      <c r="G110" s="392"/>
      <c r="H110" s="392"/>
      <c r="I110" s="26"/>
      <c r="J110" s="83"/>
      <c r="K110" s="83"/>
      <c r="L110" s="171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64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83"/>
      <c r="B111" s="84"/>
      <c r="C111" s="82" t="s">
        <v>131</v>
      </c>
      <c r="D111" s="83"/>
      <c r="E111" s="83"/>
      <c r="F111" s="83"/>
      <c r="G111" s="83"/>
      <c r="H111" s="83"/>
      <c r="I111" s="26"/>
      <c r="J111" s="83"/>
      <c r="K111" s="83"/>
      <c r="L111" s="171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64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83"/>
      <c r="B112" s="84"/>
      <c r="C112" s="83"/>
      <c r="D112" s="83"/>
      <c r="E112" s="370" t="str">
        <f>E9</f>
        <v>SO.02 - Zdravotechnika</v>
      </c>
      <c r="F112" s="390"/>
      <c r="G112" s="390"/>
      <c r="H112" s="390"/>
      <c r="I112" s="26"/>
      <c r="J112" s="83"/>
      <c r="K112" s="83"/>
      <c r="L112" s="171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64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83"/>
      <c r="B113" s="84"/>
      <c r="C113" s="83"/>
      <c r="D113" s="83"/>
      <c r="E113" s="83"/>
      <c r="F113" s="83"/>
      <c r="G113" s="83"/>
      <c r="H113" s="83"/>
      <c r="I113" s="26"/>
      <c r="J113" s="83"/>
      <c r="K113" s="83"/>
      <c r="L113" s="171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64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2" customHeight="1">
      <c r="A114" s="83"/>
      <c r="B114" s="84"/>
      <c r="C114" s="82" t="s">
        <v>22</v>
      </c>
      <c r="D114" s="83"/>
      <c r="E114" s="83"/>
      <c r="F114" s="85" t="str">
        <f>F12</f>
        <v>Brno - Černá Pole (6100771)</v>
      </c>
      <c r="G114" s="83"/>
      <c r="H114" s="83"/>
      <c r="I114" s="25" t="s">
        <v>24</v>
      </c>
      <c r="J114" s="154" t="str">
        <f>IF(J12="","",J12)</f>
        <v>20. 12. 2021</v>
      </c>
      <c r="K114" s="83"/>
      <c r="L114" s="171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64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83"/>
      <c r="B115" s="84"/>
      <c r="C115" s="83"/>
      <c r="D115" s="83"/>
      <c r="E115" s="83"/>
      <c r="F115" s="83"/>
      <c r="G115" s="83"/>
      <c r="H115" s="83"/>
      <c r="I115" s="26"/>
      <c r="J115" s="83"/>
      <c r="K115" s="83"/>
      <c r="L115" s="171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64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40.15" customHeight="1">
      <c r="A116" s="83"/>
      <c r="B116" s="84"/>
      <c r="C116" s="82" t="s">
        <v>30</v>
      </c>
      <c r="D116" s="83"/>
      <c r="E116" s="83"/>
      <c r="F116" s="85" t="str">
        <f>E15</f>
        <v>Mendelova univerzita v Brně, Zemědělská 810, Brno</v>
      </c>
      <c r="G116" s="83"/>
      <c r="H116" s="83"/>
      <c r="I116" s="25" t="s">
        <v>36</v>
      </c>
      <c r="J116" s="162" t="str">
        <f>E21</f>
        <v>Projecticon s.r.o., A. Kopeckého 151, Nový Hrádek</v>
      </c>
      <c r="K116" s="83"/>
      <c r="L116" s="171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64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5.2" customHeight="1">
      <c r="A117" s="83"/>
      <c r="B117" s="84"/>
      <c r="C117" s="82" t="s">
        <v>34</v>
      </c>
      <c r="D117" s="83"/>
      <c r="E117" s="83"/>
      <c r="F117" s="85" t="str">
        <f>IF(E18="","",E18)</f>
        <v>Vyplň údaj</v>
      </c>
      <c r="G117" s="83"/>
      <c r="H117" s="83"/>
      <c r="I117" s="25" t="s">
        <v>39</v>
      </c>
      <c r="J117" s="162" t="str">
        <f>E24</f>
        <v xml:space="preserve"> </v>
      </c>
      <c r="K117" s="83"/>
      <c r="L117" s="171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64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0.35" customHeight="1">
      <c r="A118" s="83"/>
      <c r="B118" s="84"/>
      <c r="C118" s="83"/>
      <c r="D118" s="83"/>
      <c r="E118" s="83"/>
      <c r="F118" s="83"/>
      <c r="G118" s="83"/>
      <c r="H118" s="83"/>
      <c r="I118" s="26"/>
      <c r="J118" s="83"/>
      <c r="K118" s="83"/>
      <c r="L118" s="171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64"/>
      <c r="X118" s="26"/>
      <c r="Y118" s="26"/>
      <c r="Z118" s="26"/>
      <c r="AA118" s="26"/>
      <c r="AB118" s="26"/>
      <c r="AC118" s="26"/>
      <c r="AD118" s="26"/>
      <c r="AE118" s="26"/>
    </row>
    <row r="119" spans="1:31" s="11" customFormat="1" ht="29.25" customHeight="1">
      <c r="A119" s="120"/>
      <c r="B119" s="121"/>
      <c r="C119" s="122" t="s">
        <v>202</v>
      </c>
      <c r="D119" s="123" t="s">
        <v>68</v>
      </c>
      <c r="E119" s="123" t="s">
        <v>64</v>
      </c>
      <c r="F119" s="123" t="s">
        <v>65</v>
      </c>
      <c r="G119" s="123" t="s">
        <v>203</v>
      </c>
      <c r="H119" s="123" t="s">
        <v>204</v>
      </c>
      <c r="I119" s="50" t="s">
        <v>205</v>
      </c>
      <c r="J119" s="123" t="s">
        <v>177</v>
      </c>
      <c r="K119" s="174" t="s">
        <v>206</v>
      </c>
      <c r="L119" s="175" t="s">
        <v>4527</v>
      </c>
      <c r="M119" s="265" t="s">
        <v>1</v>
      </c>
      <c r="N119" s="265" t="s">
        <v>47</v>
      </c>
      <c r="O119" s="265" t="s">
        <v>207</v>
      </c>
      <c r="P119" s="265" t="s">
        <v>208</v>
      </c>
      <c r="Q119" s="265" t="s">
        <v>209</v>
      </c>
      <c r="R119" s="265" t="s">
        <v>210</v>
      </c>
      <c r="S119" s="265" t="s">
        <v>211</v>
      </c>
      <c r="T119" s="266" t="s">
        <v>212</v>
      </c>
      <c r="U119" s="267"/>
      <c r="V119" s="268" t="s">
        <v>4528</v>
      </c>
      <c r="W119" s="269" t="s">
        <v>4529</v>
      </c>
      <c r="X119" s="47"/>
      <c r="Y119" s="47"/>
      <c r="Z119" s="47"/>
      <c r="AA119" s="47"/>
      <c r="AB119" s="47"/>
      <c r="AC119" s="47"/>
      <c r="AD119" s="47"/>
      <c r="AE119" s="47"/>
    </row>
    <row r="120" spans="1:63" s="2" customFormat="1" ht="22.9" customHeight="1">
      <c r="A120" s="83"/>
      <c r="B120" s="84"/>
      <c r="C120" s="124" t="s">
        <v>213</v>
      </c>
      <c r="D120" s="83"/>
      <c r="E120" s="83"/>
      <c r="F120" s="83"/>
      <c r="G120" s="83"/>
      <c r="H120" s="83"/>
      <c r="I120" s="26"/>
      <c r="J120" s="181">
        <f>BK120</f>
        <v>0</v>
      </c>
      <c r="K120" s="83"/>
      <c r="L120" s="171"/>
      <c r="M120" s="258"/>
      <c r="N120" s="258"/>
      <c r="O120" s="258"/>
      <c r="P120" s="258">
        <f>P121+P442</f>
        <v>0</v>
      </c>
      <c r="Q120" s="258"/>
      <c r="R120" s="258">
        <f>R121+R442</f>
        <v>8.331075</v>
      </c>
      <c r="S120" s="258"/>
      <c r="T120" s="258">
        <f>T121+T442</f>
        <v>0</v>
      </c>
      <c r="U120" s="258"/>
      <c r="V120" s="258"/>
      <c r="W120" s="264"/>
      <c r="X120" s="26"/>
      <c r="Y120" s="26"/>
      <c r="Z120" s="26"/>
      <c r="AA120" s="26"/>
      <c r="AB120" s="26"/>
      <c r="AC120" s="26"/>
      <c r="AD120" s="26"/>
      <c r="AE120" s="26"/>
      <c r="AT120" s="18" t="s">
        <v>82</v>
      </c>
      <c r="AU120" s="18" t="s">
        <v>179</v>
      </c>
      <c r="BK120" s="52">
        <f>BK121</f>
        <v>0</v>
      </c>
    </row>
    <row r="121" spans="1:63" s="12" customFormat="1" ht="25.9" customHeight="1">
      <c r="A121" s="125"/>
      <c r="B121" s="126"/>
      <c r="C121" s="125"/>
      <c r="D121" s="127" t="s">
        <v>82</v>
      </c>
      <c r="E121" s="128" t="s">
        <v>1481</v>
      </c>
      <c r="F121" s="128" t="s">
        <v>1482</v>
      </c>
      <c r="G121" s="125"/>
      <c r="H121" s="125"/>
      <c r="I121" s="54"/>
      <c r="J121" s="182">
        <f>BK121</f>
        <v>0</v>
      </c>
      <c r="K121" s="125"/>
      <c r="L121" s="183"/>
      <c r="M121" s="270"/>
      <c r="N121" s="270"/>
      <c r="O121" s="270"/>
      <c r="P121" s="270">
        <f>P122+P141+P145+P275+P431+P440</f>
        <v>0</v>
      </c>
      <c r="Q121" s="270"/>
      <c r="R121" s="270">
        <f>R122+R141+R145+R275+R431+R440</f>
        <v>8.331075</v>
      </c>
      <c r="S121" s="270"/>
      <c r="T121" s="270">
        <f>T122+T141+T145+T275+T431+T440</f>
        <v>0</v>
      </c>
      <c r="U121" s="270"/>
      <c r="V121" s="270"/>
      <c r="W121" s="271"/>
      <c r="AR121" s="53" t="s">
        <v>93</v>
      </c>
      <c r="AT121" s="55" t="s">
        <v>82</v>
      </c>
      <c r="AU121" s="55" t="s">
        <v>83</v>
      </c>
      <c r="AY121" s="53" t="s">
        <v>216</v>
      </c>
      <c r="BK121" s="56">
        <f>BK122+BK295+BK572</f>
        <v>0</v>
      </c>
    </row>
    <row r="122" spans="1:63" s="12" customFormat="1" ht="22.9" customHeight="1">
      <c r="A122" s="125"/>
      <c r="B122" s="126"/>
      <c r="C122" s="125"/>
      <c r="D122" s="127" t="s">
        <v>82</v>
      </c>
      <c r="E122" s="129" t="s">
        <v>2887</v>
      </c>
      <c r="F122" s="129" t="s">
        <v>2888</v>
      </c>
      <c r="G122" s="125"/>
      <c r="H122" s="125"/>
      <c r="I122" s="54"/>
      <c r="J122" s="186">
        <f>BK122</f>
        <v>0</v>
      </c>
      <c r="K122" s="125"/>
      <c r="L122" s="183"/>
      <c r="M122" s="270"/>
      <c r="N122" s="270"/>
      <c r="O122" s="270"/>
      <c r="P122" s="270">
        <f>SUM(P123:P140)</f>
        <v>0</v>
      </c>
      <c r="Q122" s="270"/>
      <c r="R122" s="270">
        <f>SUM(R123:R140)</f>
        <v>8.331075</v>
      </c>
      <c r="S122" s="270"/>
      <c r="T122" s="270">
        <f>SUM(T123:T140)</f>
        <v>0</v>
      </c>
      <c r="U122" s="270"/>
      <c r="V122" s="270"/>
      <c r="W122" s="271"/>
      <c r="AR122" s="53" t="s">
        <v>93</v>
      </c>
      <c r="AT122" s="55" t="s">
        <v>82</v>
      </c>
      <c r="AU122" s="55" t="s">
        <v>91</v>
      </c>
      <c r="AY122" s="53" t="s">
        <v>216</v>
      </c>
      <c r="BK122" s="56">
        <f>SUM(BK123:BK294)</f>
        <v>0</v>
      </c>
    </row>
    <row r="123" spans="1:65" s="2" customFormat="1" ht="16.5" customHeight="1">
      <c r="A123" s="83"/>
      <c r="B123" s="84"/>
      <c r="C123" s="130" t="s">
        <v>91</v>
      </c>
      <c r="D123" s="130" t="s">
        <v>218</v>
      </c>
      <c r="E123" s="131" t="s">
        <v>2889</v>
      </c>
      <c r="F123" s="132" t="s">
        <v>2890</v>
      </c>
      <c r="G123" s="133" t="s">
        <v>237</v>
      </c>
      <c r="H123" s="134">
        <v>91.5</v>
      </c>
      <c r="I123" s="57"/>
      <c r="J123" s="187">
        <f>ROUND(I123*H123,2)</f>
        <v>0</v>
      </c>
      <c r="K123" s="132" t="s">
        <v>222</v>
      </c>
      <c r="L123" s="188">
        <f>J123</f>
        <v>0</v>
      </c>
      <c r="M123" s="272" t="s">
        <v>1</v>
      </c>
      <c r="N123" s="272" t="s">
        <v>48</v>
      </c>
      <c r="O123" s="272"/>
      <c r="P123" s="272">
        <f>O123*H123</f>
        <v>0</v>
      </c>
      <c r="Q123" s="272">
        <v>0.09105</v>
      </c>
      <c r="R123" s="272">
        <f>Q123*H123</f>
        <v>8.331075</v>
      </c>
      <c r="S123" s="272">
        <v>0</v>
      </c>
      <c r="T123" s="272">
        <f>S123*H123</f>
        <v>0</v>
      </c>
      <c r="U123" s="272"/>
      <c r="V123" s="272"/>
      <c r="W123" s="273"/>
      <c r="X123" s="26"/>
      <c r="Y123" s="26"/>
      <c r="Z123" s="26"/>
      <c r="AA123" s="26"/>
      <c r="AB123" s="26"/>
      <c r="AC123" s="26"/>
      <c r="AD123" s="26"/>
      <c r="AE123" s="26"/>
      <c r="AR123" s="58" t="s">
        <v>312</v>
      </c>
      <c r="AT123" s="58" t="s">
        <v>218</v>
      </c>
      <c r="AU123" s="58" t="s">
        <v>93</v>
      </c>
      <c r="AY123" s="18" t="s">
        <v>216</v>
      </c>
      <c r="BE123" s="59">
        <f>IF(N123="základní",J123,0)</f>
        <v>0</v>
      </c>
      <c r="BF123" s="59">
        <f>IF(N123="snížená",J123,0)</f>
        <v>0</v>
      </c>
      <c r="BG123" s="59">
        <f>IF(N123="zákl. přenesená",J123,0)</f>
        <v>0</v>
      </c>
      <c r="BH123" s="59">
        <f>IF(N123="sníž. přenesená",J123,0)</f>
        <v>0</v>
      </c>
      <c r="BI123" s="59">
        <f>IF(N123="nulová",J123,0)</f>
        <v>0</v>
      </c>
      <c r="BJ123" s="18" t="s">
        <v>91</v>
      </c>
      <c r="BK123" s="59">
        <f>ROUND(I123*H123,2)</f>
        <v>0</v>
      </c>
      <c r="BL123" s="18" t="s">
        <v>312</v>
      </c>
      <c r="BM123" s="58" t="s">
        <v>2891</v>
      </c>
    </row>
    <row r="124" spans="1:51" s="13" customFormat="1" ht="12">
      <c r="A124" s="140"/>
      <c r="B124" s="141"/>
      <c r="C124" s="140"/>
      <c r="D124" s="137" t="s">
        <v>225</v>
      </c>
      <c r="E124" s="142" t="s">
        <v>1</v>
      </c>
      <c r="F124" s="143" t="s">
        <v>2892</v>
      </c>
      <c r="G124" s="140"/>
      <c r="H124" s="144">
        <v>4.5</v>
      </c>
      <c r="I124" s="61"/>
      <c r="J124" s="140"/>
      <c r="K124" s="140"/>
      <c r="L124" s="19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5"/>
      <c r="AT124" s="60" t="s">
        <v>225</v>
      </c>
      <c r="AU124" s="60" t="s">
        <v>93</v>
      </c>
      <c r="AV124" s="13" t="s">
        <v>93</v>
      </c>
      <c r="AW124" s="13" t="s">
        <v>38</v>
      </c>
      <c r="AX124" s="13" t="s">
        <v>83</v>
      </c>
      <c r="AY124" s="60" t="s">
        <v>216</v>
      </c>
    </row>
    <row r="125" spans="1:51" s="13" customFormat="1" ht="12">
      <c r="A125" s="140"/>
      <c r="B125" s="141"/>
      <c r="C125" s="140"/>
      <c r="D125" s="137" t="s">
        <v>225</v>
      </c>
      <c r="E125" s="142" t="s">
        <v>1</v>
      </c>
      <c r="F125" s="143" t="s">
        <v>2893</v>
      </c>
      <c r="G125" s="140"/>
      <c r="H125" s="144">
        <v>6</v>
      </c>
      <c r="I125" s="61"/>
      <c r="J125" s="140"/>
      <c r="K125" s="140"/>
      <c r="L125" s="19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5"/>
      <c r="AT125" s="60" t="s">
        <v>225</v>
      </c>
      <c r="AU125" s="60" t="s">
        <v>93</v>
      </c>
      <c r="AV125" s="13" t="s">
        <v>93</v>
      </c>
      <c r="AW125" s="13" t="s">
        <v>38</v>
      </c>
      <c r="AX125" s="13" t="s">
        <v>83</v>
      </c>
      <c r="AY125" s="60" t="s">
        <v>216</v>
      </c>
    </row>
    <row r="126" spans="1:51" s="13" customFormat="1" ht="12">
      <c r="A126" s="140"/>
      <c r="B126" s="141"/>
      <c r="C126" s="140"/>
      <c r="D126" s="137" t="s">
        <v>225</v>
      </c>
      <c r="E126" s="142" t="s">
        <v>1</v>
      </c>
      <c r="F126" s="143" t="s">
        <v>2894</v>
      </c>
      <c r="G126" s="140"/>
      <c r="H126" s="144">
        <v>4.5</v>
      </c>
      <c r="I126" s="61"/>
      <c r="J126" s="140"/>
      <c r="K126" s="140"/>
      <c r="L126" s="19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5"/>
      <c r="AT126" s="60" t="s">
        <v>225</v>
      </c>
      <c r="AU126" s="60" t="s">
        <v>93</v>
      </c>
      <c r="AV126" s="13" t="s">
        <v>93</v>
      </c>
      <c r="AW126" s="13" t="s">
        <v>38</v>
      </c>
      <c r="AX126" s="13" t="s">
        <v>83</v>
      </c>
      <c r="AY126" s="60" t="s">
        <v>216</v>
      </c>
    </row>
    <row r="127" spans="1:51" s="13" customFormat="1" ht="12">
      <c r="A127" s="140"/>
      <c r="B127" s="141"/>
      <c r="C127" s="140"/>
      <c r="D127" s="137" t="s">
        <v>225</v>
      </c>
      <c r="E127" s="142" t="s">
        <v>1</v>
      </c>
      <c r="F127" s="143" t="s">
        <v>2895</v>
      </c>
      <c r="G127" s="140"/>
      <c r="H127" s="144">
        <v>4.5</v>
      </c>
      <c r="I127" s="61"/>
      <c r="J127" s="140"/>
      <c r="K127" s="140"/>
      <c r="L127" s="19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5"/>
      <c r="AT127" s="60" t="s">
        <v>225</v>
      </c>
      <c r="AU127" s="60" t="s">
        <v>93</v>
      </c>
      <c r="AV127" s="13" t="s">
        <v>93</v>
      </c>
      <c r="AW127" s="13" t="s">
        <v>38</v>
      </c>
      <c r="AX127" s="13" t="s">
        <v>83</v>
      </c>
      <c r="AY127" s="60" t="s">
        <v>216</v>
      </c>
    </row>
    <row r="128" spans="1:51" s="13" customFormat="1" ht="12">
      <c r="A128" s="140"/>
      <c r="B128" s="141"/>
      <c r="C128" s="140"/>
      <c r="D128" s="137" t="s">
        <v>225</v>
      </c>
      <c r="E128" s="142" t="s">
        <v>1</v>
      </c>
      <c r="F128" s="143" t="s">
        <v>2896</v>
      </c>
      <c r="G128" s="140"/>
      <c r="H128" s="144">
        <v>4.5</v>
      </c>
      <c r="I128" s="61"/>
      <c r="J128" s="140"/>
      <c r="K128" s="140"/>
      <c r="L128" s="194"/>
      <c r="M128" s="274"/>
      <c r="N128" s="274"/>
      <c r="O128" s="274"/>
      <c r="P128" s="274"/>
      <c r="Q128" s="274"/>
      <c r="R128" s="274"/>
      <c r="S128" s="274"/>
      <c r="T128" s="274"/>
      <c r="U128" s="274"/>
      <c r="V128" s="274"/>
      <c r="W128" s="275"/>
      <c r="AT128" s="60" t="s">
        <v>225</v>
      </c>
      <c r="AU128" s="60" t="s">
        <v>93</v>
      </c>
      <c r="AV128" s="13" t="s">
        <v>93</v>
      </c>
      <c r="AW128" s="13" t="s">
        <v>38</v>
      </c>
      <c r="AX128" s="13" t="s">
        <v>83</v>
      </c>
      <c r="AY128" s="60" t="s">
        <v>216</v>
      </c>
    </row>
    <row r="129" spans="1:51" s="13" customFormat="1" ht="12">
      <c r="A129" s="140"/>
      <c r="B129" s="141"/>
      <c r="C129" s="140"/>
      <c r="D129" s="137" t="s">
        <v>225</v>
      </c>
      <c r="E129" s="142" t="s">
        <v>1</v>
      </c>
      <c r="F129" s="143" t="s">
        <v>2897</v>
      </c>
      <c r="G129" s="140"/>
      <c r="H129" s="144">
        <v>4.5</v>
      </c>
      <c r="I129" s="61"/>
      <c r="J129" s="140"/>
      <c r="K129" s="140"/>
      <c r="L129" s="19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5"/>
      <c r="AT129" s="60" t="s">
        <v>225</v>
      </c>
      <c r="AU129" s="60" t="s">
        <v>93</v>
      </c>
      <c r="AV129" s="13" t="s">
        <v>93</v>
      </c>
      <c r="AW129" s="13" t="s">
        <v>38</v>
      </c>
      <c r="AX129" s="13" t="s">
        <v>83</v>
      </c>
      <c r="AY129" s="60" t="s">
        <v>216</v>
      </c>
    </row>
    <row r="130" spans="1:51" s="13" customFormat="1" ht="12">
      <c r="A130" s="140"/>
      <c r="B130" s="141"/>
      <c r="C130" s="140"/>
      <c r="D130" s="137" t="s">
        <v>225</v>
      </c>
      <c r="E130" s="142" t="s">
        <v>1</v>
      </c>
      <c r="F130" s="143" t="s">
        <v>2898</v>
      </c>
      <c r="G130" s="140"/>
      <c r="H130" s="144">
        <v>4.5</v>
      </c>
      <c r="I130" s="61"/>
      <c r="J130" s="140"/>
      <c r="K130" s="140"/>
      <c r="L130" s="19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5"/>
      <c r="AT130" s="60" t="s">
        <v>225</v>
      </c>
      <c r="AU130" s="60" t="s">
        <v>93</v>
      </c>
      <c r="AV130" s="13" t="s">
        <v>93</v>
      </c>
      <c r="AW130" s="13" t="s">
        <v>38</v>
      </c>
      <c r="AX130" s="13" t="s">
        <v>83</v>
      </c>
      <c r="AY130" s="60" t="s">
        <v>216</v>
      </c>
    </row>
    <row r="131" spans="1:51" s="13" customFormat="1" ht="12">
      <c r="A131" s="140"/>
      <c r="B131" s="141"/>
      <c r="C131" s="140"/>
      <c r="D131" s="137" t="s">
        <v>225</v>
      </c>
      <c r="E131" s="142" t="s">
        <v>1</v>
      </c>
      <c r="F131" s="143" t="s">
        <v>2899</v>
      </c>
      <c r="G131" s="140"/>
      <c r="H131" s="144">
        <v>4.5</v>
      </c>
      <c r="I131" s="61"/>
      <c r="J131" s="140"/>
      <c r="K131" s="140"/>
      <c r="L131" s="19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5"/>
      <c r="AT131" s="60" t="s">
        <v>225</v>
      </c>
      <c r="AU131" s="60" t="s">
        <v>93</v>
      </c>
      <c r="AV131" s="13" t="s">
        <v>93</v>
      </c>
      <c r="AW131" s="13" t="s">
        <v>38</v>
      </c>
      <c r="AX131" s="13" t="s">
        <v>83</v>
      </c>
      <c r="AY131" s="60" t="s">
        <v>216</v>
      </c>
    </row>
    <row r="132" spans="1:51" s="13" customFormat="1" ht="12">
      <c r="A132" s="140"/>
      <c r="B132" s="141"/>
      <c r="C132" s="140"/>
      <c r="D132" s="137" t="s">
        <v>225</v>
      </c>
      <c r="E132" s="142" t="s">
        <v>1</v>
      </c>
      <c r="F132" s="143" t="s">
        <v>2900</v>
      </c>
      <c r="G132" s="140"/>
      <c r="H132" s="144">
        <v>4.5</v>
      </c>
      <c r="I132" s="61"/>
      <c r="J132" s="140"/>
      <c r="K132" s="140"/>
      <c r="L132" s="19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5"/>
      <c r="AT132" s="60" t="s">
        <v>225</v>
      </c>
      <c r="AU132" s="60" t="s">
        <v>93</v>
      </c>
      <c r="AV132" s="13" t="s">
        <v>93</v>
      </c>
      <c r="AW132" s="13" t="s">
        <v>38</v>
      </c>
      <c r="AX132" s="13" t="s">
        <v>83</v>
      </c>
      <c r="AY132" s="60" t="s">
        <v>216</v>
      </c>
    </row>
    <row r="133" spans="1:51" s="13" customFormat="1" ht="12">
      <c r="A133" s="140"/>
      <c r="B133" s="141"/>
      <c r="C133" s="140"/>
      <c r="D133" s="137" t="s">
        <v>225</v>
      </c>
      <c r="E133" s="142" t="s">
        <v>1</v>
      </c>
      <c r="F133" s="143" t="s">
        <v>2901</v>
      </c>
      <c r="G133" s="140"/>
      <c r="H133" s="144">
        <v>4.5</v>
      </c>
      <c r="I133" s="61"/>
      <c r="J133" s="140"/>
      <c r="K133" s="140"/>
      <c r="L133" s="19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  <c r="W133" s="275"/>
      <c r="AT133" s="60" t="s">
        <v>225</v>
      </c>
      <c r="AU133" s="60" t="s">
        <v>93</v>
      </c>
      <c r="AV133" s="13" t="s">
        <v>93</v>
      </c>
      <c r="AW133" s="13" t="s">
        <v>38</v>
      </c>
      <c r="AX133" s="13" t="s">
        <v>83</v>
      </c>
      <c r="AY133" s="60" t="s">
        <v>216</v>
      </c>
    </row>
    <row r="134" spans="1:51" s="13" customFormat="1" ht="12">
      <c r="A134" s="140"/>
      <c r="B134" s="141"/>
      <c r="C134" s="140"/>
      <c r="D134" s="137" t="s">
        <v>225</v>
      </c>
      <c r="E134" s="142" t="s">
        <v>1</v>
      </c>
      <c r="F134" s="143" t="s">
        <v>2902</v>
      </c>
      <c r="G134" s="140"/>
      <c r="H134" s="144">
        <v>4.5</v>
      </c>
      <c r="I134" s="61"/>
      <c r="J134" s="140"/>
      <c r="K134" s="140"/>
      <c r="L134" s="19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5"/>
      <c r="AT134" s="60" t="s">
        <v>225</v>
      </c>
      <c r="AU134" s="60" t="s">
        <v>93</v>
      </c>
      <c r="AV134" s="13" t="s">
        <v>93</v>
      </c>
      <c r="AW134" s="13" t="s">
        <v>38</v>
      </c>
      <c r="AX134" s="13" t="s">
        <v>83</v>
      </c>
      <c r="AY134" s="60" t="s">
        <v>216</v>
      </c>
    </row>
    <row r="135" spans="1:51" s="13" customFormat="1" ht="12">
      <c r="A135" s="140"/>
      <c r="B135" s="141"/>
      <c r="C135" s="140"/>
      <c r="D135" s="137" t="s">
        <v>225</v>
      </c>
      <c r="E135" s="142" t="s">
        <v>1</v>
      </c>
      <c r="F135" s="143" t="s">
        <v>2903</v>
      </c>
      <c r="G135" s="140"/>
      <c r="H135" s="144">
        <v>4.5</v>
      </c>
      <c r="I135" s="61"/>
      <c r="J135" s="140"/>
      <c r="K135" s="140"/>
      <c r="L135" s="19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5"/>
      <c r="AT135" s="60" t="s">
        <v>225</v>
      </c>
      <c r="AU135" s="60" t="s">
        <v>93</v>
      </c>
      <c r="AV135" s="13" t="s">
        <v>93</v>
      </c>
      <c r="AW135" s="13" t="s">
        <v>38</v>
      </c>
      <c r="AX135" s="13" t="s">
        <v>83</v>
      </c>
      <c r="AY135" s="60" t="s">
        <v>216</v>
      </c>
    </row>
    <row r="136" spans="1:51" s="13" customFormat="1" ht="12">
      <c r="A136" s="140"/>
      <c r="B136" s="141"/>
      <c r="C136" s="140"/>
      <c r="D136" s="137" t="s">
        <v>225</v>
      </c>
      <c r="E136" s="142" t="s">
        <v>1</v>
      </c>
      <c r="F136" s="143" t="s">
        <v>2904</v>
      </c>
      <c r="G136" s="140"/>
      <c r="H136" s="144">
        <v>4.5</v>
      </c>
      <c r="I136" s="61"/>
      <c r="J136" s="140"/>
      <c r="K136" s="140"/>
      <c r="L136" s="194"/>
      <c r="M136" s="274"/>
      <c r="N136" s="274"/>
      <c r="O136" s="274"/>
      <c r="P136" s="274"/>
      <c r="Q136" s="274"/>
      <c r="R136" s="274"/>
      <c r="S136" s="274"/>
      <c r="T136" s="274"/>
      <c r="U136" s="274"/>
      <c r="V136" s="274"/>
      <c r="W136" s="275"/>
      <c r="AT136" s="60" t="s">
        <v>225</v>
      </c>
      <c r="AU136" s="60" t="s">
        <v>93</v>
      </c>
      <c r="AV136" s="13" t="s">
        <v>93</v>
      </c>
      <c r="AW136" s="13" t="s">
        <v>38</v>
      </c>
      <c r="AX136" s="13" t="s">
        <v>83</v>
      </c>
      <c r="AY136" s="60" t="s">
        <v>216</v>
      </c>
    </row>
    <row r="137" spans="1:51" s="13" customFormat="1" ht="12">
      <c r="A137" s="140"/>
      <c r="B137" s="141"/>
      <c r="C137" s="140"/>
      <c r="D137" s="137" t="s">
        <v>225</v>
      </c>
      <c r="E137" s="142" t="s">
        <v>1</v>
      </c>
      <c r="F137" s="143" t="s">
        <v>2905</v>
      </c>
      <c r="G137" s="140"/>
      <c r="H137" s="144">
        <v>4.5</v>
      </c>
      <c r="I137" s="61"/>
      <c r="J137" s="140"/>
      <c r="K137" s="140"/>
      <c r="L137" s="194"/>
      <c r="M137" s="274"/>
      <c r="N137" s="274"/>
      <c r="O137" s="274"/>
      <c r="P137" s="274"/>
      <c r="Q137" s="274"/>
      <c r="R137" s="274"/>
      <c r="S137" s="274"/>
      <c r="T137" s="274"/>
      <c r="U137" s="274"/>
      <c r="V137" s="274"/>
      <c r="W137" s="275"/>
      <c r="AT137" s="60" t="s">
        <v>225</v>
      </c>
      <c r="AU137" s="60" t="s">
        <v>93</v>
      </c>
      <c r="AV137" s="13" t="s">
        <v>93</v>
      </c>
      <c r="AW137" s="13" t="s">
        <v>38</v>
      </c>
      <c r="AX137" s="13" t="s">
        <v>83</v>
      </c>
      <c r="AY137" s="60" t="s">
        <v>216</v>
      </c>
    </row>
    <row r="138" spans="1:51" s="13" customFormat="1" ht="12">
      <c r="A138" s="140"/>
      <c r="B138" s="141"/>
      <c r="C138" s="140"/>
      <c r="D138" s="137" t="s">
        <v>225</v>
      </c>
      <c r="E138" s="142" t="s">
        <v>1</v>
      </c>
      <c r="F138" s="143" t="s">
        <v>2906</v>
      </c>
      <c r="G138" s="140"/>
      <c r="H138" s="144">
        <v>4.5</v>
      </c>
      <c r="I138" s="61"/>
      <c r="J138" s="140"/>
      <c r="K138" s="140"/>
      <c r="L138" s="19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5"/>
      <c r="AT138" s="60" t="s">
        <v>225</v>
      </c>
      <c r="AU138" s="60" t="s">
        <v>93</v>
      </c>
      <c r="AV138" s="13" t="s">
        <v>93</v>
      </c>
      <c r="AW138" s="13" t="s">
        <v>38</v>
      </c>
      <c r="AX138" s="13" t="s">
        <v>83</v>
      </c>
      <c r="AY138" s="60" t="s">
        <v>216</v>
      </c>
    </row>
    <row r="139" spans="1:51" s="13" customFormat="1" ht="12">
      <c r="A139" s="140"/>
      <c r="B139" s="141"/>
      <c r="C139" s="140"/>
      <c r="D139" s="137" t="s">
        <v>225</v>
      </c>
      <c r="E139" s="142" t="s">
        <v>1</v>
      </c>
      <c r="F139" s="143" t="s">
        <v>2907</v>
      </c>
      <c r="G139" s="140"/>
      <c r="H139" s="144">
        <v>4.5</v>
      </c>
      <c r="I139" s="61"/>
      <c r="J139" s="140"/>
      <c r="K139" s="140"/>
      <c r="L139" s="19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5"/>
      <c r="AT139" s="60" t="s">
        <v>225</v>
      </c>
      <c r="AU139" s="60" t="s">
        <v>93</v>
      </c>
      <c r="AV139" s="13" t="s">
        <v>93</v>
      </c>
      <c r="AW139" s="13" t="s">
        <v>38</v>
      </c>
      <c r="AX139" s="13" t="s">
        <v>83</v>
      </c>
      <c r="AY139" s="60" t="s">
        <v>216</v>
      </c>
    </row>
    <row r="140" spans="1:51" s="13" customFormat="1" ht="12">
      <c r="A140" s="140"/>
      <c r="B140" s="141"/>
      <c r="C140" s="140"/>
      <c r="D140" s="137" t="s">
        <v>225</v>
      </c>
      <c r="E140" s="142" t="s">
        <v>1</v>
      </c>
      <c r="F140" s="143" t="s">
        <v>2908</v>
      </c>
      <c r="G140" s="140"/>
      <c r="H140" s="144">
        <v>4.5</v>
      </c>
      <c r="I140" s="61"/>
      <c r="J140" s="140"/>
      <c r="K140" s="140"/>
      <c r="L140" s="194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  <c r="W140" s="275"/>
      <c r="AT140" s="60" t="s">
        <v>225</v>
      </c>
      <c r="AU140" s="60" t="s">
        <v>93</v>
      </c>
      <c r="AV140" s="13" t="s">
        <v>93</v>
      </c>
      <c r="AW140" s="13" t="s">
        <v>38</v>
      </c>
      <c r="AX140" s="13" t="s">
        <v>83</v>
      </c>
      <c r="AY140" s="60" t="s">
        <v>216</v>
      </c>
    </row>
    <row r="141" spans="1:51" s="13" customFormat="1" ht="12">
      <c r="A141" s="140"/>
      <c r="B141" s="141"/>
      <c r="C141" s="140"/>
      <c r="D141" s="137" t="s">
        <v>225</v>
      </c>
      <c r="E141" s="142" t="s">
        <v>1</v>
      </c>
      <c r="F141" s="143" t="s">
        <v>2909</v>
      </c>
      <c r="G141" s="140"/>
      <c r="H141" s="144">
        <v>9</v>
      </c>
      <c r="I141" s="61"/>
      <c r="J141" s="140"/>
      <c r="K141" s="140"/>
      <c r="L141" s="194"/>
      <c r="M141" s="274"/>
      <c r="N141" s="274"/>
      <c r="O141" s="274"/>
      <c r="P141" s="274"/>
      <c r="Q141" s="274"/>
      <c r="R141" s="274"/>
      <c r="S141" s="274"/>
      <c r="T141" s="274"/>
      <c r="U141" s="274"/>
      <c r="V141" s="274"/>
      <c r="W141" s="275"/>
      <c r="AT141" s="60" t="s">
        <v>225</v>
      </c>
      <c r="AU141" s="60" t="s">
        <v>93</v>
      </c>
      <c r="AV141" s="13" t="s">
        <v>93</v>
      </c>
      <c r="AW141" s="13" t="s">
        <v>38</v>
      </c>
      <c r="AX141" s="13" t="s">
        <v>83</v>
      </c>
      <c r="AY141" s="60" t="s">
        <v>216</v>
      </c>
    </row>
    <row r="142" spans="1:51" s="13" customFormat="1" ht="12">
      <c r="A142" s="140"/>
      <c r="B142" s="141"/>
      <c r="C142" s="140"/>
      <c r="D142" s="137" t="s">
        <v>225</v>
      </c>
      <c r="E142" s="142" t="s">
        <v>1</v>
      </c>
      <c r="F142" s="143" t="s">
        <v>2910</v>
      </c>
      <c r="G142" s="140"/>
      <c r="H142" s="144">
        <v>4.5</v>
      </c>
      <c r="I142" s="61"/>
      <c r="J142" s="140"/>
      <c r="K142" s="140"/>
      <c r="L142" s="194"/>
      <c r="M142" s="274"/>
      <c r="N142" s="274"/>
      <c r="O142" s="274"/>
      <c r="P142" s="274"/>
      <c r="Q142" s="274"/>
      <c r="R142" s="274"/>
      <c r="S142" s="274"/>
      <c r="T142" s="274"/>
      <c r="U142" s="274"/>
      <c r="V142" s="274"/>
      <c r="W142" s="275"/>
      <c r="AT142" s="60" t="s">
        <v>225</v>
      </c>
      <c r="AU142" s="60" t="s">
        <v>93</v>
      </c>
      <c r="AV142" s="13" t="s">
        <v>93</v>
      </c>
      <c r="AW142" s="13" t="s">
        <v>38</v>
      </c>
      <c r="AX142" s="13" t="s">
        <v>83</v>
      </c>
      <c r="AY142" s="60" t="s">
        <v>216</v>
      </c>
    </row>
    <row r="143" spans="1:51" s="14" customFormat="1" ht="12">
      <c r="A143" s="145"/>
      <c r="B143" s="146"/>
      <c r="C143" s="145"/>
      <c r="D143" s="137" t="s">
        <v>225</v>
      </c>
      <c r="E143" s="147" t="s">
        <v>1</v>
      </c>
      <c r="F143" s="148" t="s">
        <v>229</v>
      </c>
      <c r="G143" s="145"/>
      <c r="H143" s="149">
        <v>91.5</v>
      </c>
      <c r="I143" s="63"/>
      <c r="J143" s="145"/>
      <c r="K143" s="145"/>
      <c r="L143" s="200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277"/>
      <c r="AT143" s="62" t="s">
        <v>225</v>
      </c>
      <c r="AU143" s="62" t="s">
        <v>93</v>
      </c>
      <c r="AV143" s="14" t="s">
        <v>223</v>
      </c>
      <c r="AW143" s="14" t="s">
        <v>38</v>
      </c>
      <c r="AX143" s="14" t="s">
        <v>91</v>
      </c>
      <c r="AY143" s="62" t="s">
        <v>216</v>
      </c>
    </row>
    <row r="144" spans="1:65" s="2" customFormat="1" ht="16.5" customHeight="1">
      <c r="A144" s="83"/>
      <c r="B144" s="84"/>
      <c r="C144" s="130" t="s">
        <v>93</v>
      </c>
      <c r="D144" s="130" t="s">
        <v>218</v>
      </c>
      <c r="E144" s="131" t="s">
        <v>2911</v>
      </c>
      <c r="F144" s="132" t="s">
        <v>2912</v>
      </c>
      <c r="G144" s="133" t="s">
        <v>237</v>
      </c>
      <c r="H144" s="134">
        <v>203.7</v>
      </c>
      <c r="I144" s="57"/>
      <c r="J144" s="187">
        <f>ROUND(I144*H144,2)</f>
        <v>0</v>
      </c>
      <c r="K144" s="132" t="s">
        <v>222</v>
      </c>
      <c r="L144" s="188">
        <f>J144</f>
        <v>0</v>
      </c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3"/>
      <c r="X144" s="26"/>
      <c r="Y144" s="26"/>
      <c r="Z144" s="26"/>
      <c r="AA144" s="26"/>
      <c r="AB144" s="26"/>
      <c r="AC144" s="26"/>
      <c r="AD144" s="26"/>
      <c r="AE144" s="26"/>
      <c r="AR144" s="58" t="s">
        <v>312</v>
      </c>
      <c r="AT144" s="58" t="s">
        <v>218</v>
      </c>
      <c r="AU144" s="58" t="s">
        <v>93</v>
      </c>
      <c r="AY144" s="18" t="s">
        <v>216</v>
      </c>
      <c r="BE144" s="59">
        <f>IF(N144="základní",J144,0)</f>
        <v>0</v>
      </c>
      <c r="BF144" s="59">
        <f>IF(N144="snížená",J144,0)</f>
        <v>0</v>
      </c>
      <c r="BG144" s="59">
        <f>IF(N144="zákl. přenesená",J144,0)</f>
        <v>0</v>
      </c>
      <c r="BH144" s="59">
        <f>IF(N144="sníž. přenesená",J144,0)</f>
        <v>0</v>
      </c>
      <c r="BI144" s="59">
        <f>IF(N144="nulová",J144,0)</f>
        <v>0</v>
      </c>
      <c r="BJ144" s="18" t="s">
        <v>91</v>
      </c>
      <c r="BK144" s="59">
        <f>ROUND(I144*H144,2)</f>
        <v>0</v>
      </c>
      <c r="BL144" s="18" t="s">
        <v>312</v>
      </c>
      <c r="BM144" s="58" t="s">
        <v>2913</v>
      </c>
    </row>
    <row r="145" spans="1:51" s="13" customFormat="1" ht="12">
      <c r="A145" s="140"/>
      <c r="B145" s="141"/>
      <c r="C145" s="140"/>
      <c r="D145" s="137" t="s">
        <v>225</v>
      </c>
      <c r="E145" s="142" t="s">
        <v>1</v>
      </c>
      <c r="F145" s="143" t="s">
        <v>2914</v>
      </c>
      <c r="G145" s="140"/>
      <c r="H145" s="144">
        <v>18.3</v>
      </c>
      <c r="I145" s="61"/>
      <c r="J145" s="140"/>
      <c r="K145" s="140"/>
      <c r="L145" s="194"/>
      <c r="M145" s="274"/>
      <c r="N145" s="274"/>
      <c r="O145" s="274"/>
      <c r="P145" s="274"/>
      <c r="Q145" s="274"/>
      <c r="R145" s="274"/>
      <c r="S145" s="274"/>
      <c r="T145" s="274"/>
      <c r="U145" s="274"/>
      <c r="V145" s="274"/>
      <c r="W145" s="275"/>
      <c r="AT145" s="60" t="s">
        <v>225</v>
      </c>
      <c r="AU145" s="60" t="s">
        <v>93</v>
      </c>
      <c r="AV145" s="13" t="s">
        <v>93</v>
      </c>
      <c r="AW145" s="13" t="s">
        <v>38</v>
      </c>
      <c r="AX145" s="13" t="s">
        <v>83</v>
      </c>
      <c r="AY145" s="60" t="s">
        <v>216</v>
      </c>
    </row>
    <row r="146" spans="1:51" s="13" customFormat="1" ht="12">
      <c r="A146" s="140"/>
      <c r="B146" s="141"/>
      <c r="C146" s="140"/>
      <c r="D146" s="137" t="s">
        <v>225</v>
      </c>
      <c r="E146" s="142" t="s">
        <v>1</v>
      </c>
      <c r="F146" s="143" t="s">
        <v>2915</v>
      </c>
      <c r="G146" s="140"/>
      <c r="H146" s="144">
        <v>38.6</v>
      </c>
      <c r="I146" s="61"/>
      <c r="J146" s="140"/>
      <c r="K146" s="140"/>
      <c r="L146" s="194"/>
      <c r="M146" s="274"/>
      <c r="N146" s="274"/>
      <c r="O146" s="274"/>
      <c r="P146" s="274"/>
      <c r="Q146" s="274"/>
      <c r="R146" s="274"/>
      <c r="S146" s="274"/>
      <c r="T146" s="274"/>
      <c r="U146" s="274"/>
      <c r="V146" s="274"/>
      <c r="W146" s="275"/>
      <c r="AT146" s="60" t="s">
        <v>225</v>
      </c>
      <c r="AU146" s="60" t="s">
        <v>93</v>
      </c>
      <c r="AV146" s="13" t="s">
        <v>93</v>
      </c>
      <c r="AW146" s="13" t="s">
        <v>38</v>
      </c>
      <c r="AX146" s="13" t="s">
        <v>83</v>
      </c>
      <c r="AY146" s="60" t="s">
        <v>216</v>
      </c>
    </row>
    <row r="147" spans="1:51" s="13" customFormat="1" ht="12">
      <c r="A147" s="140"/>
      <c r="B147" s="141"/>
      <c r="C147" s="140"/>
      <c r="D147" s="137" t="s">
        <v>225</v>
      </c>
      <c r="E147" s="142" t="s">
        <v>1</v>
      </c>
      <c r="F147" s="143" t="s">
        <v>2916</v>
      </c>
      <c r="G147" s="140"/>
      <c r="H147" s="144">
        <v>19.4</v>
      </c>
      <c r="I147" s="61"/>
      <c r="J147" s="140"/>
      <c r="K147" s="140"/>
      <c r="L147" s="194"/>
      <c r="M147" s="274"/>
      <c r="N147" s="274"/>
      <c r="O147" s="274"/>
      <c r="P147" s="274"/>
      <c r="Q147" s="274"/>
      <c r="R147" s="274"/>
      <c r="S147" s="274"/>
      <c r="T147" s="274"/>
      <c r="U147" s="274"/>
      <c r="V147" s="274"/>
      <c r="W147" s="275"/>
      <c r="AT147" s="60" t="s">
        <v>225</v>
      </c>
      <c r="AU147" s="60" t="s">
        <v>93</v>
      </c>
      <c r="AV147" s="13" t="s">
        <v>93</v>
      </c>
      <c r="AW147" s="13" t="s">
        <v>38</v>
      </c>
      <c r="AX147" s="13" t="s">
        <v>83</v>
      </c>
      <c r="AY147" s="60" t="s">
        <v>216</v>
      </c>
    </row>
    <row r="148" spans="1:51" s="13" customFormat="1" ht="12">
      <c r="A148" s="140"/>
      <c r="B148" s="141"/>
      <c r="C148" s="140"/>
      <c r="D148" s="137" t="s">
        <v>225</v>
      </c>
      <c r="E148" s="142" t="s">
        <v>1</v>
      </c>
      <c r="F148" s="143" t="s">
        <v>2917</v>
      </c>
      <c r="G148" s="140"/>
      <c r="H148" s="144">
        <v>4.2</v>
      </c>
      <c r="I148" s="61"/>
      <c r="J148" s="140"/>
      <c r="K148" s="140"/>
      <c r="L148" s="194"/>
      <c r="M148" s="274"/>
      <c r="N148" s="274"/>
      <c r="O148" s="274"/>
      <c r="P148" s="274"/>
      <c r="Q148" s="274"/>
      <c r="R148" s="274"/>
      <c r="S148" s="274"/>
      <c r="T148" s="274"/>
      <c r="U148" s="274"/>
      <c r="V148" s="274"/>
      <c r="W148" s="275"/>
      <c r="AT148" s="60" t="s">
        <v>225</v>
      </c>
      <c r="AU148" s="60" t="s">
        <v>93</v>
      </c>
      <c r="AV148" s="13" t="s">
        <v>93</v>
      </c>
      <c r="AW148" s="13" t="s">
        <v>38</v>
      </c>
      <c r="AX148" s="13" t="s">
        <v>83</v>
      </c>
      <c r="AY148" s="60" t="s">
        <v>216</v>
      </c>
    </row>
    <row r="149" spans="1:51" s="13" customFormat="1" ht="12">
      <c r="A149" s="140"/>
      <c r="B149" s="141"/>
      <c r="C149" s="140"/>
      <c r="D149" s="137" t="s">
        <v>225</v>
      </c>
      <c r="E149" s="142" t="s">
        <v>1</v>
      </c>
      <c r="F149" s="143" t="s">
        <v>2918</v>
      </c>
      <c r="G149" s="140"/>
      <c r="H149" s="144">
        <v>8.3</v>
      </c>
      <c r="I149" s="61"/>
      <c r="J149" s="140"/>
      <c r="K149" s="140"/>
      <c r="L149" s="194"/>
      <c r="M149" s="274"/>
      <c r="N149" s="274"/>
      <c r="O149" s="274"/>
      <c r="P149" s="274"/>
      <c r="Q149" s="274"/>
      <c r="R149" s="274"/>
      <c r="S149" s="274"/>
      <c r="T149" s="274"/>
      <c r="U149" s="274"/>
      <c r="V149" s="274"/>
      <c r="W149" s="275"/>
      <c r="AT149" s="60" t="s">
        <v>225</v>
      </c>
      <c r="AU149" s="60" t="s">
        <v>93</v>
      </c>
      <c r="AV149" s="13" t="s">
        <v>93</v>
      </c>
      <c r="AW149" s="13" t="s">
        <v>38</v>
      </c>
      <c r="AX149" s="13" t="s">
        <v>83</v>
      </c>
      <c r="AY149" s="60" t="s">
        <v>216</v>
      </c>
    </row>
    <row r="150" spans="1:51" s="13" customFormat="1" ht="12">
      <c r="A150" s="140"/>
      <c r="B150" s="141"/>
      <c r="C150" s="140"/>
      <c r="D150" s="137" t="s">
        <v>225</v>
      </c>
      <c r="E150" s="142" t="s">
        <v>1</v>
      </c>
      <c r="F150" s="143" t="s">
        <v>2919</v>
      </c>
      <c r="G150" s="140"/>
      <c r="H150" s="144">
        <v>8.5</v>
      </c>
      <c r="I150" s="61"/>
      <c r="J150" s="140"/>
      <c r="K150" s="140"/>
      <c r="L150" s="19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5"/>
      <c r="AT150" s="60" t="s">
        <v>225</v>
      </c>
      <c r="AU150" s="60" t="s">
        <v>93</v>
      </c>
      <c r="AV150" s="13" t="s">
        <v>93</v>
      </c>
      <c r="AW150" s="13" t="s">
        <v>38</v>
      </c>
      <c r="AX150" s="13" t="s">
        <v>83</v>
      </c>
      <c r="AY150" s="60" t="s">
        <v>216</v>
      </c>
    </row>
    <row r="151" spans="1:51" s="13" customFormat="1" ht="12">
      <c r="A151" s="140"/>
      <c r="B151" s="141"/>
      <c r="C151" s="140"/>
      <c r="D151" s="137" t="s">
        <v>225</v>
      </c>
      <c r="E151" s="142" t="s">
        <v>1</v>
      </c>
      <c r="F151" s="143" t="s">
        <v>2920</v>
      </c>
      <c r="G151" s="140"/>
      <c r="H151" s="144">
        <v>4.3</v>
      </c>
      <c r="I151" s="61"/>
      <c r="J151" s="140"/>
      <c r="K151" s="140"/>
      <c r="L151" s="194"/>
      <c r="M151" s="274"/>
      <c r="N151" s="274"/>
      <c r="O151" s="274"/>
      <c r="P151" s="274"/>
      <c r="Q151" s="274"/>
      <c r="R151" s="274"/>
      <c r="S151" s="274"/>
      <c r="T151" s="274"/>
      <c r="U151" s="274"/>
      <c r="V151" s="274"/>
      <c r="W151" s="275"/>
      <c r="AT151" s="60" t="s">
        <v>225</v>
      </c>
      <c r="AU151" s="60" t="s">
        <v>93</v>
      </c>
      <c r="AV151" s="13" t="s">
        <v>93</v>
      </c>
      <c r="AW151" s="13" t="s">
        <v>38</v>
      </c>
      <c r="AX151" s="13" t="s">
        <v>83</v>
      </c>
      <c r="AY151" s="60" t="s">
        <v>216</v>
      </c>
    </row>
    <row r="152" spans="1:51" s="13" customFormat="1" ht="12">
      <c r="A152" s="140"/>
      <c r="B152" s="141"/>
      <c r="C152" s="140"/>
      <c r="D152" s="137" t="s">
        <v>225</v>
      </c>
      <c r="E152" s="142" t="s">
        <v>1</v>
      </c>
      <c r="F152" s="143" t="s">
        <v>2921</v>
      </c>
      <c r="G152" s="140"/>
      <c r="H152" s="144">
        <v>7.5</v>
      </c>
      <c r="I152" s="61"/>
      <c r="J152" s="140"/>
      <c r="K152" s="140"/>
      <c r="L152" s="194"/>
      <c r="M152" s="274"/>
      <c r="N152" s="274"/>
      <c r="O152" s="274"/>
      <c r="P152" s="274"/>
      <c r="Q152" s="274"/>
      <c r="R152" s="274"/>
      <c r="S152" s="274"/>
      <c r="T152" s="274"/>
      <c r="U152" s="274"/>
      <c r="V152" s="274"/>
      <c r="W152" s="275"/>
      <c r="AT152" s="60" t="s">
        <v>225</v>
      </c>
      <c r="AU152" s="60" t="s">
        <v>93</v>
      </c>
      <c r="AV152" s="13" t="s">
        <v>93</v>
      </c>
      <c r="AW152" s="13" t="s">
        <v>38</v>
      </c>
      <c r="AX152" s="13" t="s">
        <v>83</v>
      </c>
      <c r="AY152" s="60" t="s">
        <v>216</v>
      </c>
    </row>
    <row r="153" spans="1:51" s="13" customFormat="1" ht="12">
      <c r="A153" s="140"/>
      <c r="B153" s="141"/>
      <c r="C153" s="140"/>
      <c r="D153" s="137" t="s">
        <v>225</v>
      </c>
      <c r="E153" s="142" t="s">
        <v>1</v>
      </c>
      <c r="F153" s="143" t="s">
        <v>2922</v>
      </c>
      <c r="G153" s="140"/>
      <c r="H153" s="144">
        <v>12.8</v>
      </c>
      <c r="I153" s="61"/>
      <c r="J153" s="140"/>
      <c r="K153" s="140"/>
      <c r="L153" s="19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5"/>
      <c r="AT153" s="60" t="s">
        <v>225</v>
      </c>
      <c r="AU153" s="60" t="s">
        <v>93</v>
      </c>
      <c r="AV153" s="13" t="s">
        <v>93</v>
      </c>
      <c r="AW153" s="13" t="s">
        <v>38</v>
      </c>
      <c r="AX153" s="13" t="s">
        <v>83</v>
      </c>
      <c r="AY153" s="60" t="s">
        <v>216</v>
      </c>
    </row>
    <row r="154" spans="1:51" s="13" customFormat="1" ht="12">
      <c r="A154" s="140"/>
      <c r="B154" s="141"/>
      <c r="C154" s="140"/>
      <c r="D154" s="137" t="s">
        <v>225</v>
      </c>
      <c r="E154" s="142" t="s">
        <v>1</v>
      </c>
      <c r="F154" s="143" t="s">
        <v>2923</v>
      </c>
      <c r="G154" s="140"/>
      <c r="H154" s="144">
        <v>12.5</v>
      </c>
      <c r="I154" s="61"/>
      <c r="J154" s="140"/>
      <c r="K154" s="140"/>
      <c r="L154" s="194"/>
      <c r="M154" s="274"/>
      <c r="N154" s="274"/>
      <c r="O154" s="274"/>
      <c r="P154" s="274"/>
      <c r="Q154" s="274"/>
      <c r="R154" s="274"/>
      <c r="S154" s="274"/>
      <c r="T154" s="274"/>
      <c r="U154" s="274"/>
      <c r="V154" s="274"/>
      <c r="W154" s="275"/>
      <c r="AT154" s="60" t="s">
        <v>225</v>
      </c>
      <c r="AU154" s="60" t="s">
        <v>93</v>
      </c>
      <c r="AV154" s="13" t="s">
        <v>93</v>
      </c>
      <c r="AW154" s="13" t="s">
        <v>38</v>
      </c>
      <c r="AX154" s="13" t="s">
        <v>83</v>
      </c>
      <c r="AY154" s="60" t="s">
        <v>216</v>
      </c>
    </row>
    <row r="155" spans="1:51" s="13" customFormat="1" ht="12">
      <c r="A155" s="140"/>
      <c r="B155" s="141"/>
      <c r="C155" s="140"/>
      <c r="D155" s="137" t="s">
        <v>225</v>
      </c>
      <c r="E155" s="142" t="s">
        <v>1</v>
      </c>
      <c r="F155" s="143" t="s">
        <v>2924</v>
      </c>
      <c r="G155" s="140"/>
      <c r="H155" s="144">
        <v>6.2</v>
      </c>
      <c r="I155" s="61"/>
      <c r="J155" s="140"/>
      <c r="K155" s="140"/>
      <c r="L155" s="194"/>
      <c r="M155" s="274"/>
      <c r="N155" s="274"/>
      <c r="O155" s="274"/>
      <c r="P155" s="274"/>
      <c r="Q155" s="274"/>
      <c r="R155" s="274"/>
      <c r="S155" s="274"/>
      <c r="T155" s="274"/>
      <c r="U155" s="274"/>
      <c r="V155" s="274"/>
      <c r="W155" s="275"/>
      <c r="AT155" s="60" t="s">
        <v>225</v>
      </c>
      <c r="AU155" s="60" t="s">
        <v>93</v>
      </c>
      <c r="AV155" s="13" t="s">
        <v>93</v>
      </c>
      <c r="AW155" s="13" t="s">
        <v>38</v>
      </c>
      <c r="AX155" s="13" t="s">
        <v>83</v>
      </c>
      <c r="AY155" s="60" t="s">
        <v>216</v>
      </c>
    </row>
    <row r="156" spans="1:51" s="13" customFormat="1" ht="12">
      <c r="A156" s="140"/>
      <c r="B156" s="141"/>
      <c r="C156" s="140"/>
      <c r="D156" s="137" t="s">
        <v>225</v>
      </c>
      <c r="E156" s="142" t="s">
        <v>1</v>
      </c>
      <c r="F156" s="143" t="s">
        <v>2925</v>
      </c>
      <c r="G156" s="140"/>
      <c r="H156" s="144">
        <v>6.5</v>
      </c>
      <c r="I156" s="61"/>
      <c r="J156" s="140"/>
      <c r="K156" s="140"/>
      <c r="L156" s="194"/>
      <c r="M156" s="274"/>
      <c r="N156" s="274"/>
      <c r="O156" s="274"/>
      <c r="P156" s="274"/>
      <c r="Q156" s="274"/>
      <c r="R156" s="274"/>
      <c r="S156" s="274"/>
      <c r="T156" s="274"/>
      <c r="U156" s="274"/>
      <c r="V156" s="274"/>
      <c r="W156" s="275"/>
      <c r="AT156" s="60" t="s">
        <v>225</v>
      </c>
      <c r="AU156" s="60" t="s">
        <v>93</v>
      </c>
      <c r="AV156" s="13" t="s">
        <v>93</v>
      </c>
      <c r="AW156" s="13" t="s">
        <v>38</v>
      </c>
      <c r="AX156" s="13" t="s">
        <v>83</v>
      </c>
      <c r="AY156" s="60" t="s">
        <v>216</v>
      </c>
    </row>
    <row r="157" spans="1:51" s="13" customFormat="1" ht="12">
      <c r="A157" s="140"/>
      <c r="B157" s="141"/>
      <c r="C157" s="140"/>
      <c r="D157" s="137" t="s">
        <v>225</v>
      </c>
      <c r="E157" s="142" t="s">
        <v>1</v>
      </c>
      <c r="F157" s="143" t="s">
        <v>2926</v>
      </c>
      <c r="G157" s="140"/>
      <c r="H157" s="144">
        <v>4.2</v>
      </c>
      <c r="I157" s="61"/>
      <c r="J157" s="140"/>
      <c r="K157" s="140"/>
      <c r="L157" s="194"/>
      <c r="M157" s="274"/>
      <c r="N157" s="274"/>
      <c r="O157" s="274"/>
      <c r="P157" s="274"/>
      <c r="Q157" s="274"/>
      <c r="R157" s="274"/>
      <c r="S157" s="274"/>
      <c r="T157" s="274"/>
      <c r="U157" s="274"/>
      <c r="V157" s="274"/>
      <c r="W157" s="275"/>
      <c r="AT157" s="60" t="s">
        <v>225</v>
      </c>
      <c r="AU157" s="60" t="s">
        <v>93</v>
      </c>
      <c r="AV157" s="13" t="s">
        <v>93</v>
      </c>
      <c r="AW157" s="13" t="s">
        <v>38</v>
      </c>
      <c r="AX157" s="13" t="s">
        <v>83</v>
      </c>
      <c r="AY157" s="60" t="s">
        <v>216</v>
      </c>
    </row>
    <row r="158" spans="1:51" s="13" customFormat="1" ht="12">
      <c r="A158" s="140"/>
      <c r="B158" s="141"/>
      <c r="C158" s="140"/>
      <c r="D158" s="137" t="s">
        <v>225</v>
      </c>
      <c r="E158" s="142" t="s">
        <v>1</v>
      </c>
      <c r="F158" s="143" t="s">
        <v>2927</v>
      </c>
      <c r="G158" s="140"/>
      <c r="H158" s="144">
        <v>5.2</v>
      </c>
      <c r="I158" s="61"/>
      <c r="J158" s="140"/>
      <c r="K158" s="140"/>
      <c r="L158" s="194"/>
      <c r="M158" s="274"/>
      <c r="N158" s="274"/>
      <c r="O158" s="274"/>
      <c r="P158" s="274"/>
      <c r="Q158" s="274"/>
      <c r="R158" s="274"/>
      <c r="S158" s="274"/>
      <c r="T158" s="274"/>
      <c r="U158" s="274"/>
      <c r="V158" s="274"/>
      <c r="W158" s="275"/>
      <c r="AT158" s="60" t="s">
        <v>225</v>
      </c>
      <c r="AU158" s="60" t="s">
        <v>93</v>
      </c>
      <c r="AV158" s="13" t="s">
        <v>93</v>
      </c>
      <c r="AW158" s="13" t="s">
        <v>38</v>
      </c>
      <c r="AX158" s="13" t="s">
        <v>83</v>
      </c>
      <c r="AY158" s="60" t="s">
        <v>216</v>
      </c>
    </row>
    <row r="159" spans="1:51" s="13" customFormat="1" ht="12">
      <c r="A159" s="140"/>
      <c r="B159" s="141"/>
      <c r="C159" s="140"/>
      <c r="D159" s="137" t="s">
        <v>225</v>
      </c>
      <c r="E159" s="142" t="s">
        <v>1</v>
      </c>
      <c r="F159" s="143" t="s">
        <v>2928</v>
      </c>
      <c r="G159" s="140"/>
      <c r="H159" s="144">
        <v>12.8</v>
      </c>
      <c r="I159" s="61"/>
      <c r="J159" s="140"/>
      <c r="K159" s="140"/>
      <c r="L159" s="19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5"/>
      <c r="AT159" s="60" t="s">
        <v>225</v>
      </c>
      <c r="AU159" s="60" t="s">
        <v>93</v>
      </c>
      <c r="AV159" s="13" t="s">
        <v>93</v>
      </c>
      <c r="AW159" s="13" t="s">
        <v>38</v>
      </c>
      <c r="AX159" s="13" t="s">
        <v>83</v>
      </c>
      <c r="AY159" s="60" t="s">
        <v>216</v>
      </c>
    </row>
    <row r="160" spans="1:51" s="13" customFormat="1" ht="12">
      <c r="A160" s="140"/>
      <c r="B160" s="141"/>
      <c r="C160" s="140"/>
      <c r="D160" s="137" t="s">
        <v>225</v>
      </c>
      <c r="E160" s="142" t="s">
        <v>1</v>
      </c>
      <c r="F160" s="143" t="s">
        <v>2929</v>
      </c>
      <c r="G160" s="140"/>
      <c r="H160" s="144">
        <v>3.5</v>
      </c>
      <c r="I160" s="61"/>
      <c r="J160" s="140"/>
      <c r="K160" s="140"/>
      <c r="L160" s="194"/>
      <c r="M160" s="274"/>
      <c r="N160" s="274"/>
      <c r="O160" s="274"/>
      <c r="P160" s="274"/>
      <c r="Q160" s="274"/>
      <c r="R160" s="274"/>
      <c r="S160" s="274"/>
      <c r="T160" s="274"/>
      <c r="U160" s="274"/>
      <c r="V160" s="274"/>
      <c r="W160" s="275"/>
      <c r="AT160" s="60" t="s">
        <v>225</v>
      </c>
      <c r="AU160" s="60" t="s">
        <v>93</v>
      </c>
      <c r="AV160" s="13" t="s">
        <v>93</v>
      </c>
      <c r="AW160" s="13" t="s">
        <v>38</v>
      </c>
      <c r="AX160" s="13" t="s">
        <v>83</v>
      </c>
      <c r="AY160" s="60" t="s">
        <v>216</v>
      </c>
    </row>
    <row r="161" spans="1:51" s="13" customFormat="1" ht="12">
      <c r="A161" s="140"/>
      <c r="B161" s="141"/>
      <c r="C161" s="140"/>
      <c r="D161" s="137" t="s">
        <v>225</v>
      </c>
      <c r="E161" s="142" t="s">
        <v>1</v>
      </c>
      <c r="F161" s="143" t="s">
        <v>2930</v>
      </c>
      <c r="G161" s="140"/>
      <c r="H161" s="144">
        <v>4.2</v>
      </c>
      <c r="I161" s="61"/>
      <c r="J161" s="140"/>
      <c r="K161" s="140"/>
      <c r="L161" s="194"/>
      <c r="M161" s="274"/>
      <c r="N161" s="274"/>
      <c r="O161" s="274"/>
      <c r="P161" s="274"/>
      <c r="Q161" s="274"/>
      <c r="R161" s="274"/>
      <c r="S161" s="274"/>
      <c r="T161" s="274"/>
      <c r="U161" s="274"/>
      <c r="V161" s="274"/>
      <c r="W161" s="275"/>
      <c r="AT161" s="60" t="s">
        <v>225</v>
      </c>
      <c r="AU161" s="60" t="s">
        <v>93</v>
      </c>
      <c r="AV161" s="13" t="s">
        <v>93</v>
      </c>
      <c r="AW161" s="13" t="s">
        <v>38</v>
      </c>
      <c r="AX161" s="13" t="s">
        <v>83</v>
      </c>
      <c r="AY161" s="60" t="s">
        <v>216</v>
      </c>
    </row>
    <row r="162" spans="1:51" s="13" customFormat="1" ht="12">
      <c r="A162" s="140"/>
      <c r="B162" s="141"/>
      <c r="C162" s="140"/>
      <c r="D162" s="137" t="s">
        <v>225</v>
      </c>
      <c r="E162" s="142" t="s">
        <v>1</v>
      </c>
      <c r="F162" s="143" t="s">
        <v>2931</v>
      </c>
      <c r="G162" s="140"/>
      <c r="H162" s="144">
        <v>22.5</v>
      </c>
      <c r="I162" s="61"/>
      <c r="J162" s="140"/>
      <c r="K162" s="140"/>
      <c r="L162" s="19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5"/>
      <c r="AT162" s="60" t="s">
        <v>225</v>
      </c>
      <c r="AU162" s="60" t="s">
        <v>93</v>
      </c>
      <c r="AV162" s="13" t="s">
        <v>93</v>
      </c>
      <c r="AW162" s="13" t="s">
        <v>38</v>
      </c>
      <c r="AX162" s="13" t="s">
        <v>83</v>
      </c>
      <c r="AY162" s="60" t="s">
        <v>216</v>
      </c>
    </row>
    <row r="163" spans="1:51" s="13" customFormat="1" ht="12">
      <c r="A163" s="140"/>
      <c r="B163" s="141"/>
      <c r="C163" s="140"/>
      <c r="D163" s="137" t="s">
        <v>225</v>
      </c>
      <c r="E163" s="142" t="s">
        <v>1</v>
      </c>
      <c r="F163" s="143" t="s">
        <v>2932</v>
      </c>
      <c r="G163" s="140"/>
      <c r="H163" s="144">
        <v>4.2</v>
      </c>
      <c r="I163" s="61"/>
      <c r="J163" s="140"/>
      <c r="K163" s="140"/>
      <c r="L163" s="194"/>
      <c r="M163" s="274"/>
      <c r="N163" s="274"/>
      <c r="O163" s="274"/>
      <c r="P163" s="274"/>
      <c r="Q163" s="274"/>
      <c r="R163" s="274"/>
      <c r="S163" s="274"/>
      <c r="T163" s="274"/>
      <c r="U163" s="274"/>
      <c r="V163" s="274"/>
      <c r="W163" s="275"/>
      <c r="AT163" s="60" t="s">
        <v>225</v>
      </c>
      <c r="AU163" s="60" t="s">
        <v>93</v>
      </c>
      <c r="AV163" s="13" t="s">
        <v>93</v>
      </c>
      <c r="AW163" s="13" t="s">
        <v>38</v>
      </c>
      <c r="AX163" s="13" t="s">
        <v>83</v>
      </c>
      <c r="AY163" s="60" t="s">
        <v>216</v>
      </c>
    </row>
    <row r="164" spans="1:51" s="14" customFormat="1" ht="12">
      <c r="A164" s="145"/>
      <c r="B164" s="146"/>
      <c r="C164" s="145"/>
      <c r="D164" s="137" t="s">
        <v>225</v>
      </c>
      <c r="E164" s="147" t="s">
        <v>1</v>
      </c>
      <c r="F164" s="148" t="s">
        <v>229</v>
      </c>
      <c r="G164" s="145"/>
      <c r="H164" s="149">
        <v>203.7</v>
      </c>
      <c r="I164" s="63"/>
      <c r="J164" s="145"/>
      <c r="K164" s="145"/>
      <c r="L164" s="200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277"/>
      <c r="AT164" s="62" t="s">
        <v>225</v>
      </c>
      <c r="AU164" s="62" t="s">
        <v>93</v>
      </c>
      <c r="AV164" s="14" t="s">
        <v>223</v>
      </c>
      <c r="AW164" s="14" t="s">
        <v>38</v>
      </c>
      <c r="AX164" s="14" t="s">
        <v>91</v>
      </c>
      <c r="AY164" s="62" t="s">
        <v>216</v>
      </c>
    </row>
    <row r="165" spans="1:65" s="2" customFormat="1" ht="16.5" customHeight="1">
      <c r="A165" s="83"/>
      <c r="B165" s="84"/>
      <c r="C165" s="130" t="s">
        <v>234</v>
      </c>
      <c r="D165" s="130" t="s">
        <v>218</v>
      </c>
      <c r="E165" s="131" t="s">
        <v>2933</v>
      </c>
      <c r="F165" s="132" t="s">
        <v>2934</v>
      </c>
      <c r="G165" s="133" t="s">
        <v>237</v>
      </c>
      <c r="H165" s="134">
        <v>98.1</v>
      </c>
      <c r="I165" s="57"/>
      <c r="J165" s="187">
        <f>ROUND(I165*H165,2)</f>
        <v>0</v>
      </c>
      <c r="K165" s="132" t="s">
        <v>222</v>
      </c>
      <c r="L165" s="188">
        <f aca="true" t="shared" si="0" ref="L165">J165</f>
        <v>0</v>
      </c>
      <c r="M165" s="272" t="s">
        <v>1</v>
      </c>
      <c r="N165" s="272" t="s">
        <v>48</v>
      </c>
      <c r="O165" s="272"/>
      <c r="P165" s="272">
        <f>O165*H165</f>
        <v>0</v>
      </c>
      <c r="Q165" s="272">
        <v>0.01188</v>
      </c>
      <c r="R165" s="272">
        <f>Q165*H165</f>
        <v>1.165428</v>
      </c>
      <c r="S165" s="272">
        <v>0</v>
      </c>
      <c r="T165" s="272">
        <f>S165*H165</f>
        <v>0</v>
      </c>
      <c r="U165" s="272"/>
      <c r="V165" s="272"/>
      <c r="W165" s="273"/>
      <c r="X165" s="26"/>
      <c r="Y165" s="26"/>
      <c r="Z165" s="26"/>
      <c r="AA165" s="26"/>
      <c r="AB165" s="26"/>
      <c r="AC165" s="26"/>
      <c r="AD165" s="26"/>
      <c r="AE165" s="26"/>
      <c r="AR165" s="58" t="s">
        <v>312</v>
      </c>
      <c r="AT165" s="58" t="s">
        <v>218</v>
      </c>
      <c r="AU165" s="58" t="s">
        <v>93</v>
      </c>
      <c r="AY165" s="18" t="s">
        <v>216</v>
      </c>
      <c r="BE165" s="59">
        <f>IF(N165="základní",J165,0)</f>
        <v>0</v>
      </c>
      <c r="BF165" s="59">
        <f>IF(N165="snížená",J165,0)</f>
        <v>0</v>
      </c>
      <c r="BG165" s="59">
        <f>IF(N165="zákl. přenesená",J165,0)</f>
        <v>0</v>
      </c>
      <c r="BH165" s="59">
        <f>IF(N165="sníž. přenesená",J165,0)</f>
        <v>0</v>
      </c>
      <c r="BI165" s="59">
        <f>IF(N165="nulová",J165,0)</f>
        <v>0</v>
      </c>
      <c r="BJ165" s="18" t="s">
        <v>91</v>
      </c>
      <c r="BK165" s="59">
        <f>ROUND(I165*H165,2)</f>
        <v>0</v>
      </c>
      <c r="BL165" s="18" t="s">
        <v>312</v>
      </c>
      <c r="BM165" s="58" t="s">
        <v>2935</v>
      </c>
    </row>
    <row r="166" spans="1:51" s="13" customFormat="1" ht="12">
      <c r="A166" s="140"/>
      <c r="B166" s="141"/>
      <c r="C166" s="140"/>
      <c r="D166" s="137" t="s">
        <v>225</v>
      </c>
      <c r="E166" s="142" t="s">
        <v>1</v>
      </c>
      <c r="F166" s="143" t="s">
        <v>2936</v>
      </c>
      <c r="G166" s="140"/>
      <c r="H166" s="144">
        <v>4</v>
      </c>
      <c r="I166" s="61"/>
      <c r="J166" s="140"/>
      <c r="K166" s="140"/>
      <c r="L166" s="19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4"/>
      <c r="W166" s="275"/>
      <c r="AT166" s="60" t="s">
        <v>225</v>
      </c>
      <c r="AU166" s="60" t="s">
        <v>93</v>
      </c>
      <c r="AV166" s="13" t="s">
        <v>93</v>
      </c>
      <c r="AW166" s="13" t="s">
        <v>38</v>
      </c>
      <c r="AX166" s="13" t="s">
        <v>83</v>
      </c>
      <c r="AY166" s="60" t="s">
        <v>216</v>
      </c>
    </row>
    <row r="167" spans="1:51" s="13" customFormat="1" ht="12">
      <c r="A167" s="140"/>
      <c r="B167" s="141"/>
      <c r="C167" s="140"/>
      <c r="D167" s="137" t="s">
        <v>225</v>
      </c>
      <c r="E167" s="142" t="s">
        <v>1</v>
      </c>
      <c r="F167" s="143" t="s">
        <v>2937</v>
      </c>
      <c r="G167" s="140"/>
      <c r="H167" s="144">
        <v>6.5</v>
      </c>
      <c r="I167" s="61"/>
      <c r="J167" s="140"/>
      <c r="K167" s="140"/>
      <c r="L167" s="19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5"/>
      <c r="AT167" s="60" t="s">
        <v>225</v>
      </c>
      <c r="AU167" s="60" t="s">
        <v>93</v>
      </c>
      <c r="AV167" s="13" t="s">
        <v>93</v>
      </c>
      <c r="AW167" s="13" t="s">
        <v>38</v>
      </c>
      <c r="AX167" s="13" t="s">
        <v>83</v>
      </c>
      <c r="AY167" s="60" t="s">
        <v>216</v>
      </c>
    </row>
    <row r="168" spans="1:51" s="13" customFormat="1" ht="12">
      <c r="A168" s="140"/>
      <c r="B168" s="141"/>
      <c r="C168" s="140"/>
      <c r="D168" s="137" t="s">
        <v>225</v>
      </c>
      <c r="E168" s="142" t="s">
        <v>1</v>
      </c>
      <c r="F168" s="143" t="s">
        <v>2938</v>
      </c>
      <c r="G168" s="140"/>
      <c r="H168" s="144">
        <v>7.5</v>
      </c>
      <c r="I168" s="61"/>
      <c r="J168" s="140"/>
      <c r="K168" s="140"/>
      <c r="L168" s="194"/>
      <c r="M168" s="274"/>
      <c r="N168" s="274"/>
      <c r="O168" s="274"/>
      <c r="P168" s="274"/>
      <c r="Q168" s="274"/>
      <c r="R168" s="274"/>
      <c r="S168" s="274"/>
      <c r="T168" s="274"/>
      <c r="U168" s="274"/>
      <c r="V168" s="274"/>
      <c r="W168" s="275"/>
      <c r="AT168" s="60" t="s">
        <v>225</v>
      </c>
      <c r="AU168" s="60" t="s">
        <v>93</v>
      </c>
      <c r="AV168" s="13" t="s">
        <v>93</v>
      </c>
      <c r="AW168" s="13" t="s">
        <v>38</v>
      </c>
      <c r="AX168" s="13" t="s">
        <v>83</v>
      </c>
      <c r="AY168" s="60" t="s">
        <v>216</v>
      </c>
    </row>
    <row r="169" spans="1:51" s="13" customFormat="1" ht="12">
      <c r="A169" s="140"/>
      <c r="B169" s="141"/>
      <c r="C169" s="140"/>
      <c r="D169" s="137" t="s">
        <v>225</v>
      </c>
      <c r="E169" s="142" t="s">
        <v>1</v>
      </c>
      <c r="F169" s="143" t="s">
        <v>2939</v>
      </c>
      <c r="G169" s="140"/>
      <c r="H169" s="144">
        <v>3.9</v>
      </c>
      <c r="I169" s="61"/>
      <c r="J169" s="140"/>
      <c r="K169" s="140"/>
      <c r="L169" s="194"/>
      <c r="M169" s="274"/>
      <c r="N169" s="274"/>
      <c r="O169" s="274"/>
      <c r="P169" s="274"/>
      <c r="Q169" s="274"/>
      <c r="R169" s="274"/>
      <c r="S169" s="274"/>
      <c r="T169" s="274"/>
      <c r="U169" s="274"/>
      <c r="V169" s="274"/>
      <c r="W169" s="275"/>
      <c r="AT169" s="60" t="s">
        <v>225</v>
      </c>
      <c r="AU169" s="60" t="s">
        <v>93</v>
      </c>
      <c r="AV169" s="13" t="s">
        <v>93</v>
      </c>
      <c r="AW169" s="13" t="s">
        <v>38</v>
      </c>
      <c r="AX169" s="13" t="s">
        <v>83</v>
      </c>
      <c r="AY169" s="60" t="s">
        <v>216</v>
      </c>
    </row>
    <row r="170" spans="1:51" s="13" customFormat="1" ht="12">
      <c r="A170" s="140"/>
      <c r="B170" s="141"/>
      <c r="C170" s="140"/>
      <c r="D170" s="137" t="s">
        <v>225</v>
      </c>
      <c r="E170" s="142" t="s">
        <v>1</v>
      </c>
      <c r="F170" s="143" t="s">
        <v>2940</v>
      </c>
      <c r="G170" s="140"/>
      <c r="H170" s="144">
        <v>4</v>
      </c>
      <c r="I170" s="61"/>
      <c r="J170" s="140"/>
      <c r="K170" s="140"/>
      <c r="L170" s="19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5"/>
      <c r="AT170" s="60" t="s">
        <v>225</v>
      </c>
      <c r="AU170" s="60" t="s">
        <v>93</v>
      </c>
      <c r="AV170" s="13" t="s">
        <v>93</v>
      </c>
      <c r="AW170" s="13" t="s">
        <v>38</v>
      </c>
      <c r="AX170" s="13" t="s">
        <v>83</v>
      </c>
      <c r="AY170" s="60" t="s">
        <v>216</v>
      </c>
    </row>
    <row r="171" spans="1:51" s="13" customFormat="1" ht="12">
      <c r="A171" s="140"/>
      <c r="B171" s="141"/>
      <c r="C171" s="140"/>
      <c r="D171" s="137" t="s">
        <v>225</v>
      </c>
      <c r="E171" s="142" t="s">
        <v>1</v>
      </c>
      <c r="F171" s="143" t="s">
        <v>2941</v>
      </c>
      <c r="G171" s="140"/>
      <c r="H171" s="144">
        <v>3.5</v>
      </c>
      <c r="I171" s="61"/>
      <c r="J171" s="140"/>
      <c r="K171" s="140"/>
      <c r="L171" s="194"/>
      <c r="M171" s="274"/>
      <c r="N171" s="274"/>
      <c r="O171" s="274"/>
      <c r="P171" s="274"/>
      <c r="Q171" s="274"/>
      <c r="R171" s="274"/>
      <c r="S171" s="274"/>
      <c r="T171" s="274"/>
      <c r="U171" s="274"/>
      <c r="V171" s="274"/>
      <c r="W171" s="275"/>
      <c r="AT171" s="60" t="s">
        <v>225</v>
      </c>
      <c r="AU171" s="60" t="s">
        <v>93</v>
      </c>
      <c r="AV171" s="13" t="s">
        <v>93</v>
      </c>
      <c r="AW171" s="13" t="s">
        <v>38</v>
      </c>
      <c r="AX171" s="13" t="s">
        <v>83</v>
      </c>
      <c r="AY171" s="60" t="s">
        <v>216</v>
      </c>
    </row>
    <row r="172" spans="1:51" s="13" customFormat="1" ht="12">
      <c r="A172" s="140"/>
      <c r="B172" s="141"/>
      <c r="C172" s="140"/>
      <c r="D172" s="137" t="s">
        <v>225</v>
      </c>
      <c r="E172" s="142" t="s">
        <v>1</v>
      </c>
      <c r="F172" s="143" t="s">
        <v>2942</v>
      </c>
      <c r="G172" s="140"/>
      <c r="H172" s="144">
        <v>3.2</v>
      </c>
      <c r="I172" s="61"/>
      <c r="J172" s="140"/>
      <c r="K172" s="140"/>
      <c r="L172" s="19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5"/>
      <c r="AT172" s="60" t="s">
        <v>225</v>
      </c>
      <c r="AU172" s="60" t="s">
        <v>93</v>
      </c>
      <c r="AV172" s="13" t="s">
        <v>93</v>
      </c>
      <c r="AW172" s="13" t="s">
        <v>38</v>
      </c>
      <c r="AX172" s="13" t="s">
        <v>83</v>
      </c>
      <c r="AY172" s="60" t="s">
        <v>216</v>
      </c>
    </row>
    <row r="173" spans="1:51" s="13" customFormat="1" ht="12">
      <c r="A173" s="140"/>
      <c r="B173" s="141"/>
      <c r="C173" s="140"/>
      <c r="D173" s="137" t="s">
        <v>225</v>
      </c>
      <c r="E173" s="142" t="s">
        <v>1</v>
      </c>
      <c r="F173" s="143" t="s">
        <v>2943</v>
      </c>
      <c r="G173" s="140"/>
      <c r="H173" s="144">
        <v>3.9</v>
      </c>
      <c r="I173" s="61"/>
      <c r="J173" s="140"/>
      <c r="K173" s="140"/>
      <c r="L173" s="194"/>
      <c r="M173" s="274"/>
      <c r="N173" s="274"/>
      <c r="O173" s="274"/>
      <c r="P173" s="274"/>
      <c r="Q173" s="274"/>
      <c r="R173" s="274"/>
      <c r="S173" s="274"/>
      <c r="T173" s="274"/>
      <c r="U173" s="274"/>
      <c r="V173" s="274"/>
      <c r="W173" s="275"/>
      <c r="AT173" s="60" t="s">
        <v>225</v>
      </c>
      <c r="AU173" s="60" t="s">
        <v>93</v>
      </c>
      <c r="AV173" s="13" t="s">
        <v>93</v>
      </c>
      <c r="AW173" s="13" t="s">
        <v>38</v>
      </c>
      <c r="AX173" s="13" t="s">
        <v>83</v>
      </c>
      <c r="AY173" s="60" t="s">
        <v>216</v>
      </c>
    </row>
    <row r="174" spans="1:51" s="13" customFormat="1" ht="12">
      <c r="A174" s="140"/>
      <c r="B174" s="141"/>
      <c r="C174" s="140"/>
      <c r="D174" s="137" t="s">
        <v>225</v>
      </c>
      <c r="E174" s="142" t="s">
        <v>1</v>
      </c>
      <c r="F174" s="143" t="s">
        <v>2944</v>
      </c>
      <c r="G174" s="140"/>
      <c r="H174" s="144">
        <v>4</v>
      </c>
      <c r="I174" s="61"/>
      <c r="J174" s="140"/>
      <c r="K174" s="140"/>
      <c r="L174" s="194"/>
      <c r="M174" s="274"/>
      <c r="N174" s="274"/>
      <c r="O174" s="274"/>
      <c r="P174" s="274"/>
      <c r="Q174" s="274"/>
      <c r="R174" s="274"/>
      <c r="S174" s="274"/>
      <c r="T174" s="274"/>
      <c r="U174" s="274"/>
      <c r="V174" s="274"/>
      <c r="W174" s="275"/>
      <c r="AT174" s="60" t="s">
        <v>225</v>
      </c>
      <c r="AU174" s="60" t="s">
        <v>93</v>
      </c>
      <c r="AV174" s="13" t="s">
        <v>93</v>
      </c>
      <c r="AW174" s="13" t="s">
        <v>38</v>
      </c>
      <c r="AX174" s="13" t="s">
        <v>83</v>
      </c>
      <c r="AY174" s="60" t="s">
        <v>216</v>
      </c>
    </row>
    <row r="175" spans="1:51" s="13" customFormat="1" ht="12">
      <c r="A175" s="140"/>
      <c r="B175" s="141"/>
      <c r="C175" s="140"/>
      <c r="D175" s="137" t="s">
        <v>225</v>
      </c>
      <c r="E175" s="142" t="s">
        <v>1</v>
      </c>
      <c r="F175" s="143" t="s">
        <v>2945</v>
      </c>
      <c r="G175" s="140"/>
      <c r="H175" s="144">
        <v>3.5</v>
      </c>
      <c r="I175" s="61"/>
      <c r="J175" s="140"/>
      <c r="K175" s="140"/>
      <c r="L175" s="194"/>
      <c r="M175" s="274"/>
      <c r="N175" s="274"/>
      <c r="O175" s="274"/>
      <c r="P175" s="274"/>
      <c r="Q175" s="274"/>
      <c r="R175" s="274"/>
      <c r="S175" s="274"/>
      <c r="T175" s="274"/>
      <c r="U175" s="274"/>
      <c r="V175" s="274"/>
      <c r="W175" s="275"/>
      <c r="AT175" s="60" t="s">
        <v>225</v>
      </c>
      <c r="AU175" s="60" t="s">
        <v>93</v>
      </c>
      <c r="AV175" s="13" t="s">
        <v>93</v>
      </c>
      <c r="AW175" s="13" t="s">
        <v>38</v>
      </c>
      <c r="AX175" s="13" t="s">
        <v>83</v>
      </c>
      <c r="AY175" s="60" t="s">
        <v>216</v>
      </c>
    </row>
    <row r="176" spans="1:51" s="13" customFormat="1" ht="12">
      <c r="A176" s="140"/>
      <c r="B176" s="141"/>
      <c r="C176" s="140"/>
      <c r="D176" s="137" t="s">
        <v>225</v>
      </c>
      <c r="E176" s="142" t="s">
        <v>1</v>
      </c>
      <c r="F176" s="143" t="s">
        <v>2946</v>
      </c>
      <c r="G176" s="140"/>
      <c r="H176" s="144">
        <v>3.9</v>
      </c>
      <c r="I176" s="61"/>
      <c r="J176" s="140"/>
      <c r="K176" s="140"/>
      <c r="L176" s="194"/>
      <c r="M176" s="274"/>
      <c r="N176" s="274"/>
      <c r="O176" s="274"/>
      <c r="P176" s="274"/>
      <c r="Q176" s="274"/>
      <c r="R176" s="274"/>
      <c r="S176" s="274"/>
      <c r="T176" s="274"/>
      <c r="U176" s="274"/>
      <c r="V176" s="274"/>
      <c r="W176" s="275"/>
      <c r="AT176" s="60" t="s">
        <v>225</v>
      </c>
      <c r="AU176" s="60" t="s">
        <v>93</v>
      </c>
      <c r="AV176" s="13" t="s">
        <v>93</v>
      </c>
      <c r="AW176" s="13" t="s">
        <v>38</v>
      </c>
      <c r="AX176" s="13" t="s">
        <v>83</v>
      </c>
      <c r="AY176" s="60" t="s">
        <v>216</v>
      </c>
    </row>
    <row r="177" spans="1:51" s="13" customFormat="1" ht="12">
      <c r="A177" s="140"/>
      <c r="B177" s="141"/>
      <c r="C177" s="140"/>
      <c r="D177" s="137" t="s">
        <v>225</v>
      </c>
      <c r="E177" s="142" t="s">
        <v>1</v>
      </c>
      <c r="F177" s="143" t="s">
        <v>2947</v>
      </c>
      <c r="G177" s="140"/>
      <c r="H177" s="144">
        <v>3.5</v>
      </c>
      <c r="I177" s="61"/>
      <c r="J177" s="140"/>
      <c r="K177" s="140"/>
      <c r="L177" s="194"/>
      <c r="M177" s="274"/>
      <c r="N177" s="274"/>
      <c r="O177" s="274"/>
      <c r="P177" s="274"/>
      <c r="Q177" s="274"/>
      <c r="R177" s="274"/>
      <c r="S177" s="274"/>
      <c r="T177" s="274"/>
      <c r="U177" s="274"/>
      <c r="V177" s="274"/>
      <c r="W177" s="275"/>
      <c r="AT177" s="60" t="s">
        <v>225</v>
      </c>
      <c r="AU177" s="60" t="s">
        <v>93</v>
      </c>
      <c r="AV177" s="13" t="s">
        <v>93</v>
      </c>
      <c r="AW177" s="13" t="s">
        <v>38</v>
      </c>
      <c r="AX177" s="13" t="s">
        <v>83</v>
      </c>
      <c r="AY177" s="60" t="s">
        <v>216</v>
      </c>
    </row>
    <row r="178" spans="1:51" s="13" customFormat="1" ht="12">
      <c r="A178" s="140"/>
      <c r="B178" s="141"/>
      <c r="C178" s="140"/>
      <c r="D178" s="137" t="s">
        <v>225</v>
      </c>
      <c r="E178" s="142" t="s">
        <v>1</v>
      </c>
      <c r="F178" s="143" t="s">
        <v>2948</v>
      </c>
      <c r="G178" s="140"/>
      <c r="H178" s="144">
        <v>3.9</v>
      </c>
      <c r="I178" s="61"/>
      <c r="J178" s="140"/>
      <c r="K178" s="140"/>
      <c r="L178" s="19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5"/>
      <c r="AT178" s="60" t="s">
        <v>225</v>
      </c>
      <c r="AU178" s="60" t="s">
        <v>93</v>
      </c>
      <c r="AV178" s="13" t="s">
        <v>93</v>
      </c>
      <c r="AW178" s="13" t="s">
        <v>38</v>
      </c>
      <c r="AX178" s="13" t="s">
        <v>83</v>
      </c>
      <c r="AY178" s="60" t="s">
        <v>216</v>
      </c>
    </row>
    <row r="179" spans="1:51" s="13" customFormat="1" ht="12">
      <c r="A179" s="140"/>
      <c r="B179" s="141"/>
      <c r="C179" s="140"/>
      <c r="D179" s="137" t="s">
        <v>225</v>
      </c>
      <c r="E179" s="142" t="s">
        <v>1</v>
      </c>
      <c r="F179" s="143" t="s">
        <v>2949</v>
      </c>
      <c r="G179" s="140"/>
      <c r="H179" s="144">
        <v>3.5</v>
      </c>
      <c r="I179" s="61"/>
      <c r="J179" s="140"/>
      <c r="K179" s="140"/>
      <c r="L179" s="19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5"/>
      <c r="AT179" s="60" t="s">
        <v>225</v>
      </c>
      <c r="AU179" s="60" t="s">
        <v>93</v>
      </c>
      <c r="AV179" s="13" t="s">
        <v>93</v>
      </c>
      <c r="AW179" s="13" t="s">
        <v>38</v>
      </c>
      <c r="AX179" s="13" t="s">
        <v>83</v>
      </c>
      <c r="AY179" s="60" t="s">
        <v>216</v>
      </c>
    </row>
    <row r="180" spans="1:51" s="13" customFormat="1" ht="12">
      <c r="A180" s="140"/>
      <c r="B180" s="141"/>
      <c r="C180" s="140"/>
      <c r="D180" s="137" t="s">
        <v>225</v>
      </c>
      <c r="E180" s="142" t="s">
        <v>1</v>
      </c>
      <c r="F180" s="143" t="s">
        <v>2950</v>
      </c>
      <c r="G180" s="140"/>
      <c r="H180" s="144">
        <v>4</v>
      </c>
      <c r="I180" s="61"/>
      <c r="J180" s="140"/>
      <c r="K180" s="140"/>
      <c r="L180" s="19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5"/>
      <c r="AT180" s="60" t="s">
        <v>225</v>
      </c>
      <c r="AU180" s="60" t="s">
        <v>93</v>
      </c>
      <c r="AV180" s="13" t="s">
        <v>93</v>
      </c>
      <c r="AW180" s="13" t="s">
        <v>38</v>
      </c>
      <c r="AX180" s="13" t="s">
        <v>83</v>
      </c>
      <c r="AY180" s="60" t="s">
        <v>216</v>
      </c>
    </row>
    <row r="181" spans="1:51" s="13" customFormat="1" ht="12">
      <c r="A181" s="140"/>
      <c r="B181" s="141"/>
      <c r="C181" s="140"/>
      <c r="D181" s="137" t="s">
        <v>225</v>
      </c>
      <c r="E181" s="142" t="s">
        <v>1</v>
      </c>
      <c r="F181" s="143" t="s">
        <v>2951</v>
      </c>
      <c r="G181" s="140"/>
      <c r="H181" s="144">
        <v>1</v>
      </c>
      <c r="I181" s="61"/>
      <c r="J181" s="140"/>
      <c r="K181" s="140"/>
      <c r="L181" s="19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5"/>
      <c r="AT181" s="60" t="s">
        <v>225</v>
      </c>
      <c r="AU181" s="60" t="s">
        <v>93</v>
      </c>
      <c r="AV181" s="13" t="s">
        <v>93</v>
      </c>
      <c r="AW181" s="13" t="s">
        <v>38</v>
      </c>
      <c r="AX181" s="13" t="s">
        <v>83</v>
      </c>
      <c r="AY181" s="60" t="s">
        <v>216</v>
      </c>
    </row>
    <row r="182" spans="1:51" s="13" customFormat="1" ht="12">
      <c r="A182" s="140"/>
      <c r="B182" s="141"/>
      <c r="C182" s="140"/>
      <c r="D182" s="137" t="s">
        <v>225</v>
      </c>
      <c r="E182" s="142" t="s">
        <v>1</v>
      </c>
      <c r="F182" s="143" t="s">
        <v>2952</v>
      </c>
      <c r="G182" s="140"/>
      <c r="H182" s="144">
        <v>3.9</v>
      </c>
      <c r="I182" s="61"/>
      <c r="J182" s="140"/>
      <c r="K182" s="140"/>
      <c r="L182" s="19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4"/>
      <c r="W182" s="275"/>
      <c r="AT182" s="60" t="s">
        <v>225</v>
      </c>
      <c r="AU182" s="60" t="s">
        <v>93</v>
      </c>
      <c r="AV182" s="13" t="s">
        <v>93</v>
      </c>
      <c r="AW182" s="13" t="s">
        <v>38</v>
      </c>
      <c r="AX182" s="13" t="s">
        <v>83</v>
      </c>
      <c r="AY182" s="60" t="s">
        <v>216</v>
      </c>
    </row>
    <row r="183" spans="1:51" s="13" customFormat="1" ht="12">
      <c r="A183" s="140"/>
      <c r="B183" s="141"/>
      <c r="C183" s="140"/>
      <c r="D183" s="137" t="s">
        <v>225</v>
      </c>
      <c r="E183" s="142" t="s">
        <v>1</v>
      </c>
      <c r="F183" s="143" t="s">
        <v>2953</v>
      </c>
      <c r="G183" s="140"/>
      <c r="H183" s="144">
        <v>26.5</v>
      </c>
      <c r="I183" s="61"/>
      <c r="J183" s="140"/>
      <c r="K183" s="140"/>
      <c r="L183" s="19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5"/>
      <c r="AT183" s="60" t="s">
        <v>225</v>
      </c>
      <c r="AU183" s="60" t="s">
        <v>93</v>
      </c>
      <c r="AV183" s="13" t="s">
        <v>93</v>
      </c>
      <c r="AW183" s="13" t="s">
        <v>38</v>
      </c>
      <c r="AX183" s="13" t="s">
        <v>83</v>
      </c>
      <c r="AY183" s="60" t="s">
        <v>216</v>
      </c>
    </row>
    <row r="184" spans="1:51" s="13" customFormat="1" ht="12">
      <c r="A184" s="140"/>
      <c r="B184" s="141"/>
      <c r="C184" s="140"/>
      <c r="D184" s="137" t="s">
        <v>225</v>
      </c>
      <c r="E184" s="142" t="s">
        <v>1</v>
      </c>
      <c r="F184" s="143" t="s">
        <v>2954</v>
      </c>
      <c r="G184" s="140"/>
      <c r="H184" s="144">
        <v>3.9</v>
      </c>
      <c r="I184" s="61"/>
      <c r="J184" s="140"/>
      <c r="K184" s="140"/>
      <c r="L184" s="194"/>
      <c r="M184" s="274"/>
      <c r="N184" s="274"/>
      <c r="O184" s="274"/>
      <c r="P184" s="274"/>
      <c r="Q184" s="274"/>
      <c r="R184" s="274"/>
      <c r="S184" s="274"/>
      <c r="T184" s="274"/>
      <c r="U184" s="274"/>
      <c r="V184" s="274"/>
      <c r="W184" s="275"/>
      <c r="AT184" s="60" t="s">
        <v>225</v>
      </c>
      <c r="AU184" s="60" t="s">
        <v>93</v>
      </c>
      <c r="AV184" s="13" t="s">
        <v>93</v>
      </c>
      <c r="AW184" s="13" t="s">
        <v>38</v>
      </c>
      <c r="AX184" s="13" t="s">
        <v>83</v>
      </c>
      <c r="AY184" s="60" t="s">
        <v>216</v>
      </c>
    </row>
    <row r="185" spans="1:51" s="14" customFormat="1" ht="12">
      <c r="A185" s="145"/>
      <c r="B185" s="146"/>
      <c r="C185" s="145"/>
      <c r="D185" s="137" t="s">
        <v>225</v>
      </c>
      <c r="E185" s="147" t="s">
        <v>1</v>
      </c>
      <c r="F185" s="148" t="s">
        <v>229</v>
      </c>
      <c r="G185" s="145"/>
      <c r="H185" s="149">
        <v>98.1</v>
      </c>
      <c r="I185" s="63"/>
      <c r="J185" s="145"/>
      <c r="K185" s="145"/>
      <c r="L185" s="200"/>
      <c r="M185" s="276"/>
      <c r="N185" s="276"/>
      <c r="O185" s="276"/>
      <c r="P185" s="276"/>
      <c r="Q185" s="276"/>
      <c r="R185" s="276"/>
      <c r="S185" s="276"/>
      <c r="T185" s="276"/>
      <c r="U185" s="276"/>
      <c r="V185" s="276"/>
      <c r="W185" s="277"/>
      <c r="AT185" s="62" t="s">
        <v>225</v>
      </c>
      <c r="AU185" s="62" t="s">
        <v>93</v>
      </c>
      <c r="AV185" s="14" t="s">
        <v>223</v>
      </c>
      <c r="AW185" s="14" t="s">
        <v>38</v>
      </c>
      <c r="AX185" s="14" t="s">
        <v>91</v>
      </c>
      <c r="AY185" s="62" t="s">
        <v>216</v>
      </c>
    </row>
    <row r="186" spans="1:65" s="2" customFormat="1" ht="16.5" customHeight="1">
      <c r="A186" s="83"/>
      <c r="B186" s="84"/>
      <c r="C186" s="130" t="s">
        <v>223</v>
      </c>
      <c r="D186" s="130" t="s">
        <v>218</v>
      </c>
      <c r="E186" s="131" t="s">
        <v>2955</v>
      </c>
      <c r="F186" s="132" t="s">
        <v>2956</v>
      </c>
      <c r="G186" s="133" t="s">
        <v>323</v>
      </c>
      <c r="H186" s="134">
        <v>23</v>
      </c>
      <c r="I186" s="57"/>
      <c r="J186" s="187">
        <f>ROUND(I186*H186,2)</f>
        <v>0</v>
      </c>
      <c r="K186" s="132" t="s">
        <v>222</v>
      </c>
      <c r="L186" s="188">
        <f>J186</f>
        <v>0</v>
      </c>
      <c r="M186" s="272" t="s">
        <v>1</v>
      </c>
      <c r="N186" s="272" t="s">
        <v>48</v>
      </c>
      <c r="O186" s="272"/>
      <c r="P186" s="272">
        <f>O186*H186</f>
        <v>0</v>
      </c>
      <c r="Q186" s="272">
        <v>0</v>
      </c>
      <c r="R186" s="272">
        <f>Q186*H186</f>
        <v>0</v>
      </c>
      <c r="S186" s="272">
        <v>0</v>
      </c>
      <c r="T186" s="272">
        <f>S186*H186</f>
        <v>0</v>
      </c>
      <c r="U186" s="272"/>
      <c r="V186" s="272"/>
      <c r="W186" s="273"/>
      <c r="X186" s="26"/>
      <c r="Y186" s="26"/>
      <c r="Z186" s="26"/>
      <c r="AA186" s="26"/>
      <c r="AB186" s="26"/>
      <c r="AC186" s="26"/>
      <c r="AD186" s="26"/>
      <c r="AE186" s="26"/>
      <c r="AR186" s="58" t="s">
        <v>312</v>
      </c>
      <c r="AT186" s="58" t="s">
        <v>218</v>
      </c>
      <c r="AU186" s="58" t="s">
        <v>93</v>
      </c>
      <c r="AY186" s="18" t="s">
        <v>216</v>
      </c>
      <c r="BE186" s="59">
        <f>IF(N186="základní",J186,0)</f>
        <v>0</v>
      </c>
      <c r="BF186" s="59">
        <f>IF(N186="snížená",J186,0)</f>
        <v>0</v>
      </c>
      <c r="BG186" s="59">
        <f>IF(N186="zákl. přenesená",J186,0)</f>
        <v>0</v>
      </c>
      <c r="BH186" s="59">
        <f>IF(N186="sníž. přenesená",J186,0)</f>
        <v>0</v>
      </c>
      <c r="BI186" s="59">
        <f>IF(N186="nulová",J186,0)</f>
        <v>0</v>
      </c>
      <c r="BJ186" s="18" t="s">
        <v>91</v>
      </c>
      <c r="BK186" s="59">
        <f>ROUND(I186*H186,2)</f>
        <v>0</v>
      </c>
      <c r="BL186" s="18" t="s">
        <v>312</v>
      </c>
      <c r="BM186" s="58" t="s">
        <v>2957</v>
      </c>
    </row>
    <row r="187" spans="1:51" s="13" customFormat="1" ht="12">
      <c r="A187" s="140"/>
      <c r="B187" s="141"/>
      <c r="C187" s="140"/>
      <c r="D187" s="137" t="s">
        <v>225</v>
      </c>
      <c r="E187" s="142" t="s">
        <v>1</v>
      </c>
      <c r="F187" s="143" t="s">
        <v>2958</v>
      </c>
      <c r="G187" s="140"/>
      <c r="H187" s="144">
        <v>1</v>
      </c>
      <c r="I187" s="61"/>
      <c r="J187" s="140"/>
      <c r="K187" s="140"/>
      <c r="L187" s="194"/>
      <c r="M187" s="274"/>
      <c r="N187" s="274"/>
      <c r="O187" s="274"/>
      <c r="P187" s="274"/>
      <c r="Q187" s="274"/>
      <c r="R187" s="274"/>
      <c r="S187" s="274"/>
      <c r="T187" s="274"/>
      <c r="U187" s="274"/>
      <c r="V187" s="274"/>
      <c r="W187" s="275"/>
      <c r="AT187" s="60" t="s">
        <v>225</v>
      </c>
      <c r="AU187" s="60" t="s">
        <v>93</v>
      </c>
      <c r="AV187" s="13" t="s">
        <v>93</v>
      </c>
      <c r="AW187" s="13" t="s">
        <v>38</v>
      </c>
      <c r="AX187" s="13" t="s">
        <v>83</v>
      </c>
      <c r="AY187" s="60" t="s">
        <v>216</v>
      </c>
    </row>
    <row r="188" spans="1:51" s="13" customFormat="1" ht="12">
      <c r="A188" s="140"/>
      <c r="B188" s="141"/>
      <c r="C188" s="140"/>
      <c r="D188" s="137" t="s">
        <v>225</v>
      </c>
      <c r="E188" s="142" t="s">
        <v>1</v>
      </c>
      <c r="F188" s="143" t="s">
        <v>2959</v>
      </c>
      <c r="G188" s="140"/>
      <c r="H188" s="144">
        <v>4</v>
      </c>
      <c r="I188" s="61"/>
      <c r="J188" s="140"/>
      <c r="K188" s="140"/>
      <c r="L188" s="194"/>
      <c r="M188" s="274"/>
      <c r="N188" s="274"/>
      <c r="O188" s="274"/>
      <c r="P188" s="274"/>
      <c r="Q188" s="274"/>
      <c r="R188" s="274"/>
      <c r="S188" s="274"/>
      <c r="T188" s="274"/>
      <c r="U188" s="274"/>
      <c r="V188" s="274"/>
      <c r="W188" s="275"/>
      <c r="AT188" s="60" t="s">
        <v>225</v>
      </c>
      <c r="AU188" s="60" t="s">
        <v>93</v>
      </c>
      <c r="AV188" s="13" t="s">
        <v>93</v>
      </c>
      <c r="AW188" s="13" t="s">
        <v>38</v>
      </c>
      <c r="AX188" s="13" t="s">
        <v>83</v>
      </c>
      <c r="AY188" s="60" t="s">
        <v>216</v>
      </c>
    </row>
    <row r="189" spans="1:51" s="13" customFormat="1" ht="12">
      <c r="A189" s="140"/>
      <c r="B189" s="141"/>
      <c r="C189" s="140"/>
      <c r="D189" s="137" t="s">
        <v>225</v>
      </c>
      <c r="E189" s="142" t="s">
        <v>1</v>
      </c>
      <c r="F189" s="143" t="s">
        <v>2960</v>
      </c>
      <c r="G189" s="140"/>
      <c r="H189" s="144">
        <v>1</v>
      </c>
      <c r="I189" s="61"/>
      <c r="J189" s="140"/>
      <c r="K189" s="140"/>
      <c r="L189" s="19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5"/>
      <c r="AT189" s="60" t="s">
        <v>225</v>
      </c>
      <c r="AU189" s="60" t="s">
        <v>93</v>
      </c>
      <c r="AV189" s="13" t="s">
        <v>93</v>
      </c>
      <c r="AW189" s="13" t="s">
        <v>38</v>
      </c>
      <c r="AX189" s="13" t="s">
        <v>83</v>
      </c>
      <c r="AY189" s="60" t="s">
        <v>216</v>
      </c>
    </row>
    <row r="190" spans="1:51" s="13" customFormat="1" ht="12">
      <c r="A190" s="140"/>
      <c r="B190" s="141"/>
      <c r="C190" s="140"/>
      <c r="D190" s="137" t="s">
        <v>225</v>
      </c>
      <c r="E190" s="142" t="s">
        <v>1</v>
      </c>
      <c r="F190" s="143" t="s">
        <v>2961</v>
      </c>
      <c r="G190" s="140"/>
      <c r="H190" s="144">
        <v>1</v>
      </c>
      <c r="I190" s="61"/>
      <c r="J190" s="140"/>
      <c r="K190" s="140"/>
      <c r="L190" s="194"/>
      <c r="M190" s="274"/>
      <c r="N190" s="274"/>
      <c r="O190" s="274"/>
      <c r="P190" s="274"/>
      <c r="Q190" s="274"/>
      <c r="R190" s="274"/>
      <c r="S190" s="274"/>
      <c r="T190" s="274"/>
      <c r="U190" s="274"/>
      <c r="V190" s="274"/>
      <c r="W190" s="275"/>
      <c r="AT190" s="60" t="s">
        <v>225</v>
      </c>
      <c r="AU190" s="60" t="s">
        <v>93</v>
      </c>
      <c r="AV190" s="13" t="s">
        <v>93</v>
      </c>
      <c r="AW190" s="13" t="s">
        <v>38</v>
      </c>
      <c r="AX190" s="13" t="s">
        <v>83</v>
      </c>
      <c r="AY190" s="60" t="s">
        <v>216</v>
      </c>
    </row>
    <row r="191" spans="1:51" s="13" customFormat="1" ht="12">
      <c r="A191" s="140"/>
      <c r="B191" s="141"/>
      <c r="C191" s="140"/>
      <c r="D191" s="137" t="s">
        <v>225</v>
      </c>
      <c r="E191" s="142" t="s">
        <v>1</v>
      </c>
      <c r="F191" s="143" t="s">
        <v>2962</v>
      </c>
      <c r="G191" s="140"/>
      <c r="H191" s="144">
        <v>1</v>
      </c>
      <c r="I191" s="61"/>
      <c r="J191" s="140"/>
      <c r="K191" s="140"/>
      <c r="L191" s="194"/>
      <c r="M191" s="274"/>
      <c r="N191" s="274"/>
      <c r="O191" s="274"/>
      <c r="P191" s="274"/>
      <c r="Q191" s="274"/>
      <c r="R191" s="274"/>
      <c r="S191" s="274"/>
      <c r="T191" s="274"/>
      <c r="U191" s="274"/>
      <c r="V191" s="274"/>
      <c r="W191" s="275"/>
      <c r="AT191" s="60" t="s">
        <v>225</v>
      </c>
      <c r="AU191" s="60" t="s">
        <v>93</v>
      </c>
      <c r="AV191" s="13" t="s">
        <v>93</v>
      </c>
      <c r="AW191" s="13" t="s">
        <v>38</v>
      </c>
      <c r="AX191" s="13" t="s">
        <v>83</v>
      </c>
      <c r="AY191" s="60" t="s">
        <v>216</v>
      </c>
    </row>
    <row r="192" spans="1:51" s="13" customFormat="1" ht="12">
      <c r="A192" s="140"/>
      <c r="B192" s="141"/>
      <c r="C192" s="140"/>
      <c r="D192" s="137" t="s">
        <v>225</v>
      </c>
      <c r="E192" s="142" t="s">
        <v>1</v>
      </c>
      <c r="F192" s="143" t="s">
        <v>2963</v>
      </c>
      <c r="G192" s="140"/>
      <c r="H192" s="144">
        <v>1</v>
      </c>
      <c r="I192" s="61"/>
      <c r="J192" s="140"/>
      <c r="K192" s="140"/>
      <c r="L192" s="194"/>
      <c r="M192" s="274"/>
      <c r="N192" s="274"/>
      <c r="O192" s="274"/>
      <c r="P192" s="274"/>
      <c r="Q192" s="274"/>
      <c r="R192" s="274"/>
      <c r="S192" s="274"/>
      <c r="T192" s="274"/>
      <c r="U192" s="274"/>
      <c r="V192" s="274"/>
      <c r="W192" s="275"/>
      <c r="AT192" s="60" t="s">
        <v>225</v>
      </c>
      <c r="AU192" s="60" t="s">
        <v>93</v>
      </c>
      <c r="AV192" s="13" t="s">
        <v>93</v>
      </c>
      <c r="AW192" s="13" t="s">
        <v>38</v>
      </c>
      <c r="AX192" s="13" t="s">
        <v>83</v>
      </c>
      <c r="AY192" s="60" t="s">
        <v>216</v>
      </c>
    </row>
    <row r="193" spans="1:51" s="13" customFormat="1" ht="12">
      <c r="A193" s="140"/>
      <c r="B193" s="141"/>
      <c r="C193" s="140"/>
      <c r="D193" s="137" t="s">
        <v>225</v>
      </c>
      <c r="E193" s="142" t="s">
        <v>1</v>
      </c>
      <c r="F193" s="143" t="s">
        <v>2964</v>
      </c>
      <c r="G193" s="140"/>
      <c r="H193" s="144">
        <v>1</v>
      </c>
      <c r="I193" s="61"/>
      <c r="J193" s="140"/>
      <c r="K193" s="140"/>
      <c r="L193" s="19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5"/>
      <c r="AT193" s="60" t="s">
        <v>225</v>
      </c>
      <c r="AU193" s="60" t="s">
        <v>93</v>
      </c>
      <c r="AV193" s="13" t="s">
        <v>93</v>
      </c>
      <c r="AW193" s="13" t="s">
        <v>38</v>
      </c>
      <c r="AX193" s="13" t="s">
        <v>83</v>
      </c>
      <c r="AY193" s="60" t="s">
        <v>216</v>
      </c>
    </row>
    <row r="194" spans="1:51" s="13" customFormat="1" ht="12">
      <c r="A194" s="140"/>
      <c r="B194" s="141"/>
      <c r="C194" s="140"/>
      <c r="D194" s="137" t="s">
        <v>225</v>
      </c>
      <c r="E194" s="142" t="s">
        <v>1</v>
      </c>
      <c r="F194" s="143" t="s">
        <v>2965</v>
      </c>
      <c r="G194" s="140"/>
      <c r="H194" s="144">
        <v>1</v>
      </c>
      <c r="I194" s="61"/>
      <c r="J194" s="140"/>
      <c r="K194" s="140"/>
      <c r="L194" s="194"/>
      <c r="M194" s="274"/>
      <c r="N194" s="274"/>
      <c r="O194" s="274"/>
      <c r="P194" s="274"/>
      <c r="Q194" s="274"/>
      <c r="R194" s="274"/>
      <c r="S194" s="274"/>
      <c r="T194" s="274"/>
      <c r="U194" s="274"/>
      <c r="V194" s="274"/>
      <c r="W194" s="275"/>
      <c r="AT194" s="60" t="s">
        <v>225</v>
      </c>
      <c r="AU194" s="60" t="s">
        <v>93</v>
      </c>
      <c r="AV194" s="13" t="s">
        <v>93</v>
      </c>
      <c r="AW194" s="13" t="s">
        <v>38</v>
      </c>
      <c r="AX194" s="13" t="s">
        <v>83</v>
      </c>
      <c r="AY194" s="60" t="s">
        <v>216</v>
      </c>
    </row>
    <row r="195" spans="1:51" s="13" customFormat="1" ht="12">
      <c r="A195" s="140"/>
      <c r="B195" s="141"/>
      <c r="C195" s="140"/>
      <c r="D195" s="137" t="s">
        <v>225</v>
      </c>
      <c r="E195" s="142" t="s">
        <v>1</v>
      </c>
      <c r="F195" s="143" t="s">
        <v>2966</v>
      </c>
      <c r="G195" s="140"/>
      <c r="H195" s="144">
        <v>1</v>
      </c>
      <c r="I195" s="61"/>
      <c r="J195" s="140"/>
      <c r="K195" s="140"/>
      <c r="L195" s="19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4"/>
      <c r="W195" s="275"/>
      <c r="AT195" s="60" t="s">
        <v>225</v>
      </c>
      <c r="AU195" s="60" t="s">
        <v>93</v>
      </c>
      <c r="AV195" s="13" t="s">
        <v>93</v>
      </c>
      <c r="AW195" s="13" t="s">
        <v>38</v>
      </c>
      <c r="AX195" s="13" t="s">
        <v>83</v>
      </c>
      <c r="AY195" s="60" t="s">
        <v>216</v>
      </c>
    </row>
    <row r="196" spans="1:51" s="13" customFormat="1" ht="12">
      <c r="A196" s="140"/>
      <c r="B196" s="141"/>
      <c r="C196" s="140"/>
      <c r="D196" s="137" t="s">
        <v>225</v>
      </c>
      <c r="E196" s="142" t="s">
        <v>1</v>
      </c>
      <c r="F196" s="143" t="s">
        <v>2967</v>
      </c>
      <c r="G196" s="140"/>
      <c r="H196" s="144">
        <v>1</v>
      </c>
      <c r="I196" s="61"/>
      <c r="J196" s="140"/>
      <c r="K196" s="140"/>
      <c r="L196" s="194"/>
      <c r="M196" s="274"/>
      <c r="N196" s="274"/>
      <c r="O196" s="274"/>
      <c r="P196" s="274"/>
      <c r="Q196" s="274"/>
      <c r="R196" s="274"/>
      <c r="S196" s="274"/>
      <c r="T196" s="274"/>
      <c r="U196" s="274"/>
      <c r="V196" s="274"/>
      <c r="W196" s="275"/>
      <c r="AT196" s="60" t="s">
        <v>225</v>
      </c>
      <c r="AU196" s="60" t="s">
        <v>93</v>
      </c>
      <c r="AV196" s="13" t="s">
        <v>93</v>
      </c>
      <c r="AW196" s="13" t="s">
        <v>38</v>
      </c>
      <c r="AX196" s="13" t="s">
        <v>83</v>
      </c>
      <c r="AY196" s="60" t="s">
        <v>216</v>
      </c>
    </row>
    <row r="197" spans="1:51" s="13" customFormat="1" ht="12">
      <c r="A197" s="140"/>
      <c r="B197" s="141"/>
      <c r="C197" s="140"/>
      <c r="D197" s="137" t="s">
        <v>225</v>
      </c>
      <c r="E197" s="142" t="s">
        <v>1</v>
      </c>
      <c r="F197" s="143" t="s">
        <v>2968</v>
      </c>
      <c r="G197" s="140"/>
      <c r="H197" s="144">
        <v>1</v>
      </c>
      <c r="I197" s="61"/>
      <c r="J197" s="140"/>
      <c r="K197" s="140"/>
      <c r="L197" s="194"/>
      <c r="M197" s="274"/>
      <c r="N197" s="274"/>
      <c r="O197" s="274"/>
      <c r="P197" s="274"/>
      <c r="Q197" s="274"/>
      <c r="R197" s="274"/>
      <c r="S197" s="274"/>
      <c r="T197" s="274"/>
      <c r="U197" s="274"/>
      <c r="V197" s="274"/>
      <c r="W197" s="275"/>
      <c r="AT197" s="60" t="s">
        <v>225</v>
      </c>
      <c r="AU197" s="60" t="s">
        <v>93</v>
      </c>
      <c r="AV197" s="13" t="s">
        <v>93</v>
      </c>
      <c r="AW197" s="13" t="s">
        <v>38</v>
      </c>
      <c r="AX197" s="13" t="s">
        <v>83</v>
      </c>
      <c r="AY197" s="60" t="s">
        <v>216</v>
      </c>
    </row>
    <row r="198" spans="1:51" s="13" customFormat="1" ht="12">
      <c r="A198" s="140"/>
      <c r="B198" s="141"/>
      <c r="C198" s="140"/>
      <c r="D198" s="137" t="s">
        <v>225</v>
      </c>
      <c r="E198" s="142" t="s">
        <v>1</v>
      </c>
      <c r="F198" s="143" t="s">
        <v>2969</v>
      </c>
      <c r="G198" s="140"/>
      <c r="H198" s="144">
        <v>1</v>
      </c>
      <c r="I198" s="61"/>
      <c r="J198" s="140"/>
      <c r="K198" s="140"/>
      <c r="L198" s="194"/>
      <c r="M198" s="274"/>
      <c r="N198" s="274"/>
      <c r="O198" s="274"/>
      <c r="P198" s="274"/>
      <c r="Q198" s="274"/>
      <c r="R198" s="274"/>
      <c r="S198" s="274"/>
      <c r="T198" s="274"/>
      <c r="U198" s="274"/>
      <c r="V198" s="274"/>
      <c r="W198" s="275"/>
      <c r="AT198" s="60" t="s">
        <v>225</v>
      </c>
      <c r="AU198" s="60" t="s">
        <v>93</v>
      </c>
      <c r="AV198" s="13" t="s">
        <v>93</v>
      </c>
      <c r="AW198" s="13" t="s">
        <v>38</v>
      </c>
      <c r="AX198" s="13" t="s">
        <v>83</v>
      </c>
      <c r="AY198" s="60" t="s">
        <v>216</v>
      </c>
    </row>
    <row r="199" spans="1:51" s="13" customFormat="1" ht="12">
      <c r="A199" s="140"/>
      <c r="B199" s="141"/>
      <c r="C199" s="140"/>
      <c r="D199" s="137" t="s">
        <v>225</v>
      </c>
      <c r="E199" s="142" t="s">
        <v>1</v>
      </c>
      <c r="F199" s="143" t="s">
        <v>2970</v>
      </c>
      <c r="G199" s="140"/>
      <c r="H199" s="144">
        <v>1</v>
      </c>
      <c r="I199" s="61"/>
      <c r="J199" s="140"/>
      <c r="K199" s="140"/>
      <c r="L199" s="194"/>
      <c r="M199" s="274"/>
      <c r="N199" s="274"/>
      <c r="O199" s="274"/>
      <c r="P199" s="274"/>
      <c r="Q199" s="274"/>
      <c r="R199" s="274"/>
      <c r="S199" s="274"/>
      <c r="T199" s="274"/>
      <c r="U199" s="274"/>
      <c r="V199" s="274"/>
      <c r="W199" s="275"/>
      <c r="AT199" s="60" t="s">
        <v>225</v>
      </c>
      <c r="AU199" s="60" t="s">
        <v>93</v>
      </c>
      <c r="AV199" s="13" t="s">
        <v>93</v>
      </c>
      <c r="AW199" s="13" t="s">
        <v>38</v>
      </c>
      <c r="AX199" s="13" t="s">
        <v>83</v>
      </c>
      <c r="AY199" s="60" t="s">
        <v>216</v>
      </c>
    </row>
    <row r="200" spans="1:51" s="13" customFormat="1" ht="12">
      <c r="A200" s="140"/>
      <c r="B200" s="141"/>
      <c r="C200" s="140"/>
      <c r="D200" s="137" t="s">
        <v>225</v>
      </c>
      <c r="E200" s="142" t="s">
        <v>1</v>
      </c>
      <c r="F200" s="143" t="s">
        <v>2971</v>
      </c>
      <c r="G200" s="140"/>
      <c r="H200" s="144">
        <v>1</v>
      </c>
      <c r="I200" s="61"/>
      <c r="J200" s="140"/>
      <c r="K200" s="140"/>
      <c r="L200" s="194"/>
      <c r="M200" s="274"/>
      <c r="N200" s="274"/>
      <c r="O200" s="274"/>
      <c r="P200" s="274"/>
      <c r="Q200" s="274"/>
      <c r="R200" s="274"/>
      <c r="S200" s="274"/>
      <c r="T200" s="274"/>
      <c r="U200" s="274"/>
      <c r="V200" s="274"/>
      <c r="W200" s="275"/>
      <c r="AT200" s="60" t="s">
        <v>225</v>
      </c>
      <c r="AU200" s="60" t="s">
        <v>93</v>
      </c>
      <c r="AV200" s="13" t="s">
        <v>93</v>
      </c>
      <c r="AW200" s="13" t="s">
        <v>38</v>
      </c>
      <c r="AX200" s="13" t="s">
        <v>83</v>
      </c>
      <c r="AY200" s="60" t="s">
        <v>216</v>
      </c>
    </row>
    <row r="201" spans="1:51" s="13" customFormat="1" ht="12">
      <c r="A201" s="140"/>
      <c r="B201" s="141"/>
      <c r="C201" s="140"/>
      <c r="D201" s="137" t="s">
        <v>225</v>
      </c>
      <c r="E201" s="142" t="s">
        <v>1</v>
      </c>
      <c r="F201" s="143" t="s">
        <v>2972</v>
      </c>
      <c r="G201" s="140"/>
      <c r="H201" s="144">
        <v>1</v>
      </c>
      <c r="I201" s="61"/>
      <c r="J201" s="140"/>
      <c r="K201" s="140"/>
      <c r="L201" s="194"/>
      <c r="M201" s="274"/>
      <c r="N201" s="274"/>
      <c r="O201" s="274"/>
      <c r="P201" s="274"/>
      <c r="Q201" s="274"/>
      <c r="R201" s="274"/>
      <c r="S201" s="274"/>
      <c r="T201" s="274"/>
      <c r="U201" s="274"/>
      <c r="V201" s="274"/>
      <c r="W201" s="275"/>
      <c r="AT201" s="60" t="s">
        <v>225</v>
      </c>
      <c r="AU201" s="60" t="s">
        <v>93</v>
      </c>
      <c r="AV201" s="13" t="s">
        <v>93</v>
      </c>
      <c r="AW201" s="13" t="s">
        <v>38</v>
      </c>
      <c r="AX201" s="13" t="s">
        <v>83</v>
      </c>
      <c r="AY201" s="60" t="s">
        <v>216</v>
      </c>
    </row>
    <row r="202" spans="1:51" s="13" customFormat="1" ht="12">
      <c r="A202" s="140"/>
      <c r="B202" s="141"/>
      <c r="C202" s="140"/>
      <c r="D202" s="137" t="s">
        <v>225</v>
      </c>
      <c r="E202" s="142" t="s">
        <v>1</v>
      </c>
      <c r="F202" s="143" t="s">
        <v>2951</v>
      </c>
      <c r="G202" s="140"/>
      <c r="H202" s="144">
        <v>1</v>
      </c>
      <c r="I202" s="61"/>
      <c r="J202" s="140"/>
      <c r="K202" s="140"/>
      <c r="L202" s="194"/>
      <c r="M202" s="274"/>
      <c r="N202" s="274"/>
      <c r="O202" s="274"/>
      <c r="P202" s="274"/>
      <c r="Q202" s="274"/>
      <c r="R202" s="274"/>
      <c r="S202" s="274"/>
      <c r="T202" s="274"/>
      <c r="U202" s="274"/>
      <c r="V202" s="274"/>
      <c r="W202" s="275"/>
      <c r="AT202" s="60" t="s">
        <v>225</v>
      </c>
      <c r="AU202" s="60" t="s">
        <v>93</v>
      </c>
      <c r="AV202" s="13" t="s">
        <v>93</v>
      </c>
      <c r="AW202" s="13" t="s">
        <v>38</v>
      </c>
      <c r="AX202" s="13" t="s">
        <v>83</v>
      </c>
      <c r="AY202" s="60" t="s">
        <v>216</v>
      </c>
    </row>
    <row r="203" spans="1:51" s="13" customFormat="1" ht="12">
      <c r="A203" s="140"/>
      <c r="B203" s="141"/>
      <c r="C203" s="140"/>
      <c r="D203" s="137" t="s">
        <v>225</v>
      </c>
      <c r="E203" s="142" t="s">
        <v>1</v>
      </c>
      <c r="F203" s="143" t="s">
        <v>2973</v>
      </c>
      <c r="G203" s="140"/>
      <c r="H203" s="144">
        <v>1</v>
      </c>
      <c r="I203" s="61"/>
      <c r="J203" s="140"/>
      <c r="K203" s="140"/>
      <c r="L203" s="194"/>
      <c r="M203" s="274"/>
      <c r="N203" s="274"/>
      <c r="O203" s="274"/>
      <c r="P203" s="274"/>
      <c r="Q203" s="274"/>
      <c r="R203" s="274"/>
      <c r="S203" s="274"/>
      <c r="T203" s="274"/>
      <c r="U203" s="274"/>
      <c r="V203" s="274"/>
      <c r="W203" s="275"/>
      <c r="AT203" s="60" t="s">
        <v>225</v>
      </c>
      <c r="AU203" s="60" t="s">
        <v>93</v>
      </c>
      <c r="AV203" s="13" t="s">
        <v>93</v>
      </c>
      <c r="AW203" s="13" t="s">
        <v>38</v>
      </c>
      <c r="AX203" s="13" t="s">
        <v>83</v>
      </c>
      <c r="AY203" s="60" t="s">
        <v>216</v>
      </c>
    </row>
    <row r="204" spans="1:51" s="13" customFormat="1" ht="12">
      <c r="A204" s="140"/>
      <c r="B204" s="141"/>
      <c r="C204" s="140"/>
      <c r="D204" s="137" t="s">
        <v>225</v>
      </c>
      <c r="E204" s="142" t="s">
        <v>1</v>
      </c>
      <c r="F204" s="143" t="s">
        <v>2974</v>
      </c>
      <c r="G204" s="140"/>
      <c r="H204" s="144">
        <v>2</v>
      </c>
      <c r="I204" s="61"/>
      <c r="J204" s="140"/>
      <c r="K204" s="140"/>
      <c r="L204" s="194"/>
      <c r="M204" s="274"/>
      <c r="N204" s="274"/>
      <c r="O204" s="274"/>
      <c r="P204" s="274"/>
      <c r="Q204" s="274"/>
      <c r="R204" s="274"/>
      <c r="S204" s="274"/>
      <c r="T204" s="274"/>
      <c r="U204" s="274"/>
      <c r="V204" s="274"/>
      <c r="W204" s="275"/>
      <c r="AT204" s="60" t="s">
        <v>225</v>
      </c>
      <c r="AU204" s="60" t="s">
        <v>93</v>
      </c>
      <c r="AV204" s="13" t="s">
        <v>93</v>
      </c>
      <c r="AW204" s="13" t="s">
        <v>38</v>
      </c>
      <c r="AX204" s="13" t="s">
        <v>83</v>
      </c>
      <c r="AY204" s="60" t="s">
        <v>216</v>
      </c>
    </row>
    <row r="205" spans="1:51" s="13" customFormat="1" ht="12">
      <c r="A205" s="140"/>
      <c r="B205" s="141"/>
      <c r="C205" s="140"/>
      <c r="D205" s="137" t="s">
        <v>225</v>
      </c>
      <c r="E205" s="142" t="s">
        <v>1</v>
      </c>
      <c r="F205" s="143" t="s">
        <v>2975</v>
      </c>
      <c r="G205" s="140"/>
      <c r="H205" s="144">
        <v>1</v>
      </c>
      <c r="I205" s="61"/>
      <c r="J205" s="140"/>
      <c r="K205" s="140"/>
      <c r="L205" s="194"/>
      <c r="M205" s="274"/>
      <c r="N205" s="274"/>
      <c r="O205" s="274"/>
      <c r="P205" s="274"/>
      <c r="Q205" s="274"/>
      <c r="R205" s="274"/>
      <c r="S205" s="274"/>
      <c r="T205" s="274"/>
      <c r="U205" s="274"/>
      <c r="V205" s="274"/>
      <c r="W205" s="275"/>
      <c r="AT205" s="60" t="s">
        <v>225</v>
      </c>
      <c r="AU205" s="60" t="s">
        <v>93</v>
      </c>
      <c r="AV205" s="13" t="s">
        <v>93</v>
      </c>
      <c r="AW205" s="13" t="s">
        <v>38</v>
      </c>
      <c r="AX205" s="13" t="s">
        <v>83</v>
      </c>
      <c r="AY205" s="60" t="s">
        <v>216</v>
      </c>
    </row>
    <row r="206" spans="1:51" s="14" customFormat="1" ht="12">
      <c r="A206" s="145"/>
      <c r="B206" s="146"/>
      <c r="C206" s="145"/>
      <c r="D206" s="137" t="s">
        <v>225</v>
      </c>
      <c r="E206" s="147" t="s">
        <v>1</v>
      </c>
      <c r="F206" s="148" t="s">
        <v>229</v>
      </c>
      <c r="G206" s="145"/>
      <c r="H206" s="149">
        <v>23</v>
      </c>
      <c r="I206" s="63"/>
      <c r="J206" s="145"/>
      <c r="K206" s="145"/>
      <c r="L206" s="200"/>
      <c r="M206" s="276"/>
      <c r="N206" s="276"/>
      <c r="O206" s="276"/>
      <c r="P206" s="276"/>
      <c r="Q206" s="276"/>
      <c r="R206" s="276"/>
      <c r="S206" s="276"/>
      <c r="T206" s="276"/>
      <c r="U206" s="276"/>
      <c r="V206" s="276"/>
      <c r="W206" s="277"/>
      <c r="AT206" s="62" t="s">
        <v>225</v>
      </c>
      <c r="AU206" s="62" t="s">
        <v>93</v>
      </c>
      <c r="AV206" s="14" t="s">
        <v>223</v>
      </c>
      <c r="AW206" s="14" t="s">
        <v>38</v>
      </c>
      <c r="AX206" s="14" t="s">
        <v>91</v>
      </c>
      <c r="AY206" s="62" t="s">
        <v>216</v>
      </c>
    </row>
    <row r="207" spans="1:65" s="2" customFormat="1" ht="16.5" customHeight="1">
      <c r="A207" s="83"/>
      <c r="B207" s="84"/>
      <c r="C207" s="130" t="s">
        <v>247</v>
      </c>
      <c r="D207" s="130" t="s">
        <v>218</v>
      </c>
      <c r="E207" s="131" t="s">
        <v>2976</v>
      </c>
      <c r="F207" s="132" t="s">
        <v>2977</v>
      </c>
      <c r="G207" s="133" t="s">
        <v>323</v>
      </c>
      <c r="H207" s="134">
        <v>2</v>
      </c>
      <c r="I207" s="57"/>
      <c r="J207" s="187">
        <f>ROUND(I207*H207,2)</f>
        <v>0</v>
      </c>
      <c r="K207" s="132" t="s">
        <v>222</v>
      </c>
      <c r="L207" s="188">
        <f>J207</f>
        <v>0</v>
      </c>
      <c r="M207" s="272" t="s">
        <v>1</v>
      </c>
      <c r="N207" s="272" t="s">
        <v>48</v>
      </c>
      <c r="O207" s="272"/>
      <c r="P207" s="272">
        <f>O207*H207</f>
        <v>0</v>
      </c>
      <c r="Q207" s="272">
        <v>0</v>
      </c>
      <c r="R207" s="272">
        <f>Q207*H207</f>
        <v>0</v>
      </c>
      <c r="S207" s="272">
        <v>0.00086</v>
      </c>
      <c r="T207" s="272">
        <f>S207*H207</f>
        <v>0.00172</v>
      </c>
      <c r="U207" s="272"/>
      <c r="V207" s="272"/>
      <c r="W207" s="273"/>
      <c r="X207" s="26"/>
      <c r="Y207" s="26"/>
      <c r="Z207" s="26"/>
      <c r="AA207" s="26"/>
      <c r="AB207" s="26"/>
      <c r="AC207" s="26"/>
      <c r="AD207" s="26"/>
      <c r="AE207" s="26"/>
      <c r="AR207" s="58" t="s">
        <v>312</v>
      </c>
      <c r="AT207" s="58" t="s">
        <v>218</v>
      </c>
      <c r="AU207" s="58" t="s">
        <v>93</v>
      </c>
      <c r="AY207" s="18" t="s">
        <v>216</v>
      </c>
      <c r="BE207" s="59">
        <f>IF(N207="základní",J207,0)</f>
        <v>0</v>
      </c>
      <c r="BF207" s="59">
        <f>IF(N207="snížená",J207,0)</f>
        <v>0</v>
      </c>
      <c r="BG207" s="59">
        <f>IF(N207="zákl. přenesená",J207,0)</f>
        <v>0</v>
      </c>
      <c r="BH207" s="59">
        <f>IF(N207="sníž. přenesená",J207,0)</f>
        <v>0</v>
      </c>
      <c r="BI207" s="59">
        <f>IF(N207="nulová",J207,0)</f>
        <v>0</v>
      </c>
      <c r="BJ207" s="18" t="s">
        <v>91</v>
      </c>
      <c r="BK207" s="59">
        <f>ROUND(I207*H207,2)</f>
        <v>0</v>
      </c>
      <c r="BL207" s="18" t="s">
        <v>312</v>
      </c>
      <c r="BM207" s="58" t="s">
        <v>2978</v>
      </c>
    </row>
    <row r="208" spans="1:51" s="13" customFormat="1" ht="12">
      <c r="A208" s="140"/>
      <c r="B208" s="141"/>
      <c r="C208" s="140"/>
      <c r="D208" s="137" t="s">
        <v>225</v>
      </c>
      <c r="E208" s="142" t="s">
        <v>1</v>
      </c>
      <c r="F208" s="143" t="s">
        <v>2979</v>
      </c>
      <c r="G208" s="140"/>
      <c r="H208" s="144">
        <v>2</v>
      </c>
      <c r="I208" s="61"/>
      <c r="J208" s="140"/>
      <c r="K208" s="140"/>
      <c r="L208" s="194"/>
      <c r="M208" s="274"/>
      <c r="N208" s="274"/>
      <c r="O208" s="274"/>
      <c r="P208" s="274"/>
      <c r="Q208" s="274"/>
      <c r="R208" s="274"/>
      <c r="S208" s="274"/>
      <c r="T208" s="274"/>
      <c r="U208" s="274"/>
      <c r="V208" s="274"/>
      <c r="W208" s="275"/>
      <c r="AT208" s="60" t="s">
        <v>225</v>
      </c>
      <c r="AU208" s="60" t="s">
        <v>93</v>
      </c>
      <c r="AV208" s="13" t="s">
        <v>93</v>
      </c>
      <c r="AW208" s="13" t="s">
        <v>38</v>
      </c>
      <c r="AX208" s="13" t="s">
        <v>83</v>
      </c>
      <c r="AY208" s="60" t="s">
        <v>216</v>
      </c>
    </row>
    <row r="209" spans="1:51" s="14" customFormat="1" ht="12">
      <c r="A209" s="145"/>
      <c r="B209" s="146"/>
      <c r="C209" s="145"/>
      <c r="D209" s="137" t="s">
        <v>225</v>
      </c>
      <c r="E209" s="147" t="s">
        <v>1</v>
      </c>
      <c r="F209" s="148" t="s">
        <v>229</v>
      </c>
      <c r="G209" s="145"/>
      <c r="H209" s="149">
        <v>2</v>
      </c>
      <c r="I209" s="63"/>
      <c r="J209" s="145"/>
      <c r="K209" s="145"/>
      <c r="L209" s="200"/>
      <c r="M209" s="276"/>
      <c r="N209" s="276"/>
      <c r="O209" s="276"/>
      <c r="P209" s="276"/>
      <c r="Q209" s="276"/>
      <c r="R209" s="276"/>
      <c r="S209" s="276"/>
      <c r="T209" s="276"/>
      <c r="U209" s="276"/>
      <c r="V209" s="276"/>
      <c r="W209" s="277"/>
      <c r="AT209" s="62" t="s">
        <v>225</v>
      </c>
      <c r="AU209" s="62" t="s">
        <v>93</v>
      </c>
      <c r="AV209" s="14" t="s">
        <v>223</v>
      </c>
      <c r="AW209" s="14" t="s">
        <v>38</v>
      </c>
      <c r="AX209" s="14" t="s">
        <v>91</v>
      </c>
      <c r="AY209" s="62" t="s">
        <v>216</v>
      </c>
    </row>
    <row r="210" spans="1:65" s="2" customFormat="1" ht="21.75" customHeight="1">
      <c r="A210" s="83"/>
      <c r="B210" s="84"/>
      <c r="C210" s="130" t="s">
        <v>252</v>
      </c>
      <c r="D210" s="130" t="s">
        <v>218</v>
      </c>
      <c r="E210" s="131" t="s">
        <v>2980</v>
      </c>
      <c r="F210" s="132" t="s">
        <v>2981</v>
      </c>
      <c r="G210" s="133" t="s">
        <v>323</v>
      </c>
      <c r="H210" s="134">
        <v>53</v>
      </c>
      <c r="I210" s="57"/>
      <c r="J210" s="187">
        <f>ROUND(I210*H210,2)</f>
        <v>0</v>
      </c>
      <c r="K210" s="132" t="s">
        <v>222</v>
      </c>
      <c r="L210" s="188">
        <f>J210</f>
        <v>0</v>
      </c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3"/>
      <c r="X210" s="26"/>
      <c r="Y210" s="26"/>
      <c r="Z210" s="26"/>
      <c r="AA210" s="26"/>
      <c r="AB210" s="26"/>
      <c r="AC210" s="26"/>
      <c r="AD210" s="26"/>
      <c r="AE210" s="26"/>
      <c r="AR210" s="58" t="s">
        <v>312</v>
      </c>
      <c r="AT210" s="58" t="s">
        <v>218</v>
      </c>
      <c r="AU210" s="58" t="s">
        <v>93</v>
      </c>
      <c r="AY210" s="18" t="s">
        <v>216</v>
      </c>
      <c r="BE210" s="59">
        <f>IF(N210="základní",J210,0)</f>
        <v>0</v>
      </c>
      <c r="BF210" s="59">
        <f>IF(N210="snížená",J210,0)</f>
        <v>0</v>
      </c>
      <c r="BG210" s="59">
        <f>IF(N210="zákl. přenesená",J210,0)</f>
        <v>0</v>
      </c>
      <c r="BH210" s="59">
        <f>IF(N210="sníž. přenesená",J210,0)</f>
        <v>0</v>
      </c>
      <c r="BI210" s="59">
        <f>IF(N210="nulová",J210,0)</f>
        <v>0</v>
      </c>
      <c r="BJ210" s="18" t="s">
        <v>91</v>
      </c>
      <c r="BK210" s="59">
        <f>ROUND(I210*H210,2)</f>
        <v>0</v>
      </c>
      <c r="BL210" s="18" t="s">
        <v>312</v>
      </c>
      <c r="BM210" s="58" t="s">
        <v>2982</v>
      </c>
    </row>
    <row r="211" spans="1:51" s="13" customFormat="1" ht="12">
      <c r="A211" s="140"/>
      <c r="B211" s="141"/>
      <c r="C211" s="140"/>
      <c r="D211" s="137" t="s">
        <v>225</v>
      </c>
      <c r="E211" s="142" t="s">
        <v>1</v>
      </c>
      <c r="F211" s="143" t="s">
        <v>2983</v>
      </c>
      <c r="G211" s="140"/>
      <c r="H211" s="144">
        <v>3</v>
      </c>
      <c r="I211" s="61"/>
      <c r="J211" s="140"/>
      <c r="K211" s="140"/>
      <c r="L211" s="194"/>
      <c r="M211" s="274"/>
      <c r="N211" s="274"/>
      <c r="O211" s="274"/>
      <c r="P211" s="274"/>
      <c r="Q211" s="274"/>
      <c r="R211" s="274"/>
      <c r="S211" s="274"/>
      <c r="T211" s="274"/>
      <c r="U211" s="274"/>
      <c r="V211" s="274"/>
      <c r="W211" s="275"/>
      <c r="AT211" s="60" t="s">
        <v>225</v>
      </c>
      <c r="AU211" s="60" t="s">
        <v>93</v>
      </c>
      <c r="AV211" s="13" t="s">
        <v>93</v>
      </c>
      <c r="AW211" s="13" t="s">
        <v>38</v>
      </c>
      <c r="AX211" s="13" t="s">
        <v>83</v>
      </c>
      <c r="AY211" s="60" t="s">
        <v>216</v>
      </c>
    </row>
    <row r="212" spans="1:51" s="13" customFormat="1" ht="12">
      <c r="A212" s="140"/>
      <c r="B212" s="141"/>
      <c r="C212" s="140"/>
      <c r="D212" s="137" t="s">
        <v>225</v>
      </c>
      <c r="E212" s="142" t="s">
        <v>1</v>
      </c>
      <c r="F212" s="143" t="s">
        <v>2984</v>
      </c>
      <c r="G212" s="140"/>
      <c r="H212" s="144">
        <v>5</v>
      </c>
      <c r="I212" s="61"/>
      <c r="J212" s="140"/>
      <c r="K212" s="140"/>
      <c r="L212" s="194"/>
      <c r="M212" s="274"/>
      <c r="N212" s="274"/>
      <c r="O212" s="274"/>
      <c r="P212" s="274"/>
      <c r="Q212" s="274"/>
      <c r="R212" s="274"/>
      <c r="S212" s="274"/>
      <c r="T212" s="274"/>
      <c r="U212" s="274"/>
      <c r="V212" s="274"/>
      <c r="W212" s="275"/>
      <c r="AT212" s="60" t="s">
        <v>225</v>
      </c>
      <c r="AU212" s="60" t="s">
        <v>93</v>
      </c>
      <c r="AV212" s="13" t="s">
        <v>93</v>
      </c>
      <c r="AW212" s="13" t="s">
        <v>38</v>
      </c>
      <c r="AX212" s="13" t="s">
        <v>83</v>
      </c>
      <c r="AY212" s="60" t="s">
        <v>216</v>
      </c>
    </row>
    <row r="213" spans="1:51" s="13" customFormat="1" ht="12">
      <c r="A213" s="140"/>
      <c r="B213" s="141"/>
      <c r="C213" s="140"/>
      <c r="D213" s="137" t="s">
        <v>225</v>
      </c>
      <c r="E213" s="142" t="s">
        <v>1</v>
      </c>
      <c r="F213" s="143" t="s">
        <v>2985</v>
      </c>
      <c r="G213" s="140"/>
      <c r="H213" s="144">
        <v>3</v>
      </c>
      <c r="I213" s="61"/>
      <c r="J213" s="140"/>
      <c r="K213" s="140"/>
      <c r="L213" s="194"/>
      <c r="M213" s="274"/>
      <c r="N213" s="274"/>
      <c r="O213" s="274"/>
      <c r="P213" s="274"/>
      <c r="Q213" s="274"/>
      <c r="R213" s="274"/>
      <c r="S213" s="274"/>
      <c r="T213" s="274"/>
      <c r="U213" s="274"/>
      <c r="V213" s="274"/>
      <c r="W213" s="275"/>
      <c r="AT213" s="60" t="s">
        <v>225</v>
      </c>
      <c r="AU213" s="60" t="s">
        <v>93</v>
      </c>
      <c r="AV213" s="13" t="s">
        <v>93</v>
      </c>
      <c r="AW213" s="13" t="s">
        <v>38</v>
      </c>
      <c r="AX213" s="13" t="s">
        <v>83</v>
      </c>
      <c r="AY213" s="60" t="s">
        <v>216</v>
      </c>
    </row>
    <row r="214" spans="1:51" s="13" customFormat="1" ht="12">
      <c r="A214" s="140"/>
      <c r="B214" s="141"/>
      <c r="C214" s="140"/>
      <c r="D214" s="137" t="s">
        <v>225</v>
      </c>
      <c r="E214" s="142" t="s">
        <v>1</v>
      </c>
      <c r="F214" s="143" t="s">
        <v>2986</v>
      </c>
      <c r="G214" s="140"/>
      <c r="H214" s="144">
        <v>2</v>
      </c>
      <c r="I214" s="61"/>
      <c r="J214" s="140"/>
      <c r="K214" s="140"/>
      <c r="L214" s="194"/>
      <c r="M214" s="274"/>
      <c r="N214" s="274"/>
      <c r="O214" s="274"/>
      <c r="P214" s="274"/>
      <c r="Q214" s="274"/>
      <c r="R214" s="274"/>
      <c r="S214" s="274"/>
      <c r="T214" s="274"/>
      <c r="U214" s="274"/>
      <c r="V214" s="274"/>
      <c r="W214" s="275"/>
      <c r="AT214" s="60" t="s">
        <v>225</v>
      </c>
      <c r="AU214" s="60" t="s">
        <v>93</v>
      </c>
      <c r="AV214" s="13" t="s">
        <v>93</v>
      </c>
      <c r="AW214" s="13" t="s">
        <v>38</v>
      </c>
      <c r="AX214" s="13" t="s">
        <v>83</v>
      </c>
      <c r="AY214" s="60" t="s">
        <v>216</v>
      </c>
    </row>
    <row r="215" spans="1:51" s="13" customFormat="1" ht="12">
      <c r="A215" s="140"/>
      <c r="B215" s="141"/>
      <c r="C215" s="140"/>
      <c r="D215" s="137" t="s">
        <v>225</v>
      </c>
      <c r="E215" s="142" t="s">
        <v>1</v>
      </c>
      <c r="F215" s="143" t="s">
        <v>2987</v>
      </c>
      <c r="G215" s="140"/>
      <c r="H215" s="144">
        <v>3</v>
      </c>
      <c r="I215" s="61"/>
      <c r="J215" s="140"/>
      <c r="K215" s="140"/>
      <c r="L215" s="194"/>
      <c r="M215" s="274"/>
      <c r="N215" s="274"/>
      <c r="O215" s="274"/>
      <c r="P215" s="274"/>
      <c r="Q215" s="274"/>
      <c r="R215" s="274"/>
      <c r="S215" s="274"/>
      <c r="T215" s="274"/>
      <c r="U215" s="274"/>
      <c r="V215" s="274"/>
      <c r="W215" s="275"/>
      <c r="AT215" s="60" t="s">
        <v>225</v>
      </c>
      <c r="AU215" s="60" t="s">
        <v>93</v>
      </c>
      <c r="AV215" s="13" t="s">
        <v>93</v>
      </c>
      <c r="AW215" s="13" t="s">
        <v>38</v>
      </c>
      <c r="AX215" s="13" t="s">
        <v>83</v>
      </c>
      <c r="AY215" s="60" t="s">
        <v>216</v>
      </c>
    </row>
    <row r="216" spans="1:51" s="13" customFormat="1" ht="12">
      <c r="A216" s="140"/>
      <c r="B216" s="141"/>
      <c r="C216" s="140"/>
      <c r="D216" s="137" t="s">
        <v>225</v>
      </c>
      <c r="E216" s="142" t="s">
        <v>1</v>
      </c>
      <c r="F216" s="143" t="s">
        <v>2988</v>
      </c>
      <c r="G216" s="140"/>
      <c r="H216" s="144">
        <v>3</v>
      </c>
      <c r="I216" s="61"/>
      <c r="J216" s="140"/>
      <c r="K216" s="140"/>
      <c r="L216" s="194"/>
      <c r="M216" s="274"/>
      <c r="N216" s="274"/>
      <c r="O216" s="274"/>
      <c r="P216" s="274"/>
      <c r="Q216" s="274"/>
      <c r="R216" s="274"/>
      <c r="S216" s="274"/>
      <c r="T216" s="274"/>
      <c r="U216" s="274"/>
      <c r="V216" s="274"/>
      <c r="W216" s="275"/>
      <c r="AT216" s="60" t="s">
        <v>225</v>
      </c>
      <c r="AU216" s="60" t="s">
        <v>93</v>
      </c>
      <c r="AV216" s="13" t="s">
        <v>93</v>
      </c>
      <c r="AW216" s="13" t="s">
        <v>38</v>
      </c>
      <c r="AX216" s="13" t="s">
        <v>83</v>
      </c>
      <c r="AY216" s="60" t="s">
        <v>216</v>
      </c>
    </row>
    <row r="217" spans="1:51" s="13" customFormat="1" ht="12">
      <c r="A217" s="140"/>
      <c r="B217" s="141"/>
      <c r="C217" s="140"/>
      <c r="D217" s="137" t="s">
        <v>225</v>
      </c>
      <c r="E217" s="142" t="s">
        <v>1</v>
      </c>
      <c r="F217" s="143" t="s">
        <v>2989</v>
      </c>
      <c r="G217" s="140"/>
      <c r="H217" s="144">
        <v>2</v>
      </c>
      <c r="I217" s="61"/>
      <c r="J217" s="140"/>
      <c r="K217" s="140"/>
      <c r="L217" s="19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5"/>
      <c r="AT217" s="60" t="s">
        <v>225</v>
      </c>
      <c r="AU217" s="60" t="s">
        <v>93</v>
      </c>
      <c r="AV217" s="13" t="s">
        <v>93</v>
      </c>
      <c r="AW217" s="13" t="s">
        <v>38</v>
      </c>
      <c r="AX217" s="13" t="s">
        <v>83</v>
      </c>
      <c r="AY217" s="60" t="s">
        <v>216</v>
      </c>
    </row>
    <row r="218" spans="1:51" s="13" customFormat="1" ht="12">
      <c r="A218" s="140"/>
      <c r="B218" s="141"/>
      <c r="C218" s="140"/>
      <c r="D218" s="137" t="s">
        <v>225</v>
      </c>
      <c r="E218" s="142" t="s">
        <v>1</v>
      </c>
      <c r="F218" s="143" t="s">
        <v>2990</v>
      </c>
      <c r="G218" s="140"/>
      <c r="H218" s="144">
        <v>2</v>
      </c>
      <c r="I218" s="61"/>
      <c r="J218" s="140"/>
      <c r="K218" s="140"/>
      <c r="L218" s="194"/>
      <c r="M218" s="274"/>
      <c r="N218" s="274"/>
      <c r="O218" s="274"/>
      <c r="P218" s="274"/>
      <c r="Q218" s="274"/>
      <c r="R218" s="274"/>
      <c r="S218" s="274"/>
      <c r="T218" s="274"/>
      <c r="U218" s="274"/>
      <c r="V218" s="274"/>
      <c r="W218" s="275"/>
      <c r="AT218" s="60" t="s">
        <v>225</v>
      </c>
      <c r="AU218" s="60" t="s">
        <v>93</v>
      </c>
      <c r="AV218" s="13" t="s">
        <v>93</v>
      </c>
      <c r="AW218" s="13" t="s">
        <v>38</v>
      </c>
      <c r="AX218" s="13" t="s">
        <v>83</v>
      </c>
      <c r="AY218" s="60" t="s">
        <v>216</v>
      </c>
    </row>
    <row r="219" spans="1:51" s="13" customFormat="1" ht="12">
      <c r="A219" s="140"/>
      <c r="B219" s="141"/>
      <c r="C219" s="140"/>
      <c r="D219" s="137" t="s">
        <v>225</v>
      </c>
      <c r="E219" s="142" t="s">
        <v>1</v>
      </c>
      <c r="F219" s="143" t="s">
        <v>2991</v>
      </c>
      <c r="G219" s="140"/>
      <c r="H219" s="144">
        <v>3</v>
      </c>
      <c r="I219" s="61"/>
      <c r="J219" s="140"/>
      <c r="K219" s="140"/>
      <c r="L219" s="194"/>
      <c r="M219" s="274"/>
      <c r="N219" s="274"/>
      <c r="O219" s="274"/>
      <c r="P219" s="274"/>
      <c r="Q219" s="274"/>
      <c r="R219" s="274"/>
      <c r="S219" s="274"/>
      <c r="T219" s="274"/>
      <c r="U219" s="274"/>
      <c r="V219" s="274"/>
      <c r="W219" s="275"/>
      <c r="AT219" s="60" t="s">
        <v>225</v>
      </c>
      <c r="AU219" s="60" t="s">
        <v>93</v>
      </c>
      <c r="AV219" s="13" t="s">
        <v>93</v>
      </c>
      <c r="AW219" s="13" t="s">
        <v>38</v>
      </c>
      <c r="AX219" s="13" t="s">
        <v>83</v>
      </c>
      <c r="AY219" s="60" t="s">
        <v>216</v>
      </c>
    </row>
    <row r="220" spans="1:51" s="13" customFormat="1" ht="12">
      <c r="A220" s="140"/>
      <c r="B220" s="141"/>
      <c r="C220" s="140"/>
      <c r="D220" s="137" t="s">
        <v>225</v>
      </c>
      <c r="E220" s="142" t="s">
        <v>1</v>
      </c>
      <c r="F220" s="143" t="s">
        <v>2992</v>
      </c>
      <c r="G220" s="140"/>
      <c r="H220" s="144">
        <v>3</v>
      </c>
      <c r="I220" s="61"/>
      <c r="J220" s="140"/>
      <c r="K220" s="140"/>
      <c r="L220" s="194"/>
      <c r="M220" s="274"/>
      <c r="N220" s="274"/>
      <c r="O220" s="274"/>
      <c r="P220" s="274"/>
      <c r="Q220" s="274"/>
      <c r="R220" s="274"/>
      <c r="S220" s="274"/>
      <c r="T220" s="274"/>
      <c r="U220" s="274"/>
      <c r="V220" s="274"/>
      <c r="W220" s="275"/>
      <c r="AT220" s="60" t="s">
        <v>225</v>
      </c>
      <c r="AU220" s="60" t="s">
        <v>93</v>
      </c>
      <c r="AV220" s="13" t="s">
        <v>93</v>
      </c>
      <c r="AW220" s="13" t="s">
        <v>38</v>
      </c>
      <c r="AX220" s="13" t="s">
        <v>83</v>
      </c>
      <c r="AY220" s="60" t="s">
        <v>216</v>
      </c>
    </row>
    <row r="221" spans="1:51" s="13" customFormat="1" ht="12">
      <c r="A221" s="140"/>
      <c r="B221" s="141"/>
      <c r="C221" s="140"/>
      <c r="D221" s="137" t="s">
        <v>225</v>
      </c>
      <c r="E221" s="142" t="s">
        <v>1</v>
      </c>
      <c r="F221" s="143" t="s">
        <v>2993</v>
      </c>
      <c r="G221" s="140"/>
      <c r="H221" s="144">
        <v>2</v>
      </c>
      <c r="I221" s="61"/>
      <c r="J221" s="140"/>
      <c r="K221" s="140"/>
      <c r="L221" s="194"/>
      <c r="M221" s="274"/>
      <c r="N221" s="274"/>
      <c r="O221" s="274"/>
      <c r="P221" s="274"/>
      <c r="Q221" s="274"/>
      <c r="R221" s="274"/>
      <c r="S221" s="274"/>
      <c r="T221" s="274"/>
      <c r="U221" s="274"/>
      <c r="V221" s="274"/>
      <c r="W221" s="275"/>
      <c r="AT221" s="60" t="s">
        <v>225</v>
      </c>
      <c r="AU221" s="60" t="s">
        <v>93</v>
      </c>
      <c r="AV221" s="13" t="s">
        <v>93</v>
      </c>
      <c r="AW221" s="13" t="s">
        <v>38</v>
      </c>
      <c r="AX221" s="13" t="s">
        <v>83</v>
      </c>
      <c r="AY221" s="60" t="s">
        <v>216</v>
      </c>
    </row>
    <row r="222" spans="1:51" s="13" customFormat="1" ht="12">
      <c r="A222" s="140"/>
      <c r="B222" s="141"/>
      <c r="C222" s="140"/>
      <c r="D222" s="137" t="s">
        <v>225</v>
      </c>
      <c r="E222" s="142" t="s">
        <v>1</v>
      </c>
      <c r="F222" s="143" t="s">
        <v>2994</v>
      </c>
      <c r="G222" s="140"/>
      <c r="H222" s="144">
        <v>2</v>
      </c>
      <c r="I222" s="61"/>
      <c r="J222" s="140"/>
      <c r="K222" s="140"/>
      <c r="L222" s="194"/>
      <c r="M222" s="274"/>
      <c r="N222" s="274"/>
      <c r="O222" s="274"/>
      <c r="P222" s="274"/>
      <c r="Q222" s="274"/>
      <c r="R222" s="274"/>
      <c r="S222" s="274"/>
      <c r="T222" s="274"/>
      <c r="U222" s="274"/>
      <c r="V222" s="274"/>
      <c r="W222" s="275"/>
      <c r="AT222" s="60" t="s">
        <v>225</v>
      </c>
      <c r="AU222" s="60" t="s">
        <v>93</v>
      </c>
      <c r="AV222" s="13" t="s">
        <v>93</v>
      </c>
      <c r="AW222" s="13" t="s">
        <v>38</v>
      </c>
      <c r="AX222" s="13" t="s">
        <v>83</v>
      </c>
      <c r="AY222" s="60" t="s">
        <v>216</v>
      </c>
    </row>
    <row r="223" spans="1:51" s="13" customFormat="1" ht="12">
      <c r="A223" s="140"/>
      <c r="B223" s="141"/>
      <c r="C223" s="140"/>
      <c r="D223" s="137" t="s">
        <v>225</v>
      </c>
      <c r="E223" s="142" t="s">
        <v>1</v>
      </c>
      <c r="F223" s="143" t="s">
        <v>2995</v>
      </c>
      <c r="G223" s="140"/>
      <c r="H223" s="144">
        <v>2</v>
      </c>
      <c r="I223" s="61"/>
      <c r="J223" s="140"/>
      <c r="K223" s="140"/>
      <c r="L223" s="194"/>
      <c r="M223" s="274"/>
      <c r="N223" s="274"/>
      <c r="O223" s="274"/>
      <c r="P223" s="274"/>
      <c r="Q223" s="274"/>
      <c r="R223" s="274"/>
      <c r="S223" s="274"/>
      <c r="T223" s="274"/>
      <c r="U223" s="274"/>
      <c r="V223" s="274"/>
      <c r="W223" s="275"/>
      <c r="AT223" s="60" t="s">
        <v>225</v>
      </c>
      <c r="AU223" s="60" t="s">
        <v>93</v>
      </c>
      <c r="AV223" s="13" t="s">
        <v>93</v>
      </c>
      <c r="AW223" s="13" t="s">
        <v>38</v>
      </c>
      <c r="AX223" s="13" t="s">
        <v>83</v>
      </c>
      <c r="AY223" s="60" t="s">
        <v>216</v>
      </c>
    </row>
    <row r="224" spans="1:51" s="13" customFormat="1" ht="12">
      <c r="A224" s="140"/>
      <c r="B224" s="141"/>
      <c r="C224" s="140"/>
      <c r="D224" s="137" t="s">
        <v>225</v>
      </c>
      <c r="E224" s="142" t="s">
        <v>1</v>
      </c>
      <c r="F224" s="143" t="s">
        <v>2996</v>
      </c>
      <c r="G224" s="140"/>
      <c r="H224" s="144">
        <v>2</v>
      </c>
      <c r="I224" s="61"/>
      <c r="J224" s="140"/>
      <c r="K224" s="140"/>
      <c r="L224" s="19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5"/>
      <c r="AT224" s="60" t="s">
        <v>225</v>
      </c>
      <c r="AU224" s="60" t="s">
        <v>93</v>
      </c>
      <c r="AV224" s="13" t="s">
        <v>93</v>
      </c>
      <c r="AW224" s="13" t="s">
        <v>38</v>
      </c>
      <c r="AX224" s="13" t="s">
        <v>83</v>
      </c>
      <c r="AY224" s="60" t="s">
        <v>216</v>
      </c>
    </row>
    <row r="225" spans="1:51" s="13" customFormat="1" ht="12">
      <c r="A225" s="140"/>
      <c r="B225" s="141"/>
      <c r="C225" s="140"/>
      <c r="D225" s="137" t="s">
        <v>225</v>
      </c>
      <c r="E225" s="142" t="s">
        <v>1</v>
      </c>
      <c r="F225" s="143" t="s">
        <v>2997</v>
      </c>
      <c r="G225" s="140"/>
      <c r="H225" s="144">
        <v>3</v>
      </c>
      <c r="I225" s="61"/>
      <c r="J225" s="140"/>
      <c r="K225" s="140"/>
      <c r="L225" s="194"/>
      <c r="M225" s="274"/>
      <c r="N225" s="274"/>
      <c r="O225" s="274"/>
      <c r="P225" s="274"/>
      <c r="Q225" s="274"/>
      <c r="R225" s="274"/>
      <c r="S225" s="274"/>
      <c r="T225" s="274"/>
      <c r="U225" s="274"/>
      <c r="V225" s="274"/>
      <c r="W225" s="275"/>
      <c r="AT225" s="60" t="s">
        <v>225</v>
      </c>
      <c r="AU225" s="60" t="s">
        <v>93</v>
      </c>
      <c r="AV225" s="13" t="s">
        <v>93</v>
      </c>
      <c r="AW225" s="13" t="s">
        <v>38</v>
      </c>
      <c r="AX225" s="13" t="s">
        <v>83</v>
      </c>
      <c r="AY225" s="60" t="s">
        <v>216</v>
      </c>
    </row>
    <row r="226" spans="1:51" s="13" customFormat="1" ht="12">
      <c r="A226" s="140"/>
      <c r="B226" s="141"/>
      <c r="C226" s="140"/>
      <c r="D226" s="137" t="s">
        <v>225</v>
      </c>
      <c r="E226" s="142" t="s">
        <v>1</v>
      </c>
      <c r="F226" s="143" t="s">
        <v>2951</v>
      </c>
      <c r="G226" s="140"/>
      <c r="H226" s="144">
        <v>1</v>
      </c>
      <c r="I226" s="61"/>
      <c r="J226" s="140"/>
      <c r="K226" s="140"/>
      <c r="L226" s="194"/>
      <c r="M226" s="274"/>
      <c r="N226" s="274"/>
      <c r="O226" s="274"/>
      <c r="P226" s="274"/>
      <c r="Q226" s="274"/>
      <c r="R226" s="274"/>
      <c r="S226" s="274"/>
      <c r="T226" s="274"/>
      <c r="U226" s="274"/>
      <c r="V226" s="274"/>
      <c r="W226" s="275"/>
      <c r="AT226" s="60" t="s">
        <v>225</v>
      </c>
      <c r="AU226" s="60" t="s">
        <v>93</v>
      </c>
      <c r="AV226" s="13" t="s">
        <v>93</v>
      </c>
      <c r="AW226" s="13" t="s">
        <v>38</v>
      </c>
      <c r="AX226" s="13" t="s">
        <v>83</v>
      </c>
      <c r="AY226" s="60" t="s">
        <v>216</v>
      </c>
    </row>
    <row r="227" spans="1:51" s="13" customFormat="1" ht="12">
      <c r="A227" s="140"/>
      <c r="B227" s="141"/>
      <c r="C227" s="140"/>
      <c r="D227" s="137" t="s">
        <v>225</v>
      </c>
      <c r="E227" s="142" t="s">
        <v>1</v>
      </c>
      <c r="F227" s="143" t="s">
        <v>2998</v>
      </c>
      <c r="G227" s="140"/>
      <c r="H227" s="144">
        <v>2</v>
      </c>
      <c r="I227" s="61"/>
      <c r="J227" s="140"/>
      <c r="K227" s="140"/>
      <c r="L227" s="194"/>
      <c r="M227" s="274"/>
      <c r="N227" s="274"/>
      <c r="O227" s="274"/>
      <c r="P227" s="274"/>
      <c r="Q227" s="274"/>
      <c r="R227" s="274"/>
      <c r="S227" s="274"/>
      <c r="T227" s="274"/>
      <c r="U227" s="274"/>
      <c r="V227" s="274"/>
      <c r="W227" s="275"/>
      <c r="AT227" s="60" t="s">
        <v>225</v>
      </c>
      <c r="AU227" s="60" t="s">
        <v>93</v>
      </c>
      <c r="AV227" s="13" t="s">
        <v>93</v>
      </c>
      <c r="AW227" s="13" t="s">
        <v>38</v>
      </c>
      <c r="AX227" s="13" t="s">
        <v>83</v>
      </c>
      <c r="AY227" s="60" t="s">
        <v>216</v>
      </c>
    </row>
    <row r="228" spans="1:51" s="13" customFormat="1" ht="12">
      <c r="A228" s="140"/>
      <c r="B228" s="141"/>
      <c r="C228" s="140"/>
      <c r="D228" s="137" t="s">
        <v>225</v>
      </c>
      <c r="E228" s="142" t="s">
        <v>1</v>
      </c>
      <c r="F228" s="143" t="s">
        <v>2999</v>
      </c>
      <c r="G228" s="140"/>
      <c r="H228" s="144">
        <v>8</v>
      </c>
      <c r="I228" s="61"/>
      <c r="J228" s="140"/>
      <c r="K228" s="140"/>
      <c r="L228" s="194"/>
      <c r="M228" s="274"/>
      <c r="N228" s="274"/>
      <c r="O228" s="274"/>
      <c r="P228" s="274"/>
      <c r="Q228" s="274"/>
      <c r="R228" s="274"/>
      <c r="S228" s="274"/>
      <c r="T228" s="274"/>
      <c r="U228" s="274"/>
      <c r="V228" s="274"/>
      <c r="W228" s="275"/>
      <c r="AT228" s="60" t="s">
        <v>225</v>
      </c>
      <c r="AU228" s="60" t="s">
        <v>93</v>
      </c>
      <c r="AV228" s="13" t="s">
        <v>93</v>
      </c>
      <c r="AW228" s="13" t="s">
        <v>38</v>
      </c>
      <c r="AX228" s="13" t="s">
        <v>83</v>
      </c>
      <c r="AY228" s="60" t="s">
        <v>216</v>
      </c>
    </row>
    <row r="229" spans="1:51" s="13" customFormat="1" ht="12">
      <c r="A229" s="140"/>
      <c r="B229" s="141"/>
      <c r="C229" s="140"/>
      <c r="D229" s="137" t="s">
        <v>225</v>
      </c>
      <c r="E229" s="142" t="s">
        <v>1</v>
      </c>
      <c r="F229" s="143" t="s">
        <v>3000</v>
      </c>
      <c r="G229" s="140"/>
      <c r="H229" s="144">
        <v>2</v>
      </c>
      <c r="I229" s="61"/>
      <c r="J229" s="140"/>
      <c r="K229" s="140"/>
      <c r="L229" s="19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5"/>
      <c r="AT229" s="60" t="s">
        <v>225</v>
      </c>
      <c r="AU229" s="60" t="s">
        <v>93</v>
      </c>
      <c r="AV229" s="13" t="s">
        <v>93</v>
      </c>
      <c r="AW229" s="13" t="s">
        <v>38</v>
      </c>
      <c r="AX229" s="13" t="s">
        <v>83</v>
      </c>
      <c r="AY229" s="60" t="s">
        <v>216</v>
      </c>
    </row>
    <row r="230" spans="1:51" s="14" customFormat="1" ht="12">
      <c r="A230" s="145"/>
      <c r="B230" s="146"/>
      <c r="C230" s="145"/>
      <c r="D230" s="137" t="s">
        <v>225</v>
      </c>
      <c r="E230" s="147" t="s">
        <v>1</v>
      </c>
      <c r="F230" s="148" t="s">
        <v>229</v>
      </c>
      <c r="G230" s="145"/>
      <c r="H230" s="149">
        <v>53</v>
      </c>
      <c r="I230" s="63"/>
      <c r="J230" s="145"/>
      <c r="K230" s="145"/>
      <c r="L230" s="200"/>
      <c r="M230" s="276"/>
      <c r="N230" s="276"/>
      <c r="O230" s="276"/>
      <c r="P230" s="276"/>
      <c r="Q230" s="276"/>
      <c r="R230" s="276"/>
      <c r="S230" s="276"/>
      <c r="T230" s="276"/>
      <c r="U230" s="276"/>
      <c r="V230" s="276"/>
      <c r="W230" s="277"/>
      <c r="AT230" s="62" t="s">
        <v>225</v>
      </c>
      <c r="AU230" s="62" t="s">
        <v>93</v>
      </c>
      <c r="AV230" s="14" t="s">
        <v>223</v>
      </c>
      <c r="AW230" s="14" t="s">
        <v>38</v>
      </c>
      <c r="AX230" s="14" t="s">
        <v>91</v>
      </c>
      <c r="AY230" s="62" t="s">
        <v>216</v>
      </c>
    </row>
    <row r="231" spans="1:65" s="2" customFormat="1" ht="24.2" customHeight="1">
      <c r="A231" s="83"/>
      <c r="B231" s="84"/>
      <c r="C231" s="130" t="s">
        <v>257</v>
      </c>
      <c r="D231" s="130" t="s">
        <v>218</v>
      </c>
      <c r="E231" s="131" t="s">
        <v>3001</v>
      </c>
      <c r="F231" s="132" t="s">
        <v>3002</v>
      </c>
      <c r="G231" s="133" t="s">
        <v>323</v>
      </c>
      <c r="H231" s="134">
        <v>3</v>
      </c>
      <c r="I231" s="57"/>
      <c r="J231" s="187">
        <f>ROUND(I231*H231,2)</f>
        <v>0</v>
      </c>
      <c r="K231" s="132" t="s">
        <v>222</v>
      </c>
      <c r="L231" s="188">
        <f>J231</f>
        <v>0</v>
      </c>
      <c r="M231" s="272" t="s">
        <v>1</v>
      </c>
      <c r="N231" s="272" t="s">
        <v>48</v>
      </c>
      <c r="O231" s="272"/>
      <c r="P231" s="272">
        <f>O231*H231</f>
        <v>0</v>
      </c>
      <c r="Q231" s="272">
        <v>0</v>
      </c>
      <c r="R231" s="272">
        <f>Q231*H231</f>
        <v>0</v>
      </c>
      <c r="S231" s="272">
        <v>0.02756</v>
      </c>
      <c r="T231" s="272">
        <f>S231*H231</f>
        <v>0.08268</v>
      </c>
      <c r="U231" s="272"/>
      <c r="V231" s="272"/>
      <c r="W231" s="273"/>
      <c r="X231" s="26"/>
      <c r="Y231" s="26"/>
      <c r="Z231" s="26"/>
      <c r="AA231" s="26"/>
      <c r="AB231" s="26"/>
      <c r="AC231" s="26"/>
      <c r="AD231" s="26"/>
      <c r="AE231" s="26"/>
      <c r="AR231" s="58" t="s">
        <v>312</v>
      </c>
      <c r="AT231" s="58" t="s">
        <v>218</v>
      </c>
      <c r="AU231" s="58" t="s">
        <v>93</v>
      </c>
      <c r="AY231" s="18" t="s">
        <v>216</v>
      </c>
      <c r="BE231" s="59">
        <f>IF(N231="základní",J231,0)</f>
        <v>0</v>
      </c>
      <c r="BF231" s="59">
        <f>IF(N231="snížená",J231,0)</f>
        <v>0</v>
      </c>
      <c r="BG231" s="59">
        <f>IF(N231="zákl. přenesená",J231,0)</f>
        <v>0</v>
      </c>
      <c r="BH231" s="59">
        <f>IF(N231="sníž. přenesená",J231,0)</f>
        <v>0</v>
      </c>
      <c r="BI231" s="59">
        <f>IF(N231="nulová",J231,0)</f>
        <v>0</v>
      </c>
      <c r="BJ231" s="18" t="s">
        <v>91</v>
      </c>
      <c r="BK231" s="59">
        <f>ROUND(I231*H231,2)</f>
        <v>0</v>
      </c>
      <c r="BL231" s="18" t="s">
        <v>312</v>
      </c>
      <c r="BM231" s="58" t="s">
        <v>3003</v>
      </c>
    </row>
    <row r="232" spans="1:51" s="13" customFormat="1" ht="12">
      <c r="A232" s="140"/>
      <c r="B232" s="141"/>
      <c r="C232" s="140"/>
      <c r="D232" s="137" t="s">
        <v>225</v>
      </c>
      <c r="E232" s="142" t="s">
        <v>1</v>
      </c>
      <c r="F232" s="143" t="s">
        <v>3004</v>
      </c>
      <c r="G232" s="140"/>
      <c r="H232" s="144">
        <v>1</v>
      </c>
      <c r="I232" s="61"/>
      <c r="J232" s="140"/>
      <c r="K232" s="140"/>
      <c r="L232" s="194"/>
      <c r="M232" s="274"/>
      <c r="N232" s="274"/>
      <c r="O232" s="274"/>
      <c r="P232" s="274"/>
      <c r="Q232" s="274"/>
      <c r="R232" s="274"/>
      <c r="S232" s="274"/>
      <c r="T232" s="274"/>
      <c r="U232" s="274"/>
      <c r="V232" s="274"/>
      <c r="W232" s="275"/>
      <c r="AT232" s="60" t="s">
        <v>225</v>
      </c>
      <c r="AU232" s="60" t="s">
        <v>93</v>
      </c>
      <c r="AV232" s="13" t="s">
        <v>93</v>
      </c>
      <c r="AW232" s="13" t="s">
        <v>38</v>
      </c>
      <c r="AX232" s="13" t="s">
        <v>83</v>
      </c>
      <c r="AY232" s="60" t="s">
        <v>216</v>
      </c>
    </row>
    <row r="233" spans="1:51" s="13" customFormat="1" ht="12">
      <c r="A233" s="140"/>
      <c r="B233" s="141"/>
      <c r="C233" s="140"/>
      <c r="D233" s="137" t="s">
        <v>225</v>
      </c>
      <c r="E233" s="142" t="s">
        <v>1</v>
      </c>
      <c r="F233" s="143" t="s">
        <v>2974</v>
      </c>
      <c r="G233" s="140"/>
      <c r="H233" s="144">
        <v>2</v>
      </c>
      <c r="I233" s="61"/>
      <c r="J233" s="140"/>
      <c r="K233" s="140"/>
      <c r="L233" s="194"/>
      <c r="M233" s="274"/>
      <c r="N233" s="274"/>
      <c r="O233" s="274"/>
      <c r="P233" s="274"/>
      <c r="Q233" s="274"/>
      <c r="R233" s="274"/>
      <c r="S233" s="274"/>
      <c r="T233" s="274"/>
      <c r="U233" s="274"/>
      <c r="V233" s="274"/>
      <c r="W233" s="275"/>
      <c r="AT233" s="60" t="s">
        <v>225</v>
      </c>
      <c r="AU233" s="60" t="s">
        <v>93</v>
      </c>
      <c r="AV233" s="13" t="s">
        <v>93</v>
      </c>
      <c r="AW233" s="13" t="s">
        <v>38</v>
      </c>
      <c r="AX233" s="13" t="s">
        <v>83</v>
      </c>
      <c r="AY233" s="60" t="s">
        <v>216</v>
      </c>
    </row>
    <row r="234" spans="1:51" s="14" customFormat="1" ht="12">
      <c r="A234" s="145"/>
      <c r="B234" s="146"/>
      <c r="C234" s="145"/>
      <c r="D234" s="137" t="s">
        <v>225</v>
      </c>
      <c r="E234" s="147" t="s">
        <v>1</v>
      </c>
      <c r="F234" s="148" t="s">
        <v>229</v>
      </c>
      <c r="G234" s="145"/>
      <c r="H234" s="149">
        <v>3</v>
      </c>
      <c r="I234" s="63"/>
      <c r="J234" s="145"/>
      <c r="K234" s="145"/>
      <c r="L234" s="200"/>
      <c r="M234" s="276"/>
      <c r="N234" s="276"/>
      <c r="O234" s="276"/>
      <c r="P234" s="276"/>
      <c r="Q234" s="276"/>
      <c r="R234" s="276"/>
      <c r="S234" s="276"/>
      <c r="T234" s="276"/>
      <c r="U234" s="276"/>
      <c r="V234" s="276"/>
      <c r="W234" s="277"/>
      <c r="AT234" s="62" t="s">
        <v>225</v>
      </c>
      <c r="AU234" s="62" t="s">
        <v>93</v>
      </c>
      <c r="AV234" s="14" t="s">
        <v>223</v>
      </c>
      <c r="AW234" s="14" t="s">
        <v>38</v>
      </c>
      <c r="AX234" s="14" t="s">
        <v>91</v>
      </c>
      <c r="AY234" s="62" t="s">
        <v>216</v>
      </c>
    </row>
    <row r="235" spans="1:65" s="2" customFormat="1" ht="16.5" customHeight="1">
      <c r="A235" s="83"/>
      <c r="B235" s="84"/>
      <c r="C235" s="130" t="s">
        <v>263</v>
      </c>
      <c r="D235" s="130" t="s">
        <v>218</v>
      </c>
      <c r="E235" s="131" t="s">
        <v>3005</v>
      </c>
      <c r="F235" s="132" t="s">
        <v>3006</v>
      </c>
      <c r="G235" s="133" t="s">
        <v>323</v>
      </c>
      <c r="H235" s="134">
        <v>3</v>
      </c>
      <c r="I235" s="57"/>
      <c r="J235" s="187">
        <f>ROUND(I235*H235,2)</f>
        <v>0</v>
      </c>
      <c r="K235" s="132" t="s">
        <v>222</v>
      </c>
      <c r="L235" s="188">
        <f>J235</f>
        <v>0</v>
      </c>
      <c r="M235" s="272" t="s">
        <v>1</v>
      </c>
      <c r="N235" s="272" t="s">
        <v>48</v>
      </c>
      <c r="O235" s="272"/>
      <c r="P235" s="272">
        <f>O235*H235</f>
        <v>0</v>
      </c>
      <c r="Q235" s="272">
        <v>0</v>
      </c>
      <c r="R235" s="272">
        <f>Q235*H235</f>
        <v>0</v>
      </c>
      <c r="S235" s="272">
        <v>0.0031</v>
      </c>
      <c r="T235" s="272">
        <f>S235*H235</f>
        <v>0.0093</v>
      </c>
      <c r="U235" s="272"/>
      <c r="V235" s="272"/>
      <c r="W235" s="273"/>
      <c r="X235" s="26"/>
      <c r="Y235" s="26"/>
      <c r="Z235" s="26"/>
      <c r="AA235" s="26"/>
      <c r="AB235" s="26"/>
      <c r="AC235" s="26"/>
      <c r="AD235" s="26"/>
      <c r="AE235" s="26"/>
      <c r="AR235" s="58" t="s">
        <v>312</v>
      </c>
      <c r="AT235" s="58" t="s">
        <v>218</v>
      </c>
      <c r="AU235" s="58" t="s">
        <v>93</v>
      </c>
      <c r="AY235" s="18" t="s">
        <v>216</v>
      </c>
      <c r="BE235" s="59">
        <f>IF(N235="základní",J235,0)</f>
        <v>0</v>
      </c>
      <c r="BF235" s="59">
        <f>IF(N235="snížená",J235,0)</f>
        <v>0</v>
      </c>
      <c r="BG235" s="59">
        <f>IF(N235="zákl. přenesená",J235,0)</f>
        <v>0</v>
      </c>
      <c r="BH235" s="59">
        <f>IF(N235="sníž. přenesená",J235,0)</f>
        <v>0</v>
      </c>
      <c r="BI235" s="59">
        <f>IF(N235="nulová",J235,0)</f>
        <v>0</v>
      </c>
      <c r="BJ235" s="18" t="s">
        <v>91</v>
      </c>
      <c r="BK235" s="59">
        <f>ROUND(I235*H235,2)</f>
        <v>0</v>
      </c>
      <c r="BL235" s="18" t="s">
        <v>312</v>
      </c>
      <c r="BM235" s="58" t="s">
        <v>3007</v>
      </c>
    </row>
    <row r="236" spans="1:51" s="13" customFormat="1" ht="12">
      <c r="A236" s="140"/>
      <c r="B236" s="141"/>
      <c r="C236" s="140"/>
      <c r="D236" s="137" t="s">
        <v>225</v>
      </c>
      <c r="E236" s="142" t="s">
        <v>1</v>
      </c>
      <c r="F236" s="143" t="s">
        <v>3004</v>
      </c>
      <c r="G236" s="140"/>
      <c r="H236" s="144">
        <v>1</v>
      </c>
      <c r="I236" s="61"/>
      <c r="J236" s="140"/>
      <c r="K236" s="140"/>
      <c r="L236" s="194"/>
      <c r="M236" s="274"/>
      <c r="N236" s="274"/>
      <c r="O236" s="274"/>
      <c r="P236" s="274"/>
      <c r="Q236" s="274"/>
      <c r="R236" s="274"/>
      <c r="S236" s="274"/>
      <c r="T236" s="274"/>
      <c r="U236" s="274"/>
      <c r="V236" s="274"/>
      <c r="W236" s="275"/>
      <c r="AT236" s="60" t="s">
        <v>225</v>
      </c>
      <c r="AU236" s="60" t="s">
        <v>93</v>
      </c>
      <c r="AV236" s="13" t="s">
        <v>93</v>
      </c>
      <c r="AW236" s="13" t="s">
        <v>38</v>
      </c>
      <c r="AX236" s="13" t="s">
        <v>83</v>
      </c>
      <c r="AY236" s="60" t="s">
        <v>216</v>
      </c>
    </row>
    <row r="237" spans="1:51" s="13" customFormat="1" ht="12">
      <c r="A237" s="140"/>
      <c r="B237" s="141"/>
      <c r="C237" s="140"/>
      <c r="D237" s="137" t="s">
        <v>225</v>
      </c>
      <c r="E237" s="142" t="s">
        <v>1</v>
      </c>
      <c r="F237" s="143" t="s">
        <v>2974</v>
      </c>
      <c r="G237" s="140"/>
      <c r="H237" s="144">
        <v>2</v>
      </c>
      <c r="I237" s="61"/>
      <c r="J237" s="140"/>
      <c r="K237" s="140"/>
      <c r="L237" s="194"/>
      <c r="M237" s="274"/>
      <c r="N237" s="274"/>
      <c r="O237" s="274"/>
      <c r="P237" s="274"/>
      <c r="Q237" s="274"/>
      <c r="R237" s="274"/>
      <c r="S237" s="274"/>
      <c r="T237" s="274"/>
      <c r="U237" s="274"/>
      <c r="V237" s="274"/>
      <c r="W237" s="275"/>
      <c r="AT237" s="60" t="s">
        <v>225</v>
      </c>
      <c r="AU237" s="60" t="s">
        <v>93</v>
      </c>
      <c r="AV237" s="13" t="s">
        <v>93</v>
      </c>
      <c r="AW237" s="13" t="s">
        <v>38</v>
      </c>
      <c r="AX237" s="13" t="s">
        <v>83</v>
      </c>
      <c r="AY237" s="60" t="s">
        <v>216</v>
      </c>
    </row>
    <row r="238" spans="1:51" s="14" customFormat="1" ht="12">
      <c r="A238" s="145"/>
      <c r="B238" s="146"/>
      <c r="C238" s="145"/>
      <c r="D238" s="137" t="s">
        <v>225</v>
      </c>
      <c r="E238" s="147" t="s">
        <v>1</v>
      </c>
      <c r="F238" s="148" t="s">
        <v>229</v>
      </c>
      <c r="G238" s="145"/>
      <c r="H238" s="149">
        <v>3</v>
      </c>
      <c r="I238" s="63"/>
      <c r="J238" s="145"/>
      <c r="K238" s="145"/>
      <c r="L238" s="200"/>
      <c r="M238" s="276"/>
      <c r="N238" s="276"/>
      <c r="O238" s="276"/>
      <c r="P238" s="276"/>
      <c r="Q238" s="276"/>
      <c r="R238" s="276"/>
      <c r="S238" s="276"/>
      <c r="T238" s="276"/>
      <c r="U238" s="276"/>
      <c r="V238" s="276"/>
      <c r="W238" s="277"/>
      <c r="AT238" s="62" t="s">
        <v>225</v>
      </c>
      <c r="AU238" s="62" t="s">
        <v>93</v>
      </c>
      <c r="AV238" s="14" t="s">
        <v>223</v>
      </c>
      <c r="AW238" s="14" t="s">
        <v>38</v>
      </c>
      <c r="AX238" s="14" t="s">
        <v>91</v>
      </c>
      <c r="AY238" s="62" t="s">
        <v>216</v>
      </c>
    </row>
    <row r="239" spans="1:65" s="2" customFormat="1" ht="24.2" customHeight="1">
      <c r="A239" s="83"/>
      <c r="B239" s="84"/>
      <c r="C239" s="130" t="s">
        <v>268</v>
      </c>
      <c r="D239" s="130" t="s">
        <v>218</v>
      </c>
      <c r="E239" s="131" t="s">
        <v>3008</v>
      </c>
      <c r="F239" s="132" t="s">
        <v>3009</v>
      </c>
      <c r="G239" s="133" t="s">
        <v>323</v>
      </c>
      <c r="H239" s="134">
        <v>3</v>
      </c>
      <c r="I239" s="57"/>
      <c r="J239" s="187">
        <f>ROUND(I239*H239,2)</f>
        <v>0</v>
      </c>
      <c r="K239" s="132" t="s">
        <v>1</v>
      </c>
      <c r="L239" s="188">
        <f>J239</f>
        <v>0</v>
      </c>
      <c r="M239" s="272" t="s">
        <v>1</v>
      </c>
      <c r="N239" s="272" t="s">
        <v>48</v>
      </c>
      <c r="O239" s="272"/>
      <c r="P239" s="272">
        <f>O239*H239</f>
        <v>0</v>
      </c>
      <c r="Q239" s="272">
        <v>0</v>
      </c>
      <c r="R239" s="272">
        <f>Q239*H239</f>
        <v>0</v>
      </c>
      <c r="S239" s="272">
        <v>0.0031</v>
      </c>
      <c r="T239" s="272">
        <f>S239*H239</f>
        <v>0.0093</v>
      </c>
      <c r="U239" s="272"/>
      <c r="V239" s="272"/>
      <c r="W239" s="273"/>
      <c r="X239" s="26"/>
      <c r="Y239" s="26"/>
      <c r="Z239" s="26"/>
      <c r="AA239" s="26"/>
      <c r="AB239" s="26"/>
      <c r="AC239" s="26"/>
      <c r="AD239" s="26"/>
      <c r="AE239" s="26"/>
      <c r="AR239" s="58" t="s">
        <v>312</v>
      </c>
      <c r="AT239" s="58" t="s">
        <v>218</v>
      </c>
      <c r="AU239" s="58" t="s">
        <v>93</v>
      </c>
      <c r="AY239" s="18" t="s">
        <v>216</v>
      </c>
      <c r="BE239" s="59">
        <f>IF(N239="základní",J239,0)</f>
        <v>0</v>
      </c>
      <c r="BF239" s="59">
        <f>IF(N239="snížená",J239,0)</f>
        <v>0</v>
      </c>
      <c r="BG239" s="59">
        <f>IF(N239="zákl. přenesená",J239,0)</f>
        <v>0</v>
      </c>
      <c r="BH239" s="59">
        <f>IF(N239="sníž. přenesená",J239,0)</f>
        <v>0</v>
      </c>
      <c r="BI239" s="59">
        <f>IF(N239="nulová",J239,0)</f>
        <v>0</v>
      </c>
      <c r="BJ239" s="18" t="s">
        <v>91</v>
      </c>
      <c r="BK239" s="59">
        <f>ROUND(I239*H239,2)</f>
        <v>0</v>
      </c>
      <c r="BL239" s="18" t="s">
        <v>312</v>
      </c>
      <c r="BM239" s="58" t="s">
        <v>3010</v>
      </c>
    </row>
    <row r="240" spans="1:51" s="13" customFormat="1" ht="12">
      <c r="A240" s="140"/>
      <c r="B240" s="141"/>
      <c r="C240" s="140"/>
      <c r="D240" s="137" t="s">
        <v>225</v>
      </c>
      <c r="E240" s="142" t="s">
        <v>1</v>
      </c>
      <c r="F240" s="143" t="s">
        <v>3004</v>
      </c>
      <c r="G240" s="140"/>
      <c r="H240" s="144">
        <v>1</v>
      </c>
      <c r="I240" s="61"/>
      <c r="J240" s="140"/>
      <c r="K240" s="140"/>
      <c r="L240" s="194"/>
      <c r="M240" s="274"/>
      <c r="N240" s="274"/>
      <c r="O240" s="274"/>
      <c r="P240" s="274"/>
      <c r="Q240" s="274"/>
      <c r="R240" s="274"/>
      <c r="S240" s="274"/>
      <c r="T240" s="274"/>
      <c r="U240" s="274"/>
      <c r="V240" s="274"/>
      <c r="W240" s="275"/>
      <c r="AT240" s="60" t="s">
        <v>225</v>
      </c>
      <c r="AU240" s="60" t="s">
        <v>93</v>
      </c>
      <c r="AV240" s="13" t="s">
        <v>93</v>
      </c>
      <c r="AW240" s="13" t="s">
        <v>38</v>
      </c>
      <c r="AX240" s="13" t="s">
        <v>83</v>
      </c>
      <c r="AY240" s="60" t="s">
        <v>216</v>
      </c>
    </row>
    <row r="241" spans="1:51" s="13" customFormat="1" ht="12">
      <c r="A241" s="140"/>
      <c r="B241" s="141"/>
      <c r="C241" s="140"/>
      <c r="D241" s="137" t="s">
        <v>225</v>
      </c>
      <c r="E241" s="142" t="s">
        <v>1</v>
      </c>
      <c r="F241" s="143" t="s">
        <v>2974</v>
      </c>
      <c r="G241" s="140"/>
      <c r="H241" s="144">
        <v>2</v>
      </c>
      <c r="I241" s="61"/>
      <c r="J241" s="140"/>
      <c r="K241" s="140"/>
      <c r="L241" s="194"/>
      <c r="M241" s="274"/>
      <c r="N241" s="274"/>
      <c r="O241" s="274"/>
      <c r="P241" s="274"/>
      <c r="Q241" s="274"/>
      <c r="R241" s="274"/>
      <c r="S241" s="274"/>
      <c r="T241" s="274"/>
      <c r="U241" s="274"/>
      <c r="V241" s="274"/>
      <c r="W241" s="275"/>
      <c r="AT241" s="60" t="s">
        <v>225</v>
      </c>
      <c r="AU241" s="60" t="s">
        <v>93</v>
      </c>
      <c r="AV241" s="13" t="s">
        <v>93</v>
      </c>
      <c r="AW241" s="13" t="s">
        <v>38</v>
      </c>
      <c r="AX241" s="13" t="s">
        <v>83</v>
      </c>
      <c r="AY241" s="60" t="s">
        <v>216</v>
      </c>
    </row>
    <row r="242" spans="1:51" s="14" customFormat="1" ht="12">
      <c r="A242" s="145"/>
      <c r="B242" s="146"/>
      <c r="C242" s="145"/>
      <c r="D242" s="137" t="s">
        <v>225</v>
      </c>
      <c r="E242" s="147" t="s">
        <v>1</v>
      </c>
      <c r="F242" s="148" t="s">
        <v>229</v>
      </c>
      <c r="G242" s="145"/>
      <c r="H242" s="149">
        <v>3</v>
      </c>
      <c r="I242" s="63"/>
      <c r="J242" s="145"/>
      <c r="K242" s="145"/>
      <c r="L242" s="200"/>
      <c r="M242" s="276"/>
      <c r="N242" s="276"/>
      <c r="O242" s="276"/>
      <c r="P242" s="276"/>
      <c r="Q242" s="276"/>
      <c r="R242" s="276"/>
      <c r="S242" s="276"/>
      <c r="T242" s="276"/>
      <c r="U242" s="276"/>
      <c r="V242" s="276"/>
      <c r="W242" s="277"/>
      <c r="AT242" s="62" t="s">
        <v>225</v>
      </c>
      <c r="AU242" s="62" t="s">
        <v>93</v>
      </c>
      <c r="AV242" s="14" t="s">
        <v>223</v>
      </c>
      <c r="AW242" s="14" t="s">
        <v>38</v>
      </c>
      <c r="AX242" s="14" t="s">
        <v>91</v>
      </c>
      <c r="AY242" s="62" t="s">
        <v>216</v>
      </c>
    </row>
    <row r="243" spans="1:65" s="2" customFormat="1" ht="21.75" customHeight="1">
      <c r="A243" s="83"/>
      <c r="B243" s="84"/>
      <c r="C243" s="130" t="s">
        <v>275</v>
      </c>
      <c r="D243" s="130" t="s">
        <v>218</v>
      </c>
      <c r="E243" s="131" t="s">
        <v>3011</v>
      </c>
      <c r="F243" s="132" t="s">
        <v>3012</v>
      </c>
      <c r="G243" s="133" t="s">
        <v>237</v>
      </c>
      <c r="H243" s="134">
        <v>393.3</v>
      </c>
      <c r="I243" s="57"/>
      <c r="J243" s="187">
        <f>ROUND(I243*H243,2)</f>
        <v>0</v>
      </c>
      <c r="K243" s="132" t="s">
        <v>222</v>
      </c>
      <c r="L243" s="188">
        <f>J243</f>
        <v>0</v>
      </c>
      <c r="M243" s="272" t="s">
        <v>1</v>
      </c>
      <c r="N243" s="272" t="s">
        <v>48</v>
      </c>
      <c r="O243" s="272"/>
      <c r="P243" s="272">
        <f>O243*H243</f>
        <v>0</v>
      </c>
      <c r="Q243" s="272">
        <v>0</v>
      </c>
      <c r="R243" s="272">
        <f>Q243*H243</f>
        <v>0</v>
      </c>
      <c r="S243" s="272">
        <v>0</v>
      </c>
      <c r="T243" s="272">
        <f>S243*H243</f>
        <v>0</v>
      </c>
      <c r="U243" s="272"/>
      <c r="V243" s="272"/>
      <c r="W243" s="273"/>
      <c r="X243" s="26"/>
      <c r="Y243" s="26"/>
      <c r="Z243" s="26"/>
      <c r="AA243" s="26"/>
      <c r="AB243" s="26"/>
      <c r="AC243" s="26"/>
      <c r="AD243" s="26"/>
      <c r="AE243" s="26"/>
      <c r="AR243" s="58" t="s">
        <v>312</v>
      </c>
      <c r="AT243" s="58" t="s">
        <v>218</v>
      </c>
      <c r="AU243" s="58" t="s">
        <v>93</v>
      </c>
      <c r="AY243" s="18" t="s">
        <v>216</v>
      </c>
      <c r="BE243" s="59">
        <f>IF(N243="základní",J243,0)</f>
        <v>0</v>
      </c>
      <c r="BF243" s="59">
        <f>IF(N243="snížená",J243,0)</f>
        <v>0</v>
      </c>
      <c r="BG243" s="59">
        <f>IF(N243="zákl. přenesená",J243,0)</f>
        <v>0</v>
      </c>
      <c r="BH243" s="59">
        <f>IF(N243="sníž. přenesená",J243,0)</f>
        <v>0</v>
      </c>
      <c r="BI243" s="59">
        <f>IF(N243="nulová",J243,0)</f>
        <v>0</v>
      </c>
      <c r="BJ243" s="18" t="s">
        <v>91</v>
      </c>
      <c r="BK243" s="59">
        <f>ROUND(I243*H243,2)</f>
        <v>0</v>
      </c>
      <c r="BL243" s="18" t="s">
        <v>312</v>
      </c>
      <c r="BM243" s="58" t="s">
        <v>3013</v>
      </c>
    </row>
    <row r="244" spans="1:51" s="13" customFormat="1" ht="12">
      <c r="A244" s="140"/>
      <c r="B244" s="141"/>
      <c r="C244" s="140"/>
      <c r="D244" s="137" t="s">
        <v>225</v>
      </c>
      <c r="E244" s="142" t="s">
        <v>1</v>
      </c>
      <c r="F244" s="143" t="s">
        <v>3014</v>
      </c>
      <c r="G244" s="140"/>
      <c r="H244" s="144">
        <v>22.8</v>
      </c>
      <c r="I244" s="61"/>
      <c r="J244" s="140"/>
      <c r="K244" s="140"/>
      <c r="L244" s="194"/>
      <c r="M244" s="274"/>
      <c r="N244" s="274"/>
      <c r="O244" s="274"/>
      <c r="P244" s="274"/>
      <c r="Q244" s="274"/>
      <c r="R244" s="274"/>
      <c r="S244" s="274"/>
      <c r="T244" s="274"/>
      <c r="U244" s="274"/>
      <c r="V244" s="274"/>
      <c r="W244" s="275"/>
      <c r="AT244" s="60" t="s">
        <v>225</v>
      </c>
      <c r="AU244" s="60" t="s">
        <v>93</v>
      </c>
      <c r="AV244" s="13" t="s">
        <v>93</v>
      </c>
      <c r="AW244" s="13" t="s">
        <v>38</v>
      </c>
      <c r="AX244" s="13" t="s">
        <v>83</v>
      </c>
      <c r="AY244" s="60" t="s">
        <v>216</v>
      </c>
    </row>
    <row r="245" spans="1:51" s="13" customFormat="1" ht="12">
      <c r="A245" s="140"/>
      <c r="B245" s="141"/>
      <c r="C245" s="140"/>
      <c r="D245" s="137" t="s">
        <v>225</v>
      </c>
      <c r="E245" s="142" t="s">
        <v>1</v>
      </c>
      <c r="F245" s="143" t="s">
        <v>3015</v>
      </c>
      <c r="G245" s="140"/>
      <c r="H245" s="144">
        <v>44.6</v>
      </c>
      <c r="I245" s="61"/>
      <c r="J245" s="140"/>
      <c r="K245" s="140"/>
      <c r="L245" s="194"/>
      <c r="M245" s="274"/>
      <c r="N245" s="274"/>
      <c r="O245" s="274"/>
      <c r="P245" s="274"/>
      <c r="Q245" s="274"/>
      <c r="R245" s="274"/>
      <c r="S245" s="274"/>
      <c r="T245" s="274"/>
      <c r="U245" s="274"/>
      <c r="V245" s="274"/>
      <c r="W245" s="275"/>
      <c r="AT245" s="60" t="s">
        <v>225</v>
      </c>
      <c r="AU245" s="60" t="s">
        <v>93</v>
      </c>
      <c r="AV245" s="13" t="s">
        <v>93</v>
      </c>
      <c r="AW245" s="13" t="s">
        <v>38</v>
      </c>
      <c r="AX245" s="13" t="s">
        <v>83</v>
      </c>
      <c r="AY245" s="60" t="s">
        <v>216</v>
      </c>
    </row>
    <row r="246" spans="1:51" s="13" customFormat="1" ht="12">
      <c r="A246" s="140"/>
      <c r="B246" s="141"/>
      <c r="C246" s="140"/>
      <c r="D246" s="137" t="s">
        <v>225</v>
      </c>
      <c r="E246" s="142" t="s">
        <v>1</v>
      </c>
      <c r="F246" s="143" t="s">
        <v>3016</v>
      </c>
      <c r="G246" s="140"/>
      <c r="H246" s="144">
        <v>31.4</v>
      </c>
      <c r="I246" s="61"/>
      <c r="J246" s="140"/>
      <c r="K246" s="140"/>
      <c r="L246" s="194"/>
      <c r="M246" s="274"/>
      <c r="N246" s="274"/>
      <c r="O246" s="274"/>
      <c r="P246" s="274"/>
      <c r="Q246" s="274"/>
      <c r="R246" s="274"/>
      <c r="S246" s="274"/>
      <c r="T246" s="274"/>
      <c r="U246" s="274"/>
      <c r="V246" s="274"/>
      <c r="W246" s="275"/>
      <c r="AT246" s="60" t="s">
        <v>225</v>
      </c>
      <c r="AU246" s="60" t="s">
        <v>93</v>
      </c>
      <c r="AV246" s="13" t="s">
        <v>93</v>
      </c>
      <c r="AW246" s="13" t="s">
        <v>38</v>
      </c>
      <c r="AX246" s="13" t="s">
        <v>83</v>
      </c>
      <c r="AY246" s="60" t="s">
        <v>216</v>
      </c>
    </row>
    <row r="247" spans="1:51" s="13" customFormat="1" ht="12">
      <c r="A247" s="140"/>
      <c r="B247" s="141"/>
      <c r="C247" s="140"/>
      <c r="D247" s="137" t="s">
        <v>225</v>
      </c>
      <c r="E247" s="142" t="s">
        <v>1</v>
      </c>
      <c r="F247" s="143" t="s">
        <v>3017</v>
      </c>
      <c r="G247" s="140"/>
      <c r="H247" s="144">
        <v>12.6</v>
      </c>
      <c r="I247" s="61"/>
      <c r="J247" s="140"/>
      <c r="K247" s="140"/>
      <c r="L247" s="194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5"/>
      <c r="AT247" s="60" t="s">
        <v>225</v>
      </c>
      <c r="AU247" s="60" t="s">
        <v>93</v>
      </c>
      <c r="AV247" s="13" t="s">
        <v>93</v>
      </c>
      <c r="AW247" s="13" t="s">
        <v>38</v>
      </c>
      <c r="AX247" s="13" t="s">
        <v>83</v>
      </c>
      <c r="AY247" s="60" t="s">
        <v>216</v>
      </c>
    </row>
    <row r="248" spans="1:51" s="13" customFormat="1" ht="12">
      <c r="A248" s="140"/>
      <c r="B248" s="141"/>
      <c r="C248" s="140"/>
      <c r="D248" s="137" t="s">
        <v>225</v>
      </c>
      <c r="E248" s="142" t="s">
        <v>1</v>
      </c>
      <c r="F248" s="143" t="s">
        <v>3018</v>
      </c>
      <c r="G248" s="140"/>
      <c r="H248" s="144">
        <v>16.8</v>
      </c>
      <c r="I248" s="61"/>
      <c r="J248" s="140"/>
      <c r="K248" s="140"/>
      <c r="L248" s="19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5"/>
      <c r="AT248" s="60" t="s">
        <v>225</v>
      </c>
      <c r="AU248" s="60" t="s">
        <v>93</v>
      </c>
      <c r="AV248" s="13" t="s">
        <v>93</v>
      </c>
      <c r="AW248" s="13" t="s">
        <v>38</v>
      </c>
      <c r="AX248" s="13" t="s">
        <v>83</v>
      </c>
      <c r="AY248" s="60" t="s">
        <v>216</v>
      </c>
    </row>
    <row r="249" spans="1:51" s="13" customFormat="1" ht="12">
      <c r="A249" s="140"/>
      <c r="B249" s="141"/>
      <c r="C249" s="140"/>
      <c r="D249" s="137" t="s">
        <v>225</v>
      </c>
      <c r="E249" s="142" t="s">
        <v>1</v>
      </c>
      <c r="F249" s="143" t="s">
        <v>3019</v>
      </c>
      <c r="G249" s="140"/>
      <c r="H249" s="144">
        <v>16.5</v>
      </c>
      <c r="I249" s="61"/>
      <c r="J249" s="140"/>
      <c r="K249" s="140"/>
      <c r="L249" s="19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5"/>
      <c r="AT249" s="60" t="s">
        <v>225</v>
      </c>
      <c r="AU249" s="60" t="s">
        <v>93</v>
      </c>
      <c r="AV249" s="13" t="s">
        <v>93</v>
      </c>
      <c r="AW249" s="13" t="s">
        <v>38</v>
      </c>
      <c r="AX249" s="13" t="s">
        <v>83</v>
      </c>
      <c r="AY249" s="60" t="s">
        <v>216</v>
      </c>
    </row>
    <row r="250" spans="1:51" s="13" customFormat="1" ht="12">
      <c r="A250" s="140"/>
      <c r="B250" s="141"/>
      <c r="C250" s="140"/>
      <c r="D250" s="137" t="s">
        <v>225</v>
      </c>
      <c r="E250" s="142" t="s">
        <v>1</v>
      </c>
      <c r="F250" s="143" t="s">
        <v>3020</v>
      </c>
      <c r="G250" s="140"/>
      <c r="H250" s="144">
        <v>12</v>
      </c>
      <c r="I250" s="61"/>
      <c r="J250" s="140"/>
      <c r="K250" s="140"/>
      <c r="L250" s="19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5"/>
      <c r="AT250" s="60" t="s">
        <v>225</v>
      </c>
      <c r="AU250" s="60" t="s">
        <v>93</v>
      </c>
      <c r="AV250" s="13" t="s">
        <v>93</v>
      </c>
      <c r="AW250" s="13" t="s">
        <v>38</v>
      </c>
      <c r="AX250" s="13" t="s">
        <v>83</v>
      </c>
      <c r="AY250" s="60" t="s">
        <v>216</v>
      </c>
    </row>
    <row r="251" spans="1:51" s="13" customFormat="1" ht="12">
      <c r="A251" s="140"/>
      <c r="B251" s="141"/>
      <c r="C251" s="140"/>
      <c r="D251" s="137" t="s">
        <v>225</v>
      </c>
      <c r="E251" s="142" t="s">
        <v>1</v>
      </c>
      <c r="F251" s="143" t="s">
        <v>3021</v>
      </c>
      <c r="G251" s="140"/>
      <c r="H251" s="144">
        <v>15.9</v>
      </c>
      <c r="I251" s="61"/>
      <c r="J251" s="140"/>
      <c r="K251" s="140"/>
      <c r="L251" s="19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5"/>
      <c r="AT251" s="60" t="s">
        <v>225</v>
      </c>
      <c r="AU251" s="60" t="s">
        <v>93</v>
      </c>
      <c r="AV251" s="13" t="s">
        <v>93</v>
      </c>
      <c r="AW251" s="13" t="s">
        <v>38</v>
      </c>
      <c r="AX251" s="13" t="s">
        <v>83</v>
      </c>
      <c r="AY251" s="60" t="s">
        <v>216</v>
      </c>
    </row>
    <row r="252" spans="1:51" s="13" customFormat="1" ht="12">
      <c r="A252" s="140"/>
      <c r="B252" s="141"/>
      <c r="C252" s="140"/>
      <c r="D252" s="137" t="s">
        <v>225</v>
      </c>
      <c r="E252" s="142" t="s">
        <v>1</v>
      </c>
      <c r="F252" s="143" t="s">
        <v>3022</v>
      </c>
      <c r="G252" s="140"/>
      <c r="H252" s="144">
        <v>21.3</v>
      </c>
      <c r="I252" s="61"/>
      <c r="J252" s="140"/>
      <c r="K252" s="140"/>
      <c r="L252" s="194"/>
      <c r="M252" s="274"/>
      <c r="N252" s="274"/>
      <c r="O252" s="274"/>
      <c r="P252" s="274"/>
      <c r="Q252" s="274"/>
      <c r="R252" s="274"/>
      <c r="S252" s="274"/>
      <c r="T252" s="274"/>
      <c r="U252" s="274"/>
      <c r="V252" s="274"/>
      <c r="W252" s="275"/>
      <c r="AT252" s="60" t="s">
        <v>225</v>
      </c>
      <c r="AU252" s="60" t="s">
        <v>93</v>
      </c>
      <c r="AV252" s="13" t="s">
        <v>93</v>
      </c>
      <c r="AW252" s="13" t="s">
        <v>38</v>
      </c>
      <c r="AX252" s="13" t="s">
        <v>83</v>
      </c>
      <c r="AY252" s="60" t="s">
        <v>216</v>
      </c>
    </row>
    <row r="253" spans="1:51" s="13" customFormat="1" ht="12">
      <c r="A253" s="140"/>
      <c r="B253" s="141"/>
      <c r="C253" s="140"/>
      <c r="D253" s="137" t="s">
        <v>225</v>
      </c>
      <c r="E253" s="142" t="s">
        <v>1</v>
      </c>
      <c r="F253" s="143" t="s">
        <v>3023</v>
      </c>
      <c r="G253" s="140"/>
      <c r="H253" s="144">
        <v>20.5</v>
      </c>
      <c r="I253" s="61"/>
      <c r="J253" s="140"/>
      <c r="K253" s="140"/>
      <c r="L253" s="194"/>
      <c r="M253" s="274"/>
      <c r="N253" s="274"/>
      <c r="O253" s="274"/>
      <c r="P253" s="274"/>
      <c r="Q253" s="274"/>
      <c r="R253" s="274"/>
      <c r="S253" s="274"/>
      <c r="T253" s="274"/>
      <c r="U253" s="274"/>
      <c r="V253" s="274"/>
      <c r="W253" s="275"/>
      <c r="AT253" s="60" t="s">
        <v>225</v>
      </c>
      <c r="AU253" s="60" t="s">
        <v>93</v>
      </c>
      <c r="AV253" s="13" t="s">
        <v>93</v>
      </c>
      <c r="AW253" s="13" t="s">
        <v>38</v>
      </c>
      <c r="AX253" s="13" t="s">
        <v>83</v>
      </c>
      <c r="AY253" s="60" t="s">
        <v>216</v>
      </c>
    </row>
    <row r="254" spans="1:51" s="13" customFormat="1" ht="12">
      <c r="A254" s="140"/>
      <c r="B254" s="141"/>
      <c r="C254" s="140"/>
      <c r="D254" s="137" t="s">
        <v>225</v>
      </c>
      <c r="E254" s="142" t="s">
        <v>1</v>
      </c>
      <c r="F254" s="143" t="s">
        <v>3024</v>
      </c>
      <c r="G254" s="140"/>
      <c r="H254" s="144">
        <v>14.6</v>
      </c>
      <c r="I254" s="61"/>
      <c r="J254" s="140"/>
      <c r="K254" s="140"/>
      <c r="L254" s="194"/>
      <c r="M254" s="274"/>
      <c r="N254" s="274"/>
      <c r="O254" s="274"/>
      <c r="P254" s="274"/>
      <c r="Q254" s="274"/>
      <c r="R254" s="274"/>
      <c r="S254" s="274"/>
      <c r="T254" s="274"/>
      <c r="U254" s="274"/>
      <c r="V254" s="274"/>
      <c r="W254" s="275"/>
      <c r="AT254" s="60" t="s">
        <v>225</v>
      </c>
      <c r="AU254" s="60" t="s">
        <v>93</v>
      </c>
      <c r="AV254" s="13" t="s">
        <v>93</v>
      </c>
      <c r="AW254" s="13" t="s">
        <v>38</v>
      </c>
      <c r="AX254" s="13" t="s">
        <v>83</v>
      </c>
      <c r="AY254" s="60" t="s">
        <v>216</v>
      </c>
    </row>
    <row r="255" spans="1:51" s="13" customFormat="1" ht="12">
      <c r="A255" s="140"/>
      <c r="B255" s="141"/>
      <c r="C255" s="140"/>
      <c r="D255" s="137" t="s">
        <v>225</v>
      </c>
      <c r="E255" s="142" t="s">
        <v>1</v>
      </c>
      <c r="F255" s="143" t="s">
        <v>3025</v>
      </c>
      <c r="G255" s="140"/>
      <c r="H255" s="144">
        <v>14.5</v>
      </c>
      <c r="I255" s="61"/>
      <c r="J255" s="140"/>
      <c r="K255" s="140"/>
      <c r="L255" s="194"/>
      <c r="M255" s="274"/>
      <c r="N255" s="274"/>
      <c r="O255" s="274"/>
      <c r="P255" s="274"/>
      <c r="Q255" s="274"/>
      <c r="R255" s="274"/>
      <c r="S255" s="274"/>
      <c r="T255" s="274"/>
      <c r="U255" s="274"/>
      <c r="V255" s="274"/>
      <c r="W255" s="275"/>
      <c r="AT255" s="60" t="s">
        <v>225</v>
      </c>
      <c r="AU255" s="60" t="s">
        <v>93</v>
      </c>
      <c r="AV255" s="13" t="s">
        <v>93</v>
      </c>
      <c r="AW255" s="13" t="s">
        <v>38</v>
      </c>
      <c r="AX255" s="13" t="s">
        <v>83</v>
      </c>
      <c r="AY255" s="60" t="s">
        <v>216</v>
      </c>
    </row>
    <row r="256" spans="1:51" s="13" customFormat="1" ht="12">
      <c r="A256" s="140"/>
      <c r="B256" s="141"/>
      <c r="C256" s="140"/>
      <c r="D256" s="137" t="s">
        <v>225</v>
      </c>
      <c r="E256" s="142" t="s">
        <v>1</v>
      </c>
      <c r="F256" s="143" t="s">
        <v>3026</v>
      </c>
      <c r="G256" s="140"/>
      <c r="H256" s="144">
        <v>12.6</v>
      </c>
      <c r="I256" s="61"/>
      <c r="J256" s="140"/>
      <c r="K256" s="140"/>
      <c r="L256" s="19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5"/>
      <c r="AT256" s="60" t="s">
        <v>225</v>
      </c>
      <c r="AU256" s="60" t="s">
        <v>93</v>
      </c>
      <c r="AV256" s="13" t="s">
        <v>93</v>
      </c>
      <c r="AW256" s="13" t="s">
        <v>38</v>
      </c>
      <c r="AX256" s="13" t="s">
        <v>83</v>
      </c>
      <c r="AY256" s="60" t="s">
        <v>216</v>
      </c>
    </row>
    <row r="257" spans="1:51" s="13" customFormat="1" ht="12">
      <c r="A257" s="140"/>
      <c r="B257" s="141"/>
      <c r="C257" s="140"/>
      <c r="D257" s="137" t="s">
        <v>225</v>
      </c>
      <c r="E257" s="142" t="s">
        <v>1</v>
      </c>
      <c r="F257" s="143" t="s">
        <v>3027</v>
      </c>
      <c r="G257" s="140"/>
      <c r="H257" s="144">
        <v>13.2</v>
      </c>
      <c r="I257" s="61"/>
      <c r="J257" s="140"/>
      <c r="K257" s="140"/>
      <c r="L257" s="194"/>
      <c r="M257" s="274"/>
      <c r="N257" s="274"/>
      <c r="O257" s="274"/>
      <c r="P257" s="274"/>
      <c r="Q257" s="274"/>
      <c r="R257" s="274"/>
      <c r="S257" s="274"/>
      <c r="T257" s="274"/>
      <c r="U257" s="274"/>
      <c r="V257" s="274"/>
      <c r="W257" s="275"/>
      <c r="AT257" s="60" t="s">
        <v>225</v>
      </c>
      <c r="AU257" s="60" t="s">
        <v>93</v>
      </c>
      <c r="AV257" s="13" t="s">
        <v>93</v>
      </c>
      <c r="AW257" s="13" t="s">
        <v>38</v>
      </c>
      <c r="AX257" s="13" t="s">
        <v>83</v>
      </c>
      <c r="AY257" s="60" t="s">
        <v>216</v>
      </c>
    </row>
    <row r="258" spans="1:51" s="13" customFormat="1" ht="12">
      <c r="A258" s="140"/>
      <c r="B258" s="141"/>
      <c r="C258" s="140"/>
      <c r="D258" s="137" t="s">
        <v>225</v>
      </c>
      <c r="E258" s="142" t="s">
        <v>1</v>
      </c>
      <c r="F258" s="143" t="s">
        <v>3028</v>
      </c>
      <c r="G258" s="140"/>
      <c r="H258" s="144">
        <v>21.3</v>
      </c>
      <c r="I258" s="61"/>
      <c r="J258" s="140"/>
      <c r="K258" s="140"/>
      <c r="L258" s="194"/>
      <c r="M258" s="274"/>
      <c r="N258" s="274"/>
      <c r="O258" s="274"/>
      <c r="P258" s="274"/>
      <c r="Q258" s="274"/>
      <c r="R258" s="274"/>
      <c r="S258" s="274"/>
      <c r="T258" s="274"/>
      <c r="U258" s="274"/>
      <c r="V258" s="274"/>
      <c r="W258" s="275"/>
      <c r="AT258" s="60" t="s">
        <v>225</v>
      </c>
      <c r="AU258" s="60" t="s">
        <v>93</v>
      </c>
      <c r="AV258" s="13" t="s">
        <v>93</v>
      </c>
      <c r="AW258" s="13" t="s">
        <v>38</v>
      </c>
      <c r="AX258" s="13" t="s">
        <v>83</v>
      </c>
      <c r="AY258" s="60" t="s">
        <v>216</v>
      </c>
    </row>
    <row r="259" spans="1:51" s="13" customFormat="1" ht="12">
      <c r="A259" s="140"/>
      <c r="B259" s="141"/>
      <c r="C259" s="140"/>
      <c r="D259" s="137" t="s">
        <v>225</v>
      </c>
      <c r="E259" s="142" t="s">
        <v>1</v>
      </c>
      <c r="F259" s="143" t="s">
        <v>3029</v>
      </c>
      <c r="G259" s="140"/>
      <c r="H259" s="144">
        <v>19.5</v>
      </c>
      <c r="I259" s="61"/>
      <c r="J259" s="140"/>
      <c r="K259" s="140"/>
      <c r="L259" s="194"/>
      <c r="M259" s="274"/>
      <c r="N259" s="274"/>
      <c r="O259" s="274"/>
      <c r="P259" s="274"/>
      <c r="Q259" s="274"/>
      <c r="R259" s="274"/>
      <c r="S259" s="274"/>
      <c r="T259" s="274"/>
      <c r="U259" s="274"/>
      <c r="V259" s="274"/>
      <c r="W259" s="275"/>
      <c r="AT259" s="60" t="s">
        <v>225</v>
      </c>
      <c r="AU259" s="60" t="s">
        <v>93</v>
      </c>
      <c r="AV259" s="13" t="s">
        <v>93</v>
      </c>
      <c r="AW259" s="13" t="s">
        <v>38</v>
      </c>
      <c r="AX259" s="13" t="s">
        <v>83</v>
      </c>
      <c r="AY259" s="60" t="s">
        <v>216</v>
      </c>
    </row>
    <row r="260" spans="1:51" s="13" customFormat="1" ht="12">
      <c r="A260" s="140"/>
      <c r="B260" s="141"/>
      <c r="C260" s="140"/>
      <c r="D260" s="137" t="s">
        <v>225</v>
      </c>
      <c r="E260" s="142" t="s">
        <v>1</v>
      </c>
      <c r="F260" s="143" t="s">
        <v>3030</v>
      </c>
      <c r="G260" s="140"/>
      <c r="H260" s="144">
        <v>12.6</v>
      </c>
      <c r="I260" s="61"/>
      <c r="J260" s="140"/>
      <c r="K260" s="140"/>
      <c r="L260" s="194"/>
      <c r="M260" s="274"/>
      <c r="N260" s="274"/>
      <c r="O260" s="274"/>
      <c r="P260" s="274"/>
      <c r="Q260" s="274"/>
      <c r="R260" s="274"/>
      <c r="S260" s="274"/>
      <c r="T260" s="274"/>
      <c r="U260" s="274"/>
      <c r="V260" s="274"/>
      <c r="W260" s="275"/>
      <c r="AT260" s="60" t="s">
        <v>225</v>
      </c>
      <c r="AU260" s="60" t="s">
        <v>93</v>
      </c>
      <c r="AV260" s="13" t="s">
        <v>93</v>
      </c>
      <c r="AW260" s="13" t="s">
        <v>38</v>
      </c>
      <c r="AX260" s="13" t="s">
        <v>83</v>
      </c>
      <c r="AY260" s="60" t="s">
        <v>216</v>
      </c>
    </row>
    <row r="261" spans="1:51" s="13" customFormat="1" ht="12">
      <c r="A261" s="140"/>
      <c r="B261" s="141"/>
      <c r="C261" s="140"/>
      <c r="D261" s="137" t="s">
        <v>225</v>
      </c>
      <c r="E261" s="142" t="s">
        <v>1</v>
      </c>
      <c r="F261" s="143" t="s">
        <v>3031</v>
      </c>
      <c r="G261" s="140"/>
      <c r="H261" s="144">
        <v>58</v>
      </c>
      <c r="I261" s="61"/>
      <c r="J261" s="140"/>
      <c r="K261" s="140"/>
      <c r="L261" s="194"/>
      <c r="M261" s="274"/>
      <c r="N261" s="274"/>
      <c r="O261" s="274"/>
      <c r="P261" s="274"/>
      <c r="Q261" s="274"/>
      <c r="R261" s="274"/>
      <c r="S261" s="274"/>
      <c r="T261" s="274"/>
      <c r="U261" s="274"/>
      <c r="V261" s="274"/>
      <c r="W261" s="275"/>
      <c r="AT261" s="60" t="s">
        <v>225</v>
      </c>
      <c r="AU261" s="60" t="s">
        <v>93</v>
      </c>
      <c r="AV261" s="13" t="s">
        <v>93</v>
      </c>
      <c r="AW261" s="13" t="s">
        <v>38</v>
      </c>
      <c r="AX261" s="13" t="s">
        <v>83</v>
      </c>
      <c r="AY261" s="60" t="s">
        <v>216</v>
      </c>
    </row>
    <row r="262" spans="1:51" s="13" customFormat="1" ht="12">
      <c r="A262" s="140"/>
      <c r="B262" s="141"/>
      <c r="C262" s="140"/>
      <c r="D262" s="137" t="s">
        <v>225</v>
      </c>
      <c r="E262" s="142" t="s">
        <v>1</v>
      </c>
      <c r="F262" s="143" t="s">
        <v>3032</v>
      </c>
      <c r="G262" s="140"/>
      <c r="H262" s="144">
        <v>12.6</v>
      </c>
      <c r="I262" s="61"/>
      <c r="J262" s="140"/>
      <c r="K262" s="140"/>
      <c r="L262" s="194"/>
      <c r="M262" s="274"/>
      <c r="N262" s="274"/>
      <c r="O262" s="274"/>
      <c r="P262" s="274"/>
      <c r="Q262" s="274"/>
      <c r="R262" s="274"/>
      <c r="S262" s="274"/>
      <c r="T262" s="274"/>
      <c r="U262" s="274"/>
      <c r="V262" s="274"/>
      <c r="W262" s="275"/>
      <c r="AT262" s="60" t="s">
        <v>225</v>
      </c>
      <c r="AU262" s="60" t="s">
        <v>93</v>
      </c>
      <c r="AV262" s="13" t="s">
        <v>93</v>
      </c>
      <c r="AW262" s="13" t="s">
        <v>38</v>
      </c>
      <c r="AX262" s="13" t="s">
        <v>83</v>
      </c>
      <c r="AY262" s="60" t="s">
        <v>216</v>
      </c>
    </row>
    <row r="263" spans="1:51" s="14" customFormat="1" ht="12">
      <c r="A263" s="145"/>
      <c r="B263" s="146"/>
      <c r="C263" s="145"/>
      <c r="D263" s="137" t="s">
        <v>225</v>
      </c>
      <c r="E263" s="147" t="s">
        <v>1</v>
      </c>
      <c r="F263" s="148" t="s">
        <v>229</v>
      </c>
      <c r="G263" s="145"/>
      <c r="H263" s="149">
        <v>393.3</v>
      </c>
      <c r="I263" s="63"/>
      <c r="J263" s="145"/>
      <c r="K263" s="145"/>
      <c r="L263" s="200"/>
      <c r="M263" s="276"/>
      <c r="N263" s="276"/>
      <c r="O263" s="276"/>
      <c r="P263" s="276"/>
      <c r="Q263" s="276"/>
      <c r="R263" s="276"/>
      <c r="S263" s="276"/>
      <c r="T263" s="276"/>
      <c r="U263" s="276"/>
      <c r="V263" s="276"/>
      <c r="W263" s="277"/>
      <c r="AT263" s="62" t="s">
        <v>225</v>
      </c>
      <c r="AU263" s="62" t="s">
        <v>93</v>
      </c>
      <c r="AV263" s="14" t="s">
        <v>223</v>
      </c>
      <c r="AW263" s="14" t="s">
        <v>38</v>
      </c>
      <c r="AX263" s="14" t="s">
        <v>91</v>
      </c>
      <c r="AY263" s="62" t="s">
        <v>216</v>
      </c>
    </row>
    <row r="264" spans="1:65" s="2" customFormat="1" ht="16.5" customHeight="1">
      <c r="A264" s="83"/>
      <c r="B264" s="84"/>
      <c r="C264" s="130" t="s">
        <v>281</v>
      </c>
      <c r="D264" s="130" t="s">
        <v>218</v>
      </c>
      <c r="E264" s="131" t="s">
        <v>3033</v>
      </c>
      <c r="F264" s="132" t="s">
        <v>3034</v>
      </c>
      <c r="G264" s="133" t="s">
        <v>315</v>
      </c>
      <c r="H264" s="134">
        <v>96</v>
      </c>
      <c r="I264" s="57"/>
      <c r="J264" s="187">
        <f>ROUND(I264*H264,2)</f>
        <v>0</v>
      </c>
      <c r="K264" s="132" t="s">
        <v>1</v>
      </c>
      <c r="L264" s="188">
        <f>J264</f>
        <v>0</v>
      </c>
      <c r="M264" s="272" t="s">
        <v>1</v>
      </c>
      <c r="N264" s="272" t="s">
        <v>48</v>
      </c>
      <c r="O264" s="272"/>
      <c r="P264" s="272">
        <f>O264*H264</f>
        <v>0</v>
      </c>
      <c r="Q264" s="272">
        <v>0</v>
      </c>
      <c r="R264" s="272">
        <f>Q264*H264</f>
        <v>0</v>
      </c>
      <c r="S264" s="272">
        <v>0</v>
      </c>
      <c r="T264" s="272">
        <f>S264*H264</f>
        <v>0</v>
      </c>
      <c r="U264" s="272"/>
      <c r="V264" s="272"/>
      <c r="W264" s="273"/>
      <c r="X264" s="26"/>
      <c r="Y264" s="26"/>
      <c r="Z264" s="26"/>
      <c r="AA264" s="26"/>
      <c r="AB264" s="26"/>
      <c r="AC264" s="26"/>
      <c r="AD264" s="26"/>
      <c r="AE264" s="26"/>
      <c r="AR264" s="58" t="s">
        <v>312</v>
      </c>
      <c r="AT264" s="58" t="s">
        <v>218</v>
      </c>
      <c r="AU264" s="58" t="s">
        <v>93</v>
      </c>
      <c r="AY264" s="18" t="s">
        <v>216</v>
      </c>
      <c r="BE264" s="59">
        <f>IF(N264="základní",J264,0)</f>
        <v>0</v>
      </c>
      <c r="BF264" s="59">
        <f>IF(N264="snížená",J264,0)</f>
        <v>0</v>
      </c>
      <c r="BG264" s="59">
        <f>IF(N264="zákl. přenesená",J264,0)</f>
        <v>0</v>
      </c>
      <c r="BH264" s="59">
        <f>IF(N264="sníž. přenesená",J264,0)</f>
        <v>0</v>
      </c>
      <c r="BI264" s="59">
        <f>IF(N264="nulová",J264,0)</f>
        <v>0</v>
      </c>
      <c r="BJ264" s="18" t="s">
        <v>91</v>
      </c>
      <c r="BK264" s="59">
        <f>ROUND(I264*H264,2)</f>
        <v>0</v>
      </c>
      <c r="BL264" s="18" t="s">
        <v>312</v>
      </c>
      <c r="BM264" s="58" t="s">
        <v>3035</v>
      </c>
    </row>
    <row r="265" spans="1:51" s="13" customFormat="1" ht="12">
      <c r="A265" s="140"/>
      <c r="B265" s="141"/>
      <c r="C265" s="140"/>
      <c r="D265" s="137" t="s">
        <v>225</v>
      </c>
      <c r="E265" s="142" t="s">
        <v>1</v>
      </c>
      <c r="F265" s="143" t="s">
        <v>3036</v>
      </c>
      <c r="G265" s="140"/>
      <c r="H265" s="144">
        <v>5</v>
      </c>
      <c r="I265" s="61"/>
      <c r="J265" s="140"/>
      <c r="K265" s="140"/>
      <c r="L265" s="194"/>
      <c r="M265" s="274"/>
      <c r="N265" s="274"/>
      <c r="O265" s="274"/>
      <c r="P265" s="274"/>
      <c r="Q265" s="274"/>
      <c r="R265" s="274"/>
      <c r="S265" s="274"/>
      <c r="T265" s="274"/>
      <c r="U265" s="274"/>
      <c r="V265" s="274"/>
      <c r="W265" s="275"/>
      <c r="AT265" s="60" t="s">
        <v>225</v>
      </c>
      <c r="AU265" s="60" t="s">
        <v>93</v>
      </c>
      <c r="AV265" s="13" t="s">
        <v>93</v>
      </c>
      <c r="AW265" s="13" t="s">
        <v>38</v>
      </c>
      <c r="AX265" s="13" t="s">
        <v>83</v>
      </c>
      <c r="AY265" s="60" t="s">
        <v>216</v>
      </c>
    </row>
    <row r="266" spans="1:51" s="13" customFormat="1" ht="12">
      <c r="A266" s="140"/>
      <c r="B266" s="141"/>
      <c r="C266" s="140"/>
      <c r="D266" s="137" t="s">
        <v>225</v>
      </c>
      <c r="E266" s="142" t="s">
        <v>1</v>
      </c>
      <c r="F266" s="143" t="s">
        <v>2984</v>
      </c>
      <c r="G266" s="140"/>
      <c r="H266" s="144">
        <v>5</v>
      </c>
      <c r="I266" s="61"/>
      <c r="J266" s="140"/>
      <c r="K266" s="140"/>
      <c r="L266" s="194"/>
      <c r="M266" s="274"/>
      <c r="N266" s="274"/>
      <c r="O266" s="274"/>
      <c r="P266" s="274"/>
      <c r="Q266" s="274"/>
      <c r="R266" s="274"/>
      <c r="S266" s="274"/>
      <c r="T266" s="274"/>
      <c r="U266" s="274"/>
      <c r="V266" s="274"/>
      <c r="W266" s="275"/>
      <c r="AT266" s="60" t="s">
        <v>225</v>
      </c>
      <c r="AU266" s="60" t="s">
        <v>93</v>
      </c>
      <c r="AV266" s="13" t="s">
        <v>93</v>
      </c>
      <c r="AW266" s="13" t="s">
        <v>38</v>
      </c>
      <c r="AX266" s="13" t="s">
        <v>83</v>
      </c>
      <c r="AY266" s="60" t="s">
        <v>216</v>
      </c>
    </row>
    <row r="267" spans="1:51" s="13" customFormat="1" ht="12">
      <c r="A267" s="140"/>
      <c r="B267" s="141"/>
      <c r="C267" s="140"/>
      <c r="D267" s="137" t="s">
        <v>225</v>
      </c>
      <c r="E267" s="142" t="s">
        <v>1</v>
      </c>
      <c r="F267" s="143" t="s">
        <v>3037</v>
      </c>
      <c r="G267" s="140"/>
      <c r="H267" s="144">
        <v>5</v>
      </c>
      <c r="I267" s="61"/>
      <c r="J267" s="140"/>
      <c r="K267" s="140"/>
      <c r="L267" s="194"/>
      <c r="M267" s="274"/>
      <c r="N267" s="274"/>
      <c r="O267" s="274"/>
      <c r="P267" s="274"/>
      <c r="Q267" s="274"/>
      <c r="R267" s="274"/>
      <c r="S267" s="274"/>
      <c r="T267" s="274"/>
      <c r="U267" s="274"/>
      <c r="V267" s="274"/>
      <c r="W267" s="275"/>
      <c r="AT267" s="60" t="s">
        <v>225</v>
      </c>
      <c r="AU267" s="60" t="s">
        <v>93</v>
      </c>
      <c r="AV267" s="13" t="s">
        <v>93</v>
      </c>
      <c r="AW267" s="13" t="s">
        <v>38</v>
      </c>
      <c r="AX267" s="13" t="s">
        <v>83</v>
      </c>
      <c r="AY267" s="60" t="s">
        <v>216</v>
      </c>
    </row>
    <row r="268" spans="1:51" s="13" customFormat="1" ht="12">
      <c r="A268" s="140"/>
      <c r="B268" s="141"/>
      <c r="C268" s="140"/>
      <c r="D268" s="137" t="s">
        <v>225</v>
      </c>
      <c r="E268" s="142" t="s">
        <v>1</v>
      </c>
      <c r="F268" s="143" t="s">
        <v>3038</v>
      </c>
      <c r="G268" s="140"/>
      <c r="H268" s="144">
        <v>5</v>
      </c>
      <c r="I268" s="61"/>
      <c r="J268" s="140"/>
      <c r="K268" s="140"/>
      <c r="L268" s="19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75"/>
      <c r="AT268" s="60" t="s">
        <v>225</v>
      </c>
      <c r="AU268" s="60" t="s">
        <v>93</v>
      </c>
      <c r="AV268" s="13" t="s">
        <v>93</v>
      </c>
      <c r="AW268" s="13" t="s">
        <v>38</v>
      </c>
      <c r="AX268" s="13" t="s">
        <v>83</v>
      </c>
      <c r="AY268" s="60" t="s">
        <v>216</v>
      </c>
    </row>
    <row r="269" spans="1:51" s="13" customFormat="1" ht="12">
      <c r="A269" s="140"/>
      <c r="B269" s="141"/>
      <c r="C269" s="140"/>
      <c r="D269" s="137" t="s">
        <v>225</v>
      </c>
      <c r="E269" s="142" t="s">
        <v>1</v>
      </c>
      <c r="F269" s="143" t="s">
        <v>3039</v>
      </c>
      <c r="G269" s="140"/>
      <c r="H269" s="144">
        <v>5</v>
      </c>
      <c r="I269" s="61"/>
      <c r="J269" s="140"/>
      <c r="K269" s="140"/>
      <c r="L269" s="194"/>
      <c r="M269" s="274"/>
      <c r="N269" s="274"/>
      <c r="O269" s="274"/>
      <c r="P269" s="274"/>
      <c r="Q269" s="274"/>
      <c r="R269" s="274"/>
      <c r="S269" s="274"/>
      <c r="T269" s="274"/>
      <c r="U269" s="274"/>
      <c r="V269" s="274"/>
      <c r="W269" s="275"/>
      <c r="AT269" s="60" t="s">
        <v>225</v>
      </c>
      <c r="AU269" s="60" t="s">
        <v>93</v>
      </c>
      <c r="AV269" s="13" t="s">
        <v>93</v>
      </c>
      <c r="AW269" s="13" t="s">
        <v>38</v>
      </c>
      <c r="AX269" s="13" t="s">
        <v>83</v>
      </c>
      <c r="AY269" s="60" t="s">
        <v>216</v>
      </c>
    </row>
    <row r="270" spans="1:51" s="13" customFormat="1" ht="12">
      <c r="A270" s="140"/>
      <c r="B270" s="141"/>
      <c r="C270" s="140"/>
      <c r="D270" s="137" t="s">
        <v>225</v>
      </c>
      <c r="E270" s="142" t="s">
        <v>1</v>
      </c>
      <c r="F270" s="143" t="s">
        <v>3040</v>
      </c>
      <c r="G270" s="140"/>
      <c r="H270" s="144">
        <v>5</v>
      </c>
      <c r="I270" s="61"/>
      <c r="J270" s="140"/>
      <c r="K270" s="140"/>
      <c r="L270" s="194"/>
      <c r="M270" s="274"/>
      <c r="N270" s="274"/>
      <c r="O270" s="274"/>
      <c r="P270" s="274"/>
      <c r="Q270" s="274"/>
      <c r="R270" s="274"/>
      <c r="S270" s="274"/>
      <c r="T270" s="274"/>
      <c r="U270" s="274"/>
      <c r="V270" s="274"/>
      <c r="W270" s="275"/>
      <c r="AT270" s="60" t="s">
        <v>225</v>
      </c>
      <c r="AU270" s="60" t="s">
        <v>93</v>
      </c>
      <c r="AV270" s="13" t="s">
        <v>93</v>
      </c>
      <c r="AW270" s="13" t="s">
        <v>38</v>
      </c>
      <c r="AX270" s="13" t="s">
        <v>83</v>
      </c>
      <c r="AY270" s="60" t="s">
        <v>216</v>
      </c>
    </row>
    <row r="271" spans="1:51" s="13" customFormat="1" ht="12">
      <c r="A271" s="140"/>
      <c r="B271" s="141"/>
      <c r="C271" s="140"/>
      <c r="D271" s="137" t="s">
        <v>225</v>
      </c>
      <c r="E271" s="142" t="s">
        <v>1</v>
      </c>
      <c r="F271" s="143" t="s">
        <v>3041</v>
      </c>
      <c r="G271" s="140"/>
      <c r="H271" s="144">
        <v>5</v>
      </c>
      <c r="I271" s="61"/>
      <c r="J271" s="140"/>
      <c r="K271" s="140"/>
      <c r="L271" s="19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5"/>
      <c r="AT271" s="60" t="s">
        <v>225</v>
      </c>
      <c r="AU271" s="60" t="s">
        <v>93</v>
      </c>
      <c r="AV271" s="13" t="s">
        <v>93</v>
      </c>
      <c r="AW271" s="13" t="s">
        <v>38</v>
      </c>
      <c r="AX271" s="13" t="s">
        <v>83</v>
      </c>
      <c r="AY271" s="60" t="s">
        <v>216</v>
      </c>
    </row>
    <row r="272" spans="1:51" s="13" customFormat="1" ht="12">
      <c r="A272" s="140"/>
      <c r="B272" s="141"/>
      <c r="C272" s="140"/>
      <c r="D272" s="137" t="s">
        <v>225</v>
      </c>
      <c r="E272" s="142" t="s">
        <v>1</v>
      </c>
      <c r="F272" s="143" t="s">
        <v>3042</v>
      </c>
      <c r="G272" s="140"/>
      <c r="H272" s="144">
        <v>5</v>
      </c>
      <c r="I272" s="61"/>
      <c r="J272" s="140"/>
      <c r="K272" s="140"/>
      <c r="L272" s="194"/>
      <c r="M272" s="274"/>
      <c r="N272" s="274"/>
      <c r="O272" s="274"/>
      <c r="P272" s="274"/>
      <c r="Q272" s="274"/>
      <c r="R272" s="274"/>
      <c r="S272" s="274"/>
      <c r="T272" s="274"/>
      <c r="U272" s="274"/>
      <c r="V272" s="274"/>
      <c r="W272" s="275"/>
      <c r="AT272" s="60" t="s">
        <v>225</v>
      </c>
      <c r="AU272" s="60" t="s">
        <v>93</v>
      </c>
      <c r="AV272" s="13" t="s">
        <v>93</v>
      </c>
      <c r="AW272" s="13" t="s">
        <v>38</v>
      </c>
      <c r="AX272" s="13" t="s">
        <v>83</v>
      </c>
      <c r="AY272" s="60" t="s">
        <v>216</v>
      </c>
    </row>
    <row r="273" spans="1:51" s="13" customFormat="1" ht="12">
      <c r="A273" s="140"/>
      <c r="B273" s="141"/>
      <c r="C273" s="140"/>
      <c r="D273" s="137" t="s">
        <v>225</v>
      </c>
      <c r="E273" s="142" t="s">
        <v>1</v>
      </c>
      <c r="F273" s="143" t="s">
        <v>3043</v>
      </c>
      <c r="G273" s="140"/>
      <c r="H273" s="144">
        <v>5</v>
      </c>
      <c r="I273" s="61"/>
      <c r="J273" s="140"/>
      <c r="K273" s="140"/>
      <c r="L273" s="194"/>
      <c r="M273" s="274"/>
      <c r="N273" s="274"/>
      <c r="O273" s="274"/>
      <c r="P273" s="274"/>
      <c r="Q273" s="274"/>
      <c r="R273" s="274"/>
      <c r="S273" s="274"/>
      <c r="T273" s="274"/>
      <c r="U273" s="274"/>
      <c r="V273" s="274"/>
      <c r="W273" s="275"/>
      <c r="AT273" s="60" t="s">
        <v>225</v>
      </c>
      <c r="AU273" s="60" t="s">
        <v>93</v>
      </c>
      <c r="AV273" s="13" t="s">
        <v>93</v>
      </c>
      <c r="AW273" s="13" t="s">
        <v>38</v>
      </c>
      <c r="AX273" s="13" t="s">
        <v>83</v>
      </c>
      <c r="AY273" s="60" t="s">
        <v>216</v>
      </c>
    </row>
    <row r="274" spans="1:51" s="13" customFormat="1" ht="12">
      <c r="A274" s="140"/>
      <c r="B274" s="141"/>
      <c r="C274" s="140"/>
      <c r="D274" s="137" t="s">
        <v>225</v>
      </c>
      <c r="E274" s="142" t="s">
        <v>1</v>
      </c>
      <c r="F274" s="143" t="s">
        <v>3044</v>
      </c>
      <c r="G274" s="140"/>
      <c r="H274" s="144">
        <v>5</v>
      </c>
      <c r="I274" s="61"/>
      <c r="J274" s="140"/>
      <c r="K274" s="140"/>
      <c r="L274" s="19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4"/>
      <c r="W274" s="275"/>
      <c r="AT274" s="60" t="s">
        <v>225</v>
      </c>
      <c r="AU274" s="60" t="s">
        <v>93</v>
      </c>
      <c r="AV274" s="13" t="s">
        <v>93</v>
      </c>
      <c r="AW274" s="13" t="s">
        <v>38</v>
      </c>
      <c r="AX274" s="13" t="s">
        <v>83</v>
      </c>
      <c r="AY274" s="60" t="s">
        <v>216</v>
      </c>
    </row>
    <row r="275" spans="1:51" s="13" customFormat="1" ht="12">
      <c r="A275" s="140"/>
      <c r="B275" s="141"/>
      <c r="C275" s="140"/>
      <c r="D275" s="137" t="s">
        <v>225</v>
      </c>
      <c r="E275" s="142" t="s">
        <v>1</v>
      </c>
      <c r="F275" s="143" t="s">
        <v>3045</v>
      </c>
      <c r="G275" s="140"/>
      <c r="H275" s="144">
        <v>5</v>
      </c>
      <c r="I275" s="61"/>
      <c r="J275" s="140"/>
      <c r="K275" s="140"/>
      <c r="L275" s="194"/>
      <c r="M275" s="274"/>
      <c r="N275" s="274"/>
      <c r="O275" s="274"/>
      <c r="P275" s="274"/>
      <c r="Q275" s="274"/>
      <c r="R275" s="274"/>
      <c r="S275" s="274"/>
      <c r="T275" s="274"/>
      <c r="U275" s="274"/>
      <c r="V275" s="274"/>
      <c r="W275" s="275"/>
      <c r="AT275" s="60" t="s">
        <v>225</v>
      </c>
      <c r="AU275" s="60" t="s">
        <v>93</v>
      </c>
      <c r="AV275" s="13" t="s">
        <v>93</v>
      </c>
      <c r="AW275" s="13" t="s">
        <v>38</v>
      </c>
      <c r="AX275" s="13" t="s">
        <v>83</v>
      </c>
      <c r="AY275" s="60" t="s">
        <v>216</v>
      </c>
    </row>
    <row r="276" spans="1:51" s="13" customFormat="1" ht="12">
      <c r="A276" s="140"/>
      <c r="B276" s="141"/>
      <c r="C276" s="140"/>
      <c r="D276" s="137" t="s">
        <v>225</v>
      </c>
      <c r="E276" s="142" t="s">
        <v>1</v>
      </c>
      <c r="F276" s="143" t="s">
        <v>3046</v>
      </c>
      <c r="G276" s="140"/>
      <c r="H276" s="144">
        <v>5</v>
      </c>
      <c r="I276" s="61"/>
      <c r="J276" s="140"/>
      <c r="K276" s="140"/>
      <c r="L276" s="194"/>
      <c r="M276" s="274"/>
      <c r="N276" s="274"/>
      <c r="O276" s="274"/>
      <c r="P276" s="274"/>
      <c r="Q276" s="274"/>
      <c r="R276" s="274"/>
      <c r="S276" s="274"/>
      <c r="T276" s="274"/>
      <c r="U276" s="274"/>
      <c r="V276" s="274"/>
      <c r="W276" s="275"/>
      <c r="AT276" s="60" t="s">
        <v>225</v>
      </c>
      <c r="AU276" s="60" t="s">
        <v>93</v>
      </c>
      <c r="AV276" s="13" t="s">
        <v>93</v>
      </c>
      <c r="AW276" s="13" t="s">
        <v>38</v>
      </c>
      <c r="AX276" s="13" t="s">
        <v>83</v>
      </c>
      <c r="AY276" s="60" t="s">
        <v>216</v>
      </c>
    </row>
    <row r="277" spans="1:51" s="13" customFormat="1" ht="12">
      <c r="A277" s="140"/>
      <c r="B277" s="141"/>
      <c r="C277" s="140"/>
      <c r="D277" s="137" t="s">
        <v>225</v>
      </c>
      <c r="E277" s="142" t="s">
        <v>1</v>
      </c>
      <c r="F277" s="143" t="s">
        <v>3047</v>
      </c>
      <c r="G277" s="140"/>
      <c r="H277" s="144">
        <v>5</v>
      </c>
      <c r="I277" s="61"/>
      <c r="J277" s="140"/>
      <c r="K277" s="140"/>
      <c r="L277" s="194"/>
      <c r="M277" s="274"/>
      <c r="N277" s="274"/>
      <c r="O277" s="274"/>
      <c r="P277" s="274"/>
      <c r="Q277" s="274"/>
      <c r="R277" s="274"/>
      <c r="S277" s="274"/>
      <c r="T277" s="274"/>
      <c r="U277" s="274"/>
      <c r="V277" s="274"/>
      <c r="W277" s="275"/>
      <c r="AT277" s="60" t="s">
        <v>225</v>
      </c>
      <c r="AU277" s="60" t="s">
        <v>93</v>
      </c>
      <c r="AV277" s="13" t="s">
        <v>93</v>
      </c>
      <c r="AW277" s="13" t="s">
        <v>38</v>
      </c>
      <c r="AX277" s="13" t="s">
        <v>83</v>
      </c>
      <c r="AY277" s="60" t="s">
        <v>216</v>
      </c>
    </row>
    <row r="278" spans="1:51" s="13" customFormat="1" ht="12">
      <c r="A278" s="140"/>
      <c r="B278" s="141"/>
      <c r="C278" s="140"/>
      <c r="D278" s="137" t="s">
        <v>225</v>
      </c>
      <c r="E278" s="142" t="s">
        <v>1</v>
      </c>
      <c r="F278" s="143" t="s">
        <v>3048</v>
      </c>
      <c r="G278" s="140"/>
      <c r="H278" s="144">
        <v>5</v>
      </c>
      <c r="I278" s="61"/>
      <c r="J278" s="140"/>
      <c r="K278" s="140"/>
      <c r="L278" s="194"/>
      <c r="M278" s="274"/>
      <c r="N278" s="274"/>
      <c r="O278" s="274"/>
      <c r="P278" s="274"/>
      <c r="Q278" s="274"/>
      <c r="R278" s="274"/>
      <c r="S278" s="274"/>
      <c r="T278" s="274"/>
      <c r="U278" s="274"/>
      <c r="V278" s="274"/>
      <c r="W278" s="275"/>
      <c r="AT278" s="60" t="s">
        <v>225</v>
      </c>
      <c r="AU278" s="60" t="s">
        <v>93</v>
      </c>
      <c r="AV278" s="13" t="s">
        <v>93</v>
      </c>
      <c r="AW278" s="13" t="s">
        <v>38</v>
      </c>
      <c r="AX278" s="13" t="s">
        <v>83</v>
      </c>
      <c r="AY278" s="60" t="s">
        <v>216</v>
      </c>
    </row>
    <row r="279" spans="1:51" s="13" customFormat="1" ht="12">
      <c r="A279" s="140"/>
      <c r="B279" s="141"/>
      <c r="C279" s="140"/>
      <c r="D279" s="137" t="s">
        <v>225</v>
      </c>
      <c r="E279" s="142" t="s">
        <v>1</v>
      </c>
      <c r="F279" s="143" t="s">
        <v>3049</v>
      </c>
      <c r="G279" s="140"/>
      <c r="H279" s="144">
        <v>5</v>
      </c>
      <c r="I279" s="61"/>
      <c r="J279" s="140"/>
      <c r="K279" s="140"/>
      <c r="L279" s="194"/>
      <c r="M279" s="274"/>
      <c r="N279" s="274"/>
      <c r="O279" s="274"/>
      <c r="P279" s="274"/>
      <c r="Q279" s="274"/>
      <c r="R279" s="274"/>
      <c r="S279" s="274"/>
      <c r="T279" s="274"/>
      <c r="U279" s="274"/>
      <c r="V279" s="274"/>
      <c r="W279" s="275"/>
      <c r="AT279" s="60" t="s">
        <v>225</v>
      </c>
      <c r="AU279" s="60" t="s">
        <v>93</v>
      </c>
      <c r="AV279" s="13" t="s">
        <v>93</v>
      </c>
      <c r="AW279" s="13" t="s">
        <v>38</v>
      </c>
      <c r="AX279" s="13" t="s">
        <v>83</v>
      </c>
      <c r="AY279" s="60" t="s">
        <v>216</v>
      </c>
    </row>
    <row r="280" spans="1:51" s="13" customFormat="1" ht="12">
      <c r="A280" s="140"/>
      <c r="B280" s="141"/>
      <c r="C280" s="140"/>
      <c r="D280" s="137" t="s">
        <v>225</v>
      </c>
      <c r="E280" s="142" t="s">
        <v>1</v>
      </c>
      <c r="F280" s="143" t="s">
        <v>3050</v>
      </c>
      <c r="G280" s="140"/>
      <c r="H280" s="144">
        <v>3</v>
      </c>
      <c r="I280" s="61"/>
      <c r="J280" s="140"/>
      <c r="K280" s="140"/>
      <c r="L280" s="19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5"/>
      <c r="AT280" s="60" t="s">
        <v>225</v>
      </c>
      <c r="AU280" s="60" t="s">
        <v>93</v>
      </c>
      <c r="AV280" s="13" t="s">
        <v>93</v>
      </c>
      <c r="AW280" s="13" t="s">
        <v>38</v>
      </c>
      <c r="AX280" s="13" t="s">
        <v>83</v>
      </c>
      <c r="AY280" s="60" t="s">
        <v>216</v>
      </c>
    </row>
    <row r="281" spans="1:51" s="13" customFormat="1" ht="12">
      <c r="A281" s="140"/>
      <c r="B281" s="141"/>
      <c r="C281" s="140"/>
      <c r="D281" s="137" t="s">
        <v>225</v>
      </c>
      <c r="E281" s="142" t="s">
        <v>1</v>
      </c>
      <c r="F281" s="143" t="s">
        <v>3051</v>
      </c>
      <c r="G281" s="140"/>
      <c r="H281" s="144">
        <v>8</v>
      </c>
      <c r="I281" s="61"/>
      <c r="J281" s="140"/>
      <c r="K281" s="140"/>
      <c r="L281" s="19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5"/>
      <c r="AT281" s="60" t="s">
        <v>225</v>
      </c>
      <c r="AU281" s="60" t="s">
        <v>93</v>
      </c>
      <c r="AV281" s="13" t="s">
        <v>93</v>
      </c>
      <c r="AW281" s="13" t="s">
        <v>38</v>
      </c>
      <c r="AX281" s="13" t="s">
        <v>83</v>
      </c>
      <c r="AY281" s="60" t="s">
        <v>216</v>
      </c>
    </row>
    <row r="282" spans="1:51" s="13" customFormat="1" ht="12">
      <c r="A282" s="140"/>
      <c r="B282" s="141"/>
      <c r="C282" s="140"/>
      <c r="D282" s="137" t="s">
        <v>225</v>
      </c>
      <c r="E282" s="142" t="s">
        <v>1</v>
      </c>
      <c r="F282" s="143" t="s">
        <v>3052</v>
      </c>
      <c r="G282" s="140"/>
      <c r="H282" s="144">
        <v>5</v>
      </c>
      <c r="I282" s="61"/>
      <c r="J282" s="140"/>
      <c r="K282" s="140"/>
      <c r="L282" s="19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5"/>
      <c r="AT282" s="60" t="s">
        <v>225</v>
      </c>
      <c r="AU282" s="60" t="s">
        <v>93</v>
      </c>
      <c r="AV282" s="13" t="s">
        <v>93</v>
      </c>
      <c r="AW282" s="13" t="s">
        <v>38</v>
      </c>
      <c r="AX282" s="13" t="s">
        <v>83</v>
      </c>
      <c r="AY282" s="60" t="s">
        <v>216</v>
      </c>
    </row>
    <row r="283" spans="1:51" s="13" customFormat="1" ht="12">
      <c r="A283" s="140"/>
      <c r="B283" s="141"/>
      <c r="C283" s="140"/>
      <c r="D283" s="137" t="s">
        <v>225</v>
      </c>
      <c r="E283" s="142" t="s">
        <v>1</v>
      </c>
      <c r="F283" s="143" t="s">
        <v>3053</v>
      </c>
      <c r="G283" s="140"/>
      <c r="H283" s="144">
        <v>5</v>
      </c>
      <c r="I283" s="61"/>
      <c r="J283" s="140"/>
      <c r="K283" s="140"/>
      <c r="L283" s="19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5"/>
      <c r="AT283" s="60" t="s">
        <v>225</v>
      </c>
      <c r="AU283" s="60" t="s">
        <v>93</v>
      </c>
      <c r="AV283" s="13" t="s">
        <v>93</v>
      </c>
      <c r="AW283" s="13" t="s">
        <v>38</v>
      </c>
      <c r="AX283" s="13" t="s">
        <v>83</v>
      </c>
      <c r="AY283" s="60" t="s">
        <v>216</v>
      </c>
    </row>
    <row r="284" spans="1:51" s="14" customFormat="1" ht="12">
      <c r="A284" s="145"/>
      <c r="B284" s="146"/>
      <c r="C284" s="145"/>
      <c r="D284" s="137" t="s">
        <v>225</v>
      </c>
      <c r="E284" s="147" t="s">
        <v>1</v>
      </c>
      <c r="F284" s="148" t="s">
        <v>229</v>
      </c>
      <c r="G284" s="145"/>
      <c r="H284" s="149">
        <v>96</v>
      </c>
      <c r="I284" s="63"/>
      <c r="J284" s="145"/>
      <c r="K284" s="145"/>
      <c r="L284" s="200"/>
      <c r="M284" s="276"/>
      <c r="N284" s="276"/>
      <c r="O284" s="276"/>
      <c r="P284" s="276"/>
      <c r="Q284" s="276"/>
      <c r="R284" s="276"/>
      <c r="S284" s="276"/>
      <c r="T284" s="276"/>
      <c r="U284" s="276"/>
      <c r="V284" s="276"/>
      <c r="W284" s="277"/>
      <c r="AT284" s="62" t="s">
        <v>225</v>
      </c>
      <c r="AU284" s="62" t="s">
        <v>93</v>
      </c>
      <c r="AV284" s="14" t="s">
        <v>223</v>
      </c>
      <c r="AW284" s="14" t="s">
        <v>38</v>
      </c>
      <c r="AX284" s="14" t="s">
        <v>91</v>
      </c>
      <c r="AY284" s="62" t="s">
        <v>216</v>
      </c>
    </row>
    <row r="285" spans="1:65" s="2" customFormat="1" ht="44.25" customHeight="1">
      <c r="A285" s="83"/>
      <c r="B285" s="84"/>
      <c r="C285" s="130" t="s">
        <v>288</v>
      </c>
      <c r="D285" s="130" t="s">
        <v>218</v>
      </c>
      <c r="E285" s="131" t="s">
        <v>3054</v>
      </c>
      <c r="F285" s="132" t="s">
        <v>3055</v>
      </c>
      <c r="G285" s="133" t="s">
        <v>315</v>
      </c>
      <c r="H285" s="134">
        <v>120</v>
      </c>
      <c r="I285" s="57"/>
      <c r="J285" s="187">
        <f>ROUND(I285*H285,2)</f>
        <v>0</v>
      </c>
      <c r="K285" s="132" t="s">
        <v>1</v>
      </c>
      <c r="L285" s="188">
        <f>J285</f>
        <v>0</v>
      </c>
      <c r="M285" s="272" t="s">
        <v>1</v>
      </c>
      <c r="N285" s="272" t="s">
        <v>48</v>
      </c>
      <c r="O285" s="272"/>
      <c r="P285" s="272">
        <f>O285*H285</f>
        <v>0</v>
      </c>
      <c r="Q285" s="272">
        <v>0.01384</v>
      </c>
      <c r="R285" s="272">
        <f>Q285*H285</f>
        <v>1.6608</v>
      </c>
      <c r="S285" s="272">
        <v>0</v>
      </c>
      <c r="T285" s="272">
        <f>S285*H285</f>
        <v>0</v>
      </c>
      <c r="U285" s="272"/>
      <c r="V285" s="272"/>
      <c r="W285" s="273"/>
      <c r="X285" s="26"/>
      <c r="Y285" s="26"/>
      <c r="Z285" s="26"/>
      <c r="AA285" s="26"/>
      <c r="AB285" s="26"/>
      <c r="AC285" s="26"/>
      <c r="AD285" s="26"/>
      <c r="AE285" s="26"/>
      <c r="AR285" s="58" t="s">
        <v>312</v>
      </c>
      <c r="AT285" s="58" t="s">
        <v>218</v>
      </c>
      <c r="AU285" s="58" t="s">
        <v>93</v>
      </c>
      <c r="AY285" s="18" t="s">
        <v>216</v>
      </c>
      <c r="BE285" s="59">
        <f>IF(N285="základní",J285,0)</f>
        <v>0</v>
      </c>
      <c r="BF285" s="59">
        <f>IF(N285="snížená",J285,0)</f>
        <v>0</v>
      </c>
      <c r="BG285" s="59">
        <f>IF(N285="zákl. přenesená",J285,0)</f>
        <v>0</v>
      </c>
      <c r="BH285" s="59">
        <f>IF(N285="sníž. přenesená",J285,0)</f>
        <v>0</v>
      </c>
      <c r="BI285" s="59">
        <f>IF(N285="nulová",J285,0)</f>
        <v>0</v>
      </c>
      <c r="BJ285" s="18" t="s">
        <v>91</v>
      </c>
      <c r="BK285" s="59">
        <f>ROUND(I285*H285,2)</f>
        <v>0</v>
      </c>
      <c r="BL285" s="18" t="s">
        <v>312</v>
      </c>
      <c r="BM285" s="58" t="s">
        <v>3056</v>
      </c>
    </row>
    <row r="286" spans="1:51" s="15" customFormat="1" ht="12">
      <c r="A286" s="135"/>
      <c r="B286" s="136"/>
      <c r="C286" s="135"/>
      <c r="D286" s="137" t="s">
        <v>225</v>
      </c>
      <c r="E286" s="138" t="s">
        <v>1</v>
      </c>
      <c r="F286" s="139" t="s">
        <v>3057</v>
      </c>
      <c r="G286" s="135"/>
      <c r="H286" s="138" t="s">
        <v>1</v>
      </c>
      <c r="I286" s="65"/>
      <c r="J286" s="135"/>
      <c r="K286" s="135"/>
      <c r="L286" s="191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9"/>
      <c r="AT286" s="64" t="s">
        <v>225</v>
      </c>
      <c r="AU286" s="64" t="s">
        <v>93</v>
      </c>
      <c r="AV286" s="15" t="s">
        <v>91</v>
      </c>
      <c r="AW286" s="15" t="s">
        <v>38</v>
      </c>
      <c r="AX286" s="15" t="s">
        <v>83</v>
      </c>
      <c r="AY286" s="64" t="s">
        <v>216</v>
      </c>
    </row>
    <row r="287" spans="1:51" s="13" customFormat="1" ht="12">
      <c r="A287" s="140"/>
      <c r="B287" s="141"/>
      <c r="C287" s="140"/>
      <c r="D287" s="137" t="s">
        <v>225</v>
      </c>
      <c r="E287" s="142" t="s">
        <v>1</v>
      </c>
      <c r="F287" s="143" t="s">
        <v>3058</v>
      </c>
      <c r="G287" s="140"/>
      <c r="H287" s="144">
        <v>20</v>
      </c>
      <c r="I287" s="61"/>
      <c r="J287" s="140"/>
      <c r="K287" s="140"/>
      <c r="L287" s="19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5"/>
      <c r="AT287" s="60" t="s">
        <v>225</v>
      </c>
      <c r="AU287" s="60" t="s">
        <v>93</v>
      </c>
      <c r="AV287" s="13" t="s">
        <v>93</v>
      </c>
      <c r="AW287" s="13" t="s">
        <v>38</v>
      </c>
      <c r="AX287" s="13" t="s">
        <v>83</v>
      </c>
      <c r="AY287" s="60" t="s">
        <v>216</v>
      </c>
    </row>
    <row r="288" spans="1:51" s="13" customFormat="1" ht="12">
      <c r="A288" s="140"/>
      <c r="B288" s="141"/>
      <c r="C288" s="140"/>
      <c r="D288" s="137" t="s">
        <v>225</v>
      </c>
      <c r="E288" s="142" t="s">
        <v>1</v>
      </c>
      <c r="F288" s="143" t="s">
        <v>3059</v>
      </c>
      <c r="G288" s="140"/>
      <c r="H288" s="144">
        <v>20</v>
      </c>
      <c r="I288" s="61"/>
      <c r="J288" s="140"/>
      <c r="K288" s="140"/>
      <c r="L288" s="19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5"/>
      <c r="AT288" s="60" t="s">
        <v>225</v>
      </c>
      <c r="AU288" s="60" t="s">
        <v>93</v>
      </c>
      <c r="AV288" s="13" t="s">
        <v>93</v>
      </c>
      <c r="AW288" s="13" t="s">
        <v>38</v>
      </c>
      <c r="AX288" s="13" t="s">
        <v>83</v>
      </c>
      <c r="AY288" s="60" t="s">
        <v>216</v>
      </c>
    </row>
    <row r="289" spans="1:51" s="13" customFormat="1" ht="12">
      <c r="A289" s="140"/>
      <c r="B289" s="141"/>
      <c r="C289" s="140"/>
      <c r="D289" s="137" t="s">
        <v>225</v>
      </c>
      <c r="E289" s="142" t="s">
        <v>1</v>
      </c>
      <c r="F289" s="143" t="s">
        <v>3060</v>
      </c>
      <c r="G289" s="140"/>
      <c r="H289" s="144">
        <v>20</v>
      </c>
      <c r="I289" s="61"/>
      <c r="J289" s="140"/>
      <c r="K289" s="140"/>
      <c r="L289" s="19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5"/>
      <c r="AT289" s="60" t="s">
        <v>225</v>
      </c>
      <c r="AU289" s="60" t="s">
        <v>93</v>
      </c>
      <c r="AV289" s="13" t="s">
        <v>93</v>
      </c>
      <c r="AW289" s="13" t="s">
        <v>38</v>
      </c>
      <c r="AX289" s="13" t="s">
        <v>83</v>
      </c>
      <c r="AY289" s="60" t="s">
        <v>216</v>
      </c>
    </row>
    <row r="290" spans="1:51" s="13" customFormat="1" ht="12">
      <c r="A290" s="140"/>
      <c r="B290" s="141"/>
      <c r="C290" s="140"/>
      <c r="D290" s="137" t="s">
        <v>225</v>
      </c>
      <c r="E290" s="142" t="s">
        <v>1</v>
      </c>
      <c r="F290" s="143" t="s">
        <v>3061</v>
      </c>
      <c r="G290" s="140"/>
      <c r="H290" s="144">
        <v>20</v>
      </c>
      <c r="I290" s="61"/>
      <c r="J290" s="140"/>
      <c r="K290" s="140"/>
      <c r="L290" s="19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5"/>
      <c r="AT290" s="60" t="s">
        <v>225</v>
      </c>
      <c r="AU290" s="60" t="s">
        <v>93</v>
      </c>
      <c r="AV290" s="13" t="s">
        <v>93</v>
      </c>
      <c r="AW290" s="13" t="s">
        <v>38</v>
      </c>
      <c r="AX290" s="13" t="s">
        <v>83</v>
      </c>
      <c r="AY290" s="60" t="s">
        <v>216</v>
      </c>
    </row>
    <row r="291" spans="1:51" s="13" customFormat="1" ht="12">
      <c r="A291" s="140"/>
      <c r="B291" s="141"/>
      <c r="C291" s="140"/>
      <c r="D291" s="137" t="s">
        <v>225</v>
      </c>
      <c r="E291" s="142" t="s">
        <v>1</v>
      </c>
      <c r="F291" s="143" t="s">
        <v>3062</v>
      </c>
      <c r="G291" s="140"/>
      <c r="H291" s="144">
        <v>20</v>
      </c>
      <c r="I291" s="61"/>
      <c r="J291" s="140"/>
      <c r="K291" s="140"/>
      <c r="L291" s="19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5"/>
      <c r="AT291" s="60" t="s">
        <v>225</v>
      </c>
      <c r="AU291" s="60" t="s">
        <v>93</v>
      </c>
      <c r="AV291" s="13" t="s">
        <v>93</v>
      </c>
      <c r="AW291" s="13" t="s">
        <v>38</v>
      </c>
      <c r="AX291" s="13" t="s">
        <v>83</v>
      </c>
      <c r="AY291" s="60" t="s">
        <v>216</v>
      </c>
    </row>
    <row r="292" spans="1:51" s="13" customFormat="1" ht="12">
      <c r="A292" s="140"/>
      <c r="B292" s="141"/>
      <c r="C292" s="140"/>
      <c r="D292" s="137" t="s">
        <v>225</v>
      </c>
      <c r="E292" s="142" t="s">
        <v>1</v>
      </c>
      <c r="F292" s="143" t="s">
        <v>3063</v>
      </c>
      <c r="G292" s="140"/>
      <c r="H292" s="144">
        <v>20</v>
      </c>
      <c r="I292" s="61"/>
      <c r="J292" s="140"/>
      <c r="K292" s="140"/>
      <c r="L292" s="19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5"/>
      <c r="AT292" s="60" t="s">
        <v>225</v>
      </c>
      <c r="AU292" s="60" t="s">
        <v>93</v>
      </c>
      <c r="AV292" s="13" t="s">
        <v>93</v>
      </c>
      <c r="AW292" s="13" t="s">
        <v>38</v>
      </c>
      <c r="AX292" s="13" t="s">
        <v>83</v>
      </c>
      <c r="AY292" s="60" t="s">
        <v>216</v>
      </c>
    </row>
    <row r="293" spans="1:51" s="14" customFormat="1" ht="12">
      <c r="A293" s="145"/>
      <c r="B293" s="146"/>
      <c r="C293" s="145"/>
      <c r="D293" s="137" t="s">
        <v>225</v>
      </c>
      <c r="E293" s="147" t="s">
        <v>1</v>
      </c>
      <c r="F293" s="148" t="s">
        <v>229</v>
      </c>
      <c r="G293" s="145"/>
      <c r="H293" s="149">
        <v>120</v>
      </c>
      <c r="I293" s="63"/>
      <c r="J293" s="145"/>
      <c r="K293" s="145"/>
      <c r="L293" s="200"/>
      <c r="M293" s="276"/>
      <c r="N293" s="276"/>
      <c r="O293" s="276"/>
      <c r="P293" s="276"/>
      <c r="Q293" s="276"/>
      <c r="R293" s="276"/>
      <c r="S293" s="276"/>
      <c r="T293" s="276"/>
      <c r="U293" s="276"/>
      <c r="V293" s="276"/>
      <c r="W293" s="277"/>
      <c r="AT293" s="62" t="s">
        <v>225</v>
      </c>
      <c r="AU293" s="62" t="s">
        <v>93</v>
      </c>
      <c r="AV293" s="14" t="s">
        <v>223</v>
      </c>
      <c r="AW293" s="14" t="s">
        <v>38</v>
      </c>
      <c r="AX293" s="14" t="s">
        <v>91</v>
      </c>
      <c r="AY293" s="62" t="s">
        <v>216</v>
      </c>
    </row>
    <row r="294" spans="1:65" s="2" customFormat="1" ht="24.2" customHeight="1">
      <c r="A294" s="83"/>
      <c r="B294" s="84"/>
      <c r="C294" s="130" t="s">
        <v>294</v>
      </c>
      <c r="D294" s="130" t="s">
        <v>218</v>
      </c>
      <c r="E294" s="131" t="s">
        <v>3064</v>
      </c>
      <c r="F294" s="132" t="s">
        <v>3065</v>
      </c>
      <c r="G294" s="133" t="s">
        <v>278</v>
      </c>
      <c r="H294" s="134">
        <v>2.539</v>
      </c>
      <c r="I294" s="57"/>
      <c r="J294" s="187">
        <f>ROUND(I294*H294,2)</f>
        <v>0</v>
      </c>
      <c r="K294" s="132" t="s">
        <v>222</v>
      </c>
      <c r="L294" s="188">
        <f>J294</f>
        <v>0</v>
      </c>
      <c r="M294" s="272" t="s">
        <v>1</v>
      </c>
      <c r="N294" s="272" t="s">
        <v>48</v>
      </c>
      <c r="O294" s="272"/>
      <c r="P294" s="272">
        <f>O294*H294</f>
        <v>0</v>
      </c>
      <c r="Q294" s="272">
        <v>0</v>
      </c>
      <c r="R294" s="272">
        <f>Q294*H294</f>
        <v>0</v>
      </c>
      <c r="S294" s="272">
        <v>0</v>
      </c>
      <c r="T294" s="272">
        <f>S294*H294</f>
        <v>0</v>
      </c>
      <c r="U294" s="272"/>
      <c r="V294" s="272"/>
      <c r="W294" s="273"/>
      <c r="X294" s="26"/>
      <c r="Y294" s="26"/>
      <c r="Z294" s="26"/>
      <c r="AA294" s="26"/>
      <c r="AB294" s="26"/>
      <c r="AC294" s="26"/>
      <c r="AD294" s="26"/>
      <c r="AE294" s="26"/>
      <c r="AR294" s="58" t="s">
        <v>312</v>
      </c>
      <c r="AT294" s="58" t="s">
        <v>218</v>
      </c>
      <c r="AU294" s="58" t="s">
        <v>93</v>
      </c>
      <c r="AY294" s="18" t="s">
        <v>216</v>
      </c>
      <c r="BE294" s="59">
        <f>IF(N294="základní",J294,0)</f>
        <v>0</v>
      </c>
      <c r="BF294" s="59">
        <f>IF(N294="snížená",J294,0)</f>
        <v>0</v>
      </c>
      <c r="BG294" s="59">
        <f>IF(N294="zákl. přenesená",J294,0)</f>
        <v>0</v>
      </c>
      <c r="BH294" s="59">
        <f>IF(N294="sníž. přenesená",J294,0)</f>
        <v>0</v>
      </c>
      <c r="BI294" s="59">
        <f>IF(N294="nulová",J294,0)</f>
        <v>0</v>
      </c>
      <c r="BJ294" s="18" t="s">
        <v>91</v>
      </c>
      <c r="BK294" s="59">
        <f>ROUND(I294*H294,2)</f>
        <v>0</v>
      </c>
      <c r="BL294" s="18" t="s">
        <v>312</v>
      </c>
      <c r="BM294" s="58" t="s">
        <v>3066</v>
      </c>
    </row>
    <row r="295" spans="1:63" s="12" customFormat="1" ht="22.9" customHeight="1">
      <c r="A295" s="125"/>
      <c r="B295" s="126"/>
      <c r="C295" s="125"/>
      <c r="D295" s="127" t="s">
        <v>82</v>
      </c>
      <c r="E295" s="129" t="s">
        <v>3067</v>
      </c>
      <c r="F295" s="129" t="s">
        <v>3068</v>
      </c>
      <c r="G295" s="125"/>
      <c r="H295" s="125"/>
      <c r="I295" s="54"/>
      <c r="J295" s="186">
        <f>BK295</f>
        <v>0</v>
      </c>
      <c r="K295" s="125"/>
      <c r="L295" s="183"/>
      <c r="M295" s="270"/>
      <c r="N295" s="270"/>
      <c r="O295" s="270"/>
      <c r="P295" s="270"/>
      <c r="Q295" s="270"/>
      <c r="R295" s="270"/>
      <c r="S295" s="270"/>
      <c r="T295" s="270"/>
      <c r="U295" s="270"/>
      <c r="V295" s="270"/>
      <c r="W295" s="271"/>
      <c r="AR295" s="53" t="s">
        <v>93</v>
      </c>
      <c r="AT295" s="55" t="s">
        <v>82</v>
      </c>
      <c r="AU295" s="55" t="s">
        <v>91</v>
      </c>
      <c r="AY295" s="53" t="s">
        <v>216</v>
      </c>
      <c r="BK295" s="56">
        <f>SUM(BK296:BK571)</f>
        <v>0</v>
      </c>
    </row>
    <row r="296" spans="1:65" s="2" customFormat="1" ht="24.2" customHeight="1">
      <c r="A296" s="83"/>
      <c r="B296" s="84"/>
      <c r="C296" s="130" t="s">
        <v>300</v>
      </c>
      <c r="D296" s="130" t="s">
        <v>218</v>
      </c>
      <c r="E296" s="131" t="s">
        <v>3069</v>
      </c>
      <c r="F296" s="132" t="s">
        <v>3070</v>
      </c>
      <c r="G296" s="133" t="s">
        <v>237</v>
      </c>
      <c r="H296" s="134">
        <v>22.8</v>
      </c>
      <c r="I296" s="57"/>
      <c r="J296" s="187">
        <f>ROUND(I296*H296,2)</f>
        <v>0</v>
      </c>
      <c r="K296" s="132" t="s">
        <v>222</v>
      </c>
      <c r="L296" s="188">
        <f>J296</f>
        <v>0</v>
      </c>
      <c r="M296" s="272" t="s">
        <v>1</v>
      </c>
      <c r="N296" s="272" t="s">
        <v>48</v>
      </c>
      <c r="O296" s="272"/>
      <c r="P296" s="272">
        <f>O296*H296</f>
        <v>0</v>
      </c>
      <c r="Q296" s="272">
        <v>0.00451</v>
      </c>
      <c r="R296" s="272">
        <f>Q296*H296</f>
        <v>0.102828</v>
      </c>
      <c r="S296" s="272">
        <v>0</v>
      </c>
      <c r="T296" s="272">
        <f>S296*H296</f>
        <v>0</v>
      </c>
      <c r="U296" s="272"/>
      <c r="V296" s="272"/>
      <c r="W296" s="273"/>
      <c r="X296" s="26"/>
      <c r="Y296" s="26"/>
      <c r="Z296" s="26"/>
      <c r="AA296" s="26"/>
      <c r="AB296" s="26"/>
      <c r="AC296" s="26"/>
      <c r="AD296" s="26"/>
      <c r="AE296" s="26"/>
      <c r="AR296" s="58" t="s">
        <v>312</v>
      </c>
      <c r="AT296" s="58" t="s">
        <v>218</v>
      </c>
      <c r="AU296" s="58" t="s">
        <v>93</v>
      </c>
      <c r="AY296" s="18" t="s">
        <v>216</v>
      </c>
      <c r="BE296" s="59">
        <f>IF(N296="základní",J296,0)</f>
        <v>0</v>
      </c>
      <c r="BF296" s="59">
        <f>IF(N296="snížená",J296,0)</f>
        <v>0</v>
      </c>
      <c r="BG296" s="59">
        <f>IF(N296="zákl. přenesená",J296,0)</f>
        <v>0</v>
      </c>
      <c r="BH296" s="59">
        <f>IF(N296="sníž. přenesená",J296,0)</f>
        <v>0</v>
      </c>
      <c r="BI296" s="59">
        <f>IF(N296="nulová",J296,0)</f>
        <v>0</v>
      </c>
      <c r="BJ296" s="18" t="s">
        <v>91</v>
      </c>
      <c r="BK296" s="59">
        <f>ROUND(I296*H296,2)</f>
        <v>0</v>
      </c>
      <c r="BL296" s="18" t="s">
        <v>312</v>
      </c>
      <c r="BM296" s="58" t="s">
        <v>3071</v>
      </c>
    </row>
    <row r="297" spans="1:51" s="15" customFormat="1" ht="12">
      <c r="A297" s="135"/>
      <c r="B297" s="136"/>
      <c r="C297" s="135"/>
      <c r="D297" s="137" t="s">
        <v>225</v>
      </c>
      <c r="E297" s="138" t="s">
        <v>1</v>
      </c>
      <c r="F297" s="139" t="s">
        <v>3072</v>
      </c>
      <c r="G297" s="135"/>
      <c r="H297" s="138" t="s">
        <v>1</v>
      </c>
      <c r="I297" s="65"/>
      <c r="J297" s="135"/>
      <c r="K297" s="135"/>
      <c r="L297" s="191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9"/>
      <c r="AT297" s="64" t="s">
        <v>225</v>
      </c>
      <c r="AU297" s="64" t="s">
        <v>93</v>
      </c>
      <c r="AV297" s="15" t="s">
        <v>91</v>
      </c>
      <c r="AW297" s="15" t="s">
        <v>38</v>
      </c>
      <c r="AX297" s="15" t="s">
        <v>83</v>
      </c>
      <c r="AY297" s="64" t="s">
        <v>216</v>
      </c>
    </row>
    <row r="298" spans="1:51" s="13" customFormat="1" ht="12">
      <c r="A298" s="140"/>
      <c r="B298" s="141"/>
      <c r="C298" s="140"/>
      <c r="D298" s="137" t="s">
        <v>225</v>
      </c>
      <c r="E298" s="142" t="s">
        <v>1</v>
      </c>
      <c r="F298" s="143" t="s">
        <v>3073</v>
      </c>
      <c r="G298" s="140"/>
      <c r="H298" s="144">
        <v>1.5</v>
      </c>
      <c r="I298" s="61"/>
      <c r="J298" s="140"/>
      <c r="K298" s="140"/>
      <c r="L298" s="194"/>
      <c r="M298" s="274"/>
      <c r="N298" s="274"/>
      <c r="O298" s="274"/>
      <c r="P298" s="274"/>
      <c r="Q298" s="274"/>
      <c r="R298" s="274"/>
      <c r="S298" s="274"/>
      <c r="T298" s="274"/>
      <c r="U298" s="274"/>
      <c r="V298" s="274"/>
      <c r="W298" s="275"/>
      <c r="AT298" s="60" t="s">
        <v>225</v>
      </c>
      <c r="AU298" s="60" t="s">
        <v>93</v>
      </c>
      <c r="AV298" s="13" t="s">
        <v>93</v>
      </c>
      <c r="AW298" s="13" t="s">
        <v>38</v>
      </c>
      <c r="AX298" s="13" t="s">
        <v>83</v>
      </c>
      <c r="AY298" s="60" t="s">
        <v>216</v>
      </c>
    </row>
    <row r="299" spans="1:51" s="13" customFormat="1" ht="12">
      <c r="A299" s="140"/>
      <c r="B299" s="141"/>
      <c r="C299" s="140"/>
      <c r="D299" s="137" t="s">
        <v>225</v>
      </c>
      <c r="E299" s="142" t="s">
        <v>1</v>
      </c>
      <c r="F299" s="143" t="s">
        <v>3074</v>
      </c>
      <c r="G299" s="140"/>
      <c r="H299" s="144">
        <v>1.5</v>
      </c>
      <c r="I299" s="61"/>
      <c r="J299" s="140"/>
      <c r="K299" s="140"/>
      <c r="L299" s="194"/>
      <c r="M299" s="274"/>
      <c r="N299" s="274"/>
      <c r="O299" s="274"/>
      <c r="P299" s="274"/>
      <c r="Q299" s="274"/>
      <c r="R299" s="274"/>
      <c r="S299" s="274"/>
      <c r="T299" s="274"/>
      <c r="U299" s="274"/>
      <c r="V299" s="274"/>
      <c r="W299" s="275"/>
      <c r="AT299" s="60" t="s">
        <v>225</v>
      </c>
      <c r="AU299" s="60" t="s">
        <v>93</v>
      </c>
      <c r="AV299" s="13" t="s">
        <v>93</v>
      </c>
      <c r="AW299" s="13" t="s">
        <v>38</v>
      </c>
      <c r="AX299" s="13" t="s">
        <v>83</v>
      </c>
      <c r="AY299" s="60" t="s">
        <v>216</v>
      </c>
    </row>
    <row r="300" spans="1:51" s="13" customFormat="1" ht="12">
      <c r="A300" s="140"/>
      <c r="B300" s="141"/>
      <c r="C300" s="140"/>
      <c r="D300" s="137" t="s">
        <v>225</v>
      </c>
      <c r="E300" s="142" t="s">
        <v>1</v>
      </c>
      <c r="F300" s="143" t="s">
        <v>3075</v>
      </c>
      <c r="G300" s="140"/>
      <c r="H300" s="144">
        <v>1.5</v>
      </c>
      <c r="I300" s="61"/>
      <c r="J300" s="140"/>
      <c r="K300" s="140"/>
      <c r="L300" s="194"/>
      <c r="M300" s="274"/>
      <c r="N300" s="274"/>
      <c r="O300" s="274"/>
      <c r="P300" s="274"/>
      <c r="Q300" s="274"/>
      <c r="R300" s="274"/>
      <c r="S300" s="274"/>
      <c r="T300" s="274"/>
      <c r="U300" s="274"/>
      <c r="V300" s="274"/>
      <c r="W300" s="275"/>
      <c r="AT300" s="60" t="s">
        <v>225</v>
      </c>
      <c r="AU300" s="60" t="s">
        <v>93</v>
      </c>
      <c r="AV300" s="13" t="s">
        <v>93</v>
      </c>
      <c r="AW300" s="13" t="s">
        <v>38</v>
      </c>
      <c r="AX300" s="13" t="s">
        <v>83</v>
      </c>
      <c r="AY300" s="60" t="s">
        <v>216</v>
      </c>
    </row>
    <row r="301" spans="1:51" s="13" customFormat="1" ht="12">
      <c r="A301" s="140"/>
      <c r="B301" s="141"/>
      <c r="C301" s="140"/>
      <c r="D301" s="137" t="s">
        <v>225</v>
      </c>
      <c r="E301" s="142" t="s">
        <v>1</v>
      </c>
      <c r="F301" s="143" t="s">
        <v>3076</v>
      </c>
      <c r="G301" s="140"/>
      <c r="H301" s="144">
        <v>1.5</v>
      </c>
      <c r="I301" s="61"/>
      <c r="J301" s="140"/>
      <c r="K301" s="140"/>
      <c r="L301" s="194"/>
      <c r="M301" s="274"/>
      <c r="N301" s="274"/>
      <c r="O301" s="274"/>
      <c r="P301" s="274"/>
      <c r="Q301" s="274"/>
      <c r="R301" s="274"/>
      <c r="S301" s="274"/>
      <c r="T301" s="274"/>
      <c r="U301" s="274"/>
      <c r="V301" s="274"/>
      <c r="W301" s="275"/>
      <c r="AT301" s="60" t="s">
        <v>225</v>
      </c>
      <c r="AU301" s="60" t="s">
        <v>93</v>
      </c>
      <c r="AV301" s="13" t="s">
        <v>93</v>
      </c>
      <c r="AW301" s="13" t="s">
        <v>38</v>
      </c>
      <c r="AX301" s="13" t="s">
        <v>83</v>
      </c>
      <c r="AY301" s="60" t="s">
        <v>216</v>
      </c>
    </row>
    <row r="302" spans="1:51" s="13" customFormat="1" ht="12">
      <c r="A302" s="140"/>
      <c r="B302" s="141"/>
      <c r="C302" s="140"/>
      <c r="D302" s="137" t="s">
        <v>225</v>
      </c>
      <c r="E302" s="142" t="s">
        <v>1</v>
      </c>
      <c r="F302" s="143" t="s">
        <v>3077</v>
      </c>
      <c r="G302" s="140"/>
      <c r="H302" s="144">
        <v>15.3</v>
      </c>
      <c r="I302" s="61"/>
      <c r="J302" s="140"/>
      <c r="K302" s="140"/>
      <c r="L302" s="194"/>
      <c r="M302" s="274"/>
      <c r="N302" s="274"/>
      <c r="O302" s="274"/>
      <c r="P302" s="274"/>
      <c r="Q302" s="274"/>
      <c r="R302" s="274"/>
      <c r="S302" s="274"/>
      <c r="T302" s="274"/>
      <c r="U302" s="274"/>
      <c r="V302" s="274"/>
      <c r="W302" s="275"/>
      <c r="AT302" s="60" t="s">
        <v>225</v>
      </c>
      <c r="AU302" s="60" t="s">
        <v>93</v>
      </c>
      <c r="AV302" s="13" t="s">
        <v>93</v>
      </c>
      <c r="AW302" s="13" t="s">
        <v>38</v>
      </c>
      <c r="AX302" s="13" t="s">
        <v>83</v>
      </c>
      <c r="AY302" s="60" t="s">
        <v>216</v>
      </c>
    </row>
    <row r="303" spans="1:51" s="13" customFormat="1" ht="12">
      <c r="A303" s="140"/>
      <c r="B303" s="141"/>
      <c r="C303" s="140"/>
      <c r="D303" s="137" t="s">
        <v>225</v>
      </c>
      <c r="E303" s="142" t="s">
        <v>1</v>
      </c>
      <c r="F303" s="143" t="s">
        <v>3078</v>
      </c>
      <c r="G303" s="140"/>
      <c r="H303" s="144">
        <v>1.5</v>
      </c>
      <c r="I303" s="61"/>
      <c r="J303" s="140"/>
      <c r="K303" s="140"/>
      <c r="L303" s="194"/>
      <c r="M303" s="274"/>
      <c r="N303" s="274"/>
      <c r="O303" s="274"/>
      <c r="P303" s="274"/>
      <c r="Q303" s="274"/>
      <c r="R303" s="274"/>
      <c r="S303" s="274"/>
      <c r="T303" s="274"/>
      <c r="U303" s="274"/>
      <c r="V303" s="274"/>
      <c r="W303" s="275"/>
      <c r="AT303" s="60" t="s">
        <v>225</v>
      </c>
      <c r="AU303" s="60" t="s">
        <v>93</v>
      </c>
      <c r="AV303" s="13" t="s">
        <v>93</v>
      </c>
      <c r="AW303" s="13" t="s">
        <v>38</v>
      </c>
      <c r="AX303" s="13" t="s">
        <v>83</v>
      </c>
      <c r="AY303" s="60" t="s">
        <v>216</v>
      </c>
    </row>
    <row r="304" spans="1:51" s="14" customFormat="1" ht="12">
      <c r="A304" s="145"/>
      <c r="B304" s="146"/>
      <c r="C304" s="145"/>
      <c r="D304" s="137" t="s">
        <v>225</v>
      </c>
      <c r="E304" s="147" t="s">
        <v>1</v>
      </c>
      <c r="F304" s="148" t="s">
        <v>229</v>
      </c>
      <c r="G304" s="145"/>
      <c r="H304" s="149">
        <v>22.8</v>
      </c>
      <c r="I304" s="63"/>
      <c r="J304" s="145"/>
      <c r="K304" s="145"/>
      <c r="L304" s="200"/>
      <c r="M304" s="276"/>
      <c r="N304" s="276"/>
      <c r="O304" s="276"/>
      <c r="P304" s="276"/>
      <c r="Q304" s="276"/>
      <c r="R304" s="276"/>
      <c r="S304" s="276"/>
      <c r="T304" s="276"/>
      <c r="U304" s="276"/>
      <c r="V304" s="276"/>
      <c r="W304" s="277"/>
      <c r="AT304" s="62" t="s">
        <v>225</v>
      </c>
      <c r="AU304" s="62" t="s">
        <v>93</v>
      </c>
      <c r="AV304" s="14" t="s">
        <v>223</v>
      </c>
      <c r="AW304" s="14" t="s">
        <v>38</v>
      </c>
      <c r="AX304" s="14" t="s">
        <v>91</v>
      </c>
      <c r="AY304" s="62" t="s">
        <v>216</v>
      </c>
    </row>
    <row r="305" spans="1:65" s="2" customFormat="1" ht="24.2" customHeight="1">
      <c r="A305" s="83"/>
      <c r="B305" s="84"/>
      <c r="C305" s="130" t="s">
        <v>8</v>
      </c>
      <c r="D305" s="130" t="s">
        <v>218</v>
      </c>
      <c r="E305" s="131" t="s">
        <v>3079</v>
      </c>
      <c r="F305" s="132" t="s">
        <v>3080</v>
      </c>
      <c r="G305" s="133" t="s">
        <v>237</v>
      </c>
      <c r="H305" s="134">
        <v>6</v>
      </c>
      <c r="I305" s="57"/>
      <c r="J305" s="187">
        <f>ROUND(I305*H305,2)</f>
        <v>0</v>
      </c>
      <c r="K305" s="132" t="s">
        <v>222</v>
      </c>
      <c r="L305" s="188">
        <f>J305</f>
        <v>0</v>
      </c>
      <c r="M305" s="272" t="s">
        <v>1</v>
      </c>
      <c r="N305" s="272" t="s">
        <v>48</v>
      </c>
      <c r="O305" s="272"/>
      <c r="P305" s="272">
        <f>O305*H305</f>
        <v>0</v>
      </c>
      <c r="Q305" s="272">
        <v>0.0064</v>
      </c>
      <c r="R305" s="272">
        <f>Q305*H305</f>
        <v>0.038400000000000004</v>
      </c>
      <c r="S305" s="272">
        <v>0</v>
      </c>
      <c r="T305" s="272">
        <f>S305*H305</f>
        <v>0</v>
      </c>
      <c r="U305" s="272"/>
      <c r="V305" s="272"/>
      <c r="W305" s="273"/>
      <c r="X305" s="26"/>
      <c r="Y305" s="26"/>
      <c r="Z305" s="26"/>
      <c r="AA305" s="26"/>
      <c r="AB305" s="26"/>
      <c r="AC305" s="26"/>
      <c r="AD305" s="26"/>
      <c r="AE305" s="26"/>
      <c r="AR305" s="58" t="s">
        <v>312</v>
      </c>
      <c r="AT305" s="58" t="s">
        <v>218</v>
      </c>
      <c r="AU305" s="58" t="s">
        <v>93</v>
      </c>
      <c r="AY305" s="18" t="s">
        <v>216</v>
      </c>
      <c r="BE305" s="59">
        <f>IF(N305="základní",J305,0)</f>
        <v>0</v>
      </c>
      <c r="BF305" s="59">
        <f>IF(N305="snížená",J305,0)</f>
        <v>0</v>
      </c>
      <c r="BG305" s="59">
        <f>IF(N305="zákl. přenesená",J305,0)</f>
        <v>0</v>
      </c>
      <c r="BH305" s="59">
        <f>IF(N305="sníž. přenesená",J305,0)</f>
        <v>0</v>
      </c>
      <c r="BI305" s="59">
        <f>IF(N305="nulová",J305,0)</f>
        <v>0</v>
      </c>
      <c r="BJ305" s="18" t="s">
        <v>91</v>
      </c>
      <c r="BK305" s="59">
        <f>ROUND(I305*H305,2)</f>
        <v>0</v>
      </c>
      <c r="BL305" s="18" t="s">
        <v>312</v>
      </c>
      <c r="BM305" s="58" t="s">
        <v>3081</v>
      </c>
    </row>
    <row r="306" spans="1:51" s="15" customFormat="1" ht="12">
      <c r="A306" s="135"/>
      <c r="B306" s="136"/>
      <c r="C306" s="135"/>
      <c r="D306" s="137" t="s">
        <v>225</v>
      </c>
      <c r="E306" s="138" t="s">
        <v>1</v>
      </c>
      <c r="F306" s="139" t="s">
        <v>3072</v>
      </c>
      <c r="G306" s="135"/>
      <c r="H306" s="138" t="s">
        <v>1</v>
      </c>
      <c r="I306" s="65"/>
      <c r="J306" s="135"/>
      <c r="K306" s="135"/>
      <c r="L306" s="191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9"/>
      <c r="AT306" s="64" t="s">
        <v>225</v>
      </c>
      <c r="AU306" s="64" t="s">
        <v>93</v>
      </c>
      <c r="AV306" s="15" t="s">
        <v>91</v>
      </c>
      <c r="AW306" s="15" t="s">
        <v>38</v>
      </c>
      <c r="AX306" s="15" t="s">
        <v>83</v>
      </c>
      <c r="AY306" s="64" t="s">
        <v>216</v>
      </c>
    </row>
    <row r="307" spans="1:51" s="13" customFormat="1" ht="12">
      <c r="A307" s="140"/>
      <c r="B307" s="141"/>
      <c r="C307" s="140"/>
      <c r="D307" s="137" t="s">
        <v>225</v>
      </c>
      <c r="E307" s="142" t="s">
        <v>1</v>
      </c>
      <c r="F307" s="143" t="s">
        <v>3082</v>
      </c>
      <c r="G307" s="140"/>
      <c r="H307" s="144">
        <v>1</v>
      </c>
      <c r="I307" s="61"/>
      <c r="J307" s="140"/>
      <c r="K307" s="140"/>
      <c r="L307" s="194"/>
      <c r="M307" s="274"/>
      <c r="N307" s="274"/>
      <c r="O307" s="274"/>
      <c r="P307" s="274"/>
      <c r="Q307" s="274"/>
      <c r="R307" s="274"/>
      <c r="S307" s="274"/>
      <c r="T307" s="274"/>
      <c r="U307" s="274"/>
      <c r="V307" s="274"/>
      <c r="W307" s="275"/>
      <c r="AT307" s="60" t="s">
        <v>225</v>
      </c>
      <c r="AU307" s="60" t="s">
        <v>93</v>
      </c>
      <c r="AV307" s="13" t="s">
        <v>93</v>
      </c>
      <c r="AW307" s="13" t="s">
        <v>38</v>
      </c>
      <c r="AX307" s="13" t="s">
        <v>83</v>
      </c>
      <c r="AY307" s="60" t="s">
        <v>216</v>
      </c>
    </row>
    <row r="308" spans="1:51" s="13" customFormat="1" ht="12">
      <c r="A308" s="140"/>
      <c r="B308" s="141"/>
      <c r="C308" s="140"/>
      <c r="D308" s="137" t="s">
        <v>225</v>
      </c>
      <c r="E308" s="142" t="s">
        <v>1</v>
      </c>
      <c r="F308" s="143" t="s">
        <v>3083</v>
      </c>
      <c r="G308" s="140"/>
      <c r="H308" s="144">
        <v>1</v>
      </c>
      <c r="I308" s="61"/>
      <c r="J308" s="140"/>
      <c r="K308" s="140"/>
      <c r="L308" s="194"/>
      <c r="M308" s="274"/>
      <c r="N308" s="274"/>
      <c r="O308" s="274"/>
      <c r="P308" s="274"/>
      <c r="Q308" s="274"/>
      <c r="R308" s="274"/>
      <c r="S308" s="274"/>
      <c r="T308" s="274"/>
      <c r="U308" s="274"/>
      <c r="V308" s="274"/>
      <c r="W308" s="275"/>
      <c r="AT308" s="60" t="s">
        <v>225</v>
      </c>
      <c r="AU308" s="60" t="s">
        <v>93</v>
      </c>
      <c r="AV308" s="13" t="s">
        <v>93</v>
      </c>
      <c r="AW308" s="13" t="s">
        <v>38</v>
      </c>
      <c r="AX308" s="13" t="s">
        <v>83</v>
      </c>
      <c r="AY308" s="60" t="s">
        <v>216</v>
      </c>
    </row>
    <row r="309" spans="1:51" s="13" customFormat="1" ht="12">
      <c r="A309" s="140"/>
      <c r="B309" s="141"/>
      <c r="C309" s="140"/>
      <c r="D309" s="137" t="s">
        <v>225</v>
      </c>
      <c r="E309" s="142" t="s">
        <v>1</v>
      </c>
      <c r="F309" s="143" t="s">
        <v>3084</v>
      </c>
      <c r="G309" s="140"/>
      <c r="H309" s="144">
        <v>1</v>
      </c>
      <c r="I309" s="61"/>
      <c r="J309" s="140"/>
      <c r="K309" s="140"/>
      <c r="L309" s="194"/>
      <c r="M309" s="274"/>
      <c r="N309" s="274"/>
      <c r="O309" s="274"/>
      <c r="P309" s="274"/>
      <c r="Q309" s="274"/>
      <c r="R309" s="274"/>
      <c r="S309" s="274"/>
      <c r="T309" s="274"/>
      <c r="U309" s="274"/>
      <c r="V309" s="274"/>
      <c r="W309" s="275"/>
      <c r="AT309" s="60" t="s">
        <v>225</v>
      </c>
      <c r="AU309" s="60" t="s">
        <v>93</v>
      </c>
      <c r="AV309" s="13" t="s">
        <v>93</v>
      </c>
      <c r="AW309" s="13" t="s">
        <v>38</v>
      </c>
      <c r="AX309" s="13" t="s">
        <v>83</v>
      </c>
      <c r="AY309" s="60" t="s">
        <v>216</v>
      </c>
    </row>
    <row r="310" spans="1:51" s="13" customFormat="1" ht="12">
      <c r="A310" s="140"/>
      <c r="B310" s="141"/>
      <c r="C310" s="140"/>
      <c r="D310" s="137" t="s">
        <v>225</v>
      </c>
      <c r="E310" s="142" t="s">
        <v>1</v>
      </c>
      <c r="F310" s="143" t="s">
        <v>3085</v>
      </c>
      <c r="G310" s="140"/>
      <c r="H310" s="144">
        <v>1</v>
      </c>
      <c r="I310" s="61"/>
      <c r="J310" s="140"/>
      <c r="K310" s="140"/>
      <c r="L310" s="194"/>
      <c r="M310" s="274"/>
      <c r="N310" s="274"/>
      <c r="O310" s="274"/>
      <c r="P310" s="274"/>
      <c r="Q310" s="274"/>
      <c r="R310" s="274"/>
      <c r="S310" s="274"/>
      <c r="T310" s="274"/>
      <c r="U310" s="274"/>
      <c r="V310" s="274"/>
      <c r="W310" s="275"/>
      <c r="AT310" s="60" t="s">
        <v>225</v>
      </c>
      <c r="AU310" s="60" t="s">
        <v>93</v>
      </c>
      <c r="AV310" s="13" t="s">
        <v>93</v>
      </c>
      <c r="AW310" s="13" t="s">
        <v>38</v>
      </c>
      <c r="AX310" s="13" t="s">
        <v>83</v>
      </c>
      <c r="AY310" s="60" t="s">
        <v>216</v>
      </c>
    </row>
    <row r="311" spans="1:51" s="13" customFormat="1" ht="12">
      <c r="A311" s="140"/>
      <c r="B311" s="141"/>
      <c r="C311" s="140"/>
      <c r="D311" s="137" t="s">
        <v>225</v>
      </c>
      <c r="E311" s="142" t="s">
        <v>1</v>
      </c>
      <c r="F311" s="143" t="s">
        <v>3086</v>
      </c>
      <c r="G311" s="140"/>
      <c r="H311" s="144">
        <v>1</v>
      </c>
      <c r="I311" s="61"/>
      <c r="J311" s="140"/>
      <c r="K311" s="140"/>
      <c r="L311" s="194"/>
      <c r="M311" s="274"/>
      <c r="N311" s="274"/>
      <c r="O311" s="274"/>
      <c r="P311" s="274"/>
      <c r="Q311" s="274"/>
      <c r="R311" s="274"/>
      <c r="S311" s="274"/>
      <c r="T311" s="274"/>
      <c r="U311" s="274"/>
      <c r="V311" s="274"/>
      <c r="W311" s="275"/>
      <c r="AT311" s="60" t="s">
        <v>225</v>
      </c>
      <c r="AU311" s="60" t="s">
        <v>93</v>
      </c>
      <c r="AV311" s="13" t="s">
        <v>93</v>
      </c>
      <c r="AW311" s="13" t="s">
        <v>38</v>
      </c>
      <c r="AX311" s="13" t="s">
        <v>83</v>
      </c>
      <c r="AY311" s="60" t="s">
        <v>216</v>
      </c>
    </row>
    <row r="312" spans="1:51" s="13" customFormat="1" ht="12">
      <c r="A312" s="140"/>
      <c r="B312" s="141"/>
      <c r="C312" s="140"/>
      <c r="D312" s="137" t="s">
        <v>225</v>
      </c>
      <c r="E312" s="142" t="s">
        <v>1</v>
      </c>
      <c r="F312" s="143" t="s">
        <v>3087</v>
      </c>
      <c r="G312" s="140"/>
      <c r="H312" s="144">
        <v>1</v>
      </c>
      <c r="I312" s="61"/>
      <c r="J312" s="140"/>
      <c r="K312" s="140"/>
      <c r="L312" s="194"/>
      <c r="M312" s="274"/>
      <c r="N312" s="274"/>
      <c r="O312" s="274"/>
      <c r="P312" s="274"/>
      <c r="Q312" s="274"/>
      <c r="R312" s="274"/>
      <c r="S312" s="274"/>
      <c r="T312" s="274"/>
      <c r="U312" s="274"/>
      <c r="V312" s="274"/>
      <c r="W312" s="275"/>
      <c r="AT312" s="60" t="s">
        <v>225</v>
      </c>
      <c r="AU312" s="60" t="s">
        <v>93</v>
      </c>
      <c r="AV312" s="13" t="s">
        <v>93</v>
      </c>
      <c r="AW312" s="13" t="s">
        <v>38</v>
      </c>
      <c r="AX312" s="13" t="s">
        <v>83</v>
      </c>
      <c r="AY312" s="60" t="s">
        <v>216</v>
      </c>
    </row>
    <row r="313" spans="1:51" s="14" customFormat="1" ht="12">
      <c r="A313" s="145"/>
      <c r="B313" s="146"/>
      <c r="C313" s="145"/>
      <c r="D313" s="137" t="s">
        <v>225</v>
      </c>
      <c r="E313" s="147" t="s">
        <v>1</v>
      </c>
      <c r="F313" s="148" t="s">
        <v>229</v>
      </c>
      <c r="G313" s="145"/>
      <c r="H313" s="149">
        <v>6</v>
      </c>
      <c r="I313" s="63"/>
      <c r="J313" s="145"/>
      <c r="K313" s="145"/>
      <c r="L313" s="200"/>
      <c r="M313" s="276"/>
      <c r="N313" s="276"/>
      <c r="O313" s="276"/>
      <c r="P313" s="276"/>
      <c r="Q313" s="276"/>
      <c r="R313" s="276"/>
      <c r="S313" s="276"/>
      <c r="T313" s="276"/>
      <c r="U313" s="276"/>
      <c r="V313" s="276"/>
      <c r="W313" s="277"/>
      <c r="AT313" s="62" t="s">
        <v>225</v>
      </c>
      <c r="AU313" s="62" t="s">
        <v>93</v>
      </c>
      <c r="AV313" s="14" t="s">
        <v>223</v>
      </c>
      <c r="AW313" s="14" t="s">
        <v>38</v>
      </c>
      <c r="AX313" s="14" t="s">
        <v>91</v>
      </c>
      <c r="AY313" s="62" t="s">
        <v>216</v>
      </c>
    </row>
    <row r="314" spans="1:65" s="2" customFormat="1" ht="16.5" customHeight="1">
      <c r="A314" s="83"/>
      <c r="B314" s="84"/>
      <c r="C314" s="130" t="s">
        <v>312</v>
      </c>
      <c r="D314" s="130" t="s">
        <v>218</v>
      </c>
      <c r="E314" s="131" t="s">
        <v>3088</v>
      </c>
      <c r="F314" s="132" t="s">
        <v>3089</v>
      </c>
      <c r="G314" s="133" t="s">
        <v>323</v>
      </c>
      <c r="H314" s="134">
        <v>3</v>
      </c>
      <c r="I314" s="57"/>
      <c r="J314" s="187">
        <f>ROUND(I314*H314,2)</f>
        <v>0</v>
      </c>
      <c r="K314" s="132" t="s">
        <v>1</v>
      </c>
      <c r="L314" s="188">
        <f>J314</f>
        <v>0</v>
      </c>
      <c r="M314" s="272" t="s">
        <v>1</v>
      </c>
      <c r="N314" s="272" t="s">
        <v>48</v>
      </c>
      <c r="O314" s="272"/>
      <c r="P314" s="272">
        <f>O314*H314</f>
        <v>0</v>
      </c>
      <c r="Q314" s="272">
        <v>0</v>
      </c>
      <c r="R314" s="272">
        <f>Q314*H314</f>
        <v>0</v>
      </c>
      <c r="S314" s="272">
        <v>0.00029</v>
      </c>
      <c r="T314" s="272">
        <f>S314*H314</f>
        <v>0.00087</v>
      </c>
      <c r="U314" s="272"/>
      <c r="V314" s="272"/>
      <c r="W314" s="273"/>
      <c r="X314" s="26"/>
      <c r="Y314" s="26"/>
      <c r="Z314" s="26"/>
      <c r="AA314" s="26"/>
      <c r="AB314" s="26"/>
      <c r="AC314" s="26"/>
      <c r="AD314" s="26"/>
      <c r="AE314" s="26"/>
      <c r="AR314" s="58" t="s">
        <v>312</v>
      </c>
      <c r="AT314" s="58" t="s">
        <v>218</v>
      </c>
      <c r="AU314" s="58" t="s">
        <v>93</v>
      </c>
      <c r="AY314" s="18" t="s">
        <v>216</v>
      </c>
      <c r="BE314" s="59">
        <f>IF(N314="základní",J314,0)</f>
        <v>0</v>
      </c>
      <c r="BF314" s="59">
        <f>IF(N314="snížená",J314,0)</f>
        <v>0</v>
      </c>
      <c r="BG314" s="59">
        <f>IF(N314="zákl. přenesená",J314,0)</f>
        <v>0</v>
      </c>
      <c r="BH314" s="59">
        <f>IF(N314="sníž. přenesená",J314,0)</f>
        <v>0</v>
      </c>
      <c r="BI314" s="59">
        <f>IF(N314="nulová",J314,0)</f>
        <v>0</v>
      </c>
      <c r="BJ314" s="18" t="s">
        <v>91</v>
      </c>
      <c r="BK314" s="59">
        <f>ROUND(I314*H314,2)</f>
        <v>0</v>
      </c>
      <c r="BL314" s="18" t="s">
        <v>312</v>
      </c>
      <c r="BM314" s="58" t="s">
        <v>3090</v>
      </c>
    </row>
    <row r="315" spans="1:51" s="13" customFormat="1" ht="12">
      <c r="A315" s="140"/>
      <c r="B315" s="141"/>
      <c r="C315" s="140"/>
      <c r="D315" s="137" t="s">
        <v>225</v>
      </c>
      <c r="E315" s="142" t="s">
        <v>1</v>
      </c>
      <c r="F315" s="143" t="s">
        <v>3004</v>
      </c>
      <c r="G315" s="140"/>
      <c r="H315" s="144">
        <v>1</v>
      </c>
      <c r="I315" s="61"/>
      <c r="J315" s="140"/>
      <c r="K315" s="140"/>
      <c r="L315" s="194"/>
      <c r="M315" s="274"/>
      <c r="N315" s="274"/>
      <c r="O315" s="274"/>
      <c r="P315" s="274"/>
      <c r="Q315" s="274"/>
      <c r="R315" s="274"/>
      <c r="S315" s="274"/>
      <c r="T315" s="274"/>
      <c r="U315" s="274"/>
      <c r="V315" s="274"/>
      <c r="W315" s="275"/>
      <c r="AT315" s="60" t="s">
        <v>225</v>
      </c>
      <c r="AU315" s="60" t="s">
        <v>93</v>
      </c>
      <c r="AV315" s="13" t="s">
        <v>93</v>
      </c>
      <c r="AW315" s="13" t="s">
        <v>38</v>
      </c>
      <c r="AX315" s="13" t="s">
        <v>83</v>
      </c>
      <c r="AY315" s="60" t="s">
        <v>216</v>
      </c>
    </row>
    <row r="316" spans="1:51" s="13" customFormat="1" ht="12">
      <c r="A316" s="140"/>
      <c r="B316" s="141"/>
      <c r="C316" s="140"/>
      <c r="D316" s="137" t="s">
        <v>225</v>
      </c>
      <c r="E316" s="142" t="s">
        <v>1</v>
      </c>
      <c r="F316" s="143" t="s">
        <v>2974</v>
      </c>
      <c r="G316" s="140"/>
      <c r="H316" s="144">
        <v>2</v>
      </c>
      <c r="I316" s="61"/>
      <c r="J316" s="140"/>
      <c r="K316" s="140"/>
      <c r="L316" s="194"/>
      <c r="M316" s="274"/>
      <c r="N316" s="274"/>
      <c r="O316" s="274"/>
      <c r="P316" s="274"/>
      <c r="Q316" s="274"/>
      <c r="R316" s="274"/>
      <c r="S316" s="274"/>
      <c r="T316" s="274"/>
      <c r="U316" s="274"/>
      <c r="V316" s="274"/>
      <c r="W316" s="275"/>
      <c r="AT316" s="60" t="s">
        <v>225</v>
      </c>
      <c r="AU316" s="60" t="s">
        <v>93</v>
      </c>
      <c r="AV316" s="13" t="s">
        <v>93</v>
      </c>
      <c r="AW316" s="13" t="s">
        <v>38</v>
      </c>
      <c r="AX316" s="13" t="s">
        <v>83</v>
      </c>
      <c r="AY316" s="60" t="s">
        <v>216</v>
      </c>
    </row>
    <row r="317" spans="1:51" s="14" customFormat="1" ht="12">
      <c r="A317" s="145"/>
      <c r="B317" s="146"/>
      <c r="C317" s="145"/>
      <c r="D317" s="137" t="s">
        <v>225</v>
      </c>
      <c r="E317" s="147" t="s">
        <v>1</v>
      </c>
      <c r="F317" s="148" t="s">
        <v>229</v>
      </c>
      <c r="G317" s="145"/>
      <c r="H317" s="149">
        <v>3</v>
      </c>
      <c r="I317" s="63"/>
      <c r="J317" s="145"/>
      <c r="K317" s="145"/>
      <c r="L317" s="200"/>
      <c r="M317" s="276"/>
      <c r="N317" s="276"/>
      <c r="O317" s="276"/>
      <c r="P317" s="276"/>
      <c r="Q317" s="276"/>
      <c r="R317" s="276"/>
      <c r="S317" s="276"/>
      <c r="T317" s="276"/>
      <c r="U317" s="276"/>
      <c r="V317" s="276"/>
      <c r="W317" s="277"/>
      <c r="AT317" s="62" t="s">
        <v>225</v>
      </c>
      <c r="AU317" s="62" t="s">
        <v>93</v>
      </c>
      <c r="AV317" s="14" t="s">
        <v>223</v>
      </c>
      <c r="AW317" s="14" t="s">
        <v>38</v>
      </c>
      <c r="AX317" s="14" t="s">
        <v>91</v>
      </c>
      <c r="AY317" s="62" t="s">
        <v>216</v>
      </c>
    </row>
    <row r="318" spans="1:65" s="2" customFormat="1" ht="24.2" customHeight="1">
      <c r="A318" s="83"/>
      <c r="B318" s="84"/>
      <c r="C318" s="130" t="s">
        <v>320</v>
      </c>
      <c r="D318" s="130" t="s">
        <v>218</v>
      </c>
      <c r="E318" s="131" t="s">
        <v>3091</v>
      </c>
      <c r="F318" s="132" t="s">
        <v>3092</v>
      </c>
      <c r="G318" s="133" t="s">
        <v>237</v>
      </c>
      <c r="H318" s="134">
        <v>287.5</v>
      </c>
      <c r="I318" s="57"/>
      <c r="J318" s="187">
        <f>ROUND(I318*H318,2)</f>
        <v>0</v>
      </c>
      <c r="K318" s="132" t="s">
        <v>222</v>
      </c>
      <c r="L318" s="188">
        <f>J318</f>
        <v>0</v>
      </c>
      <c r="M318" s="272" t="s">
        <v>1</v>
      </c>
      <c r="N318" s="272" t="s">
        <v>48</v>
      </c>
      <c r="O318" s="272"/>
      <c r="P318" s="272">
        <f>O318*H318</f>
        <v>0</v>
      </c>
      <c r="Q318" s="272">
        <v>0.00098</v>
      </c>
      <c r="R318" s="272">
        <f>Q318*H318</f>
        <v>0.28175</v>
      </c>
      <c r="S318" s="272">
        <v>0</v>
      </c>
      <c r="T318" s="272">
        <f>S318*H318</f>
        <v>0</v>
      </c>
      <c r="U318" s="272"/>
      <c r="V318" s="272"/>
      <c r="W318" s="273"/>
      <c r="X318" s="26"/>
      <c r="Y318" s="26"/>
      <c r="Z318" s="26"/>
      <c r="AA318" s="26"/>
      <c r="AB318" s="26"/>
      <c r="AC318" s="26"/>
      <c r="AD318" s="26"/>
      <c r="AE318" s="26"/>
      <c r="AR318" s="58" t="s">
        <v>312</v>
      </c>
      <c r="AT318" s="58" t="s">
        <v>218</v>
      </c>
      <c r="AU318" s="58" t="s">
        <v>93</v>
      </c>
      <c r="AY318" s="18" t="s">
        <v>216</v>
      </c>
      <c r="BE318" s="59">
        <f>IF(N318="základní",J318,0)</f>
        <v>0</v>
      </c>
      <c r="BF318" s="59">
        <f>IF(N318="snížená",J318,0)</f>
        <v>0</v>
      </c>
      <c r="BG318" s="59">
        <f>IF(N318="zákl. přenesená",J318,0)</f>
        <v>0</v>
      </c>
      <c r="BH318" s="59">
        <f>IF(N318="sníž. přenesená",J318,0)</f>
        <v>0</v>
      </c>
      <c r="BI318" s="59">
        <f>IF(N318="nulová",J318,0)</f>
        <v>0</v>
      </c>
      <c r="BJ318" s="18" t="s">
        <v>91</v>
      </c>
      <c r="BK318" s="59">
        <f>ROUND(I318*H318,2)</f>
        <v>0</v>
      </c>
      <c r="BL318" s="18" t="s">
        <v>312</v>
      </c>
      <c r="BM318" s="58" t="s">
        <v>3093</v>
      </c>
    </row>
    <row r="319" spans="1:51" s="13" customFormat="1" ht="12">
      <c r="A319" s="140"/>
      <c r="B319" s="141"/>
      <c r="C319" s="140"/>
      <c r="D319" s="137" t="s">
        <v>225</v>
      </c>
      <c r="E319" s="142" t="s">
        <v>1</v>
      </c>
      <c r="F319" s="143" t="s">
        <v>3094</v>
      </c>
      <c r="G319" s="140"/>
      <c r="H319" s="144">
        <v>13.2</v>
      </c>
      <c r="I319" s="61"/>
      <c r="J319" s="140"/>
      <c r="K319" s="140"/>
      <c r="L319" s="194"/>
      <c r="M319" s="274"/>
      <c r="N319" s="274"/>
      <c r="O319" s="274"/>
      <c r="P319" s="274"/>
      <c r="Q319" s="274"/>
      <c r="R319" s="274"/>
      <c r="S319" s="274"/>
      <c r="T319" s="274"/>
      <c r="U319" s="274"/>
      <c r="V319" s="274"/>
      <c r="W319" s="275"/>
      <c r="AT319" s="60" t="s">
        <v>225</v>
      </c>
      <c r="AU319" s="60" t="s">
        <v>93</v>
      </c>
      <c r="AV319" s="13" t="s">
        <v>93</v>
      </c>
      <c r="AW319" s="13" t="s">
        <v>38</v>
      </c>
      <c r="AX319" s="13" t="s">
        <v>83</v>
      </c>
      <c r="AY319" s="60" t="s">
        <v>216</v>
      </c>
    </row>
    <row r="320" spans="1:51" s="13" customFormat="1" ht="12">
      <c r="A320" s="140"/>
      <c r="B320" s="141"/>
      <c r="C320" s="140"/>
      <c r="D320" s="137" t="s">
        <v>225</v>
      </c>
      <c r="E320" s="142" t="s">
        <v>1</v>
      </c>
      <c r="F320" s="143" t="s">
        <v>3095</v>
      </c>
      <c r="G320" s="140"/>
      <c r="H320" s="144">
        <v>26.2</v>
      </c>
      <c r="I320" s="61"/>
      <c r="J320" s="140"/>
      <c r="K320" s="140"/>
      <c r="L320" s="194"/>
      <c r="M320" s="274"/>
      <c r="N320" s="274"/>
      <c r="O320" s="274"/>
      <c r="P320" s="274"/>
      <c r="Q320" s="274"/>
      <c r="R320" s="274"/>
      <c r="S320" s="274"/>
      <c r="T320" s="274"/>
      <c r="U320" s="274"/>
      <c r="V320" s="274"/>
      <c r="W320" s="275"/>
      <c r="AT320" s="60" t="s">
        <v>225</v>
      </c>
      <c r="AU320" s="60" t="s">
        <v>93</v>
      </c>
      <c r="AV320" s="13" t="s">
        <v>93</v>
      </c>
      <c r="AW320" s="13" t="s">
        <v>38</v>
      </c>
      <c r="AX320" s="13" t="s">
        <v>83</v>
      </c>
      <c r="AY320" s="60" t="s">
        <v>216</v>
      </c>
    </row>
    <row r="321" spans="1:51" s="13" customFormat="1" ht="12">
      <c r="A321" s="140"/>
      <c r="B321" s="141"/>
      <c r="C321" s="140"/>
      <c r="D321" s="137" t="s">
        <v>225</v>
      </c>
      <c r="E321" s="142" t="s">
        <v>1</v>
      </c>
      <c r="F321" s="143" t="s">
        <v>3096</v>
      </c>
      <c r="G321" s="140"/>
      <c r="H321" s="144">
        <v>22.6</v>
      </c>
      <c r="I321" s="61"/>
      <c r="J321" s="140"/>
      <c r="K321" s="140"/>
      <c r="L321" s="194"/>
      <c r="M321" s="274"/>
      <c r="N321" s="274"/>
      <c r="O321" s="274"/>
      <c r="P321" s="274"/>
      <c r="Q321" s="274"/>
      <c r="R321" s="274"/>
      <c r="S321" s="274"/>
      <c r="T321" s="274"/>
      <c r="U321" s="274"/>
      <c r="V321" s="274"/>
      <c r="W321" s="275"/>
      <c r="AT321" s="60" t="s">
        <v>225</v>
      </c>
      <c r="AU321" s="60" t="s">
        <v>93</v>
      </c>
      <c r="AV321" s="13" t="s">
        <v>93</v>
      </c>
      <c r="AW321" s="13" t="s">
        <v>38</v>
      </c>
      <c r="AX321" s="13" t="s">
        <v>83</v>
      </c>
      <c r="AY321" s="60" t="s">
        <v>216</v>
      </c>
    </row>
    <row r="322" spans="1:51" s="13" customFormat="1" ht="12">
      <c r="A322" s="140"/>
      <c r="B322" s="141"/>
      <c r="C322" s="140"/>
      <c r="D322" s="137" t="s">
        <v>225</v>
      </c>
      <c r="E322" s="142" t="s">
        <v>1</v>
      </c>
      <c r="F322" s="143" t="s">
        <v>3097</v>
      </c>
      <c r="G322" s="140"/>
      <c r="H322" s="144">
        <v>9.8</v>
      </c>
      <c r="I322" s="61"/>
      <c r="J322" s="140"/>
      <c r="K322" s="140"/>
      <c r="L322" s="194"/>
      <c r="M322" s="274"/>
      <c r="N322" s="274"/>
      <c r="O322" s="274"/>
      <c r="P322" s="274"/>
      <c r="Q322" s="274"/>
      <c r="R322" s="274"/>
      <c r="S322" s="274"/>
      <c r="T322" s="274"/>
      <c r="U322" s="274"/>
      <c r="V322" s="274"/>
      <c r="W322" s="275"/>
      <c r="AT322" s="60" t="s">
        <v>225</v>
      </c>
      <c r="AU322" s="60" t="s">
        <v>93</v>
      </c>
      <c r="AV322" s="13" t="s">
        <v>93</v>
      </c>
      <c r="AW322" s="13" t="s">
        <v>38</v>
      </c>
      <c r="AX322" s="13" t="s">
        <v>83</v>
      </c>
      <c r="AY322" s="60" t="s">
        <v>216</v>
      </c>
    </row>
    <row r="323" spans="1:51" s="13" customFormat="1" ht="12">
      <c r="A323" s="140"/>
      <c r="B323" s="141"/>
      <c r="C323" s="140"/>
      <c r="D323" s="137" t="s">
        <v>225</v>
      </c>
      <c r="E323" s="142" t="s">
        <v>1</v>
      </c>
      <c r="F323" s="143" t="s">
        <v>3098</v>
      </c>
      <c r="G323" s="140"/>
      <c r="H323" s="144">
        <v>10.2</v>
      </c>
      <c r="I323" s="61"/>
      <c r="J323" s="140"/>
      <c r="K323" s="140"/>
      <c r="L323" s="194"/>
      <c r="M323" s="274"/>
      <c r="N323" s="274"/>
      <c r="O323" s="274"/>
      <c r="P323" s="274"/>
      <c r="Q323" s="274"/>
      <c r="R323" s="274"/>
      <c r="S323" s="274"/>
      <c r="T323" s="274"/>
      <c r="U323" s="274"/>
      <c r="V323" s="274"/>
      <c r="W323" s="275"/>
      <c r="AT323" s="60" t="s">
        <v>225</v>
      </c>
      <c r="AU323" s="60" t="s">
        <v>93</v>
      </c>
      <c r="AV323" s="13" t="s">
        <v>93</v>
      </c>
      <c r="AW323" s="13" t="s">
        <v>38</v>
      </c>
      <c r="AX323" s="13" t="s">
        <v>83</v>
      </c>
      <c r="AY323" s="60" t="s">
        <v>216</v>
      </c>
    </row>
    <row r="324" spans="1:51" s="13" customFormat="1" ht="12">
      <c r="A324" s="140"/>
      <c r="B324" s="141"/>
      <c r="C324" s="140"/>
      <c r="D324" s="137" t="s">
        <v>225</v>
      </c>
      <c r="E324" s="142" t="s">
        <v>1</v>
      </c>
      <c r="F324" s="143" t="s">
        <v>3099</v>
      </c>
      <c r="G324" s="140"/>
      <c r="H324" s="144">
        <v>16.6</v>
      </c>
      <c r="I324" s="61"/>
      <c r="J324" s="140"/>
      <c r="K324" s="140"/>
      <c r="L324" s="194"/>
      <c r="M324" s="274"/>
      <c r="N324" s="274"/>
      <c r="O324" s="274"/>
      <c r="P324" s="274"/>
      <c r="Q324" s="274"/>
      <c r="R324" s="274"/>
      <c r="S324" s="274"/>
      <c r="T324" s="274"/>
      <c r="U324" s="274"/>
      <c r="V324" s="274"/>
      <c r="W324" s="275"/>
      <c r="AT324" s="60" t="s">
        <v>225</v>
      </c>
      <c r="AU324" s="60" t="s">
        <v>93</v>
      </c>
      <c r="AV324" s="13" t="s">
        <v>93</v>
      </c>
      <c r="AW324" s="13" t="s">
        <v>38</v>
      </c>
      <c r="AX324" s="13" t="s">
        <v>83</v>
      </c>
      <c r="AY324" s="60" t="s">
        <v>216</v>
      </c>
    </row>
    <row r="325" spans="1:51" s="13" customFormat="1" ht="12">
      <c r="A325" s="140"/>
      <c r="B325" s="141"/>
      <c r="C325" s="140"/>
      <c r="D325" s="137" t="s">
        <v>225</v>
      </c>
      <c r="E325" s="142" t="s">
        <v>1</v>
      </c>
      <c r="F325" s="143" t="s">
        <v>3100</v>
      </c>
      <c r="G325" s="140"/>
      <c r="H325" s="144">
        <v>12.5</v>
      </c>
      <c r="I325" s="61"/>
      <c r="J325" s="140"/>
      <c r="K325" s="140"/>
      <c r="L325" s="194"/>
      <c r="M325" s="274"/>
      <c r="N325" s="274"/>
      <c r="O325" s="274"/>
      <c r="P325" s="274"/>
      <c r="Q325" s="274"/>
      <c r="R325" s="274"/>
      <c r="S325" s="274"/>
      <c r="T325" s="274"/>
      <c r="U325" s="274"/>
      <c r="V325" s="274"/>
      <c r="W325" s="275"/>
      <c r="AT325" s="60" t="s">
        <v>225</v>
      </c>
      <c r="AU325" s="60" t="s">
        <v>93</v>
      </c>
      <c r="AV325" s="13" t="s">
        <v>93</v>
      </c>
      <c r="AW325" s="13" t="s">
        <v>38</v>
      </c>
      <c r="AX325" s="13" t="s">
        <v>83</v>
      </c>
      <c r="AY325" s="60" t="s">
        <v>216</v>
      </c>
    </row>
    <row r="326" spans="1:51" s="13" customFormat="1" ht="12">
      <c r="A326" s="140"/>
      <c r="B326" s="141"/>
      <c r="C326" s="140"/>
      <c r="D326" s="137" t="s">
        <v>225</v>
      </c>
      <c r="E326" s="142" t="s">
        <v>1</v>
      </c>
      <c r="F326" s="143" t="s">
        <v>3101</v>
      </c>
      <c r="G326" s="140"/>
      <c r="H326" s="144">
        <v>14.8</v>
      </c>
      <c r="I326" s="61"/>
      <c r="J326" s="140"/>
      <c r="K326" s="140"/>
      <c r="L326" s="194"/>
      <c r="M326" s="274"/>
      <c r="N326" s="274"/>
      <c r="O326" s="274"/>
      <c r="P326" s="274"/>
      <c r="Q326" s="274"/>
      <c r="R326" s="274"/>
      <c r="S326" s="274"/>
      <c r="T326" s="274"/>
      <c r="U326" s="274"/>
      <c r="V326" s="274"/>
      <c r="W326" s="275"/>
      <c r="AT326" s="60" t="s">
        <v>225</v>
      </c>
      <c r="AU326" s="60" t="s">
        <v>93</v>
      </c>
      <c r="AV326" s="13" t="s">
        <v>93</v>
      </c>
      <c r="AW326" s="13" t="s">
        <v>38</v>
      </c>
      <c r="AX326" s="13" t="s">
        <v>83</v>
      </c>
      <c r="AY326" s="60" t="s">
        <v>216</v>
      </c>
    </row>
    <row r="327" spans="1:51" s="13" customFormat="1" ht="12">
      <c r="A327" s="140"/>
      <c r="B327" s="141"/>
      <c r="C327" s="140"/>
      <c r="D327" s="137" t="s">
        <v>225</v>
      </c>
      <c r="E327" s="142" t="s">
        <v>1</v>
      </c>
      <c r="F327" s="143" t="s">
        <v>3102</v>
      </c>
      <c r="G327" s="140"/>
      <c r="H327" s="144">
        <v>12.2</v>
      </c>
      <c r="I327" s="61"/>
      <c r="J327" s="140"/>
      <c r="K327" s="140"/>
      <c r="L327" s="194"/>
      <c r="M327" s="274"/>
      <c r="N327" s="274"/>
      <c r="O327" s="274"/>
      <c r="P327" s="274"/>
      <c r="Q327" s="274"/>
      <c r="R327" s="274"/>
      <c r="S327" s="274"/>
      <c r="T327" s="274"/>
      <c r="U327" s="274"/>
      <c r="V327" s="274"/>
      <c r="W327" s="275"/>
      <c r="AT327" s="60" t="s">
        <v>225</v>
      </c>
      <c r="AU327" s="60" t="s">
        <v>93</v>
      </c>
      <c r="AV327" s="13" t="s">
        <v>93</v>
      </c>
      <c r="AW327" s="13" t="s">
        <v>38</v>
      </c>
      <c r="AX327" s="13" t="s">
        <v>83</v>
      </c>
      <c r="AY327" s="60" t="s">
        <v>216</v>
      </c>
    </row>
    <row r="328" spans="1:51" s="13" customFormat="1" ht="12">
      <c r="A328" s="140"/>
      <c r="B328" s="141"/>
      <c r="C328" s="140"/>
      <c r="D328" s="137" t="s">
        <v>225</v>
      </c>
      <c r="E328" s="142" t="s">
        <v>1</v>
      </c>
      <c r="F328" s="143" t="s">
        <v>3103</v>
      </c>
      <c r="G328" s="140"/>
      <c r="H328" s="144">
        <v>9.5</v>
      </c>
      <c r="I328" s="61"/>
      <c r="J328" s="140"/>
      <c r="K328" s="140"/>
      <c r="L328" s="194"/>
      <c r="M328" s="274"/>
      <c r="N328" s="274"/>
      <c r="O328" s="274"/>
      <c r="P328" s="274"/>
      <c r="Q328" s="274"/>
      <c r="R328" s="274"/>
      <c r="S328" s="274"/>
      <c r="T328" s="274"/>
      <c r="U328" s="274"/>
      <c r="V328" s="274"/>
      <c r="W328" s="275"/>
      <c r="AT328" s="60" t="s">
        <v>225</v>
      </c>
      <c r="AU328" s="60" t="s">
        <v>93</v>
      </c>
      <c r="AV328" s="13" t="s">
        <v>93</v>
      </c>
      <c r="AW328" s="13" t="s">
        <v>38</v>
      </c>
      <c r="AX328" s="13" t="s">
        <v>83</v>
      </c>
      <c r="AY328" s="60" t="s">
        <v>216</v>
      </c>
    </row>
    <row r="329" spans="1:51" s="13" customFormat="1" ht="12">
      <c r="A329" s="140"/>
      <c r="B329" s="141"/>
      <c r="C329" s="140"/>
      <c r="D329" s="137" t="s">
        <v>225</v>
      </c>
      <c r="E329" s="142" t="s">
        <v>1</v>
      </c>
      <c r="F329" s="143" t="s">
        <v>3104</v>
      </c>
      <c r="G329" s="140"/>
      <c r="H329" s="144">
        <v>9.8</v>
      </c>
      <c r="I329" s="61"/>
      <c r="J329" s="140"/>
      <c r="K329" s="140"/>
      <c r="L329" s="194"/>
      <c r="M329" s="274"/>
      <c r="N329" s="274"/>
      <c r="O329" s="274"/>
      <c r="P329" s="274"/>
      <c r="Q329" s="274"/>
      <c r="R329" s="274"/>
      <c r="S329" s="274"/>
      <c r="T329" s="274"/>
      <c r="U329" s="274"/>
      <c r="V329" s="274"/>
      <c r="W329" s="275"/>
      <c r="AT329" s="60" t="s">
        <v>225</v>
      </c>
      <c r="AU329" s="60" t="s">
        <v>93</v>
      </c>
      <c r="AV329" s="13" t="s">
        <v>93</v>
      </c>
      <c r="AW329" s="13" t="s">
        <v>38</v>
      </c>
      <c r="AX329" s="13" t="s">
        <v>83</v>
      </c>
      <c r="AY329" s="60" t="s">
        <v>216</v>
      </c>
    </row>
    <row r="330" spans="1:51" s="13" customFormat="1" ht="12">
      <c r="A330" s="140"/>
      <c r="B330" s="141"/>
      <c r="C330" s="140"/>
      <c r="D330" s="137" t="s">
        <v>225</v>
      </c>
      <c r="E330" s="142" t="s">
        <v>1</v>
      </c>
      <c r="F330" s="143" t="s">
        <v>3105</v>
      </c>
      <c r="G330" s="140"/>
      <c r="H330" s="144">
        <v>13.5</v>
      </c>
      <c r="I330" s="61"/>
      <c r="J330" s="140"/>
      <c r="K330" s="140"/>
      <c r="L330" s="194"/>
      <c r="M330" s="274"/>
      <c r="N330" s="274"/>
      <c r="O330" s="274"/>
      <c r="P330" s="274"/>
      <c r="Q330" s="274"/>
      <c r="R330" s="274"/>
      <c r="S330" s="274"/>
      <c r="T330" s="274"/>
      <c r="U330" s="274"/>
      <c r="V330" s="274"/>
      <c r="W330" s="275"/>
      <c r="AT330" s="60" t="s">
        <v>225</v>
      </c>
      <c r="AU330" s="60" t="s">
        <v>93</v>
      </c>
      <c r="AV330" s="13" t="s">
        <v>93</v>
      </c>
      <c r="AW330" s="13" t="s">
        <v>38</v>
      </c>
      <c r="AX330" s="13" t="s">
        <v>83</v>
      </c>
      <c r="AY330" s="60" t="s">
        <v>216</v>
      </c>
    </row>
    <row r="331" spans="1:51" s="13" customFormat="1" ht="12">
      <c r="A331" s="140"/>
      <c r="B331" s="141"/>
      <c r="C331" s="140"/>
      <c r="D331" s="137" t="s">
        <v>225</v>
      </c>
      <c r="E331" s="142" t="s">
        <v>1</v>
      </c>
      <c r="F331" s="143" t="s">
        <v>3106</v>
      </c>
      <c r="G331" s="140"/>
      <c r="H331" s="144">
        <v>9.8</v>
      </c>
      <c r="I331" s="61"/>
      <c r="J331" s="140"/>
      <c r="K331" s="140"/>
      <c r="L331" s="194"/>
      <c r="M331" s="274"/>
      <c r="N331" s="274"/>
      <c r="O331" s="274"/>
      <c r="P331" s="274"/>
      <c r="Q331" s="274"/>
      <c r="R331" s="274"/>
      <c r="S331" s="274"/>
      <c r="T331" s="274"/>
      <c r="U331" s="274"/>
      <c r="V331" s="274"/>
      <c r="W331" s="275"/>
      <c r="AT331" s="60" t="s">
        <v>225</v>
      </c>
      <c r="AU331" s="60" t="s">
        <v>93</v>
      </c>
      <c r="AV331" s="13" t="s">
        <v>93</v>
      </c>
      <c r="AW331" s="13" t="s">
        <v>38</v>
      </c>
      <c r="AX331" s="13" t="s">
        <v>83</v>
      </c>
      <c r="AY331" s="60" t="s">
        <v>216</v>
      </c>
    </row>
    <row r="332" spans="1:51" s="13" customFormat="1" ht="12">
      <c r="A332" s="140"/>
      <c r="B332" s="141"/>
      <c r="C332" s="140"/>
      <c r="D332" s="137" t="s">
        <v>225</v>
      </c>
      <c r="E332" s="142" t="s">
        <v>1</v>
      </c>
      <c r="F332" s="143" t="s">
        <v>3107</v>
      </c>
      <c r="G332" s="140"/>
      <c r="H332" s="144">
        <v>8.6</v>
      </c>
      <c r="I332" s="61"/>
      <c r="J332" s="140"/>
      <c r="K332" s="140"/>
      <c r="L332" s="194"/>
      <c r="M332" s="274"/>
      <c r="N332" s="274"/>
      <c r="O332" s="274"/>
      <c r="P332" s="274"/>
      <c r="Q332" s="274"/>
      <c r="R332" s="274"/>
      <c r="S332" s="274"/>
      <c r="T332" s="274"/>
      <c r="U332" s="274"/>
      <c r="V332" s="274"/>
      <c r="W332" s="275"/>
      <c r="AT332" s="60" t="s">
        <v>225</v>
      </c>
      <c r="AU332" s="60" t="s">
        <v>93</v>
      </c>
      <c r="AV332" s="13" t="s">
        <v>93</v>
      </c>
      <c r="AW332" s="13" t="s">
        <v>38</v>
      </c>
      <c r="AX332" s="13" t="s">
        <v>83</v>
      </c>
      <c r="AY332" s="60" t="s">
        <v>216</v>
      </c>
    </row>
    <row r="333" spans="1:51" s="13" customFormat="1" ht="12">
      <c r="A333" s="140"/>
      <c r="B333" s="141"/>
      <c r="C333" s="140"/>
      <c r="D333" s="137" t="s">
        <v>225</v>
      </c>
      <c r="E333" s="142" t="s">
        <v>1</v>
      </c>
      <c r="F333" s="143" t="s">
        <v>3108</v>
      </c>
      <c r="G333" s="140"/>
      <c r="H333" s="144">
        <v>19.2</v>
      </c>
      <c r="I333" s="61"/>
      <c r="J333" s="140"/>
      <c r="K333" s="140"/>
      <c r="L333" s="194"/>
      <c r="M333" s="274"/>
      <c r="N333" s="274"/>
      <c r="O333" s="274"/>
      <c r="P333" s="274"/>
      <c r="Q333" s="274"/>
      <c r="R333" s="274"/>
      <c r="S333" s="274"/>
      <c r="T333" s="274"/>
      <c r="U333" s="274"/>
      <c r="V333" s="274"/>
      <c r="W333" s="275"/>
      <c r="AT333" s="60" t="s">
        <v>225</v>
      </c>
      <c r="AU333" s="60" t="s">
        <v>93</v>
      </c>
      <c r="AV333" s="13" t="s">
        <v>93</v>
      </c>
      <c r="AW333" s="13" t="s">
        <v>38</v>
      </c>
      <c r="AX333" s="13" t="s">
        <v>83</v>
      </c>
      <c r="AY333" s="60" t="s">
        <v>216</v>
      </c>
    </row>
    <row r="334" spans="1:51" s="13" customFormat="1" ht="12">
      <c r="A334" s="140"/>
      <c r="B334" s="141"/>
      <c r="C334" s="140"/>
      <c r="D334" s="137" t="s">
        <v>225</v>
      </c>
      <c r="E334" s="142" t="s">
        <v>1</v>
      </c>
      <c r="F334" s="143" t="s">
        <v>3109</v>
      </c>
      <c r="G334" s="140"/>
      <c r="H334" s="144">
        <v>6.2</v>
      </c>
      <c r="I334" s="61"/>
      <c r="J334" s="140"/>
      <c r="K334" s="140"/>
      <c r="L334" s="194"/>
      <c r="M334" s="274"/>
      <c r="N334" s="274"/>
      <c r="O334" s="274"/>
      <c r="P334" s="274"/>
      <c r="Q334" s="274"/>
      <c r="R334" s="274"/>
      <c r="S334" s="274"/>
      <c r="T334" s="274"/>
      <c r="U334" s="274"/>
      <c r="V334" s="274"/>
      <c r="W334" s="275"/>
      <c r="AT334" s="60" t="s">
        <v>225</v>
      </c>
      <c r="AU334" s="60" t="s">
        <v>93</v>
      </c>
      <c r="AV334" s="13" t="s">
        <v>93</v>
      </c>
      <c r="AW334" s="13" t="s">
        <v>38</v>
      </c>
      <c r="AX334" s="13" t="s">
        <v>83</v>
      </c>
      <c r="AY334" s="60" t="s">
        <v>216</v>
      </c>
    </row>
    <row r="335" spans="1:51" s="13" customFormat="1" ht="12">
      <c r="A335" s="140"/>
      <c r="B335" s="141"/>
      <c r="C335" s="140"/>
      <c r="D335" s="137" t="s">
        <v>225</v>
      </c>
      <c r="E335" s="142" t="s">
        <v>1</v>
      </c>
      <c r="F335" s="143" t="s">
        <v>3110</v>
      </c>
      <c r="G335" s="140"/>
      <c r="H335" s="144">
        <v>12.5</v>
      </c>
      <c r="I335" s="61"/>
      <c r="J335" s="140"/>
      <c r="K335" s="140"/>
      <c r="L335" s="194"/>
      <c r="M335" s="274"/>
      <c r="N335" s="274"/>
      <c r="O335" s="274"/>
      <c r="P335" s="274"/>
      <c r="Q335" s="274"/>
      <c r="R335" s="274"/>
      <c r="S335" s="274"/>
      <c r="T335" s="274"/>
      <c r="U335" s="274"/>
      <c r="V335" s="274"/>
      <c r="W335" s="275"/>
      <c r="AT335" s="60" t="s">
        <v>225</v>
      </c>
      <c r="AU335" s="60" t="s">
        <v>93</v>
      </c>
      <c r="AV335" s="13" t="s">
        <v>93</v>
      </c>
      <c r="AW335" s="13" t="s">
        <v>38</v>
      </c>
      <c r="AX335" s="13" t="s">
        <v>83</v>
      </c>
      <c r="AY335" s="60" t="s">
        <v>216</v>
      </c>
    </row>
    <row r="336" spans="1:51" s="13" customFormat="1" ht="12">
      <c r="A336" s="140"/>
      <c r="B336" s="141"/>
      <c r="C336" s="140"/>
      <c r="D336" s="137" t="s">
        <v>225</v>
      </c>
      <c r="E336" s="142" t="s">
        <v>1</v>
      </c>
      <c r="F336" s="143" t="s">
        <v>3111</v>
      </c>
      <c r="G336" s="140"/>
      <c r="H336" s="144">
        <v>48.5</v>
      </c>
      <c r="I336" s="61"/>
      <c r="J336" s="140"/>
      <c r="K336" s="140"/>
      <c r="L336" s="194"/>
      <c r="M336" s="274"/>
      <c r="N336" s="274"/>
      <c r="O336" s="274"/>
      <c r="P336" s="274"/>
      <c r="Q336" s="274"/>
      <c r="R336" s="274"/>
      <c r="S336" s="274"/>
      <c r="T336" s="274"/>
      <c r="U336" s="274"/>
      <c r="V336" s="274"/>
      <c r="W336" s="275"/>
      <c r="AT336" s="60" t="s">
        <v>225</v>
      </c>
      <c r="AU336" s="60" t="s">
        <v>93</v>
      </c>
      <c r="AV336" s="13" t="s">
        <v>93</v>
      </c>
      <c r="AW336" s="13" t="s">
        <v>38</v>
      </c>
      <c r="AX336" s="13" t="s">
        <v>83</v>
      </c>
      <c r="AY336" s="60" t="s">
        <v>216</v>
      </c>
    </row>
    <row r="337" spans="1:51" s="13" customFormat="1" ht="12">
      <c r="A337" s="140"/>
      <c r="B337" s="141"/>
      <c r="C337" s="140"/>
      <c r="D337" s="137" t="s">
        <v>225</v>
      </c>
      <c r="E337" s="142" t="s">
        <v>1</v>
      </c>
      <c r="F337" s="143" t="s">
        <v>3112</v>
      </c>
      <c r="G337" s="140"/>
      <c r="H337" s="144">
        <v>11.8</v>
      </c>
      <c r="I337" s="61"/>
      <c r="J337" s="140"/>
      <c r="K337" s="140"/>
      <c r="L337" s="194"/>
      <c r="M337" s="274"/>
      <c r="N337" s="274"/>
      <c r="O337" s="274"/>
      <c r="P337" s="274"/>
      <c r="Q337" s="274"/>
      <c r="R337" s="274"/>
      <c r="S337" s="274"/>
      <c r="T337" s="274"/>
      <c r="U337" s="274"/>
      <c r="V337" s="274"/>
      <c r="W337" s="275"/>
      <c r="AT337" s="60" t="s">
        <v>225</v>
      </c>
      <c r="AU337" s="60" t="s">
        <v>93</v>
      </c>
      <c r="AV337" s="13" t="s">
        <v>93</v>
      </c>
      <c r="AW337" s="13" t="s">
        <v>38</v>
      </c>
      <c r="AX337" s="13" t="s">
        <v>83</v>
      </c>
      <c r="AY337" s="60" t="s">
        <v>216</v>
      </c>
    </row>
    <row r="338" spans="1:51" s="14" customFormat="1" ht="12">
      <c r="A338" s="145"/>
      <c r="B338" s="146"/>
      <c r="C338" s="145"/>
      <c r="D338" s="137" t="s">
        <v>225</v>
      </c>
      <c r="E338" s="147" t="s">
        <v>1</v>
      </c>
      <c r="F338" s="148" t="s">
        <v>229</v>
      </c>
      <c r="G338" s="145"/>
      <c r="H338" s="149">
        <v>287.5</v>
      </c>
      <c r="I338" s="63"/>
      <c r="J338" s="145"/>
      <c r="K338" s="145"/>
      <c r="L338" s="200"/>
      <c r="M338" s="276"/>
      <c r="N338" s="276"/>
      <c r="O338" s="276"/>
      <c r="P338" s="276"/>
      <c r="Q338" s="276"/>
      <c r="R338" s="276"/>
      <c r="S338" s="276"/>
      <c r="T338" s="276"/>
      <c r="U338" s="276"/>
      <c r="V338" s="276"/>
      <c r="W338" s="277"/>
      <c r="AT338" s="62" t="s">
        <v>225</v>
      </c>
      <c r="AU338" s="62" t="s">
        <v>93</v>
      </c>
      <c r="AV338" s="14" t="s">
        <v>223</v>
      </c>
      <c r="AW338" s="14" t="s">
        <v>38</v>
      </c>
      <c r="AX338" s="14" t="s">
        <v>91</v>
      </c>
      <c r="AY338" s="62" t="s">
        <v>216</v>
      </c>
    </row>
    <row r="339" spans="1:65" s="2" customFormat="1" ht="24.2" customHeight="1">
      <c r="A339" s="83"/>
      <c r="B339" s="84"/>
      <c r="C339" s="130" t="s">
        <v>327</v>
      </c>
      <c r="D339" s="130" t="s">
        <v>218</v>
      </c>
      <c r="E339" s="131" t="s">
        <v>3113</v>
      </c>
      <c r="F339" s="132" t="s">
        <v>3114</v>
      </c>
      <c r="G339" s="133" t="s">
        <v>237</v>
      </c>
      <c r="H339" s="134">
        <v>172.4</v>
      </c>
      <c r="I339" s="57"/>
      <c r="J339" s="187">
        <f>ROUND(I339*H339,2)</f>
        <v>0</v>
      </c>
      <c r="K339" s="132" t="s">
        <v>222</v>
      </c>
      <c r="L339" s="188">
        <f>J339</f>
        <v>0</v>
      </c>
      <c r="M339" s="272" t="s">
        <v>1</v>
      </c>
      <c r="N339" s="272" t="s">
        <v>48</v>
      </c>
      <c r="O339" s="272"/>
      <c r="P339" s="272">
        <f>O339*H339</f>
        <v>0</v>
      </c>
      <c r="Q339" s="272">
        <v>0.0063</v>
      </c>
      <c r="R339" s="272">
        <f>Q339*H339</f>
        <v>1.08612</v>
      </c>
      <c r="S339" s="272">
        <v>0</v>
      </c>
      <c r="T339" s="272">
        <f>S339*H339</f>
        <v>0</v>
      </c>
      <c r="U339" s="272"/>
      <c r="V339" s="272"/>
      <c r="W339" s="273"/>
      <c r="X339" s="26"/>
      <c r="Y339" s="26"/>
      <c r="Z339" s="26"/>
      <c r="AA339" s="26"/>
      <c r="AB339" s="26"/>
      <c r="AC339" s="26"/>
      <c r="AD339" s="26"/>
      <c r="AE339" s="26"/>
      <c r="AR339" s="58" t="s">
        <v>312</v>
      </c>
      <c r="AT339" s="58" t="s">
        <v>218</v>
      </c>
      <c r="AU339" s="58" t="s">
        <v>93</v>
      </c>
      <c r="AY339" s="18" t="s">
        <v>216</v>
      </c>
      <c r="BE339" s="59">
        <f>IF(N339="základní",J339,0)</f>
        <v>0</v>
      </c>
      <c r="BF339" s="59">
        <f>IF(N339="snížená",J339,0)</f>
        <v>0</v>
      </c>
      <c r="BG339" s="59">
        <f>IF(N339="zákl. přenesená",J339,0)</f>
        <v>0</v>
      </c>
      <c r="BH339" s="59">
        <f>IF(N339="sníž. přenesená",J339,0)</f>
        <v>0</v>
      </c>
      <c r="BI339" s="59">
        <f>IF(N339="nulová",J339,0)</f>
        <v>0</v>
      </c>
      <c r="BJ339" s="18" t="s">
        <v>91</v>
      </c>
      <c r="BK339" s="59">
        <f>ROUND(I339*H339,2)</f>
        <v>0</v>
      </c>
      <c r="BL339" s="18" t="s">
        <v>312</v>
      </c>
      <c r="BM339" s="58" t="s">
        <v>3115</v>
      </c>
    </row>
    <row r="340" spans="1:51" s="13" customFormat="1" ht="12">
      <c r="A340" s="140"/>
      <c r="B340" s="141"/>
      <c r="C340" s="140"/>
      <c r="D340" s="137" t="s">
        <v>225</v>
      </c>
      <c r="E340" s="142" t="s">
        <v>1</v>
      </c>
      <c r="F340" s="143" t="s">
        <v>3116</v>
      </c>
      <c r="G340" s="140"/>
      <c r="H340" s="144">
        <v>9</v>
      </c>
      <c r="I340" s="61"/>
      <c r="J340" s="140"/>
      <c r="K340" s="140"/>
      <c r="L340" s="194"/>
      <c r="M340" s="274"/>
      <c r="N340" s="274"/>
      <c r="O340" s="274"/>
      <c r="P340" s="274"/>
      <c r="Q340" s="274"/>
      <c r="R340" s="274"/>
      <c r="S340" s="274"/>
      <c r="T340" s="274"/>
      <c r="U340" s="274"/>
      <c r="V340" s="274"/>
      <c r="W340" s="275"/>
      <c r="AT340" s="60" t="s">
        <v>225</v>
      </c>
      <c r="AU340" s="60" t="s">
        <v>93</v>
      </c>
      <c r="AV340" s="13" t="s">
        <v>93</v>
      </c>
      <c r="AW340" s="13" t="s">
        <v>38</v>
      </c>
      <c r="AX340" s="13" t="s">
        <v>83</v>
      </c>
      <c r="AY340" s="60" t="s">
        <v>216</v>
      </c>
    </row>
    <row r="341" spans="1:51" s="13" customFormat="1" ht="12">
      <c r="A341" s="140"/>
      <c r="B341" s="141"/>
      <c r="C341" s="140"/>
      <c r="D341" s="137" t="s">
        <v>225</v>
      </c>
      <c r="E341" s="142" t="s">
        <v>1</v>
      </c>
      <c r="F341" s="143" t="s">
        <v>2893</v>
      </c>
      <c r="G341" s="140"/>
      <c r="H341" s="144">
        <v>6</v>
      </c>
      <c r="I341" s="61"/>
      <c r="J341" s="140"/>
      <c r="K341" s="140"/>
      <c r="L341" s="194"/>
      <c r="M341" s="274"/>
      <c r="N341" s="274"/>
      <c r="O341" s="274"/>
      <c r="P341" s="274"/>
      <c r="Q341" s="274"/>
      <c r="R341" s="274"/>
      <c r="S341" s="274"/>
      <c r="T341" s="274"/>
      <c r="U341" s="274"/>
      <c r="V341" s="274"/>
      <c r="W341" s="275"/>
      <c r="AT341" s="60" t="s">
        <v>225</v>
      </c>
      <c r="AU341" s="60" t="s">
        <v>93</v>
      </c>
      <c r="AV341" s="13" t="s">
        <v>93</v>
      </c>
      <c r="AW341" s="13" t="s">
        <v>38</v>
      </c>
      <c r="AX341" s="13" t="s">
        <v>83</v>
      </c>
      <c r="AY341" s="60" t="s">
        <v>216</v>
      </c>
    </row>
    <row r="342" spans="1:51" s="13" customFormat="1" ht="12">
      <c r="A342" s="140"/>
      <c r="B342" s="141"/>
      <c r="C342" s="140"/>
      <c r="D342" s="137" t="s">
        <v>225</v>
      </c>
      <c r="E342" s="142" t="s">
        <v>1</v>
      </c>
      <c r="F342" s="143" t="s">
        <v>3117</v>
      </c>
      <c r="G342" s="140"/>
      <c r="H342" s="144">
        <v>9</v>
      </c>
      <c r="I342" s="61"/>
      <c r="J342" s="140"/>
      <c r="K342" s="140"/>
      <c r="L342" s="194"/>
      <c r="M342" s="274"/>
      <c r="N342" s="274"/>
      <c r="O342" s="274"/>
      <c r="P342" s="274"/>
      <c r="Q342" s="274"/>
      <c r="R342" s="274"/>
      <c r="S342" s="274"/>
      <c r="T342" s="274"/>
      <c r="U342" s="274"/>
      <c r="V342" s="274"/>
      <c r="W342" s="275"/>
      <c r="AT342" s="60" t="s">
        <v>225</v>
      </c>
      <c r="AU342" s="60" t="s">
        <v>93</v>
      </c>
      <c r="AV342" s="13" t="s">
        <v>93</v>
      </c>
      <c r="AW342" s="13" t="s">
        <v>38</v>
      </c>
      <c r="AX342" s="13" t="s">
        <v>83</v>
      </c>
      <c r="AY342" s="60" t="s">
        <v>216</v>
      </c>
    </row>
    <row r="343" spans="1:51" s="13" customFormat="1" ht="12">
      <c r="A343" s="140"/>
      <c r="B343" s="141"/>
      <c r="C343" s="140"/>
      <c r="D343" s="137" t="s">
        <v>225</v>
      </c>
      <c r="E343" s="142" t="s">
        <v>1</v>
      </c>
      <c r="F343" s="143" t="s">
        <v>3118</v>
      </c>
      <c r="G343" s="140"/>
      <c r="H343" s="144">
        <v>13.5</v>
      </c>
      <c r="I343" s="61"/>
      <c r="J343" s="140"/>
      <c r="K343" s="140"/>
      <c r="L343" s="194"/>
      <c r="M343" s="274"/>
      <c r="N343" s="274"/>
      <c r="O343" s="274"/>
      <c r="P343" s="274"/>
      <c r="Q343" s="274"/>
      <c r="R343" s="274"/>
      <c r="S343" s="274"/>
      <c r="T343" s="274"/>
      <c r="U343" s="274"/>
      <c r="V343" s="274"/>
      <c r="W343" s="275"/>
      <c r="AT343" s="60" t="s">
        <v>225</v>
      </c>
      <c r="AU343" s="60" t="s">
        <v>93</v>
      </c>
      <c r="AV343" s="13" t="s">
        <v>93</v>
      </c>
      <c r="AW343" s="13" t="s">
        <v>38</v>
      </c>
      <c r="AX343" s="13" t="s">
        <v>83</v>
      </c>
      <c r="AY343" s="60" t="s">
        <v>216</v>
      </c>
    </row>
    <row r="344" spans="1:51" s="13" customFormat="1" ht="12">
      <c r="A344" s="140"/>
      <c r="B344" s="141"/>
      <c r="C344" s="140"/>
      <c r="D344" s="137" t="s">
        <v>225</v>
      </c>
      <c r="E344" s="142" t="s">
        <v>1</v>
      </c>
      <c r="F344" s="143" t="s">
        <v>3119</v>
      </c>
      <c r="G344" s="140"/>
      <c r="H344" s="144">
        <v>9</v>
      </c>
      <c r="I344" s="61"/>
      <c r="J344" s="140"/>
      <c r="K344" s="140"/>
      <c r="L344" s="194"/>
      <c r="M344" s="274"/>
      <c r="N344" s="274"/>
      <c r="O344" s="274"/>
      <c r="P344" s="274"/>
      <c r="Q344" s="274"/>
      <c r="R344" s="274"/>
      <c r="S344" s="274"/>
      <c r="T344" s="274"/>
      <c r="U344" s="274"/>
      <c r="V344" s="274"/>
      <c r="W344" s="275"/>
      <c r="AT344" s="60" t="s">
        <v>225</v>
      </c>
      <c r="AU344" s="60" t="s">
        <v>93</v>
      </c>
      <c r="AV344" s="13" t="s">
        <v>93</v>
      </c>
      <c r="AW344" s="13" t="s">
        <v>38</v>
      </c>
      <c r="AX344" s="13" t="s">
        <v>83</v>
      </c>
      <c r="AY344" s="60" t="s">
        <v>216</v>
      </c>
    </row>
    <row r="345" spans="1:51" s="13" customFormat="1" ht="12">
      <c r="A345" s="140"/>
      <c r="B345" s="141"/>
      <c r="C345" s="140"/>
      <c r="D345" s="137" t="s">
        <v>225</v>
      </c>
      <c r="E345" s="142" t="s">
        <v>1</v>
      </c>
      <c r="F345" s="143" t="s">
        <v>2897</v>
      </c>
      <c r="G345" s="140"/>
      <c r="H345" s="144">
        <v>4.5</v>
      </c>
      <c r="I345" s="61"/>
      <c r="J345" s="140"/>
      <c r="K345" s="140"/>
      <c r="L345" s="194"/>
      <c r="M345" s="274"/>
      <c r="N345" s="274"/>
      <c r="O345" s="274"/>
      <c r="P345" s="274"/>
      <c r="Q345" s="274"/>
      <c r="R345" s="274"/>
      <c r="S345" s="274"/>
      <c r="T345" s="274"/>
      <c r="U345" s="274"/>
      <c r="V345" s="274"/>
      <c r="W345" s="275"/>
      <c r="AT345" s="60" t="s">
        <v>225</v>
      </c>
      <c r="AU345" s="60" t="s">
        <v>93</v>
      </c>
      <c r="AV345" s="13" t="s">
        <v>93</v>
      </c>
      <c r="AW345" s="13" t="s">
        <v>38</v>
      </c>
      <c r="AX345" s="13" t="s">
        <v>83</v>
      </c>
      <c r="AY345" s="60" t="s">
        <v>216</v>
      </c>
    </row>
    <row r="346" spans="1:51" s="13" customFormat="1" ht="12">
      <c r="A346" s="140"/>
      <c r="B346" s="141"/>
      <c r="C346" s="140"/>
      <c r="D346" s="137" t="s">
        <v>225</v>
      </c>
      <c r="E346" s="142" t="s">
        <v>1</v>
      </c>
      <c r="F346" s="143" t="s">
        <v>3120</v>
      </c>
      <c r="G346" s="140"/>
      <c r="H346" s="144">
        <v>9</v>
      </c>
      <c r="I346" s="61"/>
      <c r="J346" s="140"/>
      <c r="K346" s="140"/>
      <c r="L346" s="194"/>
      <c r="M346" s="274"/>
      <c r="N346" s="274"/>
      <c r="O346" s="274"/>
      <c r="P346" s="274"/>
      <c r="Q346" s="274"/>
      <c r="R346" s="274"/>
      <c r="S346" s="274"/>
      <c r="T346" s="274"/>
      <c r="U346" s="274"/>
      <c r="V346" s="274"/>
      <c r="W346" s="275"/>
      <c r="AT346" s="60" t="s">
        <v>225</v>
      </c>
      <c r="AU346" s="60" t="s">
        <v>93</v>
      </c>
      <c r="AV346" s="13" t="s">
        <v>93</v>
      </c>
      <c r="AW346" s="13" t="s">
        <v>38</v>
      </c>
      <c r="AX346" s="13" t="s">
        <v>83</v>
      </c>
      <c r="AY346" s="60" t="s">
        <v>216</v>
      </c>
    </row>
    <row r="347" spans="1:51" s="13" customFormat="1" ht="12">
      <c r="A347" s="140"/>
      <c r="B347" s="141"/>
      <c r="C347" s="140"/>
      <c r="D347" s="137" t="s">
        <v>225</v>
      </c>
      <c r="E347" s="142" t="s">
        <v>1</v>
      </c>
      <c r="F347" s="143" t="s">
        <v>3121</v>
      </c>
      <c r="G347" s="140"/>
      <c r="H347" s="144">
        <v>9</v>
      </c>
      <c r="I347" s="61"/>
      <c r="J347" s="140"/>
      <c r="K347" s="140"/>
      <c r="L347" s="194"/>
      <c r="M347" s="274"/>
      <c r="N347" s="274"/>
      <c r="O347" s="274"/>
      <c r="P347" s="274"/>
      <c r="Q347" s="274"/>
      <c r="R347" s="274"/>
      <c r="S347" s="274"/>
      <c r="T347" s="274"/>
      <c r="U347" s="274"/>
      <c r="V347" s="274"/>
      <c r="W347" s="275"/>
      <c r="AT347" s="60" t="s">
        <v>225</v>
      </c>
      <c r="AU347" s="60" t="s">
        <v>93</v>
      </c>
      <c r="AV347" s="13" t="s">
        <v>93</v>
      </c>
      <c r="AW347" s="13" t="s">
        <v>38</v>
      </c>
      <c r="AX347" s="13" t="s">
        <v>83</v>
      </c>
      <c r="AY347" s="60" t="s">
        <v>216</v>
      </c>
    </row>
    <row r="348" spans="1:51" s="13" customFormat="1" ht="12">
      <c r="A348" s="140"/>
      <c r="B348" s="141"/>
      <c r="C348" s="140"/>
      <c r="D348" s="137" t="s">
        <v>225</v>
      </c>
      <c r="E348" s="142" t="s">
        <v>1</v>
      </c>
      <c r="F348" s="143" t="s">
        <v>3122</v>
      </c>
      <c r="G348" s="140"/>
      <c r="H348" s="144">
        <v>9</v>
      </c>
      <c r="I348" s="61"/>
      <c r="J348" s="140"/>
      <c r="K348" s="140"/>
      <c r="L348" s="194"/>
      <c r="M348" s="274"/>
      <c r="N348" s="274"/>
      <c r="O348" s="274"/>
      <c r="P348" s="274"/>
      <c r="Q348" s="274"/>
      <c r="R348" s="274"/>
      <c r="S348" s="274"/>
      <c r="T348" s="274"/>
      <c r="U348" s="274"/>
      <c r="V348" s="274"/>
      <c r="W348" s="275"/>
      <c r="AT348" s="60" t="s">
        <v>225</v>
      </c>
      <c r="AU348" s="60" t="s">
        <v>93</v>
      </c>
      <c r="AV348" s="13" t="s">
        <v>93</v>
      </c>
      <c r="AW348" s="13" t="s">
        <v>38</v>
      </c>
      <c r="AX348" s="13" t="s">
        <v>83</v>
      </c>
      <c r="AY348" s="60" t="s">
        <v>216</v>
      </c>
    </row>
    <row r="349" spans="1:51" s="13" customFormat="1" ht="12">
      <c r="A349" s="140"/>
      <c r="B349" s="141"/>
      <c r="C349" s="140"/>
      <c r="D349" s="137" t="s">
        <v>225</v>
      </c>
      <c r="E349" s="142" t="s">
        <v>1</v>
      </c>
      <c r="F349" s="143" t="s">
        <v>2901</v>
      </c>
      <c r="G349" s="140"/>
      <c r="H349" s="144">
        <v>4.5</v>
      </c>
      <c r="I349" s="61"/>
      <c r="J349" s="140"/>
      <c r="K349" s="140"/>
      <c r="L349" s="194"/>
      <c r="M349" s="274"/>
      <c r="N349" s="274"/>
      <c r="O349" s="274"/>
      <c r="P349" s="274"/>
      <c r="Q349" s="274"/>
      <c r="R349" s="274"/>
      <c r="S349" s="274"/>
      <c r="T349" s="274"/>
      <c r="U349" s="274"/>
      <c r="V349" s="274"/>
      <c r="W349" s="275"/>
      <c r="AT349" s="60" t="s">
        <v>225</v>
      </c>
      <c r="AU349" s="60" t="s">
        <v>93</v>
      </c>
      <c r="AV349" s="13" t="s">
        <v>93</v>
      </c>
      <c r="AW349" s="13" t="s">
        <v>38</v>
      </c>
      <c r="AX349" s="13" t="s">
        <v>83</v>
      </c>
      <c r="AY349" s="60" t="s">
        <v>216</v>
      </c>
    </row>
    <row r="350" spans="1:51" s="13" customFormat="1" ht="12">
      <c r="A350" s="140"/>
      <c r="B350" s="141"/>
      <c r="C350" s="140"/>
      <c r="D350" s="137" t="s">
        <v>225</v>
      </c>
      <c r="E350" s="142" t="s">
        <v>1</v>
      </c>
      <c r="F350" s="143" t="s">
        <v>2924</v>
      </c>
      <c r="G350" s="140"/>
      <c r="H350" s="144">
        <v>6.2</v>
      </c>
      <c r="I350" s="61"/>
      <c r="J350" s="140"/>
      <c r="K350" s="140"/>
      <c r="L350" s="194"/>
      <c r="M350" s="274"/>
      <c r="N350" s="274"/>
      <c r="O350" s="274"/>
      <c r="P350" s="274"/>
      <c r="Q350" s="274"/>
      <c r="R350" s="274"/>
      <c r="S350" s="274"/>
      <c r="T350" s="274"/>
      <c r="U350" s="274"/>
      <c r="V350" s="274"/>
      <c r="W350" s="275"/>
      <c r="AT350" s="60" t="s">
        <v>225</v>
      </c>
      <c r="AU350" s="60" t="s">
        <v>93</v>
      </c>
      <c r="AV350" s="13" t="s">
        <v>93</v>
      </c>
      <c r="AW350" s="13" t="s">
        <v>38</v>
      </c>
      <c r="AX350" s="13" t="s">
        <v>83</v>
      </c>
      <c r="AY350" s="60" t="s">
        <v>216</v>
      </c>
    </row>
    <row r="351" spans="1:51" s="13" customFormat="1" ht="12">
      <c r="A351" s="140"/>
      <c r="B351" s="141"/>
      <c r="C351" s="140"/>
      <c r="D351" s="137" t="s">
        <v>225</v>
      </c>
      <c r="E351" s="142" t="s">
        <v>1</v>
      </c>
      <c r="F351" s="143" t="s">
        <v>3123</v>
      </c>
      <c r="G351" s="140"/>
      <c r="H351" s="144">
        <v>12</v>
      </c>
      <c r="I351" s="61"/>
      <c r="J351" s="140"/>
      <c r="K351" s="140"/>
      <c r="L351" s="194"/>
      <c r="M351" s="274"/>
      <c r="N351" s="274"/>
      <c r="O351" s="274"/>
      <c r="P351" s="274"/>
      <c r="Q351" s="274"/>
      <c r="R351" s="274"/>
      <c r="S351" s="274"/>
      <c r="T351" s="274"/>
      <c r="U351" s="274"/>
      <c r="V351" s="274"/>
      <c r="W351" s="275"/>
      <c r="AT351" s="60" t="s">
        <v>225</v>
      </c>
      <c r="AU351" s="60" t="s">
        <v>93</v>
      </c>
      <c r="AV351" s="13" t="s">
        <v>93</v>
      </c>
      <c r="AW351" s="13" t="s">
        <v>38</v>
      </c>
      <c r="AX351" s="13" t="s">
        <v>83</v>
      </c>
      <c r="AY351" s="60" t="s">
        <v>216</v>
      </c>
    </row>
    <row r="352" spans="1:51" s="13" customFormat="1" ht="12">
      <c r="A352" s="140"/>
      <c r="B352" s="141"/>
      <c r="C352" s="140"/>
      <c r="D352" s="137" t="s">
        <v>225</v>
      </c>
      <c r="E352" s="142" t="s">
        <v>1</v>
      </c>
      <c r="F352" s="143" t="s">
        <v>3124</v>
      </c>
      <c r="G352" s="140"/>
      <c r="H352" s="144">
        <v>13.5</v>
      </c>
      <c r="I352" s="61"/>
      <c r="J352" s="140"/>
      <c r="K352" s="140"/>
      <c r="L352" s="194"/>
      <c r="M352" s="274"/>
      <c r="N352" s="274"/>
      <c r="O352" s="274"/>
      <c r="P352" s="274"/>
      <c r="Q352" s="274"/>
      <c r="R352" s="274"/>
      <c r="S352" s="274"/>
      <c r="T352" s="274"/>
      <c r="U352" s="274"/>
      <c r="V352" s="274"/>
      <c r="W352" s="275"/>
      <c r="AT352" s="60" t="s">
        <v>225</v>
      </c>
      <c r="AU352" s="60" t="s">
        <v>93</v>
      </c>
      <c r="AV352" s="13" t="s">
        <v>93</v>
      </c>
      <c r="AW352" s="13" t="s">
        <v>38</v>
      </c>
      <c r="AX352" s="13" t="s">
        <v>83</v>
      </c>
      <c r="AY352" s="60" t="s">
        <v>216</v>
      </c>
    </row>
    <row r="353" spans="1:51" s="13" customFormat="1" ht="12">
      <c r="A353" s="140"/>
      <c r="B353" s="141"/>
      <c r="C353" s="140"/>
      <c r="D353" s="137" t="s">
        <v>225</v>
      </c>
      <c r="E353" s="142" t="s">
        <v>1</v>
      </c>
      <c r="F353" s="143" t="s">
        <v>3027</v>
      </c>
      <c r="G353" s="140"/>
      <c r="H353" s="144">
        <v>13.2</v>
      </c>
      <c r="I353" s="61"/>
      <c r="J353" s="140"/>
      <c r="K353" s="140"/>
      <c r="L353" s="194"/>
      <c r="M353" s="274"/>
      <c r="N353" s="274"/>
      <c r="O353" s="274"/>
      <c r="P353" s="274"/>
      <c r="Q353" s="274"/>
      <c r="R353" s="274"/>
      <c r="S353" s="274"/>
      <c r="T353" s="274"/>
      <c r="U353" s="274"/>
      <c r="V353" s="274"/>
      <c r="W353" s="275"/>
      <c r="AT353" s="60" t="s">
        <v>225</v>
      </c>
      <c r="AU353" s="60" t="s">
        <v>93</v>
      </c>
      <c r="AV353" s="13" t="s">
        <v>93</v>
      </c>
      <c r="AW353" s="13" t="s">
        <v>38</v>
      </c>
      <c r="AX353" s="13" t="s">
        <v>83</v>
      </c>
      <c r="AY353" s="60" t="s">
        <v>216</v>
      </c>
    </row>
    <row r="354" spans="1:51" s="13" customFormat="1" ht="12">
      <c r="A354" s="140"/>
      <c r="B354" s="141"/>
      <c r="C354" s="140"/>
      <c r="D354" s="137" t="s">
        <v>225</v>
      </c>
      <c r="E354" s="142" t="s">
        <v>1</v>
      </c>
      <c r="F354" s="143" t="s">
        <v>2906</v>
      </c>
      <c r="G354" s="140"/>
      <c r="H354" s="144">
        <v>4.5</v>
      </c>
      <c r="I354" s="61"/>
      <c r="J354" s="140"/>
      <c r="K354" s="140"/>
      <c r="L354" s="194"/>
      <c r="M354" s="274"/>
      <c r="N354" s="274"/>
      <c r="O354" s="274"/>
      <c r="P354" s="274"/>
      <c r="Q354" s="274"/>
      <c r="R354" s="274"/>
      <c r="S354" s="274"/>
      <c r="T354" s="274"/>
      <c r="U354" s="274"/>
      <c r="V354" s="274"/>
      <c r="W354" s="275"/>
      <c r="AT354" s="60" t="s">
        <v>225</v>
      </c>
      <c r="AU354" s="60" t="s">
        <v>93</v>
      </c>
      <c r="AV354" s="13" t="s">
        <v>93</v>
      </c>
      <c r="AW354" s="13" t="s">
        <v>38</v>
      </c>
      <c r="AX354" s="13" t="s">
        <v>83</v>
      </c>
      <c r="AY354" s="60" t="s">
        <v>216</v>
      </c>
    </row>
    <row r="355" spans="1:51" s="13" customFormat="1" ht="12">
      <c r="A355" s="140"/>
      <c r="B355" s="141"/>
      <c r="C355" s="140"/>
      <c r="D355" s="137" t="s">
        <v>225</v>
      </c>
      <c r="E355" s="142" t="s">
        <v>1</v>
      </c>
      <c r="F355" s="143" t="s">
        <v>2907</v>
      </c>
      <c r="G355" s="140"/>
      <c r="H355" s="144">
        <v>4.5</v>
      </c>
      <c r="I355" s="61"/>
      <c r="J355" s="140"/>
      <c r="K355" s="140"/>
      <c r="L355" s="194"/>
      <c r="M355" s="274"/>
      <c r="N355" s="274"/>
      <c r="O355" s="274"/>
      <c r="P355" s="274"/>
      <c r="Q355" s="274"/>
      <c r="R355" s="274"/>
      <c r="S355" s="274"/>
      <c r="T355" s="274"/>
      <c r="U355" s="274"/>
      <c r="V355" s="274"/>
      <c r="W355" s="275"/>
      <c r="AT355" s="60" t="s">
        <v>225</v>
      </c>
      <c r="AU355" s="60" t="s">
        <v>93</v>
      </c>
      <c r="AV355" s="13" t="s">
        <v>93</v>
      </c>
      <c r="AW355" s="13" t="s">
        <v>38</v>
      </c>
      <c r="AX355" s="13" t="s">
        <v>83</v>
      </c>
      <c r="AY355" s="60" t="s">
        <v>216</v>
      </c>
    </row>
    <row r="356" spans="1:51" s="13" customFormat="1" ht="12">
      <c r="A356" s="140"/>
      <c r="B356" s="141"/>
      <c r="C356" s="140"/>
      <c r="D356" s="137" t="s">
        <v>225</v>
      </c>
      <c r="E356" s="142" t="s">
        <v>1</v>
      </c>
      <c r="F356" s="143" t="s">
        <v>3125</v>
      </c>
      <c r="G356" s="140"/>
      <c r="H356" s="144">
        <v>13.5</v>
      </c>
      <c r="I356" s="61"/>
      <c r="J356" s="140"/>
      <c r="K356" s="140"/>
      <c r="L356" s="194"/>
      <c r="M356" s="274"/>
      <c r="N356" s="274"/>
      <c r="O356" s="274"/>
      <c r="P356" s="274"/>
      <c r="Q356" s="274"/>
      <c r="R356" s="274"/>
      <c r="S356" s="274"/>
      <c r="T356" s="274"/>
      <c r="U356" s="274"/>
      <c r="V356" s="274"/>
      <c r="W356" s="275"/>
      <c r="AT356" s="60" t="s">
        <v>225</v>
      </c>
      <c r="AU356" s="60" t="s">
        <v>93</v>
      </c>
      <c r="AV356" s="13" t="s">
        <v>93</v>
      </c>
      <c r="AW356" s="13" t="s">
        <v>38</v>
      </c>
      <c r="AX356" s="13" t="s">
        <v>83</v>
      </c>
      <c r="AY356" s="60" t="s">
        <v>216</v>
      </c>
    </row>
    <row r="357" spans="1:51" s="13" customFormat="1" ht="12">
      <c r="A357" s="140"/>
      <c r="B357" s="141"/>
      <c r="C357" s="140"/>
      <c r="D357" s="137" t="s">
        <v>225</v>
      </c>
      <c r="E357" s="142" t="s">
        <v>1</v>
      </c>
      <c r="F357" s="143" t="s">
        <v>2909</v>
      </c>
      <c r="G357" s="140"/>
      <c r="H357" s="144">
        <v>9</v>
      </c>
      <c r="I357" s="61"/>
      <c r="J357" s="140"/>
      <c r="K357" s="140"/>
      <c r="L357" s="194"/>
      <c r="M357" s="274"/>
      <c r="N357" s="274"/>
      <c r="O357" s="274"/>
      <c r="P357" s="274"/>
      <c r="Q357" s="274"/>
      <c r="R357" s="274"/>
      <c r="S357" s="274"/>
      <c r="T357" s="274"/>
      <c r="U357" s="274"/>
      <c r="V357" s="274"/>
      <c r="W357" s="275"/>
      <c r="AT357" s="60" t="s">
        <v>225</v>
      </c>
      <c r="AU357" s="60" t="s">
        <v>93</v>
      </c>
      <c r="AV357" s="13" t="s">
        <v>93</v>
      </c>
      <c r="AW357" s="13" t="s">
        <v>38</v>
      </c>
      <c r="AX357" s="13" t="s">
        <v>83</v>
      </c>
      <c r="AY357" s="60" t="s">
        <v>216</v>
      </c>
    </row>
    <row r="358" spans="1:51" s="13" customFormat="1" ht="12">
      <c r="A358" s="140"/>
      <c r="B358" s="141"/>
      <c r="C358" s="140"/>
      <c r="D358" s="137" t="s">
        <v>225</v>
      </c>
      <c r="E358" s="142" t="s">
        <v>1</v>
      </c>
      <c r="F358" s="143" t="s">
        <v>3126</v>
      </c>
      <c r="G358" s="140"/>
      <c r="H358" s="144">
        <v>13.5</v>
      </c>
      <c r="I358" s="61"/>
      <c r="J358" s="140"/>
      <c r="K358" s="140"/>
      <c r="L358" s="194"/>
      <c r="M358" s="274"/>
      <c r="N358" s="274"/>
      <c r="O358" s="274"/>
      <c r="P358" s="274"/>
      <c r="Q358" s="274"/>
      <c r="R358" s="274"/>
      <c r="S358" s="274"/>
      <c r="T358" s="274"/>
      <c r="U358" s="274"/>
      <c r="V358" s="274"/>
      <c r="W358" s="275"/>
      <c r="AT358" s="60" t="s">
        <v>225</v>
      </c>
      <c r="AU358" s="60" t="s">
        <v>93</v>
      </c>
      <c r="AV358" s="13" t="s">
        <v>93</v>
      </c>
      <c r="AW358" s="13" t="s">
        <v>38</v>
      </c>
      <c r="AX358" s="13" t="s">
        <v>83</v>
      </c>
      <c r="AY358" s="60" t="s">
        <v>216</v>
      </c>
    </row>
    <row r="359" spans="1:51" s="14" customFormat="1" ht="12">
      <c r="A359" s="145"/>
      <c r="B359" s="146"/>
      <c r="C359" s="145"/>
      <c r="D359" s="137" t="s">
        <v>225</v>
      </c>
      <c r="E359" s="147" t="s">
        <v>1</v>
      </c>
      <c r="F359" s="148" t="s">
        <v>229</v>
      </c>
      <c r="G359" s="145"/>
      <c r="H359" s="149">
        <v>172.4</v>
      </c>
      <c r="I359" s="63"/>
      <c r="J359" s="145"/>
      <c r="K359" s="145"/>
      <c r="L359" s="200"/>
      <c r="M359" s="276"/>
      <c r="N359" s="276"/>
      <c r="O359" s="276"/>
      <c r="P359" s="276"/>
      <c r="Q359" s="276"/>
      <c r="R359" s="276"/>
      <c r="S359" s="276"/>
      <c r="T359" s="276"/>
      <c r="U359" s="276"/>
      <c r="V359" s="276"/>
      <c r="W359" s="277"/>
      <c r="AT359" s="62" t="s">
        <v>225</v>
      </c>
      <c r="AU359" s="62" t="s">
        <v>93</v>
      </c>
      <c r="AV359" s="14" t="s">
        <v>223</v>
      </c>
      <c r="AW359" s="14" t="s">
        <v>38</v>
      </c>
      <c r="AX359" s="14" t="s">
        <v>91</v>
      </c>
      <c r="AY359" s="62" t="s">
        <v>216</v>
      </c>
    </row>
    <row r="360" spans="1:65" s="2" customFormat="1" ht="37.9" customHeight="1">
      <c r="A360" s="83"/>
      <c r="B360" s="84"/>
      <c r="C360" s="130" t="s">
        <v>334</v>
      </c>
      <c r="D360" s="130" t="s">
        <v>218</v>
      </c>
      <c r="E360" s="131" t="s">
        <v>3127</v>
      </c>
      <c r="F360" s="132" t="s">
        <v>3128</v>
      </c>
      <c r="G360" s="133" t="s">
        <v>237</v>
      </c>
      <c r="H360" s="134">
        <v>242.5</v>
      </c>
      <c r="I360" s="57"/>
      <c r="J360" s="187">
        <f>ROUND(I360*H360,2)</f>
        <v>0</v>
      </c>
      <c r="K360" s="132" t="s">
        <v>222</v>
      </c>
      <c r="L360" s="188">
        <f>J360</f>
        <v>0</v>
      </c>
      <c r="M360" s="272" t="s">
        <v>1</v>
      </c>
      <c r="N360" s="272" t="s">
        <v>48</v>
      </c>
      <c r="O360" s="272"/>
      <c r="P360" s="272">
        <f>O360*H360</f>
        <v>0</v>
      </c>
      <c r="Q360" s="272">
        <v>0.00016</v>
      </c>
      <c r="R360" s="272">
        <f>Q360*H360</f>
        <v>0.0388</v>
      </c>
      <c r="S360" s="272">
        <v>0</v>
      </c>
      <c r="T360" s="272">
        <f>S360*H360</f>
        <v>0</v>
      </c>
      <c r="U360" s="272"/>
      <c r="V360" s="272"/>
      <c r="W360" s="273"/>
      <c r="X360" s="26"/>
      <c r="Y360" s="26"/>
      <c r="Z360" s="26"/>
      <c r="AA360" s="26"/>
      <c r="AB360" s="26"/>
      <c r="AC360" s="26"/>
      <c r="AD360" s="26"/>
      <c r="AE360" s="26"/>
      <c r="AR360" s="58" t="s">
        <v>312</v>
      </c>
      <c r="AT360" s="58" t="s">
        <v>218</v>
      </c>
      <c r="AU360" s="58" t="s">
        <v>93</v>
      </c>
      <c r="AY360" s="18" t="s">
        <v>216</v>
      </c>
      <c r="BE360" s="59">
        <f>IF(N360="základní",J360,0)</f>
        <v>0</v>
      </c>
      <c r="BF360" s="59">
        <f>IF(N360="snížená",J360,0)</f>
        <v>0</v>
      </c>
      <c r="BG360" s="59">
        <f>IF(N360="zákl. přenesená",J360,0)</f>
        <v>0</v>
      </c>
      <c r="BH360" s="59">
        <f>IF(N360="sníž. přenesená",J360,0)</f>
        <v>0</v>
      </c>
      <c r="BI360" s="59">
        <f>IF(N360="nulová",J360,0)</f>
        <v>0</v>
      </c>
      <c r="BJ360" s="18" t="s">
        <v>91</v>
      </c>
      <c r="BK360" s="59">
        <f>ROUND(I360*H360,2)</f>
        <v>0</v>
      </c>
      <c r="BL360" s="18" t="s">
        <v>312</v>
      </c>
      <c r="BM360" s="58" t="s">
        <v>3129</v>
      </c>
    </row>
    <row r="361" spans="1:51" s="13" customFormat="1" ht="12">
      <c r="A361" s="140"/>
      <c r="B361" s="141"/>
      <c r="C361" s="140"/>
      <c r="D361" s="137" t="s">
        <v>225</v>
      </c>
      <c r="E361" s="142" t="s">
        <v>1</v>
      </c>
      <c r="F361" s="143" t="s">
        <v>3130</v>
      </c>
      <c r="G361" s="140"/>
      <c r="H361" s="144">
        <v>12.2</v>
      </c>
      <c r="I361" s="61"/>
      <c r="J361" s="140"/>
      <c r="K361" s="140"/>
      <c r="L361" s="194"/>
      <c r="M361" s="274"/>
      <c r="N361" s="274"/>
      <c r="O361" s="274"/>
      <c r="P361" s="274"/>
      <c r="Q361" s="274"/>
      <c r="R361" s="274"/>
      <c r="S361" s="274"/>
      <c r="T361" s="274"/>
      <c r="U361" s="274"/>
      <c r="V361" s="274"/>
      <c r="W361" s="275"/>
      <c r="AT361" s="60" t="s">
        <v>225</v>
      </c>
      <c r="AU361" s="60" t="s">
        <v>93</v>
      </c>
      <c r="AV361" s="13" t="s">
        <v>93</v>
      </c>
      <c r="AW361" s="13" t="s">
        <v>38</v>
      </c>
      <c r="AX361" s="13" t="s">
        <v>83</v>
      </c>
      <c r="AY361" s="60" t="s">
        <v>216</v>
      </c>
    </row>
    <row r="362" spans="1:51" s="13" customFormat="1" ht="12">
      <c r="A362" s="140"/>
      <c r="B362" s="141"/>
      <c r="C362" s="140"/>
      <c r="D362" s="137" t="s">
        <v>225</v>
      </c>
      <c r="E362" s="142" t="s">
        <v>1</v>
      </c>
      <c r="F362" s="143" t="s">
        <v>3131</v>
      </c>
      <c r="G362" s="140"/>
      <c r="H362" s="144">
        <v>32.2</v>
      </c>
      <c r="I362" s="61"/>
      <c r="J362" s="140"/>
      <c r="K362" s="140"/>
      <c r="L362" s="194"/>
      <c r="M362" s="274"/>
      <c r="N362" s="274"/>
      <c r="O362" s="274"/>
      <c r="P362" s="274"/>
      <c r="Q362" s="274"/>
      <c r="R362" s="274"/>
      <c r="S362" s="274"/>
      <c r="T362" s="274"/>
      <c r="U362" s="274"/>
      <c r="V362" s="274"/>
      <c r="W362" s="275"/>
      <c r="AT362" s="60" t="s">
        <v>225</v>
      </c>
      <c r="AU362" s="60" t="s">
        <v>93</v>
      </c>
      <c r="AV362" s="13" t="s">
        <v>93</v>
      </c>
      <c r="AW362" s="13" t="s">
        <v>38</v>
      </c>
      <c r="AX362" s="13" t="s">
        <v>83</v>
      </c>
      <c r="AY362" s="60" t="s">
        <v>216</v>
      </c>
    </row>
    <row r="363" spans="1:51" s="13" customFormat="1" ht="12">
      <c r="A363" s="140"/>
      <c r="B363" s="141"/>
      <c r="C363" s="140"/>
      <c r="D363" s="137" t="s">
        <v>225</v>
      </c>
      <c r="E363" s="142" t="s">
        <v>1</v>
      </c>
      <c r="F363" s="143" t="s">
        <v>3096</v>
      </c>
      <c r="G363" s="140"/>
      <c r="H363" s="144">
        <v>22.6</v>
      </c>
      <c r="I363" s="61"/>
      <c r="J363" s="140"/>
      <c r="K363" s="140"/>
      <c r="L363" s="194"/>
      <c r="M363" s="274"/>
      <c r="N363" s="274"/>
      <c r="O363" s="274"/>
      <c r="P363" s="274"/>
      <c r="Q363" s="274"/>
      <c r="R363" s="274"/>
      <c r="S363" s="274"/>
      <c r="T363" s="274"/>
      <c r="U363" s="274"/>
      <c r="V363" s="274"/>
      <c r="W363" s="275"/>
      <c r="AT363" s="60" t="s">
        <v>225</v>
      </c>
      <c r="AU363" s="60" t="s">
        <v>93</v>
      </c>
      <c r="AV363" s="13" t="s">
        <v>93</v>
      </c>
      <c r="AW363" s="13" t="s">
        <v>38</v>
      </c>
      <c r="AX363" s="13" t="s">
        <v>83</v>
      </c>
      <c r="AY363" s="60" t="s">
        <v>216</v>
      </c>
    </row>
    <row r="364" spans="1:51" s="13" customFormat="1" ht="12">
      <c r="A364" s="140"/>
      <c r="B364" s="141"/>
      <c r="C364" s="140"/>
      <c r="D364" s="137" t="s">
        <v>225</v>
      </c>
      <c r="E364" s="142" t="s">
        <v>1</v>
      </c>
      <c r="F364" s="143" t="s">
        <v>3132</v>
      </c>
      <c r="G364" s="140"/>
      <c r="H364" s="144">
        <v>10</v>
      </c>
      <c r="I364" s="61"/>
      <c r="J364" s="140"/>
      <c r="K364" s="140"/>
      <c r="L364" s="194"/>
      <c r="M364" s="274"/>
      <c r="N364" s="274"/>
      <c r="O364" s="274"/>
      <c r="P364" s="274"/>
      <c r="Q364" s="274"/>
      <c r="R364" s="274"/>
      <c r="S364" s="274"/>
      <c r="T364" s="274"/>
      <c r="U364" s="274"/>
      <c r="V364" s="274"/>
      <c r="W364" s="275"/>
      <c r="AT364" s="60" t="s">
        <v>225</v>
      </c>
      <c r="AU364" s="60" t="s">
        <v>93</v>
      </c>
      <c r="AV364" s="13" t="s">
        <v>93</v>
      </c>
      <c r="AW364" s="13" t="s">
        <v>38</v>
      </c>
      <c r="AX364" s="13" t="s">
        <v>83</v>
      </c>
      <c r="AY364" s="60" t="s">
        <v>216</v>
      </c>
    </row>
    <row r="365" spans="1:51" s="13" customFormat="1" ht="12">
      <c r="A365" s="140"/>
      <c r="B365" s="141"/>
      <c r="C365" s="140"/>
      <c r="D365" s="137" t="s">
        <v>225</v>
      </c>
      <c r="E365" s="142" t="s">
        <v>1</v>
      </c>
      <c r="F365" s="143" t="s">
        <v>3133</v>
      </c>
      <c r="G365" s="140"/>
      <c r="H365" s="144">
        <v>12.2</v>
      </c>
      <c r="I365" s="61"/>
      <c r="J365" s="140"/>
      <c r="K365" s="140"/>
      <c r="L365" s="194"/>
      <c r="M365" s="274"/>
      <c r="N365" s="274"/>
      <c r="O365" s="274"/>
      <c r="P365" s="274"/>
      <c r="Q365" s="274"/>
      <c r="R365" s="274"/>
      <c r="S365" s="274"/>
      <c r="T365" s="274"/>
      <c r="U365" s="274"/>
      <c r="V365" s="274"/>
      <c r="W365" s="275"/>
      <c r="AT365" s="60" t="s">
        <v>225</v>
      </c>
      <c r="AU365" s="60" t="s">
        <v>93</v>
      </c>
      <c r="AV365" s="13" t="s">
        <v>93</v>
      </c>
      <c r="AW365" s="13" t="s">
        <v>38</v>
      </c>
      <c r="AX365" s="13" t="s">
        <v>83</v>
      </c>
      <c r="AY365" s="60" t="s">
        <v>216</v>
      </c>
    </row>
    <row r="366" spans="1:51" s="13" customFormat="1" ht="12">
      <c r="A366" s="140"/>
      <c r="B366" s="141"/>
      <c r="C366" s="140"/>
      <c r="D366" s="137" t="s">
        <v>225</v>
      </c>
      <c r="E366" s="142" t="s">
        <v>1</v>
      </c>
      <c r="F366" s="143" t="s">
        <v>2988</v>
      </c>
      <c r="G366" s="140"/>
      <c r="H366" s="144">
        <v>3</v>
      </c>
      <c r="I366" s="61"/>
      <c r="J366" s="140"/>
      <c r="K366" s="140"/>
      <c r="L366" s="194"/>
      <c r="M366" s="274"/>
      <c r="N366" s="274"/>
      <c r="O366" s="274"/>
      <c r="P366" s="274"/>
      <c r="Q366" s="274"/>
      <c r="R366" s="274"/>
      <c r="S366" s="274"/>
      <c r="T366" s="274"/>
      <c r="U366" s="274"/>
      <c r="V366" s="274"/>
      <c r="W366" s="275"/>
      <c r="AT366" s="60" t="s">
        <v>225</v>
      </c>
      <c r="AU366" s="60" t="s">
        <v>93</v>
      </c>
      <c r="AV366" s="13" t="s">
        <v>93</v>
      </c>
      <c r="AW366" s="13" t="s">
        <v>38</v>
      </c>
      <c r="AX366" s="13" t="s">
        <v>83</v>
      </c>
      <c r="AY366" s="60" t="s">
        <v>216</v>
      </c>
    </row>
    <row r="367" spans="1:51" s="13" customFormat="1" ht="12">
      <c r="A367" s="140"/>
      <c r="B367" s="141"/>
      <c r="C367" s="140"/>
      <c r="D367" s="137" t="s">
        <v>225</v>
      </c>
      <c r="E367" s="142" t="s">
        <v>1</v>
      </c>
      <c r="F367" s="143" t="s">
        <v>3134</v>
      </c>
      <c r="G367" s="140"/>
      <c r="H367" s="144">
        <v>16.5</v>
      </c>
      <c r="I367" s="61"/>
      <c r="J367" s="140"/>
      <c r="K367" s="140"/>
      <c r="L367" s="194"/>
      <c r="M367" s="274"/>
      <c r="N367" s="274"/>
      <c r="O367" s="274"/>
      <c r="P367" s="274"/>
      <c r="Q367" s="274"/>
      <c r="R367" s="274"/>
      <c r="S367" s="274"/>
      <c r="T367" s="274"/>
      <c r="U367" s="274"/>
      <c r="V367" s="274"/>
      <c r="W367" s="275"/>
      <c r="AT367" s="60" t="s">
        <v>225</v>
      </c>
      <c r="AU367" s="60" t="s">
        <v>93</v>
      </c>
      <c r="AV367" s="13" t="s">
        <v>93</v>
      </c>
      <c r="AW367" s="13" t="s">
        <v>38</v>
      </c>
      <c r="AX367" s="13" t="s">
        <v>83</v>
      </c>
      <c r="AY367" s="60" t="s">
        <v>216</v>
      </c>
    </row>
    <row r="368" spans="1:51" s="13" customFormat="1" ht="12">
      <c r="A368" s="140"/>
      <c r="B368" s="141"/>
      <c r="C368" s="140"/>
      <c r="D368" s="137" t="s">
        <v>225</v>
      </c>
      <c r="E368" s="142" t="s">
        <v>1</v>
      </c>
      <c r="F368" s="143" t="s">
        <v>3135</v>
      </c>
      <c r="G368" s="140"/>
      <c r="H368" s="144">
        <v>5.8</v>
      </c>
      <c r="I368" s="61"/>
      <c r="J368" s="140"/>
      <c r="K368" s="140"/>
      <c r="L368" s="194"/>
      <c r="M368" s="274"/>
      <c r="N368" s="274"/>
      <c r="O368" s="274"/>
      <c r="P368" s="274"/>
      <c r="Q368" s="274"/>
      <c r="R368" s="274"/>
      <c r="S368" s="274"/>
      <c r="T368" s="274"/>
      <c r="U368" s="274"/>
      <c r="V368" s="274"/>
      <c r="W368" s="275"/>
      <c r="AT368" s="60" t="s">
        <v>225</v>
      </c>
      <c r="AU368" s="60" t="s">
        <v>93</v>
      </c>
      <c r="AV368" s="13" t="s">
        <v>93</v>
      </c>
      <c r="AW368" s="13" t="s">
        <v>38</v>
      </c>
      <c r="AX368" s="13" t="s">
        <v>83</v>
      </c>
      <c r="AY368" s="60" t="s">
        <v>216</v>
      </c>
    </row>
    <row r="369" spans="1:51" s="13" customFormat="1" ht="12">
      <c r="A369" s="140"/>
      <c r="B369" s="141"/>
      <c r="C369" s="140"/>
      <c r="D369" s="137" t="s">
        <v>225</v>
      </c>
      <c r="E369" s="142" t="s">
        <v>1</v>
      </c>
      <c r="F369" s="143" t="s">
        <v>3136</v>
      </c>
      <c r="G369" s="140"/>
      <c r="H369" s="144">
        <v>6.2</v>
      </c>
      <c r="I369" s="61"/>
      <c r="J369" s="140"/>
      <c r="K369" s="140"/>
      <c r="L369" s="194"/>
      <c r="M369" s="274"/>
      <c r="N369" s="274"/>
      <c r="O369" s="274"/>
      <c r="P369" s="274"/>
      <c r="Q369" s="274"/>
      <c r="R369" s="274"/>
      <c r="S369" s="274"/>
      <c r="T369" s="274"/>
      <c r="U369" s="274"/>
      <c r="V369" s="274"/>
      <c r="W369" s="275"/>
      <c r="AT369" s="60" t="s">
        <v>225</v>
      </c>
      <c r="AU369" s="60" t="s">
        <v>93</v>
      </c>
      <c r="AV369" s="13" t="s">
        <v>93</v>
      </c>
      <c r="AW369" s="13" t="s">
        <v>38</v>
      </c>
      <c r="AX369" s="13" t="s">
        <v>83</v>
      </c>
      <c r="AY369" s="60" t="s">
        <v>216</v>
      </c>
    </row>
    <row r="370" spans="1:51" s="13" customFormat="1" ht="12">
      <c r="A370" s="140"/>
      <c r="B370" s="141"/>
      <c r="C370" s="140"/>
      <c r="D370" s="137" t="s">
        <v>225</v>
      </c>
      <c r="E370" s="142" t="s">
        <v>1</v>
      </c>
      <c r="F370" s="143" t="s">
        <v>2901</v>
      </c>
      <c r="G370" s="140"/>
      <c r="H370" s="144">
        <v>4.5</v>
      </c>
      <c r="I370" s="61"/>
      <c r="J370" s="140"/>
      <c r="K370" s="140"/>
      <c r="L370" s="194"/>
      <c r="M370" s="274"/>
      <c r="N370" s="274"/>
      <c r="O370" s="274"/>
      <c r="P370" s="274"/>
      <c r="Q370" s="274"/>
      <c r="R370" s="274"/>
      <c r="S370" s="274"/>
      <c r="T370" s="274"/>
      <c r="U370" s="274"/>
      <c r="V370" s="274"/>
      <c r="W370" s="275"/>
      <c r="AT370" s="60" t="s">
        <v>225</v>
      </c>
      <c r="AU370" s="60" t="s">
        <v>93</v>
      </c>
      <c r="AV370" s="13" t="s">
        <v>93</v>
      </c>
      <c r="AW370" s="13" t="s">
        <v>38</v>
      </c>
      <c r="AX370" s="13" t="s">
        <v>83</v>
      </c>
      <c r="AY370" s="60" t="s">
        <v>216</v>
      </c>
    </row>
    <row r="371" spans="1:51" s="13" customFormat="1" ht="12">
      <c r="A371" s="140"/>
      <c r="B371" s="141"/>
      <c r="C371" s="140"/>
      <c r="D371" s="137" t="s">
        <v>225</v>
      </c>
      <c r="E371" s="142" t="s">
        <v>1</v>
      </c>
      <c r="F371" s="143" t="s">
        <v>2946</v>
      </c>
      <c r="G371" s="140"/>
      <c r="H371" s="144">
        <v>3.9</v>
      </c>
      <c r="I371" s="61"/>
      <c r="J371" s="140"/>
      <c r="K371" s="140"/>
      <c r="L371" s="194"/>
      <c r="M371" s="274"/>
      <c r="N371" s="274"/>
      <c r="O371" s="274"/>
      <c r="P371" s="274"/>
      <c r="Q371" s="274"/>
      <c r="R371" s="274"/>
      <c r="S371" s="274"/>
      <c r="T371" s="274"/>
      <c r="U371" s="274"/>
      <c r="V371" s="274"/>
      <c r="W371" s="275"/>
      <c r="AT371" s="60" t="s">
        <v>225</v>
      </c>
      <c r="AU371" s="60" t="s">
        <v>93</v>
      </c>
      <c r="AV371" s="13" t="s">
        <v>93</v>
      </c>
      <c r="AW371" s="13" t="s">
        <v>38</v>
      </c>
      <c r="AX371" s="13" t="s">
        <v>83</v>
      </c>
      <c r="AY371" s="60" t="s">
        <v>216</v>
      </c>
    </row>
    <row r="372" spans="1:51" s="13" customFormat="1" ht="12">
      <c r="A372" s="140"/>
      <c r="B372" s="141"/>
      <c r="C372" s="140"/>
      <c r="D372" s="137" t="s">
        <v>225</v>
      </c>
      <c r="E372" s="142" t="s">
        <v>1</v>
      </c>
      <c r="F372" s="143" t="s">
        <v>3123</v>
      </c>
      <c r="G372" s="140"/>
      <c r="H372" s="144">
        <v>12</v>
      </c>
      <c r="I372" s="61"/>
      <c r="J372" s="140"/>
      <c r="K372" s="140"/>
      <c r="L372" s="194"/>
      <c r="M372" s="274"/>
      <c r="N372" s="274"/>
      <c r="O372" s="274"/>
      <c r="P372" s="274"/>
      <c r="Q372" s="274"/>
      <c r="R372" s="274"/>
      <c r="S372" s="274"/>
      <c r="T372" s="274"/>
      <c r="U372" s="274"/>
      <c r="V372" s="274"/>
      <c r="W372" s="275"/>
      <c r="AT372" s="60" t="s">
        <v>225</v>
      </c>
      <c r="AU372" s="60" t="s">
        <v>93</v>
      </c>
      <c r="AV372" s="13" t="s">
        <v>93</v>
      </c>
      <c r="AW372" s="13" t="s">
        <v>38</v>
      </c>
      <c r="AX372" s="13" t="s">
        <v>83</v>
      </c>
      <c r="AY372" s="60" t="s">
        <v>216</v>
      </c>
    </row>
    <row r="373" spans="1:51" s="13" customFormat="1" ht="12">
      <c r="A373" s="140"/>
      <c r="B373" s="141"/>
      <c r="C373" s="140"/>
      <c r="D373" s="137" t="s">
        <v>225</v>
      </c>
      <c r="E373" s="142" t="s">
        <v>1</v>
      </c>
      <c r="F373" s="143" t="s">
        <v>3124</v>
      </c>
      <c r="G373" s="140"/>
      <c r="H373" s="144">
        <v>13.5</v>
      </c>
      <c r="I373" s="61"/>
      <c r="J373" s="140"/>
      <c r="K373" s="140"/>
      <c r="L373" s="194"/>
      <c r="M373" s="274"/>
      <c r="N373" s="274"/>
      <c r="O373" s="274"/>
      <c r="P373" s="274"/>
      <c r="Q373" s="274"/>
      <c r="R373" s="274"/>
      <c r="S373" s="274"/>
      <c r="T373" s="274"/>
      <c r="U373" s="274"/>
      <c r="V373" s="274"/>
      <c r="W373" s="275"/>
      <c r="AT373" s="60" t="s">
        <v>225</v>
      </c>
      <c r="AU373" s="60" t="s">
        <v>93</v>
      </c>
      <c r="AV373" s="13" t="s">
        <v>93</v>
      </c>
      <c r="AW373" s="13" t="s">
        <v>38</v>
      </c>
      <c r="AX373" s="13" t="s">
        <v>83</v>
      </c>
      <c r="AY373" s="60" t="s">
        <v>216</v>
      </c>
    </row>
    <row r="374" spans="1:51" s="13" customFormat="1" ht="12">
      <c r="A374" s="140"/>
      <c r="B374" s="141"/>
      <c r="C374" s="140"/>
      <c r="D374" s="137" t="s">
        <v>225</v>
      </c>
      <c r="E374" s="142" t="s">
        <v>1</v>
      </c>
      <c r="F374" s="143" t="s">
        <v>3107</v>
      </c>
      <c r="G374" s="140"/>
      <c r="H374" s="144">
        <v>8.6</v>
      </c>
      <c r="I374" s="61"/>
      <c r="J374" s="140"/>
      <c r="K374" s="140"/>
      <c r="L374" s="194"/>
      <c r="M374" s="274"/>
      <c r="N374" s="274"/>
      <c r="O374" s="274"/>
      <c r="P374" s="274"/>
      <c r="Q374" s="274"/>
      <c r="R374" s="274"/>
      <c r="S374" s="274"/>
      <c r="T374" s="274"/>
      <c r="U374" s="274"/>
      <c r="V374" s="274"/>
      <c r="W374" s="275"/>
      <c r="AT374" s="60" t="s">
        <v>225</v>
      </c>
      <c r="AU374" s="60" t="s">
        <v>93</v>
      </c>
      <c r="AV374" s="13" t="s">
        <v>93</v>
      </c>
      <c r="AW374" s="13" t="s">
        <v>38</v>
      </c>
      <c r="AX374" s="13" t="s">
        <v>83</v>
      </c>
      <c r="AY374" s="60" t="s">
        <v>216</v>
      </c>
    </row>
    <row r="375" spans="1:51" s="13" customFormat="1" ht="12">
      <c r="A375" s="140"/>
      <c r="B375" s="141"/>
      <c r="C375" s="140"/>
      <c r="D375" s="137" t="s">
        <v>225</v>
      </c>
      <c r="E375" s="142" t="s">
        <v>1</v>
      </c>
      <c r="F375" s="143" t="s">
        <v>3137</v>
      </c>
      <c r="G375" s="140"/>
      <c r="H375" s="144">
        <v>18</v>
      </c>
      <c r="I375" s="61"/>
      <c r="J375" s="140"/>
      <c r="K375" s="140"/>
      <c r="L375" s="194"/>
      <c r="M375" s="274"/>
      <c r="N375" s="274"/>
      <c r="O375" s="274"/>
      <c r="P375" s="274"/>
      <c r="Q375" s="274"/>
      <c r="R375" s="274"/>
      <c r="S375" s="274"/>
      <c r="T375" s="274"/>
      <c r="U375" s="274"/>
      <c r="V375" s="274"/>
      <c r="W375" s="275"/>
      <c r="AT375" s="60" t="s">
        <v>225</v>
      </c>
      <c r="AU375" s="60" t="s">
        <v>93</v>
      </c>
      <c r="AV375" s="13" t="s">
        <v>93</v>
      </c>
      <c r="AW375" s="13" t="s">
        <v>38</v>
      </c>
      <c r="AX375" s="13" t="s">
        <v>83</v>
      </c>
      <c r="AY375" s="60" t="s">
        <v>216</v>
      </c>
    </row>
    <row r="376" spans="1:51" s="13" customFormat="1" ht="12">
      <c r="A376" s="140"/>
      <c r="B376" s="141"/>
      <c r="C376" s="140"/>
      <c r="D376" s="137" t="s">
        <v>225</v>
      </c>
      <c r="E376" s="142" t="s">
        <v>1</v>
      </c>
      <c r="F376" s="143" t="s">
        <v>2907</v>
      </c>
      <c r="G376" s="140"/>
      <c r="H376" s="144">
        <v>4.5</v>
      </c>
      <c r="I376" s="61"/>
      <c r="J376" s="140"/>
      <c r="K376" s="140"/>
      <c r="L376" s="194"/>
      <c r="M376" s="274"/>
      <c r="N376" s="274"/>
      <c r="O376" s="274"/>
      <c r="P376" s="274"/>
      <c r="Q376" s="274"/>
      <c r="R376" s="274"/>
      <c r="S376" s="274"/>
      <c r="T376" s="274"/>
      <c r="U376" s="274"/>
      <c r="V376" s="274"/>
      <c r="W376" s="275"/>
      <c r="AT376" s="60" t="s">
        <v>225</v>
      </c>
      <c r="AU376" s="60" t="s">
        <v>93</v>
      </c>
      <c r="AV376" s="13" t="s">
        <v>93</v>
      </c>
      <c r="AW376" s="13" t="s">
        <v>38</v>
      </c>
      <c r="AX376" s="13" t="s">
        <v>83</v>
      </c>
      <c r="AY376" s="60" t="s">
        <v>216</v>
      </c>
    </row>
    <row r="377" spans="1:51" s="13" customFormat="1" ht="12">
      <c r="A377" s="140"/>
      <c r="B377" s="141"/>
      <c r="C377" s="140"/>
      <c r="D377" s="137" t="s">
        <v>225</v>
      </c>
      <c r="E377" s="142" t="s">
        <v>1</v>
      </c>
      <c r="F377" s="143" t="s">
        <v>3138</v>
      </c>
      <c r="G377" s="140"/>
      <c r="H377" s="144">
        <v>12</v>
      </c>
      <c r="I377" s="61"/>
      <c r="J377" s="140"/>
      <c r="K377" s="140"/>
      <c r="L377" s="194"/>
      <c r="M377" s="274"/>
      <c r="N377" s="274"/>
      <c r="O377" s="274"/>
      <c r="P377" s="274"/>
      <c r="Q377" s="274"/>
      <c r="R377" s="274"/>
      <c r="S377" s="274"/>
      <c r="T377" s="274"/>
      <c r="U377" s="274"/>
      <c r="V377" s="274"/>
      <c r="W377" s="275"/>
      <c r="AT377" s="60" t="s">
        <v>225</v>
      </c>
      <c r="AU377" s="60" t="s">
        <v>93</v>
      </c>
      <c r="AV377" s="13" t="s">
        <v>93</v>
      </c>
      <c r="AW377" s="13" t="s">
        <v>38</v>
      </c>
      <c r="AX377" s="13" t="s">
        <v>83</v>
      </c>
      <c r="AY377" s="60" t="s">
        <v>216</v>
      </c>
    </row>
    <row r="378" spans="1:51" s="13" customFormat="1" ht="12">
      <c r="A378" s="140"/>
      <c r="B378" s="141"/>
      <c r="C378" s="140"/>
      <c r="D378" s="137" t="s">
        <v>225</v>
      </c>
      <c r="E378" s="142" t="s">
        <v>1</v>
      </c>
      <c r="F378" s="143" t="s">
        <v>3139</v>
      </c>
      <c r="G378" s="140"/>
      <c r="H378" s="144">
        <v>32.5</v>
      </c>
      <c r="I378" s="61"/>
      <c r="J378" s="140"/>
      <c r="K378" s="140"/>
      <c r="L378" s="194"/>
      <c r="M378" s="274"/>
      <c r="N378" s="274"/>
      <c r="O378" s="274"/>
      <c r="P378" s="274"/>
      <c r="Q378" s="274"/>
      <c r="R378" s="274"/>
      <c r="S378" s="274"/>
      <c r="T378" s="274"/>
      <c r="U378" s="274"/>
      <c r="V378" s="274"/>
      <c r="W378" s="275"/>
      <c r="AT378" s="60" t="s">
        <v>225</v>
      </c>
      <c r="AU378" s="60" t="s">
        <v>93</v>
      </c>
      <c r="AV378" s="13" t="s">
        <v>93</v>
      </c>
      <c r="AW378" s="13" t="s">
        <v>38</v>
      </c>
      <c r="AX378" s="13" t="s">
        <v>83</v>
      </c>
      <c r="AY378" s="60" t="s">
        <v>216</v>
      </c>
    </row>
    <row r="379" spans="1:51" s="13" customFormat="1" ht="12">
      <c r="A379" s="140"/>
      <c r="B379" s="141"/>
      <c r="C379" s="140"/>
      <c r="D379" s="137" t="s">
        <v>225</v>
      </c>
      <c r="E379" s="142" t="s">
        <v>1</v>
      </c>
      <c r="F379" s="143" t="s">
        <v>3140</v>
      </c>
      <c r="G379" s="140"/>
      <c r="H379" s="144">
        <v>12.3</v>
      </c>
      <c r="I379" s="61"/>
      <c r="J379" s="140"/>
      <c r="K379" s="140"/>
      <c r="L379" s="194"/>
      <c r="M379" s="274"/>
      <c r="N379" s="274"/>
      <c r="O379" s="274"/>
      <c r="P379" s="274"/>
      <c r="Q379" s="274"/>
      <c r="R379" s="274"/>
      <c r="S379" s="274"/>
      <c r="T379" s="274"/>
      <c r="U379" s="274"/>
      <c r="V379" s="274"/>
      <c r="W379" s="275"/>
      <c r="AT379" s="60" t="s">
        <v>225</v>
      </c>
      <c r="AU379" s="60" t="s">
        <v>93</v>
      </c>
      <c r="AV379" s="13" t="s">
        <v>93</v>
      </c>
      <c r="AW379" s="13" t="s">
        <v>38</v>
      </c>
      <c r="AX379" s="13" t="s">
        <v>83</v>
      </c>
      <c r="AY379" s="60" t="s">
        <v>216</v>
      </c>
    </row>
    <row r="380" spans="1:51" s="14" customFormat="1" ht="12">
      <c r="A380" s="145"/>
      <c r="B380" s="146"/>
      <c r="C380" s="145"/>
      <c r="D380" s="137" t="s">
        <v>225</v>
      </c>
      <c r="E380" s="147" t="s">
        <v>1</v>
      </c>
      <c r="F380" s="148" t="s">
        <v>229</v>
      </c>
      <c r="G380" s="145"/>
      <c r="H380" s="149">
        <v>242.5</v>
      </c>
      <c r="I380" s="63"/>
      <c r="J380" s="145"/>
      <c r="K380" s="145"/>
      <c r="L380" s="200"/>
      <c r="M380" s="276"/>
      <c r="N380" s="276"/>
      <c r="O380" s="276"/>
      <c r="P380" s="276"/>
      <c r="Q380" s="276"/>
      <c r="R380" s="276"/>
      <c r="S380" s="276"/>
      <c r="T380" s="276"/>
      <c r="U380" s="276"/>
      <c r="V380" s="276"/>
      <c r="W380" s="277"/>
      <c r="AT380" s="62" t="s">
        <v>225</v>
      </c>
      <c r="AU380" s="62" t="s">
        <v>93</v>
      </c>
      <c r="AV380" s="14" t="s">
        <v>223</v>
      </c>
      <c r="AW380" s="14" t="s">
        <v>38</v>
      </c>
      <c r="AX380" s="14" t="s">
        <v>91</v>
      </c>
      <c r="AY380" s="62" t="s">
        <v>216</v>
      </c>
    </row>
    <row r="381" spans="1:65" s="2" customFormat="1" ht="37.9" customHeight="1">
      <c r="A381" s="83"/>
      <c r="B381" s="84"/>
      <c r="C381" s="130" t="s">
        <v>339</v>
      </c>
      <c r="D381" s="130" t="s">
        <v>218</v>
      </c>
      <c r="E381" s="131" t="s">
        <v>3141</v>
      </c>
      <c r="F381" s="132" t="s">
        <v>3142</v>
      </c>
      <c r="G381" s="133" t="s">
        <v>237</v>
      </c>
      <c r="H381" s="134">
        <v>210.2</v>
      </c>
      <c r="I381" s="57"/>
      <c r="J381" s="187">
        <f>ROUND(I381*H381,2)</f>
        <v>0</v>
      </c>
      <c r="K381" s="132" t="s">
        <v>222</v>
      </c>
      <c r="L381" s="188">
        <f>J381</f>
        <v>0</v>
      </c>
      <c r="M381" s="272" t="s">
        <v>1</v>
      </c>
      <c r="N381" s="272" t="s">
        <v>48</v>
      </c>
      <c r="O381" s="272"/>
      <c r="P381" s="272">
        <f>O381*H381</f>
        <v>0</v>
      </c>
      <c r="Q381" s="272">
        <v>0.00019</v>
      </c>
      <c r="R381" s="272">
        <f>Q381*H381</f>
        <v>0.039938</v>
      </c>
      <c r="S381" s="272">
        <v>0</v>
      </c>
      <c r="T381" s="272">
        <f>S381*H381</f>
        <v>0</v>
      </c>
      <c r="U381" s="272"/>
      <c r="V381" s="272"/>
      <c r="W381" s="273"/>
      <c r="X381" s="26"/>
      <c r="Y381" s="26"/>
      <c r="Z381" s="26"/>
      <c r="AA381" s="26"/>
      <c r="AB381" s="26"/>
      <c r="AC381" s="26"/>
      <c r="AD381" s="26"/>
      <c r="AE381" s="26"/>
      <c r="AR381" s="58" t="s">
        <v>312</v>
      </c>
      <c r="AT381" s="58" t="s">
        <v>218</v>
      </c>
      <c r="AU381" s="58" t="s">
        <v>93</v>
      </c>
      <c r="AY381" s="18" t="s">
        <v>216</v>
      </c>
      <c r="BE381" s="59">
        <f>IF(N381="základní",J381,0)</f>
        <v>0</v>
      </c>
      <c r="BF381" s="59">
        <f>IF(N381="snížená",J381,0)</f>
        <v>0</v>
      </c>
      <c r="BG381" s="59">
        <f>IF(N381="zákl. přenesená",J381,0)</f>
        <v>0</v>
      </c>
      <c r="BH381" s="59">
        <f>IF(N381="sníž. přenesená",J381,0)</f>
        <v>0</v>
      </c>
      <c r="BI381" s="59">
        <f>IF(N381="nulová",J381,0)</f>
        <v>0</v>
      </c>
      <c r="BJ381" s="18" t="s">
        <v>91</v>
      </c>
      <c r="BK381" s="59">
        <f>ROUND(I381*H381,2)</f>
        <v>0</v>
      </c>
      <c r="BL381" s="18" t="s">
        <v>312</v>
      </c>
      <c r="BM381" s="58" t="s">
        <v>3143</v>
      </c>
    </row>
    <row r="382" spans="1:51" s="13" customFormat="1" ht="12">
      <c r="A382" s="140"/>
      <c r="B382" s="141"/>
      <c r="C382" s="140"/>
      <c r="D382" s="137" t="s">
        <v>225</v>
      </c>
      <c r="E382" s="142" t="s">
        <v>1</v>
      </c>
      <c r="F382" s="143" t="s">
        <v>3144</v>
      </c>
      <c r="G382" s="140"/>
      <c r="H382" s="144">
        <v>10</v>
      </c>
      <c r="I382" s="61"/>
      <c r="J382" s="140"/>
      <c r="K382" s="140"/>
      <c r="L382" s="194"/>
      <c r="M382" s="274"/>
      <c r="N382" s="274"/>
      <c r="O382" s="274"/>
      <c r="P382" s="274"/>
      <c r="Q382" s="274"/>
      <c r="R382" s="274"/>
      <c r="S382" s="274"/>
      <c r="T382" s="274"/>
      <c r="U382" s="274"/>
      <c r="V382" s="274"/>
      <c r="W382" s="275"/>
      <c r="AT382" s="60" t="s">
        <v>225</v>
      </c>
      <c r="AU382" s="60" t="s">
        <v>93</v>
      </c>
      <c r="AV382" s="13" t="s">
        <v>93</v>
      </c>
      <c r="AW382" s="13" t="s">
        <v>38</v>
      </c>
      <c r="AX382" s="13" t="s">
        <v>83</v>
      </c>
      <c r="AY382" s="60" t="s">
        <v>216</v>
      </c>
    </row>
    <row r="383" spans="1:51" s="13" customFormat="1" ht="12">
      <c r="A383" s="140"/>
      <c r="B383" s="141"/>
      <c r="C383" s="140"/>
      <c r="D383" s="137" t="s">
        <v>225</v>
      </c>
      <c r="E383" s="142" t="s">
        <v>1</v>
      </c>
      <c r="F383" s="143" t="s">
        <v>3145</v>
      </c>
      <c r="G383" s="140"/>
      <c r="H383" s="144">
        <v>6.7</v>
      </c>
      <c r="I383" s="61"/>
      <c r="J383" s="140"/>
      <c r="K383" s="140"/>
      <c r="L383" s="194"/>
      <c r="M383" s="274"/>
      <c r="N383" s="274"/>
      <c r="O383" s="274"/>
      <c r="P383" s="274"/>
      <c r="Q383" s="274"/>
      <c r="R383" s="274"/>
      <c r="S383" s="274"/>
      <c r="T383" s="274"/>
      <c r="U383" s="274"/>
      <c r="V383" s="274"/>
      <c r="W383" s="275"/>
      <c r="AT383" s="60" t="s">
        <v>225</v>
      </c>
      <c r="AU383" s="60" t="s">
        <v>93</v>
      </c>
      <c r="AV383" s="13" t="s">
        <v>93</v>
      </c>
      <c r="AW383" s="13" t="s">
        <v>38</v>
      </c>
      <c r="AX383" s="13" t="s">
        <v>83</v>
      </c>
      <c r="AY383" s="60" t="s">
        <v>216</v>
      </c>
    </row>
    <row r="384" spans="1:51" s="13" customFormat="1" ht="12">
      <c r="A384" s="140"/>
      <c r="B384" s="141"/>
      <c r="C384" s="140"/>
      <c r="D384" s="137" t="s">
        <v>225</v>
      </c>
      <c r="E384" s="142" t="s">
        <v>1</v>
      </c>
      <c r="F384" s="143" t="s">
        <v>3117</v>
      </c>
      <c r="G384" s="140"/>
      <c r="H384" s="144">
        <v>9</v>
      </c>
      <c r="I384" s="61"/>
      <c r="J384" s="140"/>
      <c r="K384" s="140"/>
      <c r="L384" s="194"/>
      <c r="M384" s="274"/>
      <c r="N384" s="274"/>
      <c r="O384" s="274"/>
      <c r="P384" s="274"/>
      <c r="Q384" s="274"/>
      <c r="R384" s="274"/>
      <c r="S384" s="274"/>
      <c r="T384" s="274"/>
      <c r="U384" s="274"/>
      <c r="V384" s="274"/>
      <c r="W384" s="275"/>
      <c r="AT384" s="60" t="s">
        <v>225</v>
      </c>
      <c r="AU384" s="60" t="s">
        <v>93</v>
      </c>
      <c r="AV384" s="13" t="s">
        <v>93</v>
      </c>
      <c r="AW384" s="13" t="s">
        <v>38</v>
      </c>
      <c r="AX384" s="13" t="s">
        <v>83</v>
      </c>
      <c r="AY384" s="60" t="s">
        <v>216</v>
      </c>
    </row>
    <row r="385" spans="1:51" s="13" customFormat="1" ht="12">
      <c r="A385" s="140"/>
      <c r="B385" s="141"/>
      <c r="C385" s="140"/>
      <c r="D385" s="137" t="s">
        <v>225</v>
      </c>
      <c r="E385" s="142" t="s">
        <v>1</v>
      </c>
      <c r="F385" s="143" t="s">
        <v>3146</v>
      </c>
      <c r="G385" s="140"/>
      <c r="H385" s="144">
        <v>13.3</v>
      </c>
      <c r="I385" s="61"/>
      <c r="J385" s="140"/>
      <c r="K385" s="140"/>
      <c r="L385" s="194"/>
      <c r="M385" s="274"/>
      <c r="N385" s="274"/>
      <c r="O385" s="274"/>
      <c r="P385" s="274"/>
      <c r="Q385" s="274"/>
      <c r="R385" s="274"/>
      <c r="S385" s="274"/>
      <c r="T385" s="274"/>
      <c r="U385" s="274"/>
      <c r="V385" s="274"/>
      <c r="W385" s="275"/>
      <c r="AT385" s="60" t="s">
        <v>225</v>
      </c>
      <c r="AU385" s="60" t="s">
        <v>93</v>
      </c>
      <c r="AV385" s="13" t="s">
        <v>93</v>
      </c>
      <c r="AW385" s="13" t="s">
        <v>38</v>
      </c>
      <c r="AX385" s="13" t="s">
        <v>83</v>
      </c>
      <c r="AY385" s="60" t="s">
        <v>216</v>
      </c>
    </row>
    <row r="386" spans="1:51" s="13" customFormat="1" ht="12">
      <c r="A386" s="140"/>
      <c r="B386" s="141"/>
      <c r="C386" s="140"/>
      <c r="D386" s="137" t="s">
        <v>225</v>
      </c>
      <c r="E386" s="142" t="s">
        <v>1</v>
      </c>
      <c r="F386" s="143" t="s">
        <v>3147</v>
      </c>
      <c r="G386" s="140"/>
      <c r="H386" s="144">
        <v>7</v>
      </c>
      <c r="I386" s="61"/>
      <c r="J386" s="140"/>
      <c r="K386" s="140"/>
      <c r="L386" s="194"/>
      <c r="M386" s="274"/>
      <c r="N386" s="274"/>
      <c r="O386" s="274"/>
      <c r="P386" s="274"/>
      <c r="Q386" s="274"/>
      <c r="R386" s="274"/>
      <c r="S386" s="274"/>
      <c r="T386" s="274"/>
      <c r="U386" s="274"/>
      <c r="V386" s="274"/>
      <c r="W386" s="275"/>
      <c r="AT386" s="60" t="s">
        <v>225</v>
      </c>
      <c r="AU386" s="60" t="s">
        <v>93</v>
      </c>
      <c r="AV386" s="13" t="s">
        <v>93</v>
      </c>
      <c r="AW386" s="13" t="s">
        <v>38</v>
      </c>
      <c r="AX386" s="13" t="s">
        <v>83</v>
      </c>
      <c r="AY386" s="60" t="s">
        <v>216</v>
      </c>
    </row>
    <row r="387" spans="1:51" s="13" customFormat="1" ht="12">
      <c r="A387" s="140"/>
      <c r="B387" s="141"/>
      <c r="C387" s="140"/>
      <c r="D387" s="137" t="s">
        <v>225</v>
      </c>
      <c r="E387" s="142" t="s">
        <v>1</v>
      </c>
      <c r="F387" s="143" t="s">
        <v>3148</v>
      </c>
      <c r="G387" s="140"/>
      <c r="H387" s="144">
        <v>18.1</v>
      </c>
      <c r="I387" s="61"/>
      <c r="J387" s="140"/>
      <c r="K387" s="140"/>
      <c r="L387" s="194"/>
      <c r="M387" s="274"/>
      <c r="N387" s="274"/>
      <c r="O387" s="274"/>
      <c r="P387" s="274"/>
      <c r="Q387" s="274"/>
      <c r="R387" s="274"/>
      <c r="S387" s="274"/>
      <c r="T387" s="274"/>
      <c r="U387" s="274"/>
      <c r="V387" s="274"/>
      <c r="W387" s="275"/>
      <c r="AT387" s="60" t="s">
        <v>225</v>
      </c>
      <c r="AU387" s="60" t="s">
        <v>93</v>
      </c>
      <c r="AV387" s="13" t="s">
        <v>93</v>
      </c>
      <c r="AW387" s="13" t="s">
        <v>38</v>
      </c>
      <c r="AX387" s="13" t="s">
        <v>83</v>
      </c>
      <c r="AY387" s="60" t="s">
        <v>216</v>
      </c>
    </row>
    <row r="388" spans="1:51" s="13" customFormat="1" ht="12">
      <c r="A388" s="140"/>
      <c r="B388" s="141"/>
      <c r="C388" s="140"/>
      <c r="D388" s="137" t="s">
        <v>225</v>
      </c>
      <c r="E388" s="142" t="s">
        <v>1</v>
      </c>
      <c r="F388" s="143" t="s">
        <v>3041</v>
      </c>
      <c r="G388" s="140"/>
      <c r="H388" s="144">
        <v>5</v>
      </c>
      <c r="I388" s="61"/>
      <c r="J388" s="140"/>
      <c r="K388" s="140"/>
      <c r="L388" s="194"/>
      <c r="M388" s="274"/>
      <c r="N388" s="274"/>
      <c r="O388" s="274"/>
      <c r="P388" s="274"/>
      <c r="Q388" s="274"/>
      <c r="R388" s="274"/>
      <c r="S388" s="274"/>
      <c r="T388" s="274"/>
      <c r="U388" s="274"/>
      <c r="V388" s="274"/>
      <c r="W388" s="275"/>
      <c r="AT388" s="60" t="s">
        <v>225</v>
      </c>
      <c r="AU388" s="60" t="s">
        <v>93</v>
      </c>
      <c r="AV388" s="13" t="s">
        <v>93</v>
      </c>
      <c r="AW388" s="13" t="s">
        <v>38</v>
      </c>
      <c r="AX388" s="13" t="s">
        <v>83</v>
      </c>
      <c r="AY388" s="60" t="s">
        <v>216</v>
      </c>
    </row>
    <row r="389" spans="1:51" s="13" customFormat="1" ht="12">
      <c r="A389" s="140"/>
      <c r="B389" s="141"/>
      <c r="C389" s="140"/>
      <c r="D389" s="137" t="s">
        <v>225</v>
      </c>
      <c r="E389" s="142" t="s">
        <v>1</v>
      </c>
      <c r="F389" s="143" t="s">
        <v>3149</v>
      </c>
      <c r="G389" s="140"/>
      <c r="H389" s="144">
        <v>18</v>
      </c>
      <c r="I389" s="61"/>
      <c r="J389" s="140"/>
      <c r="K389" s="140"/>
      <c r="L389" s="194"/>
      <c r="M389" s="274"/>
      <c r="N389" s="274"/>
      <c r="O389" s="274"/>
      <c r="P389" s="274"/>
      <c r="Q389" s="274"/>
      <c r="R389" s="274"/>
      <c r="S389" s="274"/>
      <c r="T389" s="274"/>
      <c r="U389" s="274"/>
      <c r="V389" s="274"/>
      <c r="W389" s="275"/>
      <c r="AT389" s="60" t="s">
        <v>225</v>
      </c>
      <c r="AU389" s="60" t="s">
        <v>93</v>
      </c>
      <c r="AV389" s="13" t="s">
        <v>93</v>
      </c>
      <c r="AW389" s="13" t="s">
        <v>38</v>
      </c>
      <c r="AX389" s="13" t="s">
        <v>83</v>
      </c>
      <c r="AY389" s="60" t="s">
        <v>216</v>
      </c>
    </row>
    <row r="390" spans="1:51" s="13" customFormat="1" ht="12">
      <c r="A390" s="140"/>
      <c r="B390" s="141"/>
      <c r="C390" s="140"/>
      <c r="D390" s="137" t="s">
        <v>225</v>
      </c>
      <c r="E390" s="142" t="s">
        <v>1</v>
      </c>
      <c r="F390" s="143" t="s">
        <v>3150</v>
      </c>
      <c r="G390" s="140"/>
      <c r="H390" s="144">
        <v>13</v>
      </c>
      <c r="I390" s="61"/>
      <c r="J390" s="140"/>
      <c r="K390" s="140"/>
      <c r="L390" s="194"/>
      <c r="M390" s="274"/>
      <c r="N390" s="274"/>
      <c r="O390" s="274"/>
      <c r="P390" s="274"/>
      <c r="Q390" s="274"/>
      <c r="R390" s="274"/>
      <c r="S390" s="274"/>
      <c r="T390" s="274"/>
      <c r="U390" s="274"/>
      <c r="V390" s="274"/>
      <c r="W390" s="275"/>
      <c r="AT390" s="60" t="s">
        <v>225</v>
      </c>
      <c r="AU390" s="60" t="s">
        <v>93</v>
      </c>
      <c r="AV390" s="13" t="s">
        <v>93</v>
      </c>
      <c r="AW390" s="13" t="s">
        <v>38</v>
      </c>
      <c r="AX390" s="13" t="s">
        <v>83</v>
      </c>
      <c r="AY390" s="60" t="s">
        <v>216</v>
      </c>
    </row>
    <row r="391" spans="1:51" s="13" customFormat="1" ht="12">
      <c r="A391" s="140"/>
      <c r="B391" s="141"/>
      <c r="C391" s="140"/>
      <c r="D391" s="137" t="s">
        <v>225</v>
      </c>
      <c r="E391" s="142" t="s">
        <v>1</v>
      </c>
      <c r="F391" s="143" t="s">
        <v>3103</v>
      </c>
      <c r="G391" s="140"/>
      <c r="H391" s="144">
        <v>9.5</v>
      </c>
      <c r="I391" s="61"/>
      <c r="J391" s="140"/>
      <c r="K391" s="140"/>
      <c r="L391" s="194"/>
      <c r="M391" s="274"/>
      <c r="N391" s="274"/>
      <c r="O391" s="274"/>
      <c r="P391" s="274"/>
      <c r="Q391" s="274"/>
      <c r="R391" s="274"/>
      <c r="S391" s="274"/>
      <c r="T391" s="274"/>
      <c r="U391" s="274"/>
      <c r="V391" s="274"/>
      <c r="W391" s="275"/>
      <c r="AT391" s="60" t="s">
        <v>225</v>
      </c>
      <c r="AU391" s="60" t="s">
        <v>93</v>
      </c>
      <c r="AV391" s="13" t="s">
        <v>93</v>
      </c>
      <c r="AW391" s="13" t="s">
        <v>38</v>
      </c>
      <c r="AX391" s="13" t="s">
        <v>83</v>
      </c>
      <c r="AY391" s="60" t="s">
        <v>216</v>
      </c>
    </row>
    <row r="392" spans="1:51" s="13" customFormat="1" ht="12">
      <c r="A392" s="140"/>
      <c r="B392" s="141"/>
      <c r="C392" s="140"/>
      <c r="D392" s="137" t="s">
        <v>225</v>
      </c>
      <c r="E392" s="142" t="s">
        <v>1</v>
      </c>
      <c r="F392" s="143" t="s">
        <v>3105</v>
      </c>
      <c r="G392" s="140"/>
      <c r="H392" s="144">
        <v>13.5</v>
      </c>
      <c r="I392" s="61"/>
      <c r="J392" s="140"/>
      <c r="K392" s="140"/>
      <c r="L392" s="194"/>
      <c r="M392" s="274"/>
      <c r="N392" s="274"/>
      <c r="O392" s="274"/>
      <c r="P392" s="274"/>
      <c r="Q392" s="274"/>
      <c r="R392" s="274"/>
      <c r="S392" s="274"/>
      <c r="T392" s="274"/>
      <c r="U392" s="274"/>
      <c r="V392" s="274"/>
      <c r="W392" s="275"/>
      <c r="AT392" s="60" t="s">
        <v>225</v>
      </c>
      <c r="AU392" s="60" t="s">
        <v>93</v>
      </c>
      <c r="AV392" s="13" t="s">
        <v>93</v>
      </c>
      <c r="AW392" s="13" t="s">
        <v>38</v>
      </c>
      <c r="AX392" s="13" t="s">
        <v>83</v>
      </c>
      <c r="AY392" s="60" t="s">
        <v>216</v>
      </c>
    </row>
    <row r="393" spans="1:51" s="13" customFormat="1" ht="12">
      <c r="A393" s="140"/>
      <c r="B393" s="141"/>
      <c r="C393" s="140"/>
      <c r="D393" s="137" t="s">
        <v>225</v>
      </c>
      <c r="E393" s="142" t="s">
        <v>1</v>
      </c>
      <c r="F393" s="143" t="s">
        <v>3151</v>
      </c>
      <c r="G393" s="140"/>
      <c r="H393" s="144">
        <v>10</v>
      </c>
      <c r="I393" s="61"/>
      <c r="J393" s="140"/>
      <c r="K393" s="140"/>
      <c r="L393" s="194"/>
      <c r="M393" s="274"/>
      <c r="N393" s="274"/>
      <c r="O393" s="274"/>
      <c r="P393" s="274"/>
      <c r="Q393" s="274"/>
      <c r="R393" s="274"/>
      <c r="S393" s="274"/>
      <c r="T393" s="274"/>
      <c r="U393" s="274"/>
      <c r="V393" s="274"/>
      <c r="W393" s="275"/>
      <c r="AT393" s="60" t="s">
        <v>225</v>
      </c>
      <c r="AU393" s="60" t="s">
        <v>93</v>
      </c>
      <c r="AV393" s="13" t="s">
        <v>93</v>
      </c>
      <c r="AW393" s="13" t="s">
        <v>38</v>
      </c>
      <c r="AX393" s="13" t="s">
        <v>83</v>
      </c>
      <c r="AY393" s="60" t="s">
        <v>216</v>
      </c>
    </row>
    <row r="394" spans="1:51" s="13" customFormat="1" ht="12">
      <c r="A394" s="140"/>
      <c r="B394" s="141"/>
      <c r="C394" s="140"/>
      <c r="D394" s="137" t="s">
        <v>225</v>
      </c>
      <c r="E394" s="142" t="s">
        <v>1</v>
      </c>
      <c r="F394" s="143" t="s">
        <v>3027</v>
      </c>
      <c r="G394" s="140"/>
      <c r="H394" s="144">
        <v>13.2</v>
      </c>
      <c r="I394" s="61"/>
      <c r="J394" s="140"/>
      <c r="K394" s="140"/>
      <c r="L394" s="194"/>
      <c r="M394" s="274"/>
      <c r="N394" s="274"/>
      <c r="O394" s="274"/>
      <c r="P394" s="274"/>
      <c r="Q394" s="274"/>
      <c r="R394" s="274"/>
      <c r="S394" s="274"/>
      <c r="T394" s="274"/>
      <c r="U394" s="274"/>
      <c r="V394" s="274"/>
      <c r="W394" s="275"/>
      <c r="AT394" s="60" t="s">
        <v>225</v>
      </c>
      <c r="AU394" s="60" t="s">
        <v>93</v>
      </c>
      <c r="AV394" s="13" t="s">
        <v>93</v>
      </c>
      <c r="AW394" s="13" t="s">
        <v>38</v>
      </c>
      <c r="AX394" s="13" t="s">
        <v>83</v>
      </c>
      <c r="AY394" s="60" t="s">
        <v>216</v>
      </c>
    </row>
    <row r="395" spans="1:51" s="13" customFormat="1" ht="12">
      <c r="A395" s="140"/>
      <c r="B395" s="141"/>
      <c r="C395" s="140"/>
      <c r="D395" s="137" t="s">
        <v>225</v>
      </c>
      <c r="E395" s="142" t="s">
        <v>1</v>
      </c>
      <c r="F395" s="143" t="s">
        <v>3152</v>
      </c>
      <c r="G395" s="140"/>
      <c r="H395" s="144">
        <v>5.7</v>
      </c>
      <c r="I395" s="61"/>
      <c r="J395" s="140"/>
      <c r="K395" s="140"/>
      <c r="L395" s="194"/>
      <c r="M395" s="274"/>
      <c r="N395" s="274"/>
      <c r="O395" s="274"/>
      <c r="P395" s="274"/>
      <c r="Q395" s="274"/>
      <c r="R395" s="274"/>
      <c r="S395" s="274"/>
      <c r="T395" s="274"/>
      <c r="U395" s="274"/>
      <c r="V395" s="274"/>
      <c r="W395" s="275"/>
      <c r="AT395" s="60" t="s">
        <v>225</v>
      </c>
      <c r="AU395" s="60" t="s">
        <v>93</v>
      </c>
      <c r="AV395" s="13" t="s">
        <v>93</v>
      </c>
      <c r="AW395" s="13" t="s">
        <v>38</v>
      </c>
      <c r="AX395" s="13" t="s">
        <v>83</v>
      </c>
      <c r="AY395" s="60" t="s">
        <v>216</v>
      </c>
    </row>
    <row r="396" spans="1:51" s="13" customFormat="1" ht="12">
      <c r="A396" s="140"/>
      <c r="B396" s="141"/>
      <c r="C396" s="140"/>
      <c r="D396" s="137" t="s">
        <v>225</v>
      </c>
      <c r="E396" s="142" t="s">
        <v>1</v>
      </c>
      <c r="F396" s="143" t="s">
        <v>3109</v>
      </c>
      <c r="G396" s="140"/>
      <c r="H396" s="144">
        <v>6.2</v>
      </c>
      <c r="I396" s="61"/>
      <c r="J396" s="140"/>
      <c r="K396" s="140"/>
      <c r="L396" s="194"/>
      <c r="M396" s="274"/>
      <c r="N396" s="274"/>
      <c r="O396" s="274"/>
      <c r="P396" s="274"/>
      <c r="Q396" s="274"/>
      <c r="R396" s="274"/>
      <c r="S396" s="274"/>
      <c r="T396" s="274"/>
      <c r="U396" s="274"/>
      <c r="V396" s="274"/>
      <c r="W396" s="275"/>
      <c r="AT396" s="60" t="s">
        <v>225</v>
      </c>
      <c r="AU396" s="60" t="s">
        <v>93</v>
      </c>
      <c r="AV396" s="13" t="s">
        <v>93</v>
      </c>
      <c r="AW396" s="13" t="s">
        <v>38</v>
      </c>
      <c r="AX396" s="13" t="s">
        <v>83</v>
      </c>
      <c r="AY396" s="60" t="s">
        <v>216</v>
      </c>
    </row>
    <row r="397" spans="1:51" s="13" customFormat="1" ht="12">
      <c r="A397" s="140"/>
      <c r="B397" s="141"/>
      <c r="C397" s="140"/>
      <c r="D397" s="137" t="s">
        <v>225</v>
      </c>
      <c r="E397" s="142" t="s">
        <v>1</v>
      </c>
      <c r="F397" s="143" t="s">
        <v>3153</v>
      </c>
      <c r="G397" s="140"/>
      <c r="H397" s="144">
        <v>14</v>
      </c>
      <c r="I397" s="61"/>
      <c r="J397" s="140"/>
      <c r="K397" s="140"/>
      <c r="L397" s="194"/>
      <c r="M397" s="274"/>
      <c r="N397" s="274"/>
      <c r="O397" s="274"/>
      <c r="P397" s="274"/>
      <c r="Q397" s="274"/>
      <c r="R397" s="274"/>
      <c r="S397" s="274"/>
      <c r="T397" s="274"/>
      <c r="U397" s="274"/>
      <c r="V397" s="274"/>
      <c r="W397" s="275"/>
      <c r="AT397" s="60" t="s">
        <v>225</v>
      </c>
      <c r="AU397" s="60" t="s">
        <v>93</v>
      </c>
      <c r="AV397" s="13" t="s">
        <v>93</v>
      </c>
      <c r="AW397" s="13" t="s">
        <v>38</v>
      </c>
      <c r="AX397" s="13" t="s">
        <v>83</v>
      </c>
      <c r="AY397" s="60" t="s">
        <v>216</v>
      </c>
    </row>
    <row r="398" spans="1:51" s="13" customFormat="1" ht="12">
      <c r="A398" s="140"/>
      <c r="B398" s="141"/>
      <c r="C398" s="140"/>
      <c r="D398" s="137" t="s">
        <v>225</v>
      </c>
      <c r="E398" s="142" t="s">
        <v>1</v>
      </c>
      <c r="F398" s="143" t="s">
        <v>3154</v>
      </c>
      <c r="G398" s="140"/>
      <c r="H398" s="144">
        <v>25</v>
      </c>
      <c r="I398" s="61"/>
      <c r="J398" s="140"/>
      <c r="K398" s="140"/>
      <c r="L398" s="194"/>
      <c r="M398" s="274"/>
      <c r="N398" s="274"/>
      <c r="O398" s="274"/>
      <c r="P398" s="274"/>
      <c r="Q398" s="274"/>
      <c r="R398" s="274"/>
      <c r="S398" s="274"/>
      <c r="T398" s="274"/>
      <c r="U398" s="274"/>
      <c r="V398" s="274"/>
      <c r="W398" s="275"/>
      <c r="AT398" s="60" t="s">
        <v>225</v>
      </c>
      <c r="AU398" s="60" t="s">
        <v>93</v>
      </c>
      <c r="AV398" s="13" t="s">
        <v>93</v>
      </c>
      <c r="AW398" s="13" t="s">
        <v>38</v>
      </c>
      <c r="AX398" s="13" t="s">
        <v>83</v>
      </c>
      <c r="AY398" s="60" t="s">
        <v>216</v>
      </c>
    </row>
    <row r="399" spans="1:51" s="13" customFormat="1" ht="12">
      <c r="A399" s="140"/>
      <c r="B399" s="141"/>
      <c r="C399" s="140"/>
      <c r="D399" s="137" t="s">
        <v>225</v>
      </c>
      <c r="E399" s="142" t="s">
        <v>1</v>
      </c>
      <c r="F399" s="143" t="s">
        <v>3155</v>
      </c>
      <c r="G399" s="140"/>
      <c r="H399" s="144">
        <v>13</v>
      </c>
      <c r="I399" s="61"/>
      <c r="J399" s="140"/>
      <c r="K399" s="140"/>
      <c r="L399" s="194"/>
      <c r="M399" s="274"/>
      <c r="N399" s="274"/>
      <c r="O399" s="274"/>
      <c r="P399" s="274"/>
      <c r="Q399" s="274"/>
      <c r="R399" s="274"/>
      <c r="S399" s="274"/>
      <c r="T399" s="274"/>
      <c r="U399" s="274"/>
      <c r="V399" s="274"/>
      <c r="W399" s="275"/>
      <c r="AT399" s="60" t="s">
        <v>225</v>
      </c>
      <c r="AU399" s="60" t="s">
        <v>93</v>
      </c>
      <c r="AV399" s="13" t="s">
        <v>93</v>
      </c>
      <c r="AW399" s="13" t="s">
        <v>38</v>
      </c>
      <c r="AX399" s="13" t="s">
        <v>83</v>
      </c>
      <c r="AY399" s="60" t="s">
        <v>216</v>
      </c>
    </row>
    <row r="400" spans="1:51" s="14" customFormat="1" ht="12">
      <c r="A400" s="145"/>
      <c r="B400" s="146"/>
      <c r="C400" s="145"/>
      <c r="D400" s="137" t="s">
        <v>225</v>
      </c>
      <c r="E400" s="147" t="s">
        <v>1</v>
      </c>
      <c r="F400" s="148" t="s">
        <v>229</v>
      </c>
      <c r="G400" s="145"/>
      <c r="H400" s="149">
        <v>210.2</v>
      </c>
      <c r="I400" s="63"/>
      <c r="J400" s="145"/>
      <c r="K400" s="145"/>
      <c r="L400" s="200"/>
      <c r="M400" s="276"/>
      <c r="N400" s="276"/>
      <c r="O400" s="276"/>
      <c r="P400" s="276"/>
      <c r="Q400" s="276"/>
      <c r="R400" s="276"/>
      <c r="S400" s="276"/>
      <c r="T400" s="276"/>
      <c r="U400" s="276"/>
      <c r="V400" s="276"/>
      <c r="W400" s="277"/>
      <c r="AT400" s="62" t="s">
        <v>225</v>
      </c>
      <c r="AU400" s="62" t="s">
        <v>93</v>
      </c>
      <c r="AV400" s="14" t="s">
        <v>223</v>
      </c>
      <c r="AW400" s="14" t="s">
        <v>38</v>
      </c>
      <c r="AX400" s="14" t="s">
        <v>91</v>
      </c>
      <c r="AY400" s="62" t="s">
        <v>216</v>
      </c>
    </row>
    <row r="401" spans="1:65" s="2" customFormat="1" ht="21.75" customHeight="1">
      <c r="A401" s="83"/>
      <c r="B401" s="84"/>
      <c r="C401" s="130" t="s">
        <v>7</v>
      </c>
      <c r="D401" s="130" t="s">
        <v>218</v>
      </c>
      <c r="E401" s="131" t="s">
        <v>3156</v>
      </c>
      <c r="F401" s="132" t="s">
        <v>3157</v>
      </c>
      <c r="G401" s="133" t="s">
        <v>323</v>
      </c>
      <c r="H401" s="134">
        <v>78</v>
      </c>
      <c r="I401" s="57"/>
      <c r="J401" s="187">
        <f>ROUND(I401*H401,2)</f>
        <v>0</v>
      </c>
      <c r="K401" s="132" t="s">
        <v>222</v>
      </c>
      <c r="L401" s="188">
        <f>J401</f>
        <v>0</v>
      </c>
      <c r="M401" s="272" t="s">
        <v>1</v>
      </c>
      <c r="N401" s="272" t="s">
        <v>48</v>
      </c>
      <c r="O401" s="272"/>
      <c r="P401" s="272">
        <f>O401*H401</f>
        <v>0</v>
      </c>
      <c r="Q401" s="272">
        <v>0</v>
      </c>
      <c r="R401" s="272">
        <f>Q401*H401</f>
        <v>0</v>
      </c>
      <c r="S401" s="272">
        <v>0</v>
      </c>
      <c r="T401" s="272">
        <f>S401*H401</f>
        <v>0</v>
      </c>
      <c r="U401" s="272"/>
      <c r="V401" s="272"/>
      <c r="W401" s="273"/>
      <c r="X401" s="26"/>
      <c r="Y401" s="26"/>
      <c r="Z401" s="26"/>
      <c r="AA401" s="26"/>
      <c r="AB401" s="26"/>
      <c r="AC401" s="26"/>
      <c r="AD401" s="26"/>
      <c r="AE401" s="26"/>
      <c r="AR401" s="58" t="s">
        <v>312</v>
      </c>
      <c r="AT401" s="58" t="s">
        <v>218</v>
      </c>
      <c r="AU401" s="58" t="s">
        <v>93</v>
      </c>
      <c r="AY401" s="18" t="s">
        <v>216</v>
      </c>
      <c r="BE401" s="59">
        <f>IF(N401="základní",J401,0)</f>
        <v>0</v>
      </c>
      <c r="BF401" s="59">
        <f>IF(N401="snížená",J401,0)</f>
        <v>0</v>
      </c>
      <c r="BG401" s="59">
        <f>IF(N401="zákl. přenesená",J401,0)</f>
        <v>0</v>
      </c>
      <c r="BH401" s="59">
        <f>IF(N401="sníž. přenesená",J401,0)</f>
        <v>0</v>
      </c>
      <c r="BI401" s="59">
        <f>IF(N401="nulová",J401,0)</f>
        <v>0</v>
      </c>
      <c r="BJ401" s="18" t="s">
        <v>91</v>
      </c>
      <c r="BK401" s="59">
        <f>ROUND(I401*H401,2)</f>
        <v>0</v>
      </c>
      <c r="BL401" s="18" t="s">
        <v>312</v>
      </c>
      <c r="BM401" s="58" t="s">
        <v>3158</v>
      </c>
    </row>
    <row r="402" spans="1:51" s="13" customFormat="1" ht="12">
      <c r="A402" s="140"/>
      <c r="B402" s="141"/>
      <c r="C402" s="140"/>
      <c r="D402" s="137" t="s">
        <v>225</v>
      </c>
      <c r="E402" s="142" t="s">
        <v>1</v>
      </c>
      <c r="F402" s="143" t="s">
        <v>2936</v>
      </c>
      <c r="G402" s="140"/>
      <c r="H402" s="144">
        <v>4</v>
      </c>
      <c r="I402" s="61"/>
      <c r="J402" s="140"/>
      <c r="K402" s="140"/>
      <c r="L402" s="194"/>
      <c r="M402" s="274"/>
      <c r="N402" s="274"/>
      <c r="O402" s="274"/>
      <c r="P402" s="274"/>
      <c r="Q402" s="274"/>
      <c r="R402" s="274"/>
      <c r="S402" s="274"/>
      <c r="T402" s="274"/>
      <c r="U402" s="274"/>
      <c r="V402" s="274"/>
      <c r="W402" s="275"/>
      <c r="AT402" s="60" t="s">
        <v>225</v>
      </c>
      <c r="AU402" s="60" t="s">
        <v>93</v>
      </c>
      <c r="AV402" s="13" t="s">
        <v>93</v>
      </c>
      <c r="AW402" s="13" t="s">
        <v>38</v>
      </c>
      <c r="AX402" s="13" t="s">
        <v>83</v>
      </c>
      <c r="AY402" s="60" t="s">
        <v>216</v>
      </c>
    </row>
    <row r="403" spans="1:51" s="13" customFormat="1" ht="12">
      <c r="A403" s="140"/>
      <c r="B403" s="141"/>
      <c r="C403" s="140"/>
      <c r="D403" s="137" t="s">
        <v>225</v>
      </c>
      <c r="E403" s="142" t="s">
        <v>1</v>
      </c>
      <c r="F403" s="143" t="s">
        <v>2959</v>
      </c>
      <c r="G403" s="140"/>
      <c r="H403" s="144">
        <v>4</v>
      </c>
      <c r="I403" s="61"/>
      <c r="J403" s="140"/>
      <c r="K403" s="140"/>
      <c r="L403" s="194"/>
      <c r="M403" s="274"/>
      <c r="N403" s="274"/>
      <c r="O403" s="274"/>
      <c r="P403" s="274"/>
      <c r="Q403" s="274"/>
      <c r="R403" s="274"/>
      <c r="S403" s="274"/>
      <c r="T403" s="274"/>
      <c r="U403" s="274"/>
      <c r="V403" s="274"/>
      <c r="W403" s="275"/>
      <c r="AT403" s="60" t="s">
        <v>225</v>
      </c>
      <c r="AU403" s="60" t="s">
        <v>93</v>
      </c>
      <c r="AV403" s="13" t="s">
        <v>93</v>
      </c>
      <c r="AW403" s="13" t="s">
        <v>38</v>
      </c>
      <c r="AX403" s="13" t="s">
        <v>83</v>
      </c>
      <c r="AY403" s="60" t="s">
        <v>216</v>
      </c>
    </row>
    <row r="404" spans="1:51" s="13" customFormat="1" ht="12">
      <c r="A404" s="140"/>
      <c r="B404" s="141"/>
      <c r="C404" s="140"/>
      <c r="D404" s="137" t="s">
        <v>225</v>
      </c>
      <c r="E404" s="142" t="s">
        <v>1</v>
      </c>
      <c r="F404" s="143" t="s">
        <v>3159</v>
      </c>
      <c r="G404" s="140"/>
      <c r="H404" s="144">
        <v>6</v>
      </c>
      <c r="I404" s="61"/>
      <c r="J404" s="140"/>
      <c r="K404" s="140"/>
      <c r="L404" s="194"/>
      <c r="M404" s="274"/>
      <c r="N404" s="274"/>
      <c r="O404" s="274"/>
      <c r="P404" s="274"/>
      <c r="Q404" s="274"/>
      <c r="R404" s="274"/>
      <c r="S404" s="274"/>
      <c r="T404" s="274"/>
      <c r="U404" s="274"/>
      <c r="V404" s="274"/>
      <c r="W404" s="275"/>
      <c r="AT404" s="60" t="s">
        <v>225</v>
      </c>
      <c r="AU404" s="60" t="s">
        <v>93</v>
      </c>
      <c r="AV404" s="13" t="s">
        <v>93</v>
      </c>
      <c r="AW404" s="13" t="s">
        <v>38</v>
      </c>
      <c r="AX404" s="13" t="s">
        <v>83</v>
      </c>
      <c r="AY404" s="60" t="s">
        <v>216</v>
      </c>
    </row>
    <row r="405" spans="1:51" s="13" customFormat="1" ht="12">
      <c r="A405" s="140"/>
      <c r="B405" s="141"/>
      <c r="C405" s="140"/>
      <c r="D405" s="137" t="s">
        <v>225</v>
      </c>
      <c r="E405" s="142" t="s">
        <v>1</v>
      </c>
      <c r="F405" s="143" t="s">
        <v>3160</v>
      </c>
      <c r="G405" s="140"/>
      <c r="H405" s="144">
        <v>4</v>
      </c>
      <c r="I405" s="61"/>
      <c r="J405" s="140"/>
      <c r="K405" s="140"/>
      <c r="L405" s="194"/>
      <c r="M405" s="274"/>
      <c r="N405" s="274"/>
      <c r="O405" s="274"/>
      <c r="P405" s="274"/>
      <c r="Q405" s="274"/>
      <c r="R405" s="274"/>
      <c r="S405" s="274"/>
      <c r="T405" s="274"/>
      <c r="U405" s="274"/>
      <c r="V405" s="274"/>
      <c r="W405" s="275"/>
      <c r="AT405" s="60" t="s">
        <v>225</v>
      </c>
      <c r="AU405" s="60" t="s">
        <v>93</v>
      </c>
      <c r="AV405" s="13" t="s">
        <v>93</v>
      </c>
      <c r="AW405" s="13" t="s">
        <v>38</v>
      </c>
      <c r="AX405" s="13" t="s">
        <v>83</v>
      </c>
      <c r="AY405" s="60" t="s">
        <v>216</v>
      </c>
    </row>
    <row r="406" spans="1:51" s="13" customFormat="1" ht="12">
      <c r="A406" s="140"/>
      <c r="B406" s="141"/>
      <c r="C406" s="140"/>
      <c r="D406" s="137" t="s">
        <v>225</v>
      </c>
      <c r="E406" s="142" t="s">
        <v>1</v>
      </c>
      <c r="F406" s="143" t="s">
        <v>2940</v>
      </c>
      <c r="G406" s="140"/>
      <c r="H406" s="144">
        <v>4</v>
      </c>
      <c r="I406" s="61"/>
      <c r="J406" s="140"/>
      <c r="K406" s="140"/>
      <c r="L406" s="194"/>
      <c r="M406" s="274"/>
      <c r="N406" s="274"/>
      <c r="O406" s="274"/>
      <c r="P406" s="274"/>
      <c r="Q406" s="274"/>
      <c r="R406" s="274"/>
      <c r="S406" s="274"/>
      <c r="T406" s="274"/>
      <c r="U406" s="274"/>
      <c r="V406" s="274"/>
      <c r="W406" s="275"/>
      <c r="AT406" s="60" t="s">
        <v>225</v>
      </c>
      <c r="AU406" s="60" t="s">
        <v>93</v>
      </c>
      <c r="AV406" s="13" t="s">
        <v>93</v>
      </c>
      <c r="AW406" s="13" t="s">
        <v>38</v>
      </c>
      <c r="AX406" s="13" t="s">
        <v>83</v>
      </c>
      <c r="AY406" s="60" t="s">
        <v>216</v>
      </c>
    </row>
    <row r="407" spans="1:51" s="13" customFormat="1" ht="12">
      <c r="A407" s="140"/>
      <c r="B407" s="141"/>
      <c r="C407" s="140"/>
      <c r="D407" s="137" t="s">
        <v>225</v>
      </c>
      <c r="E407" s="142" t="s">
        <v>1</v>
      </c>
      <c r="F407" s="143" t="s">
        <v>3161</v>
      </c>
      <c r="G407" s="140"/>
      <c r="H407" s="144">
        <v>6</v>
      </c>
      <c r="I407" s="61"/>
      <c r="J407" s="140"/>
      <c r="K407" s="140"/>
      <c r="L407" s="194"/>
      <c r="M407" s="274"/>
      <c r="N407" s="274"/>
      <c r="O407" s="274"/>
      <c r="P407" s="274"/>
      <c r="Q407" s="274"/>
      <c r="R407" s="274"/>
      <c r="S407" s="274"/>
      <c r="T407" s="274"/>
      <c r="U407" s="274"/>
      <c r="V407" s="274"/>
      <c r="W407" s="275"/>
      <c r="AT407" s="60" t="s">
        <v>225</v>
      </c>
      <c r="AU407" s="60" t="s">
        <v>93</v>
      </c>
      <c r="AV407" s="13" t="s">
        <v>93</v>
      </c>
      <c r="AW407" s="13" t="s">
        <v>38</v>
      </c>
      <c r="AX407" s="13" t="s">
        <v>83</v>
      </c>
      <c r="AY407" s="60" t="s">
        <v>216</v>
      </c>
    </row>
    <row r="408" spans="1:51" s="13" customFormat="1" ht="12">
      <c r="A408" s="140"/>
      <c r="B408" s="141"/>
      <c r="C408" s="140"/>
      <c r="D408" s="137" t="s">
        <v>225</v>
      </c>
      <c r="E408" s="142" t="s">
        <v>1</v>
      </c>
      <c r="F408" s="143" t="s">
        <v>3162</v>
      </c>
      <c r="G408" s="140"/>
      <c r="H408" s="144">
        <v>4</v>
      </c>
      <c r="I408" s="61"/>
      <c r="J408" s="140"/>
      <c r="K408" s="140"/>
      <c r="L408" s="194"/>
      <c r="M408" s="274"/>
      <c r="N408" s="274"/>
      <c r="O408" s="274"/>
      <c r="P408" s="274"/>
      <c r="Q408" s="274"/>
      <c r="R408" s="274"/>
      <c r="S408" s="274"/>
      <c r="T408" s="274"/>
      <c r="U408" s="274"/>
      <c r="V408" s="274"/>
      <c r="W408" s="275"/>
      <c r="AT408" s="60" t="s">
        <v>225</v>
      </c>
      <c r="AU408" s="60" t="s">
        <v>93</v>
      </c>
      <c r="AV408" s="13" t="s">
        <v>93</v>
      </c>
      <c r="AW408" s="13" t="s">
        <v>38</v>
      </c>
      <c r="AX408" s="13" t="s">
        <v>83</v>
      </c>
      <c r="AY408" s="60" t="s">
        <v>216</v>
      </c>
    </row>
    <row r="409" spans="1:51" s="13" customFormat="1" ht="12">
      <c r="A409" s="140"/>
      <c r="B409" s="141"/>
      <c r="C409" s="140"/>
      <c r="D409" s="137" t="s">
        <v>225</v>
      </c>
      <c r="E409" s="142" t="s">
        <v>1</v>
      </c>
      <c r="F409" s="143" t="s">
        <v>3163</v>
      </c>
      <c r="G409" s="140"/>
      <c r="H409" s="144">
        <v>4</v>
      </c>
      <c r="I409" s="61"/>
      <c r="J409" s="140"/>
      <c r="K409" s="140"/>
      <c r="L409" s="194"/>
      <c r="M409" s="274"/>
      <c r="N409" s="274"/>
      <c r="O409" s="274"/>
      <c r="P409" s="274"/>
      <c r="Q409" s="274"/>
      <c r="R409" s="274"/>
      <c r="S409" s="274"/>
      <c r="T409" s="274"/>
      <c r="U409" s="274"/>
      <c r="V409" s="274"/>
      <c r="W409" s="275"/>
      <c r="AT409" s="60" t="s">
        <v>225</v>
      </c>
      <c r="AU409" s="60" t="s">
        <v>93</v>
      </c>
      <c r="AV409" s="13" t="s">
        <v>93</v>
      </c>
      <c r="AW409" s="13" t="s">
        <v>38</v>
      </c>
      <c r="AX409" s="13" t="s">
        <v>83</v>
      </c>
      <c r="AY409" s="60" t="s">
        <v>216</v>
      </c>
    </row>
    <row r="410" spans="1:51" s="13" customFormat="1" ht="12">
      <c r="A410" s="140"/>
      <c r="B410" s="141"/>
      <c r="C410" s="140"/>
      <c r="D410" s="137" t="s">
        <v>225</v>
      </c>
      <c r="E410" s="142" t="s">
        <v>1</v>
      </c>
      <c r="F410" s="143" t="s">
        <v>2944</v>
      </c>
      <c r="G410" s="140"/>
      <c r="H410" s="144">
        <v>4</v>
      </c>
      <c r="I410" s="61"/>
      <c r="J410" s="140"/>
      <c r="K410" s="140"/>
      <c r="L410" s="194"/>
      <c r="M410" s="274"/>
      <c r="N410" s="274"/>
      <c r="O410" s="274"/>
      <c r="P410" s="274"/>
      <c r="Q410" s="274"/>
      <c r="R410" s="274"/>
      <c r="S410" s="274"/>
      <c r="T410" s="274"/>
      <c r="U410" s="274"/>
      <c r="V410" s="274"/>
      <c r="W410" s="275"/>
      <c r="AT410" s="60" t="s">
        <v>225</v>
      </c>
      <c r="AU410" s="60" t="s">
        <v>93</v>
      </c>
      <c r="AV410" s="13" t="s">
        <v>93</v>
      </c>
      <c r="AW410" s="13" t="s">
        <v>38</v>
      </c>
      <c r="AX410" s="13" t="s">
        <v>83</v>
      </c>
      <c r="AY410" s="60" t="s">
        <v>216</v>
      </c>
    </row>
    <row r="411" spans="1:51" s="13" customFormat="1" ht="12">
      <c r="A411" s="140"/>
      <c r="B411" s="141"/>
      <c r="C411" s="140"/>
      <c r="D411" s="137" t="s">
        <v>225</v>
      </c>
      <c r="E411" s="142" t="s">
        <v>1</v>
      </c>
      <c r="F411" s="143" t="s">
        <v>3164</v>
      </c>
      <c r="G411" s="140"/>
      <c r="H411" s="144">
        <v>6</v>
      </c>
      <c r="I411" s="61"/>
      <c r="J411" s="140"/>
      <c r="K411" s="140"/>
      <c r="L411" s="194"/>
      <c r="M411" s="274"/>
      <c r="N411" s="274"/>
      <c r="O411" s="274"/>
      <c r="P411" s="274"/>
      <c r="Q411" s="274"/>
      <c r="R411" s="274"/>
      <c r="S411" s="274"/>
      <c r="T411" s="274"/>
      <c r="U411" s="274"/>
      <c r="V411" s="274"/>
      <c r="W411" s="275"/>
      <c r="AT411" s="60" t="s">
        <v>225</v>
      </c>
      <c r="AU411" s="60" t="s">
        <v>93</v>
      </c>
      <c r="AV411" s="13" t="s">
        <v>93</v>
      </c>
      <c r="AW411" s="13" t="s">
        <v>38</v>
      </c>
      <c r="AX411" s="13" t="s">
        <v>83</v>
      </c>
      <c r="AY411" s="60" t="s">
        <v>216</v>
      </c>
    </row>
    <row r="412" spans="1:51" s="13" customFormat="1" ht="12">
      <c r="A412" s="140"/>
      <c r="B412" s="141"/>
      <c r="C412" s="140"/>
      <c r="D412" s="137" t="s">
        <v>225</v>
      </c>
      <c r="E412" s="142" t="s">
        <v>1</v>
      </c>
      <c r="F412" s="143" t="s">
        <v>3165</v>
      </c>
      <c r="G412" s="140"/>
      <c r="H412" s="144">
        <v>4</v>
      </c>
      <c r="I412" s="61"/>
      <c r="J412" s="140"/>
      <c r="K412" s="140"/>
      <c r="L412" s="194"/>
      <c r="M412" s="274"/>
      <c r="N412" s="274"/>
      <c r="O412" s="274"/>
      <c r="P412" s="274"/>
      <c r="Q412" s="274"/>
      <c r="R412" s="274"/>
      <c r="S412" s="274"/>
      <c r="T412" s="274"/>
      <c r="U412" s="274"/>
      <c r="V412" s="274"/>
      <c r="W412" s="275"/>
      <c r="AT412" s="60" t="s">
        <v>225</v>
      </c>
      <c r="AU412" s="60" t="s">
        <v>93</v>
      </c>
      <c r="AV412" s="13" t="s">
        <v>93</v>
      </c>
      <c r="AW412" s="13" t="s">
        <v>38</v>
      </c>
      <c r="AX412" s="13" t="s">
        <v>83</v>
      </c>
      <c r="AY412" s="60" t="s">
        <v>216</v>
      </c>
    </row>
    <row r="413" spans="1:51" s="13" customFormat="1" ht="12">
      <c r="A413" s="140"/>
      <c r="B413" s="141"/>
      <c r="C413" s="140"/>
      <c r="D413" s="137" t="s">
        <v>225</v>
      </c>
      <c r="E413" s="142" t="s">
        <v>1</v>
      </c>
      <c r="F413" s="143" t="s">
        <v>3166</v>
      </c>
      <c r="G413" s="140"/>
      <c r="H413" s="144">
        <v>4</v>
      </c>
      <c r="I413" s="61"/>
      <c r="J413" s="140"/>
      <c r="K413" s="140"/>
      <c r="L413" s="194"/>
      <c r="M413" s="274"/>
      <c r="N413" s="274"/>
      <c r="O413" s="274"/>
      <c r="P413" s="274"/>
      <c r="Q413" s="274"/>
      <c r="R413" s="274"/>
      <c r="S413" s="274"/>
      <c r="T413" s="274"/>
      <c r="U413" s="274"/>
      <c r="V413" s="274"/>
      <c r="W413" s="275"/>
      <c r="AT413" s="60" t="s">
        <v>225</v>
      </c>
      <c r="AU413" s="60" t="s">
        <v>93</v>
      </c>
      <c r="AV413" s="13" t="s">
        <v>93</v>
      </c>
      <c r="AW413" s="13" t="s">
        <v>38</v>
      </c>
      <c r="AX413" s="13" t="s">
        <v>83</v>
      </c>
      <c r="AY413" s="60" t="s">
        <v>216</v>
      </c>
    </row>
    <row r="414" spans="1:51" s="13" customFormat="1" ht="12">
      <c r="A414" s="140"/>
      <c r="B414" s="141"/>
      <c r="C414" s="140"/>
      <c r="D414" s="137" t="s">
        <v>225</v>
      </c>
      <c r="E414" s="142" t="s">
        <v>1</v>
      </c>
      <c r="F414" s="143" t="s">
        <v>3167</v>
      </c>
      <c r="G414" s="140"/>
      <c r="H414" s="144">
        <v>4</v>
      </c>
      <c r="I414" s="61"/>
      <c r="J414" s="140"/>
      <c r="K414" s="140"/>
      <c r="L414" s="194"/>
      <c r="M414" s="274"/>
      <c r="N414" s="274"/>
      <c r="O414" s="274"/>
      <c r="P414" s="274"/>
      <c r="Q414" s="274"/>
      <c r="R414" s="274"/>
      <c r="S414" s="274"/>
      <c r="T414" s="274"/>
      <c r="U414" s="274"/>
      <c r="V414" s="274"/>
      <c r="W414" s="275"/>
      <c r="AT414" s="60" t="s">
        <v>225</v>
      </c>
      <c r="AU414" s="60" t="s">
        <v>93</v>
      </c>
      <c r="AV414" s="13" t="s">
        <v>93</v>
      </c>
      <c r="AW414" s="13" t="s">
        <v>38</v>
      </c>
      <c r="AX414" s="13" t="s">
        <v>83</v>
      </c>
      <c r="AY414" s="60" t="s">
        <v>216</v>
      </c>
    </row>
    <row r="415" spans="1:51" s="13" customFormat="1" ht="12">
      <c r="A415" s="140"/>
      <c r="B415" s="141"/>
      <c r="C415" s="140"/>
      <c r="D415" s="137" t="s">
        <v>225</v>
      </c>
      <c r="E415" s="142" t="s">
        <v>1</v>
      </c>
      <c r="F415" s="143" t="s">
        <v>3168</v>
      </c>
      <c r="G415" s="140"/>
      <c r="H415" s="144">
        <v>4</v>
      </c>
      <c r="I415" s="61"/>
      <c r="J415" s="140"/>
      <c r="K415" s="140"/>
      <c r="L415" s="194"/>
      <c r="M415" s="274"/>
      <c r="N415" s="274"/>
      <c r="O415" s="274"/>
      <c r="P415" s="274"/>
      <c r="Q415" s="274"/>
      <c r="R415" s="274"/>
      <c r="S415" s="274"/>
      <c r="T415" s="274"/>
      <c r="U415" s="274"/>
      <c r="V415" s="274"/>
      <c r="W415" s="275"/>
      <c r="AT415" s="60" t="s">
        <v>225</v>
      </c>
      <c r="AU415" s="60" t="s">
        <v>93</v>
      </c>
      <c r="AV415" s="13" t="s">
        <v>93</v>
      </c>
      <c r="AW415" s="13" t="s">
        <v>38</v>
      </c>
      <c r="AX415" s="13" t="s">
        <v>83</v>
      </c>
      <c r="AY415" s="60" t="s">
        <v>216</v>
      </c>
    </row>
    <row r="416" spans="1:51" s="13" customFormat="1" ht="12">
      <c r="A416" s="140"/>
      <c r="B416" s="141"/>
      <c r="C416" s="140"/>
      <c r="D416" s="137" t="s">
        <v>225</v>
      </c>
      <c r="E416" s="142" t="s">
        <v>1</v>
      </c>
      <c r="F416" s="143" t="s">
        <v>2950</v>
      </c>
      <c r="G416" s="140"/>
      <c r="H416" s="144">
        <v>4</v>
      </c>
      <c r="I416" s="61"/>
      <c r="J416" s="140"/>
      <c r="K416" s="140"/>
      <c r="L416" s="194"/>
      <c r="M416" s="274"/>
      <c r="N416" s="274"/>
      <c r="O416" s="274"/>
      <c r="P416" s="274"/>
      <c r="Q416" s="274"/>
      <c r="R416" s="274"/>
      <c r="S416" s="274"/>
      <c r="T416" s="274"/>
      <c r="U416" s="274"/>
      <c r="V416" s="274"/>
      <c r="W416" s="275"/>
      <c r="AT416" s="60" t="s">
        <v>225</v>
      </c>
      <c r="AU416" s="60" t="s">
        <v>93</v>
      </c>
      <c r="AV416" s="13" t="s">
        <v>93</v>
      </c>
      <c r="AW416" s="13" t="s">
        <v>38</v>
      </c>
      <c r="AX416" s="13" t="s">
        <v>83</v>
      </c>
      <c r="AY416" s="60" t="s">
        <v>216</v>
      </c>
    </row>
    <row r="417" spans="1:51" s="13" customFormat="1" ht="12">
      <c r="A417" s="140"/>
      <c r="B417" s="141"/>
      <c r="C417" s="140"/>
      <c r="D417" s="137" t="s">
        <v>225</v>
      </c>
      <c r="E417" s="142" t="s">
        <v>1</v>
      </c>
      <c r="F417" s="143" t="s">
        <v>3169</v>
      </c>
      <c r="G417" s="140"/>
      <c r="H417" s="144">
        <v>2</v>
      </c>
      <c r="I417" s="61"/>
      <c r="J417" s="140"/>
      <c r="K417" s="140"/>
      <c r="L417" s="194"/>
      <c r="M417" s="274"/>
      <c r="N417" s="274"/>
      <c r="O417" s="274"/>
      <c r="P417" s="274"/>
      <c r="Q417" s="274"/>
      <c r="R417" s="274"/>
      <c r="S417" s="274"/>
      <c r="T417" s="274"/>
      <c r="U417" s="274"/>
      <c r="V417" s="274"/>
      <c r="W417" s="275"/>
      <c r="AT417" s="60" t="s">
        <v>225</v>
      </c>
      <c r="AU417" s="60" t="s">
        <v>93</v>
      </c>
      <c r="AV417" s="13" t="s">
        <v>93</v>
      </c>
      <c r="AW417" s="13" t="s">
        <v>38</v>
      </c>
      <c r="AX417" s="13" t="s">
        <v>83</v>
      </c>
      <c r="AY417" s="60" t="s">
        <v>216</v>
      </c>
    </row>
    <row r="418" spans="1:51" s="13" customFormat="1" ht="12">
      <c r="A418" s="140"/>
      <c r="B418" s="141"/>
      <c r="C418" s="140"/>
      <c r="D418" s="137" t="s">
        <v>225</v>
      </c>
      <c r="E418" s="142" t="s">
        <v>1</v>
      </c>
      <c r="F418" s="143" t="s">
        <v>3170</v>
      </c>
      <c r="G418" s="140"/>
      <c r="H418" s="144">
        <v>4</v>
      </c>
      <c r="I418" s="61"/>
      <c r="J418" s="140"/>
      <c r="K418" s="140"/>
      <c r="L418" s="194"/>
      <c r="M418" s="274"/>
      <c r="N418" s="274"/>
      <c r="O418" s="274"/>
      <c r="P418" s="274"/>
      <c r="Q418" s="274"/>
      <c r="R418" s="274"/>
      <c r="S418" s="274"/>
      <c r="T418" s="274"/>
      <c r="U418" s="274"/>
      <c r="V418" s="274"/>
      <c r="W418" s="275"/>
      <c r="AT418" s="60" t="s">
        <v>225</v>
      </c>
      <c r="AU418" s="60" t="s">
        <v>93</v>
      </c>
      <c r="AV418" s="13" t="s">
        <v>93</v>
      </c>
      <c r="AW418" s="13" t="s">
        <v>38</v>
      </c>
      <c r="AX418" s="13" t="s">
        <v>83</v>
      </c>
      <c r="AY418" s="60" t="s">
        <v>216</v>
      </c>
    </row>
    <row r="419" spans="1:51" s="13" customFormat="1" ht="12">
      <c r="A419" s="140"/>
      <c r="B419" s="141"/>
      <c r="C419" s="140"/>
      <c r="D419" s="137" t="s">
        <v>225</v>
      </c>
      <c r="E419" s="142" t="s">
        <v>1</v>
      </c>
      <c r="F419" s="143" t="s">
        <v>2974</v>
      </c>
      <c r="G419" s="140"/>
      <c r="H419" s="144">
        <v>2</v>
      </c>
      <c r="I419" s="61"/>
      <c r="J419" s="140"/>
      <c r="K419" s="140"/>
      <c r="L419" s="194"/>
      <c r="M419" s="274"/>
      <c r="N419" s="274"/>
      <c r="O419" s="274"/>
      <c r="P419" s="274"/>
      <c r="Q419" s="274"/>
      <c r="R419" s="274"/>
      <c r="S419" s="274"/>
      <c r="T419" s="274"/>
      <c r="U419" s="274"/>
      <c r="V419" s="274"/>
      <c r="W419" s="275"/>
      <c r="AT419" s="60" t="s">
        <v>225</v>
      </c>
      <c r="AU419" s="60" t="s">
        <v>93</v>
      </c>
      <c r="AV419" s="13" t="s">
        <v>93</v>
      </c>
      <c r="AW419" s="13" t="s">
        <v>38</v>
      </c>
      <c r="AX419" s="13" t="s">
        <v>83</v>
      </c>
      <c r="AY419" s="60" t="s">
        <v>216</v>
      </c>
    </row>
    <row r="420" spans="1:51" s="13" customFormat="1" ht="12">
      <c r="A420" s="140"/>
      <c r="B420" s="141"/>
      <c r="C420" s="140"/>
      <c r="D420" s="137" t="s">
        <v>225</v>
      </c>
      <c r="E420" s="142" t="s">
        <v>1</v>
      </c>
      <c r="F420" s="143" t="s">
        <v>3171</v>
      </c>
      <c r="G420" s="140"/>
      <c r="H420" s="144">
        <v>4</v>
      </c>
      <c r="I420" s="61"/>
      <c r="J420" s="140"/>
      <c r="K420" s="140"/>
      <c r="L420" s="194"/>
      <c r="M420" s="274"/>
      <c r="N420" s="274"/>
      <c r="O420" s="274"/>
      <c r="P420" s="274"/>
      <c r="Q420" s="274"/>
      <c r="R420" s="274"/>
      <c r="S420" s="274"/>
      <c r="T420" s="274"/>
      <c r="U420" s="274"/>
      <c r="V420" s="274"/>
      <c r="W420" s="275"/>
      <c r="AT420" s="60" t="s">
        <v>225</v>
      </c>
      <c r="AU420" s="60" t="s">
        <v>93</v>
      </c>
      <c r="AV420" s="13" t="s">
        <v>93</v>
      </c>
      <c r="AW420" s="13" t="s">
        <v>38</v>
      </c>
      <c r="AX420" s="13" t="s">
        <v>83</v>
      </c>
      <c r="AY420" s="60" t="s">
        <v>216</v>
      </c>
    </row>
    <row r="421" spans="1:51" s="14" customFormat="1" ht="12">
      <c r="A421" s="145"/>
      <c r="B421" s="146"/>
      <c r="C421" s="145"/>
      <c r="D421" s="137" t="s">
        <v>225</v>
      </c>
      <c r="E421" s="147" t="s">
        <v>1</v>
      </c>
      <c r="F421" s="148" t="s">
        <v>229</v>
      </c>
      <c r="G421" s="145"/>
      <c r="H421" s="149">
        <v>78</v>
      </c>
      <c r="I421" s="63"/>
      <c r="J421" s="145"/>
      <c r="K421" s="145"/>
      <c r="L421" s="200"/>
      <c r="M421" s="276"/>
      <c r="N421" s="276"/>
      <c r="O421" s="276"/>
      <c r="P421" s="276"/>
      <c r="Q421" s="276"/>
      <c r="R421" s="276"/>
      <c r="S421" s="276"/>
      <c r="T421" s="276"/>
      <c r="U421" s="276"/>
      <c r="V421" s="276"/>
      <c r="W421" s="277"/>
      <c r="AT421" s="62" t="s">
        <v>225</v>
      </c>
      <c r="AU421" s="62" t="s">
        <v>93</v>
      </c>
      <c r="AV421" s="14" t="s">
        <v>223</v>
      </c>
      <c r="AW421" s="14" t="s">
        <v>38</v>
      </c>
      <c r="AX421" s="14" t="s">
        <v>91</v>
      </c>
      <c r="AY421" s="62" t="s">
        <v>216</v>
      </c>
    </row>
    <row r="422" spans="1:65" s="2" customFormat="1" ht="21.75" customHeight="1">
      <c r="A422" s="83"/>
      <c r="B422" s="84"/>
      <c r="C422" s="130" t="s">
        <v>354</v>
      </c>
      <c r="D422" s="130" t="s">
        <v>218</v>
      </c>
      <c r="E422" s="131" t="s">
        <v>3172</v>
      </c>
      <c r="F422" s="132" t="s">
        <v>3173</v>
      </c>
      <c r="G422" s="133" t="s">
        <v>323</v>
      </c>
      <c r="H422" s="134">
        <v>82</v>
      </c>
      <c r="I422" s="57"/>
      <c r="J422" s="187">
        <f>ROUND(I422*H422,2)</f>
        <v>0</v>
      </c>
      <c r="K422" s="132" t="s">
        <v>222</v>
      </c>
      <c r="L422" s="188">
        <f>J422</f>
        <v>0</v>
      </c>
      <c r="M422" s="272" t="s">
        <v>1</v>
      </c>
      <c r="N422" s="272" t="s">
        <v>48</v>
      </c>
      <c r="O422" s="272"/>
      <c r="P422" s="272">
        <f>O422*H422</f>
        <v>0</v>
      </c>
      <c r="Q422" s="272">
        <v>0.00017</v>
      </c>
      <c r="R422" s="272">
        <f>Q422*H422</f>
        <v>0.013940000000000001</v>
      </c>
      <c r="S422" s="272">
        <v>0</v>
      </c>
      <c r="T422" s="272">
        <f>S422*H422</f>
        <v>0</v>
      </c>
      <c r="U422" s="272"/>
      <c r="V422" s="272"/>
      <c r="W422" s="273"/>
      <c r="X422" s="26"/>
      <c r="Y422" s="26"/>
      <c r="Z422" s="26"/>
      <c r="AA422" s="26"/>
      <c r="AB422" s="26"/>
      <c r="AC422" s="26"/>
      <c r="AD422" s="26"/>
      <c r="AE422" s="26"/>
      <c r="AR422" s="58" t="s">
        <v>312</v>
      </c>
      <c r="AT422" s="58" t="s">
        <v>218</v>
      </c>
      <c r="AU422" s="58" t="s">
        <v>93</v>
      </c>
      <c r="AY422" s="18" t="s">
        <v>216</v>
      </c>
      <c r="BE422" s="59">
        <f>IF(N422="základní",J422,0)</f>
        <v>0</v>
      </c>
      <c r="BF422" s="59">
        <f>IF(N422="snížená",J422,0)</f>
        <v>0</v>
      </c>
      <c r="BG422" s="59">
        <f>IF(N422="zákl. přenesená",J422,0)</f>
        <v>0</v>
      </c>
      <c r="BH422" s="59">
        <f>IF(N422="sníž. přenesená",J422,0)</f>
        <v>0</v>
      </c>
      <c r="BI422" s="59">
        <f>IF(N422="nulová",J422,0)</f>
        <v>0</v>
      </c>
      <c r="BJ422" s="18" t="s">
        <v>91</v>
      </c>
      <c r="BK422" s="59">
        <f>ROUND(I422*H422,2)</f>
        <v>0</v>
      </c>
      <c r="BL422" s="18" t="s">
        <v>312</v>
      </c>
      <c r="BM422" s="58" t="s">
        <v>3174</v>
      </c>
    </row>
    <row r="423" spans="1:51" s="13" customFormat="1" ht="12">
      <c r="A423" s="140"/>
      <c r="B423" s="141"/>
      <c r="C423" s="140"/>
      <c r="D423" s="137" t="s">
        <v>225</v>
      </c>
      <c r="E423" s="142" t="s">
        <v>1</v>
      </c>
      <c r="F423" s="143" t="s">
        <v>2936</v>
      </c>
      <c r="G423" s="140"/>
      <c r="H423" s="144">
        <v>4</v>
      </c>
      <c r="I423" s="61"/>
      <c r="J423" s="140"/>
      <c r="K423" s="140"/>
      <c r="L423" s="194"/>
      <c r="M423" s="274"/>
      <c r="N423" s="274"/>
      <c r="O423" s="274"/>
      <c r="P423" s="274"/>
      <c r="Q423" s="274"/>
      <c r="R423" s="274"/>
      <c r="S423" s="274"/>
      <c r="T423" s="274"/>
      <c r="U423" s="274"/>
      <c r="V423" s="274"/>
      <c r="W423" s="275"/>
      <c r="AT423" s="60" t="s">
        <v>225</v>
      </c>
      <c r="AU423" s="60" t="s">
        <v>93</v>
      </c>
      <c r="AV423" s="13" t="s">
        <v>93</v>
      </c>
      <c r="AW423" s="13" t="s">
        <v>38</v>
      </c>
      <c r="AX423" s="13" t="s">
        <v>83</v>
      </c>
      <c r="AY423" s="60" t="s">
        <v>216</v>
      </c>
    </row>
    <row r="424" spans="1:51" s="13" customFormat="1" ht="12">
      <c r="A424" s="140"/>
      <c r="B424" s="141"/>
      <c r="C424" s="140"/>
      <c r="D424" s="137" t="s">
        <v>225</v>
      </c>
      <c r="E424" s="142" t="s">
        <v>1</v>
      </c>
      <c r="F424" s="143" t="s">
        <v>3175</v>
      </c>
      <c r="G424" s="140"/>
      <c r="H424" s="144">
        <v>8</v>
      </c>
      <c r="I424" s="61"/>
      <c r="J424" s="140"/>
      <c r="K424" s="140"/>
      <c r="L424" s="194"/>
      <c r="M424" s="274"/>
      <c r="N424" s="274"/>
      <c r="O424" s="274"/>
      <c r="P424" s="274"/>
      <c r="Q424" s="274"/>
      <c r="R424" s="274"/>
      <c r="S424" s="274"/>
      <c r="T424" s="274"/>
      <c r="U424" s="274"/>
      <c r="V424" s="274"/>
      <c r="W424" s="275"/>
      <c r="AT424" s="60" t="s">
        <v>225</v>
      </c>
      <c r="AU424" s="60" t="s">
        <v>93</v>
      </c>
      <c r="AV424" s="13" t="s">
        <v>93</v>
      </c>
      <c r="AW424" s="13" t="s">
        <v>38</v>
      </c>
      <c r="AX424" s="13" t="s">
        <v>83</v>
      </c>
      <c r="AY424" s="60" t="s">
        <v>216</v>
      </c>
    </row>
    <row r="425" spans="1:51" s="13" customFormat="1" ht="12">
      <c r="A425" s="140"/>
      <c r="B425" s="141"/>
      <c r="C425" s="140"/>
      <c r="D425" s="137" t="s">
        <v>225</v>
      </c>
      <c r="E425" s="142" t="s">
        <v>1</v>
      </c>
      <c r="F425" s="143" t="s">
        <v>3159</v>
      </c>
      <c r="G425" s="140"/>
      <c r="H425" s="144">
        <v>6</v>
      </c>
      <c r="I425" s="61"/>
      <c r="J425" s="140"/>
      <c r="K425" s="140"/>
      <c r="L425" s="194"/>
      <c r="M425" s="274"/>
      <c r="N425" s="274"/>
      <c r="O425" s="274"/>
      <c r="P425" s="274"/>
      <c r="Q425" s="274"/>
      <c r="R425" s="274"/>
      <c r="S425" s="274"/>
      <c r="T425" s="274"/>
      <c r="U425" s="274"/>
      <c r="V425" s="274"/>
      <c r="W425" s="275"/>
      <c r="AT425" s="60" t="s">
        <v>225</v>
      </c>
      <c r="AU425" s="60" t="s">
        <v>93</v>
      </c>
      <c r="AV425" s="13" t="s">
        <v>93</v>
      </c>
      <c r="AW425" s="13" t="s">
        <v>38</v>
      </c>
      <c r="AX425" s="13" t="s">
        <v>83</v>
      </c>
      <c r="AY425" s="60" t="s">
        <v>216</v>
      </c>
    </row>
    <row r="426" spans="1:51" s="13" customFormat="1" ht="12">
      <c r="A426" s="140"/>
      <c r="B426" s="141"/>
      <c r="C426" s="140"/>
      <c r="D426" s="137" t="s">
        <v>225</v>
      </c>
      <c r="E426" s="142" t="s">
        <v>1</v>
      </c>
      <c r="F426" s="143" t="s">
        <v>3160</v>
      </c>
      <c r="G426" s="140"/>
      <c r="H426" s="144">
        <v>4</v>
      </c>
      <c r="I426" s="61"/>
      <c r="J426" s="140"/>
      <c r="K426" s="140"/>
      <c r="L426" s="194"/>
      <c r="M426" s="274"/>
      <c r="N426" s="274"/>
      <c r="O426" s="274"/>
      <c r="P426" s="274"/>
      <c r="Q426" s="274"/>
      <c r="R426" s="274"/>
      <c r="S426" s="274"/>
      <c r="T426" s="274"/>
      <c r="U426" s="274"/>
      <c r="V426" s="274"/>
      <c r="W426" s="275"/>
      <c r="AT426" s="60" t="s">
        <v>225</v>
      </c>
      <c r="AU426" s="60" t="s">
        <v>93</v>
      </c>
      <c r="AV426" s="13" t="s">
        <v>93</v>
      </c>
      <c r="AW426" s="13" t="s">
        <v>38</v>
      </c>
      <c r="AX426" s="13" t="s">
        <v>83</v>
      </c>
      <c r="AY426" s="60" t="s">
        <v>216</v>
      </c>
    </row>
    <row r="427" spans="1:51" s="13" customFormat="1" ht="12">
      <c r="A427" s="140"/>
      <c r="B427" s="141"/>
      <c r="C427" s="140"/>
      <c r="D427" s="137" t="s">
        <v>225</v>
      </c>
      <c r="E427" s="142" t="s">
        <v>1</v>
      </c>
      <c r="F427" s="143" t="s">
        <v>2940</v>
      </c>
      <c r="G427" s="140"/>
      <c r="H427" s="144">
        <v>4</v>
      </c>
      <c r="I427" s="61"/>
      <c r="J427" s="140"/>
      <c r="K427" s="140"/>
      <c r="L427" s="194"/>
      <c r="M427" s="274"/>
      <c r="N427" s="274"/>
      <c r="O427" s="274"/>
      <c r="P427" s="274"/>
      <c r="Q427" s="274"/>
      <c r="R427" s="274"/>
      <c r="S427" s="274"/>
      <c r="T427" s="274"/>
      <c r="U427" s="274"/>
      <c r="V427" s="274"/>
      <c r="W427" s="275"/>
      <c r="AT427" s="60" t="s">
        <v>225</v>
      </c>
      <c r="AU427" s="60" t="s">
        <v>93</v>
      </c>
      <c r="AV427" s="13" t="s">
        <v>93</v>
      </c>
      <c r="AW427" s="13" t="s">
        <v>38</v>
      </c>
      <c r="AX427" s="13" t="s">
        <v>83</v>
      </c>
      <c r="AY427" s="60" t="s">
        <v>216</v>
      </c>
    </row>
    <row r="428" spans="1:51" s="13" customFormat="1" ht="12">
      <c r="A428" s="140"/>
      <c r="B428" s="141"/>
      <c r="C428" s="140"/>
      <c r="D428" s="137" t="s">
        <v>225</v>
      </c>
      <c r="E428" s="142" t="s">
        <v>1</v>
      </c>
      <c r="F428" s="143" t="s">
        <v>3161</v>
      </c>
      <c r="G428" s="140"/>
      <c r="H428" s="144">
        <v>6</v>
      </c>
      <c r="I428" s="61"/>
      <c r="J428" s="140"/>
      <c r="K428" s="140"/>
      <c r="L428" s="194"/>
      <c r="M428" s="274"/>
      <c r="N428" s="274"/>
      <c r="O428" s="274"/>
      <c r="P428" s="274"/>
      <c r="Q428" s="274"/>
      <c r="R428" s="274"/>
      <c r="S428" s="274"/>
      <c r="T428" s="274"/>
      <c r="U428" s="274"/>
      <c r="V428" s="274"/>
      <c r="W428" s="275"/>
      <c r="AT428" s="60" t="s">
        <v>225</v>
      </c>
      <c r="AU428" s="60" t="s">
        <v>93</v>
      </c>
      <c r="AV428" s="13" t="s">
        <v>93</v>
      </c>
      <c r="AW428" s="13" t="s">
        <v>38</v>
      </c>
      <c r="AX428" s="13" t="s">
        <v>83</v>
      </c>
      <c r="AY428" s="60" t="s">
        <v>216</v>
      </c>
    </row>
    <row r="429" spans="1:51" s="13" customFormat="1" ht="12">
      <c r="A429" s="140"/>
      <c r="B429" s="141"/>
      <c r="C429" s="140"/>
      <c r="D429" s="137" t="s">
        <v>225</v>
      </c>
      <c r="E429" s="142" t="s">
        <v>1</v>
      </c>
      <c r="F429" s="143" t="s">
        <v>3162</v>
      </c>
      <c r="G429" s="140"/>
      <c r="H429" s="144">
        <v>4</v>
      </c>
      <c r="I429" s="61"/>
      <c r="J429" s="140"/>
      <c r="K429" s="140"/>
      <c r="L429" s="194"/>
      <c r="M429" s="274"/>
      <c r="N429" s="274"/>
      <c r="O429" s="274"/>
      <c r="P429" s="274"/>
      <c r="Q429" s="274"/>
      <c r="R429" s="274"/>
      <c r="S429" s="274"/>
      <c r="T429" s="274"/>
      <c r="U429" s="274"/>
      <c r="V429" s="274"/>
      <c r="W429" s="275"/>
      <c r="AT429" s="60" t="s">
        <v>225</v>
      </c>
      <c r="AU429" s="60" t="s">
        <v>93</v>
      </c>
      <c r="AV429" s="13" t="s">
        <v>93</v>
      </c>
      <c r="AW429" s="13" t="s">
        <v>38</v>
      </c>
      <c r="AX429" s="13" t="s">
        <v>83</v>
      </c>
      <c r="AY429" s="60" t="s">
        <v>216</v>
      </c>
    </row>
    <row r="430" spans="1:51" s="13" customFormat="1" ht="12">
      <c r="A430" s="140"/>
      <c r="B430" s="141"/>
      <c r="C430" s="140"/>
      <c r="D430" s="137" t="s">
        <v>225</v>
      </c>
      <c r="E430" s="142" t="s">
        <v>1</v>
      </c>
      <c r="F430" s="143" t="s">
        <v>3163</v>
      </c>
      <c r="G430" s="140"/>
      <c r="H430" s="144">
        <v>4</v>
      </c>
      <c r="I430" s="61"/>
      <c r="J430" s="140"/>
      <c r="K430" s="140"/>
      <c r="L430" s="194"/>
      <c r="M430" s="274"/>
      <c r="N430" s="274"/>
      <c r="O430" s="274"/>
      <c r="P430" s="274"/>
      <c r="Q430" s="274"/>
      <c r="R430" s="274"/>
      <c r="S430" s="274"/>
      <c r="T430" s="274"/>
      <c r="U430" s="274"/>
      <c r="V430" s="274"/>
      <c r="W430" s="275"/>
      <c r="AT430" s="60" t="s">
        <v>225</v>
      </c>
      <c r="AU430" s="60" t="s">
        <v>93</v>
      </c>
      <c r="AV430" s="13" t="s">
        <v>93</v>
      </c>
      <c r="AW430" s="13" t="s">
        <v>38</v>
      </c>
      <c r="AX430" s="13" t="s">
        <v>83</v>
      </c>
      <c r="AY430" s="60" t="s">
        <v>216</v>
      </c>
    </row>
    <row r="431" spans="1:51" s="13" customFormat="1" ht="12">
      <c r="A431" s="140"/>
      <c r="B431" s="141"/>
      <c r="C431" s="140"/>
      <c r="D431" s="137" t="s">
        <v>225</v>
      </c>
      <c r="E431" s="142" t="s">
        <v>1</v>
      </c>
      <c r="F431" s="143" t="s">
        <v>2944</v>
      </c>
      <c r="G431" s="140"/>
      <c r="H431" s="144">
        <v>4</v>
      </c>
      <c r="I431" s="61"/>
      <c r="J431" s="140"/>
      <c r="K431" s="140"/>
      <c r="L431" s="194"/>
      <c r="M431" s="274"/>
      <c r="N431" s="274"/>
      <c r="O431" s="274"/>
      <c r="P431" s="274"/>
      <c r="Q431" s="274"/>
      <c r="R431" s="274"/>
      <c r="S431" s="274"/>
      <c r="T431" s="274"/>
      <c r="U431" s="274"/>
      <c r="V431" s="274"/>
      <c r="W431" s="275"/>
      <c r="AT431" s="60" t="s">
        <v>225</v>
      </c>
      <c r="AU431" s="60" t="s">
        <v>93</v>
      </c>
      <c r="AV431" s="13" t="s">
        <v>93</v>
      </c>
      <c r="AW431" s="13" t="s">
        <v>38</v>
      </c>
      <c r="AX431" s="13" t="s">
        <v>83</v>
      </c>
      <c r="AY431" s="60" t="s">
        <v>216</v>
      </c>
    </row>
    <row r="432" spans="1:51" s="13" customFormat="1" ht="12">
      <c r="A432" s="140"/>
      <c r="B432" s="141"/>
      <c r="C432" s="140"/>
      <c r="D432" s="137" t="s">
        <v>225</v>
      </c>
      <c r="E432" s="142" t="s">
        <v>1</v>
      </c>
      <c r="F432" s="143" t="s">
        <v>3176</v>
      </c>
      <c r="G432" s="140"/>
      <c r="H432" s="144">
        <v>4</v>
      </c>
      <c r="I432" s="61"/>
      <c r="J432" s="140"/>
      <c r="K432" s="140"/>
      <c r="L432" s="194"/>
      <c r="M432" s="274"/>
      <c r="N432" s="274"/>
      <c r="O432" s="274"/>
      <c r="P432" s="274"/>
      <c r="Q432" s="274"/>
      <c r="R432" s="274"/>
      <c r="S432" s="274"/>
      <c r="T432" s="274"/>
      <c r="U432" s="274"/>
      <c r="V432" s="274"/>
      <c r="W432" s="275"/>
      <c r="AT432" s="60" t="s">
        <v>225</v>
      </c>
      <c r="AU432" s="60" t="s">
        <v>93</v>
      </c>
      <c r="AV432" s="13" t="s">
        <v>93</v>
      </c>
      <c r="AW432" s="13" t="s">
        <v>38</v>
      </c>
      <c r="AX432" s="13" t="s">
        <v>83</v>
      </c>
      <c r="AY432" s="60" t="s">
        <v>216</v>
      </c>
    </row>
    <row r="433" spans="1:51" s="13" customFormat="1" ht="12">
      <c r="A433" s="140"/>
      <c r="B433" s="141"/>
      <c r="C433" s="140"/>
      <c r="D433" s="137" t="s">
        <v>225</v>
      </c>
      <c r="E433" s="142" t="s">
        <v>1</v>
      </c>
      <c r="F433" s="143" t="s">
        <v>3165</v>
      </c>
      <c r="G433" s="140"/>
      <c r="H433" s="144">
        <v>4</v>
      </c>
      <c r="I433" s="61"/>
      <c r="J433" s="140"/>
      <c r="K433" s="140"/>
      <c r="L433" s="194"/>
      <c r="M433" s="274"/>
      <c r="N433" s="274"/>
      <c r="O433" s="274"/>
      <c r="P433" s="274"/>
      <c r="Q433" s="274"/>
      <c r="R433" s="274"/>
      <c r="S433" s="274"/>
      <c r="T433" s="274"/>
      <c r="U433" s="274"/>
      <c r="V433" s="274"/>
      <c r="W433" s="275"/>
      <c r="AT433" s="60" t="s">
        <v>225</v>
      </c>
      <c r="AU433" s="60" t="s">
        <v>93</v>
      </c>
      <c r="AV433" s="13" t="s">
        <v>93</v>
      </c>
      <c r="AW433" s="13" t="s">
        <v>38</v>
      </c>
      <c r="AX433" s="13" t="s">
        <v>83</v>
      </c>
      <c r="AY433" s="60" t="s">
        <v>216</v>
      </c>
    </row>
    <row r="434" spans="1:51" s="13" customFormat="1" ht="12">
      <c r="A434" s="140"/>
      <c r="B434" s="141"/>
      <c r="C434" s="140"/>
      <c r="D434" s="137" t="s">
        <v>225</v>
      </c>
      <c r="E434" s="142" t="s">
        <v>1</v>
      </c>
      <c r="F434" s="143" t="s">
        <v>3166</v>
      </c>
      <c r="G434" s="140"/>
      <c r="H434" s="144">
        <v>4</v>
      </c>
      <c r="I434" s="61"/>
      <c r="J434" s="140"/>
      <c r="K434" s="140"/>
      <c r="L434" s="194"/>
      <c r="M434" s="274"/>
      <c r="N434" s="274"/>
      <c r="O434" s="274"/>
      <c r="P434" s="274"/>
      <c r="Q434" s="274"/>
      <c r="R434" s="274"/>
      <c r="S434" s="274"/>
      <c r="T434" s="274"/>
      <c r="U434" s="274"/>
      <c r="V434" s="274"/>
      <c r="W434" s="275"/>
      <c r="AT434" s="60" t="s">
        <v>225</v>
      </c>
      <c r="AU434" s="60" t="s">
        <v>93</v>
      </c>
      <c r="AV434" s="13" t="s">
        <v>93</v>
      </c>
      <c r="AW434" s="13" t="s">
        <v>38</v>
      </c>
      <c r="AX434" s="13" t="s">
        <v>83</v>
      </c>
      <c r="AY434" s="60" t="s">
        <v>216</v>
      </c>
    </row>
    <row r="435" spans="1:51" s="13" customFormat="1" ht="12">
      <c r="A435" s="140"/>
      <c r="B435" s="141"/>
      <c r="C435" s="140"/>
      <c r="D435" s="137" t="s">
        <v>225</v>
      </c>
      <c r="E435" s="142" t="s">
        <v>1</v>
      </c>
      <c r="F435" s="143" t="s">
        <v>3167</v>
      </c>
      <c r="G435" s="140"/>
      <c r="H435" s="144">
        <v>4</v>
      </c>
      <c r="I435" s="61"/>
      <c r="J435" s="140"/>
      <c r="K435" s="140"/>
      <c r="L435" s="194"/>
      <c r="M435" s="274"/>
      <c r="N435" s="274"/>
      <c r="O435" s="274"/>
      <c r="P435" s="274"/>
      <c r="Q435" s="274"/>
      <c r="R435" s="274"/>
      <c r="S435" s="274"/>
      <c r="T435" s="274"/>
      <c r="U435" s="274"/>
      <c r="V435" s="274"/>
      <c r="W435" s="275"/>
      <c r="AT435" s="60" t="s">
        <v>225</v>
      </c>
      <c r="AU435" s="60" t="s">
        <v>93</v>
      </c>
      <c r="AV435" s="13" t="s">
        <v>93</v>
      </c>
      <c r="AW435" s="13" t="s">
        <v>38</v>
      </c>
      <c r="AX435" s="13" t="s">
        <v>83</v>
      </c>
      <c r="AY435" s="60" t="s">
        <v>216</v>
      </c>
    </row>
    <row r="436" spans="1:51" s="13" customFormat="1" ht="12">
      <c r="A436" s="140"/>
      <c r="B436" s="141"/>
      <c r="C436" s="140"/>
      <c r="D436" s="137" t="s">
        <v>225</v>
      </c>
      <c r="E436" s="142" t="s">
        <v>1</v>
      </c>
      <c r="F436" s="143" t="s">
        <v>3168</v>
      </c>
      <c r="G436" s="140"/>
      <c r="H436" s="144">
        <v>4</v>
      </c>
      <c r="I436" s="61"/>
      <c r="J436" s="140"/>
      <c r="K436" s="140"/>
      <c r="L436" s="194"/>
      <c r="M436" s="274"/>
      <c r="N436" s="274"/>
      <c r="O436" s="274"/>
      <c r="P436" s="274"/>
      <c r="Q436" s="274"/>
      <c r="R436" s="274"/>
      <c r="S436" s="274"/>
      <c r="T436" s="274"/>
      <c r="U436" s="274"/>
      <c r="V436" s="274"/>
      <c r="W436" s="275"/>
      <c r="AT436" s="60" t="s">
        <v>225</v>
      </c>
      <c r="AU436" s="60" t="s">
        <v>93</v>
      </c>
      <c r="AV436" s="13" t="s">
        <v>93</v>
      </c>
      <c r="AW436" s="13" t="s">
        <v>38</v>
      </c>
      <c r="AX436" s="13" t="s">
        <v>83</v>
      </c>
      <c r="AY436" s="60" t="s">
        <v>216</v>
      </c>
    </row>
    <row r="437" spans="1:51" s="13" customFormat="1" ht="12">
      <c r="A437" s="140"/>
      <c r="B437" s="141"/>
      <c r="C437" s="140"/>
      <c r="D437" s="137" t="s">
        <v>225</v>
      </c>
      <c r="E437" s="142" t="s">
        <v>1</v>
      </c>
      <c r="F437" s="143" t="s">
        <v>2950</v>
      </c>
      <c r="G437" s="140"/>
      <c r="H437" s="144">
        <v>4</v>
      </c>
      <c r="I437" s="61"/>
      <c r="J437" s="140"/>
      <c r="K437" s="140"/>
      <c r="L437" s="194"/>
      <c r="M437" s="274"/>
      <c r="N437" s="274"/>
      <c r="O437" s="274"/>
      <c r="P437" s="274"/>
      <c r="Q437" s="274"/>
      <c r="R437" s="274"/>
      <c r="S437" s="274"/>
      <c r="T437" s="274"/>
      <c r="U437" s="274"/>
      <c r="V437" s="274"/>
      <c r="W437" s="275"/>
      <c r="AT437" s="60" t="s">
        <v>225</v>
      </c>
      <c r="AU437" s="60" t="s">
        <v>93</v>
      </c>
      <c r="AV437" s="13" t="s">
        <v>93</v>
      </c>
      <c r="AW437" s="13" t="s">
        <v>38</v>
      </c>
      <c r="AX437" s="13" t="s">
        <v>83</v>
      </c>
      <c r="AY437" s="60" t="s">
        <v>216</v>
      </c>
    </row>
    <row r="438" spans="1:51" s="13" customFormat="1" ht="12">
      <c r="A438" s="140"/>
      <c r="B438" s="141"/>
      <c r="C438" s="140"/>
      <c r="D438" s="137" t="s">
        <v>225</v>
      </c>
      <c r="E438" s="142" t="s">
        <v>1</v>
      </c>
      <c r="F438" s="143" t="s">
        <v>3169</v>
      </c>
      <c r="G438" s="140"/>
      <c r="H438" s="144">
        <v>2</v>
      </c>
      <c r="I438" s="61"/>
      <c r="J438" s="140"/>
      <c r="K438" s="140"/>
      <c r="L438" s="194"/>
      <c r="M438" s="274"/>
      <c r="N438" s="274"/>
      <c r="O438" s="274"/>
      <c r="P438" s="274"/>
      <c r="Q438" s="274"/>
      <c r="R438" s="274"/>
      <c r="S438" s="274"/>
      <c r="T438" s="274"/>
      <c r="U438" s="274"/>
      <c r="V438" s="274"/>
      <c r="W438" s="275"/>
      <c r="AT438" s="60" t="s">
        <v>225</v>
      </c>
      <c r="AU438" s="60" t="s">
        <v>93</v>
      </c>
      <c r="AV438" s="13" t="s">
        <v>93</v>
      </c>
      <c r="AW438" s="13" t="s">
        <v>38</v>
      </c>
      <c r="AX438" s="13" t="s">
        <v>83</v>
      </c>
      <c r="AY438" s="60" t="s">
        <v>216</v>
      </c>
    </row>
    <row r="439" spans="1:51" s="13" customFormat="1" ht="12">
      <c r="A439" s="140"/>
      <c r="B439" s="141"/>
      <c r="C439" s="140"/>
      <c r="D439" s="137" t="s">
        <v>225</v>
      </c>
      <c r="E439" s="142" t="s">
        <v>1</v>
      </c>
      <c r="F439" s="143" t="s">
        <v>3170</v>
      </c>
      <c r="G439" s="140"/>
      <c r="H439" s="144">
        <v>4</v>
      </c>
      <c r="I439" s="61"/>
      <c r="J439" s="140"/>
      <c r="K439" s="140"/>
      <c r="L439" s="194"/>
      <c r="M439" s="274"/>
      <c r="N439" s="274"/>
      <c r="O439" s="274"/>
      <c r="P439" s="274"/>
      <c r="Q439" s="274"/>
      <c r="R439" s="274"/>
      <c r="S439" s="274"/>
      <c r="T439" s="274"/>
      <c r="U439" s="274"/>
      <c r="V439" s="274"/>
      <c r="W439" s="275"/>
      <c r="AT439" s="60" t="s">
        <v>225</v>
      </c>
      <c r="AU439" s="60" t="s">
        <v>93</v>
      </c>
      <c r="AV439" s="13" t="s">
        <v>93</v>
      </c>
      <c r="AW439" s="13" t="s">
        <v>38</v>
      </c>
      <c r="AX439" s="13" t="s">
        <v>83</v>
      </c>
      <c r="AY439" s="60" t="s">
        <v>216</v>
      </c>
    </row>
    <row r="440" spans="1:51" s="13" customFormat="1" ht="12">
      <c r="A440" s="140"/>
      <c r="B440" s="141"/>
      <c r="C440" s="140"/>
      <c r="D440" s="137" t="s">
        <v>225</v>
      </c>
      <c r="E440" s="142" t="s">
        <v>1</v>
      </c>
      <c r="F440" s="143" t="s">
        <v>3177</v>
      </c>
      <c r="G440" s="140"/>
      <c r="H440" s="144">
        <v>4</v>
      </c>
      <c r="I440" s="61"/>
      <c r="J440" s="140"/>
      <c r="K440" s="140"/>
      <c r="L440" s="194"/>
      <c r="M440" s="274"/>
      <c r="N440" s="274"/>
      <c r="O440" s="274"/>
      <c r="P440" s="274"/>
      <c r="Q440" s="274"/>
      <c r="R440" s="274"/>
      <c r="S440" s="274"/>
      <c r="T440" s="274"/>
      <c r="U440" s="274"/>
      <c r="V440" s="274"/>
      <c r="W440" s="275"/>
      <c r="AT440" s="60" t="s">
        <v>225</v>
      </c>
      <c r="AU440" s="60" t="s">
        <v>93</v>
      </c>
      <c r="AV440" s="13" t="s">
        <v>93</v>
      </c>
      <c r="AW440" s="13" t="s">
        <v>38</v>
      </c>
      <c r="AX440" s="13" t="s">
        <v>83</v>
      </c>
      <c r="AY440" s="60" t="s">
        <v>216</v>
      </c>
    </row>
    <row r="441" spans="1:51" s="13" customFormat="1" ht="12">
      <c r="A441" s="140"/>
      <c r="B441" s="141"/>
      <c r="C441" s="140"/>
      <c r="D441" s="137" t="s">
        <v>225</v>
      </c>
      <c r="E441" s="142" t="s">
        <v>1</v>
      </c>
      <c r="F441" s="143" t="s">
        <v>3171</v>
      </c>
      <c r="G441" s="140"/>
      <c r="H441" s="144">
        <v>4</v>
      </c>
      <c r="I441" s="61"/>
      <c r="J441" s="140"/>
      <c r="K441" s="140"/>
      <c r="L441" s="194"/>
      <c r="M441" s="274"/>
      <c r="N441" s="274"/>
      <c r="O441" s="274"/>
      <c r="P441" s="274"/>
      <c r="Q441" s="274"/>
      <c r="R441" s="274"/>
      <c r="S441" s="274"/>
      <c r="T441" s="274"/>
      <c r="U441" s="274"/>
      <c r="V441" s="274"/>
      <c r="W441" s="275"/>
      <c r="AT441" s="60" t="s">
        <v>225</v>
      </c>
      <c r="AU441" s="60" t="s">
        <v>93</v>
      </c>
      <c r="AV441" s="13" t="s">
        <v>93</v>
      </c>
      <c r="AW441" s="13" t="s">
        <v>38</v>
      </c>
      <c r="AX441" s="13" t="s">
        <v>83</v>
      </c>
      <c r="AY441" s="60" t="s">
        <v>216</v>
      </c>
    </row>
    <row r="442" spans="1:51" s="14" customFormat="1" ht="12">
      <c r="A442" s="145"/>
      <c r="B442" s="146"/>
      <c r="C442" s="145"/>
      <c r="D442" s="137" t="s">
        <v>225</v>
      </c>
      <c r="E442" s="147" t="s">
        <v>1</v>
      </c>
      <c r="F442" s="148" t="s">
        <v>229</v>
      </c>
      <c r="G442" s="145"/>
      <c r="H442" s="149">
        <v>82</v>
      </c>
      <c r="I442" s="63"/>
      <c r="J442" s="145"/>
      <c r="K442" s="145"/>
      <c r="L442" s="200"/>
      <c r="M442" s="276"/>
      <c r="N442" s="276"/>
      <c r="O442" s="276"/>
      <c r="P442" s="276"/>
      <c r="Q442" s="276"/>
      <c r="R442" s="276"/>
      <c r="S442" s="276"/>
      <c r="T442" s="276"/>
      <c r="U442" s="276"/>
      <c r="V442" s="276"/>
      <c r="W442" s="277"/>
      <c r="AT442" s="62" t="s">
        <v>225</v>
      </c>
      <c r="AU442" s="62" t="s">
        <v>93</v>
      </c>
      <c r="AV442" s="14" t="s">
        <v>223</v>
      </c>
      <c r="AW442" s="14" t="s">
        <v>38</v>
      </c>
      <c r="AX442" s="14" t="s">
        <v>91</v>
      </c>
      <c r="AY442" s="62" t="s">
        <v>216</v>
      </c>
    </row>
    <row r="443" spans="1:65" s="2" customFormat="1" ht="24.2" customHeight="1">
      <c r="A443" s="83"/>
      <c r="B443" s="84"/>
      <c r="C443" s="130" t="s">
        <v>358</v>
      </c>
      <c r="D443" s="130" t="s">
        <v>218</v>
      </c>
      <c r="E443" s="131" t="s">
        <v>3178</v>
      </c>
      <c r="F443" s="132" t="s">
        <v>3179</v>
      </c>
      <c r="G443" s="133" t="s">
        <v>323</v>
      </c>
      <c r="H443" s="134">
        <v>34</v>
      </c>
      <c r="I443" s="57"/>
      <c r="J443" s="187">
        <f>ROUND(I443*H443,2)</f>
        <v>0</v>
      </c>
      <c r="K443" s="132" t="s">
        <v>222</v>
      </c>
      <c r="L443" s="188">
        <f>J443</f>
        <v>0</v>
      </c>
      <c r="M443" s="272" t="s">
        <v>1</v>
      </c>
      <c r="N443" s="272" t="s">
        <v>48</v>
      </c>
      <c r="O443" s="272"/>
      <c r="P443" s="272">
        <f>O443*H443</f>
        <v>0</v>
      </c>
      <c r="Q443" s="272">
        <v>0.00022</v>
      </c>
      <c r="R443" s="272">
        <f>Q443*H443</f>
        <v>0.0074800000000000005</v>
      </c>
      <c r="S443" s="272">
        <v>0</v>
      </c>
      <c r="T443" s="272">
        <f>S443*H443</f>
        <v>0</v>
      </c>
      <c r="U443" s="272"/>
      <c r="V443" s="272"/>
      <c r="W443" s="273"/>
      <c r="X443" s="26"/>
      <c r="Y443" s="26"/>
      <c r="Z443" s="26"/>
      <c r="AA443" s="26"/>
      <c r="AB443" s="26"/>
      <c r="AC443" s="26"/>
      <c r="AD443" s="26"/>
      <c r="AE443" s="26"/>
      <c r="AR443" s="58" t="s">
        <v>312</v>
      </c>
      <c r="AT443" s="58" t="s">
        <v>218</v>
      </c>
      <c r="AU443" s="58" t="s">
        <v>93</v>
      </c>
      <c r="AY443" s="18" t="s">
        <v>216</v>
      </c>
      <c r="BE443" s="59">
        <f>IF(N443="základní",J443,0)</f>
        <v>0</v>
      </c>
      <c r="BF443" s="59">
        <f>IF(N443="snížená",J443,0)</f>
        <v>0</v>
      </c>
      <c r="BG443" s="59">
        <f>IF(N443="zákl. přenesená",J443,0)</f>
        <v>0</v>
      </c>
      <c r="BH443" s="59">
        <f>IF(N443="sníž. přenesená",J443,0)</f>
        <v>0</v>
      </c>
      <c r="BI443" s="59">
        <f>IF(N443="nulová",J443,0)</f>
        <v>0</v>
      </c>
      <c r="BJ443" s="18" t="s">
        <v>91</v>
      </c>
      <c r="BK443" s="59">
        <f>ROUND(I443*H443,2)</f>
        <v>0</v>
      </c>
      <c r="BL443" s="18" t="s">
        <v>312</v>
      </c>
      <c r="BM443" s="58" t="s">
        <v>3180</v>
      </c>
    </row>
    <row r="444" spans="1:51" s="13" customFormat="1" ht="12">
      <c r="A444" s="140"/>
      <c r="B444" s="141"/>
      <c r="C444" s="140"/>
      <c r="D444" s="137" t="s">
        <v>225</v>
      </c>
      <c r="E444" s="142" t="s">
        <v>1</v>
      </c>
      <c r="F444" s="143" t="s">
        <v>3181</v>
      </c>
      <c r="G444" s="140"/>
      <c r="H444" s="144">
        <v>2</v>
      </c>
      <c r="I444" s="61"/>
      <c r="J444" s="140"/>
      <c r="K444" s="140"/>
      <c r="L444" s="194"/>
      <c r="M444" s="274"/>
      <c r="N444" s="274"/>
      <c r="O444" s="274"/>
      <c r="P444" s="274"/>
      <c r="Q444" s="274"/>
      <c r="R444" s="274"/>
      <c r="S444" s="274"/>
      <c r="T444" s="274"/>
      <c r="U444" s="274"/>
      <c r="V444" s="274"/>
      <c r="W444" s="275"/>
      <c r="AT444" s="60" t="s">
        <v>225</v>
      </c>
      <c r="AU444" s="60" t="s">
        <v>93</v>
      </c>
      <c r="AV444" s="13" t="s">
        <v>93</v>
      </c>
      <c r="AW444" s="13" t="s">
        <v>38</v>
      </c>
      <c r="AX444" s="13" t="s">
        <v>83</v>
      </c>
      <c r="AY444" s="60" t="s">
        <v>216</v>
      </c>
    </row>
    <row r="445" spans="1:51" s="13" customFormat="1" ht="12">
      <c r="A445" s="140"/>
      <c r="B445" s="141"/>
      <c r="C445" s="140"/>
      <c r="D445" s="137" t="s">
        <v>225</v>
      </c>
      <c r="E445" s="142" t="s">
        <v>1</v>
      </c>
      <c r="F445" s="143" t="s">
        <v>2959</v>
      </c>
      <c r="G445" s="140"/>
      <c r="H445" s="144">
        <v>4</v>
      </c>
      <c r="I445" s="61"/>
      <c r="J445" s="140"/>
      <c r="K445" s="140"/>
      <c r="L445" s="194"/>
      <c r="M445" s="274"/>
      <c r="N445" s="274"/>
      <c r="O445" s="274"/>
      <c r="P445" s="274"/>
      <c r="Q445" s="274"/>
      <c r="R445" s="274"/>
      <c r="S445" s="274"/>
      <c r="T445" s="274"/>
      <c r="U445" s="274"/>
      <c r="V445" s="274"/>
      <c r="W445" s="275"/>
      <c r="AT445" s="60" t="s">
        <v>225</v>
      </c>
      <c r="AU445" s="60" t="s">
        <v>93</v>
      </c>
      <c r="AV445" s="13" t="s">
        <v>93</v>
      </c>
      <c r="AW445" s="13" t="s">
        <v>38</v>
      </c>
      <c r="AX445" s="13" t="s">
        <v>83</v>
      </c>
      <c r="AY445" s="60" t="s">
        <v>216</v>
      </c>
    </row>
    <row r="446" spans="1:51" s="13" customFormat="1" ht="12">
      <c r="A446" s="140"/>
      <c r="B446" s="141"/>
      <c r="C446" s="140"/>
      <c r="D446" s="137" t="s">
        <v>225</v>
      </c>
      <c r="E446" s="142" t="s">
        <v>1</v>
      </c>
      <c r="F446" s="143" t="s">
        <v>2979</v>
      </c>
      <c r="G446" s="140"/>
      <c r="H446" s="144">
        <v>2</v>
      </c>
      <c r="I446" s="61"/>
      <c r="J446" s="140"/>
      <c r="K446" s="140"/>
      <c r="L446" s="194"/>
      <c r="M446" s="274"/>
      <c r="N446" s="274"/>
      <c r="O446" s="274"/>
      <c r="P446" s="274"/>
      <c r="Q446" s="274"/>
      <c r="R446" s="274"/>
      <c r="S446" s="274"/>
      <c r="T446" s="274"/>
      <c r="U446" s="274"/>
      <c r="V446" s="274"/>
      <c r="W446" s="275"/>
      <c r="AT446" s="60" t="s">
        <v>225</v>
      </c>
      <c r="AU446" s="60" t="s">
        <v>93</v>
      </c>
      <c r="AV446" s="13" t="s">
        <v>93</v>
      </c>
      <c r="AW446" s="13" t="s">
        <v>38</v>
      </c>
      <c r="AX446" s="13" t="s">
        <v>83</v>
      </c>
      <c r="AY446" s="60" t="s">
        <v>216</v>
      </c>
    </row>
    <row r="447" spans="1:51" s="13" customFormat="1" ht="12">
      <c r="A447" s="140"/>
      <c r="B447" s="141"/>
      <c r="C447" s="140"/>
      <c r="D447" s="137" t="s">
        <v>225</v>
      </c>
      <c r="E447" s="142" t="s">
        <v>1</v>
      </c>
      <c r="F447" s="143" t="s">
        <v>2986</v>
      </c>
      <c r="G447" s="140"/>
      <c r="H447" s="144">
        <v>2</v>
      </c>
      <c r="I447" s="61"/>
      <c r="J447" s="140"/>
      <c r="K447" s="140"/>
      <c r="L447" s="194"/>
      <c r="M447" s="274"/>
      <c r="N447" s="274"/>
      <c r="O447" s="274"/>
      <c r="P447" s="274"/>
      <c r="Q447" s="274"/>
      <c r="R447" s="274"/>
      <c r="S447" s="274"/>
      <c r="T447" s="274"/>
      <c r="U447" s="274"/>
      <c r="V447" s="274"/>
      <c r="W447" s="275"/>
      <c r="AT447" s="60" t="s">
        <v>225</v>
      </c>
      <c r="AU447" s="60" t="s">
        <v>93</v>
      </c>
      <c r="AV447" s="13" t="s">
        <v>93</v>
      </c>
      <c r="AW447" s="13" t="s">
        <v>38</v>
      </c>
      <c r="AX447" s="13" t="s">
        <v>83</v>
      </c>
      <c r="AY447" s="60" t="s">
        <v>216</v>
      </c>
    </row>
    <row r="448" spans="1:51" s="13" customFormat="1" ht="12">
      <c r="A448" s="140"/>
      <c r="B448" s="141"/>
      <c r="C448" s="140"/>
      <c r="D448" s="137" t="s">
        <v>225</v>
      </c>
      <c r="E448" s="142" t="s">
        <v>1</v>
      </c>
      <c r="F448" s="143" t="s">
        <v>3182</v>
      </c>
      <c r="G448" s="140"/>
      <c r="H448" s="144">
        <v>2</v>
      </c>
      <c r="I448" s="61"/>
      <c r="J448" s="140"/>
      <c r="K448" s="140"/>
      <c r="L448" s="194"/>
      <c r="M448" s="274"/>
      <c r="N448" s="274"/>
      <c r="O448" s="274"/>
      <c r="P448" s="274"/>
      <c r="Q448" s="274"/>
      <c r="R448" s="274"/>
      <c r="S448" s="274"/>
      <c r="T448" s="274"/>
      <c r="U448" s="274"/>
      <c r="V448" s="274"/>
      <c r="W448" s="275"/>
      <c r="AT448" s="60" t="s">
        <v>225</v>
      </c>
      <c r="AU448" s="60" t="s">
        <v>93</v>
      </c>
      <c r="AV448" s="13" t="s">
        <v>93</v>
      </c>
      <c r="AW448" s="13" t="s">
        <v>38</v>
      </c>
      <c r="AX448" s="13" t="s">
        <v>83</v>
      </c>
      <c r="AY448" s="60" t="s">
        <v>216</v>
      </c>
    </row>
    <row r="449" spans="1:51" s="13" customFormat="1" ht="12">
      <c r="A449" s="140"/>
      <c r="B449" s="141"/>
      <c r="C449" s="140"/>
      <c r="D449" s="137" t="s">
        <v>225</v>
      </c>
      <c r="E449" s="142" t="s">
        <v>1</v>
      </c>
      <c r="F449" s="143" t="s">
        <v>3183</v>
      </c>
      <c r="G449" s="140"/>
      <c r="H449" s="144">
        <v>2</v>
      </c>
      <c r="I449" s="61"/>
      <c r="J449" s="140"/>
      <c r="K449" s="140"/>
      <c r="L449" s="194"/>
      <c r="M449" s="274"/>
      <c r="N449" s="274"/>
      <c r="O449" s="274"/>
      <c r="P449" s="274"/>
      <c r="Q449" s="274"/>
      <c r="R449" s="274"/>
      <c r="S449" s="274"/>
      <c r="T449" s="274"/>
      <c r="U449" s="274"/>
      <c r="V449" s="274"/>
      <c r="W449" s="275"/>
      <c r="AT449" s="60" t="s">
        <v>225</v>
      </c>
      <c r="AU449" s="60" t="s">
        <v>93</v>
      </c>
      <c r="AV449" s="13" t="s">
        <v>93</v>
      </c>
      <c r="AW449" s="13" t="s">
        <v>38</v>
      </c>
      <c r="AX449" s="13" t="s">
        <v>83</v>
      </c>
      <c r="AY449" s="60" t="s">
        <v>216</v>
      </c>
    </row>
    <row r="450" spans="1:51" s="13" customFormat="1" ht="12">
      <c r="A450" s="140"/>
      <c r="B450" s="141"/>
      <c r="C450" s="140"/>
      <c r="D450" s="137" t="s">
        <v>225</v>
      </c>
      <c r="E450" s="142" t="s">
        <v>1</v>
      </c>
      <c r="F450" s="143" t="s">
        <v>2989</v>
      </c>
      <c r="G450" s="140"/>
      <c r="H450" s="144">
        <v>2</v>
      </c>
      <c r="I450" s="61"/>
      <c r="J450" s="140"/>
      <c r="K450" s="140"/>
      <c r="L450" s="194"/>
      <c r="M450" s="274"/>
      <c r="N450" s="274"/>
      <c r="O450" s="274"/>
      <c r="P450" s="274"/>
      <c r="Q450" s="274"/>
      <c r="R450" s="274"/>
      <c r="S450" s="274"/>
      <c r="T450" s="274"/>
      <c r="U450" s="274"/>
      <c r="V450" s="274"/>
      <c r="W450" s="275"/>
      <c r="AT450" s="60" t="s">
        <v>225</v>
      </c>
      <c r="AU450" s="60" t="s">
        <v>93</v>
      </c>
      <c r="AV450" s="13" t="s">
        <v>93</v>
      </c>
      <c r="AW450" s="13" t="s">
        <v>38</v>
      </c>
      <c r="AX450" s="13" t="s">
        <v>83</v>
      </c>
      <c r="AY450" s="60" t="s">
        <v>216</v>
      </c>
    </row>
    <row r="451" spans="1:51" s="13" customFormat="1" ht="12">
      <c r="A451" s="140"/>
      <c r="B451" s="141"/>
      <c r="C451" s="140"/>
      <c r="D451" s="137" t="s">
        <v>225</v>
      </c>
      <c r="E451" s="142" t="s">
        <v>1</v>
      </c>
      <c r="F451" s="143" t="s">
        <v>2990</v>
      </c>
      <c r="G451" s="140"/>
      <c r="H451" s="144">
        <v>2</v>
      </c>
      <c r="I451" s="61"/>
      <c r="J451" s="140"/>
      <c r="K451" s="140"/>
      <c r="L451" s="194"/>
      <c r="M451" s="274"/>
      <c r="N451" s="274"/>
      <c r="O451" s="274"/>
      <c r="P451" s="274"/>
      <c r="Q451" s="274"/>
      <c r="R451" s="274"/>
      <c r="S451" s="274"/>
      <c r="T451" s="274"/>
      <c r="U451" s="274"/>
      <c r="V451" s="274"/>
      <c r="W451" s="275"/>
      <c r="AT451" s="60" t="s">
        <v>225</v>
      </c>
      <c r="AU451" s="60" t="s">
        <v>93</v>
      </c>
      <c r="AV451" s="13" t="s">
        <v>93</v>
      </c>
      <c r="AW451" s="13" t="s">
        <v>38</v>
      </c>
      <c r="AX451" s="13" t="s">
        <v>83</v>
      </c>
      <c r="AY451" s="60" t="s">
        <v>216</v>
      </c>
    </row>
    <row r="452" spans="1:51" s="13" customFormat="1" ht="12">
      <c r="A452" s="140"/>
      <c r="B452" s="141"/>
      <c r="C452" s="140"/>
      <c r="D452" s="137" t="s">
        <v>225</v>
      </c>
      <c r="E452" s="142" t="s">
        <v>1</v>
      </c>
      <c r="F452" s="143" t="s">
        <v>3184</v>
      </c>
      <c r="G452" s="140"/>
      <c r="H452" s="144">
        <v>2</v>
      </c>
      <c r="I452" s="61"/>
      <c r="J452" s="140"/>
      <c r="K452" s="140"/>
      <c r="L452" s="194"/>
      <c r="M452" s="274"/>
      <c r="N452" s="274"/>
      <c r="O452" s="274"/>
      <c r="P452" s="274"/>
      <c r="Q452" s="274"/>
      <c r="R452" s="274"/>
      <c r="S452" s="274"/>
      <c r="T452" s="274"/>
      <c r="U452" s="274"/>
      <c r="V452" s="274"/>
      <c r="W452" s="275"/>
      <c r="AT452" s="60" t="s">
        <v>225</v>
      </c>
      <c r="AU452" s="60" t="s">
        <v>93</v>
      </c>
      <c r="AV452" s="13" t="s">
        <v>93</v>
      </c>
      <c r="AW452" s="13" t="s">
        <v>38</v>
      </c>
      <c r="AX452" s="13" t="s">
        <v>83</v>
      </c>
      <c r="AY452" s="60" t="s">
        <v>216</v>
      </c>
    </row>
    <row r="453" spans="1:51" s="13" customFormat="1" ht="12">
      <c r="A453" s="140"/>
      <c r="B453" s="141"/>
      <c r="C453" s="140"/>
      <c r="D453" s="137" t="s">
        <v>225</v>
      </c>
      <c r="E453" s="142" t="s">
        <v>1</v>
      </c>
      <c r="F453" s="143" t="s">
        <v>3185</v>
      </c>
      <c r="G453" s="140"/>
      <c r="H453" s="144">
        <v>2</v>
      </c>
      <c r="I453" s="61"/>
      <c r="J453" s="140"/>
      <c r="K453" s="140"/>
      <c r="L453" s="194"/>
      <c r="M453" s="274"/>
      <c r="N453" s="274"/>
      <c r="O453" s="274"/>
      <c r="P453" s="274"/>
      <c r="Q453" s="274"/>
      <c r="R453" s="274"/>
      <c r="S453" s="274"/>
      <c r="T453" s="274"/>
      <c r="U453" s="274"/>
      <c r="V453" s="274"/>
      <c r="W453" s="275"/>
      <c r="AT453" s="60" t="s">
        <v>225</v>
      </c>
      <c r="AU453" s="60" t="s">
        <v>93</v>
      </c>
      <c r="AV453" s="13" t="s">
        <v>93</v>
      </c>
      <c r="AW453" s="13" t="s">
        <v>38</v>
      </c>
      <c r="AX453" s="13" t="s">
        <v>83</v>
      </c>
      <c r="AY453" s="60" t="s">
        <v>216</v>
      </c>
    </row>
    <row r="454" spans="1:51" s="13" customFormat="1" ht="12">
      <c r="A454" s="140"/>
      <c r="B454" s="141"/>
      <c r="C454" s="140"/>
      <c r="D454" s="137" t="s">
        <v>225</v>
      </c>
      <c r="E454" s="142" t="s">
        <v>1</v>
      </c>
      <c r="F454" s="143" t="s">
        <v>2993</v>
      </c>
      <c r="G454" s="140"/>
      <c r="H454" s="144">
        <v>2</v>
      </c>
      <c r="I454" s="61"/>
      <c r="J454" s="140"/>
      <c r="K454" s="140"/>
      <c r="L454" s="194"/>
      <c r="M454" s="274"/>
      <c r="N454" s="274"/>
      <c r="O454" s="274"/>
      <c r="P454" s="274"/>
      <c r="Q454" s="274"/>
      <c r="R454" s="274"/>
      <c r="S454" s="274"/>
      <c r="T454" s="274"/>
      <c r="U454" s="274"/>
      <c r="V454" s="274"/>
      <c r="W454" s="275"/>
      <c r="AT454" s="60" t="s">
        <v>225</v>
      </c>
      <c r="AU454" s="60" t="s">
        <v>93</v>
      </c>
      <c r="AV454" s="13" t="s">
        <v>93</v>
      </c>
      <c r="AW454" s="13" t="s">
        <v>38</v>
      </c>
      <c r="AX454" s="13" t="s">
        <v>83</v>
      </c>
      <c r="AY454" s="60" t="s">
        <v>216</v>
      </c>
    </row>
    <row r="455" spans="1:51" s="13" customFormat="1" ht="12">
      <c r="A455" s="140"/>
      <c r="B455" s="141"/>
      <c r="C455" s="140"/>
      <c r="D455" s="137" t="s">
        <v>225</v>
      </c>
      <c r="E455" s="142" t="s">
        <v>1</v>
      </c>
      <c r="F455" s="143" t="s">
        <v>2994</v>
      </c>
      <c r="G455" s="140"/>
      <c r="H455" s="144">
        <v>2</v>
      </c>
      <c r="I455" s="61"/>
      <c r="J455" s="140"/>
      <c r="K455" s="140"/>
      <c r="L455" s="194"/>
      <c r="M455" s="274"/>
      <c r="N455" s="274"/>
      <c r="O455" s="274"/>
      <c r="P455" s="274"/>
      <c r="Q455" s="274"/>
      <c r="R455" s="274"/>
      <c r="S455" s="274"/>
      <c r="T455" s="274"/>
      <c r="U455" s="274"/>
      <c r="V455" s="274"/>
      <c r="W455" s="275"/>
      <c r="AT455" s="60" t="s">
        <v>225</v>
      </c>
      <c r="AU455" s="60" t="s">
        <v>93</v>
      </c>
      <c r="AV455" s="13" t="s">
        <v>93</v>
      </c>
      <c r="AW455" s="13" t="s">
        <v>38</v>
      </c>
      <c r="AX455" s="13" t="s">
        <v>83</v>
      </c>
      <c r="AY455" s="60" t="s">
        <v>216</v>
      </c>
    </row>
    <row r="456" spans="1:51" s="13" customFormat="1" ht="12">
      <c r="A456" s="140"/>
      <c r="B456" s="141"/>
      <c r="C456" s="140"/>
      <c r="D456" s="137" t="s">
        <v>225</v>
      </c>
      <c r="E456" s="142" t="s">
        <v>1</v>
      </c>
      <c r="F456" s="143" t="s">
        <v>2995</v>
      </c>
      <c r="G456" s="140"/>
      <c r="H456" s="144">
        <v>2</v>
      </c>
      <c r="I456" s="61"/>
      <c r="J456" s="140"/>
      <c r="K456" s="140"/>
      <c r="L456" s="194"/>
      <c r="M456" s="274"/>
      <c r="N456" s="274"/>
      <c r="O456" s="274"/>
      <c r="P456" s="274"/>
      <c r="Q456" s="274"/>
      <c r="R456" s="274"/>
      <c r="S456" s="274"/>
      <c r="T456" s="274"/>
      <c r="U456" s="274"/>
      <c r="V456" s="274"/>
      <c r="W456" s="275"/>
      <c r="AT456" s="60" t="s">
        <v>225</v>
      </c>
      <c r="AU456" s="60" t="s">
        <v>93</v>
      </c>
      <c r="AV456" s="13" t="s">
        <v>93</v>
      </c>
      <c r="AW456" s="13" t="s">
        <v>38</v>
      </c>
      <c r="AX456" s="13" t="s">
        <v>83</v>
      </c>
      <c r="AY456" s="60" t="s">
        <v>216</v>
      </c>
    </row>
    <row r="457" spans="1:51" s="13" customFormat="1" ht="12">
      <c r="A457" s="140"/>
      <c r="B457" s="141"/>
      <c r="C457" s="140"/>
      <c r="D457" s="137" t="s">
        <v>225</v>
      </c>
      <c r="E457" s="142" t="s">
        <v>1</v>
      </c>
      <c r="F457" s="143" t="s">
        <v>2971</v>
      </c>
      <c r="G457" s="140"/>
      <c r="H457" s="144">
        <v>1</v>
      </c>
      <c r="I457" s="61"/>
      <c r="J457" s="140"/>
      <c r="K457" s="140"/>
      <c r="L457" s="194"/>
      <c r="M457" s="274"/>
      <c r="N457" s="274"/>
      <c r="O457" s="274"/>
      <c r="P457" s="274"/>
      <c r="Q457" s="274"/>
      <c r="R457" s="274"/>
      <c r="S457" s="274"/>
      <c r="T457" s="274"/>
      <c r="U457" s="274"/>
      <c r="V457" s="274"/>
      <c r="W457" s="275"/>
      <c r="AT457" s="60" t="s">
        <v>225</v>
      </c>
      <c r="AU457" s="60" t="s">
        <v>93</v>
      </c>
      <c r="AV457" s="13" t="s">
        <v>93</v>
      </c>
      <c r="AW457" s="13" t="s">
        <v>38</v>
      </c>
      <c r="AX457" s="13" t="s">
        <v>83</v>
      </c>
      <c r="AY457" s="60" t="s">
        <v>216</v>
      </c>
    </row>
    <row r="458" spans="1:51" s="13" customFormat="1" ht="12">
      <c r="A458" s="140"/>
      <c r="B458" s="141"/>
      <c r="C458" s="140"/>
      <c r="D458" s="137" t="s">
        <v>225</v>
      </c>
      <c r="E458" s="142" t="s">
        <v>1</v>
      </c>
      <c r="F458" s="143" t="s">
        <v>2972</v>
      </c>
      <c r="G458" s="140"/>
      <c r="H458" s="144">
        <v>1</v>
      </c>
      <c r="I458" s="61"/>
      <c r="J458" s="140"/>
      <c r="K458" s="140"/>
      <c r="L458" s="194"/>
      <c r="M458" s="274"/>
      <c r="N458" s="274"/>
      <c r="O458" s="274"/>
      <c r="P458" s="274"/>
      <c r="Q458" s="274"/>
      <c r="R458" s="274"/>
      <c r="S458" s="274"/>
      <c r="T458" s="274"/>
      <c r="U458" s="274"/>
      <c r="V458" s="274"/>
      <c r="W458" s="275"/>
      <c r="AT458" s="60" t="s">
        <v>225</v>
      </c>
      <c r="AU458" s="60" t="s">
        <v>93</v>
      </c>
      <c r="AV458" s="13" t="s">
        <v>93</v>
      </c>
      <c r="AW458" s="13" t="s">
        <v>38</v>
      </c>
      <c r="AX458" s="13" t="s">
        <v>83</v>
      </c>
      <c r="AY458" s="60" t="s">
        <v>216</v>
      </c>
    </row>
    <row r="459" spans="1:51" s="13" customFormat="1" ht="12">
      <c r="A459" s="140"/>
      <c r="B459" s="141"/>
      <c r="C459" s="140"/>
      <c r="D459" s="137" t="s">
        <v>225</v>
      </c>
      <c r="E459" s="142" t="s">
        <v>1</v>
      </c>
      <c r="F459" s="143" t="s">
        <v>2951</v>
      </c>
      <c r="G459" s="140"/>
      <c r="H459" s="144">
        <v>1</v>
      </c>
      <c r="I459" s="61"/>
      <c r="J459" s="140"/>
      <c r="K459" s="140"/>
      <c r="L459" s="194"/>
      <c r="M459" s="274"/>
      <c r="N459" s="274"/>
      <c r="O459" s="274"/>
      <c r="P459" s="274"/>
      <c r="Q459" s="274"/>
      <c r="R459" s="274"/>
      <c r="S459" s="274"/>
      <c r="T459" s="274"/>
      <c r="U459" s="274"/>
      <c r="V459" s="274"/>
      <c r="W459" s="275"/>
      <c r="AT459" s="60" t="s">
        <v>225</v>
      </c>
      <c r="AU459" s="60" t="s">
        <v>93</v>
      </c>
      <c r="AV459" s="13" t="s">
        <v>93</v>
      </c>
      <c r="AW459" s="13" t="s">
        <v>38</v>
      </c>
      <c r="AX459" s="13" t="s">
        <v>83</v>
      </c>
      <c r="AY459" s="60" t="s">
        <v>216</v>
      </c>
    </row>
    <row r="460" spans="1:51" s="13" customFormat="1" ht="12">
      <c r="A460" s="140"/>
      <c r="B460" s="141"/>
      <c r="C460" s="140"/>
      <c r="D460" s="137" t="s">
        <v>225</v>
      </c>
      <c r="E460" s="142" t="s">
        <v>1</v>
      </c>
      <c r="F460" s="143" t="s">
        <v>2973</v>
      </c>
      <c r="G460" s="140"/>
      <c r="H460" s="144">
        <v>1</v>
      </c>
      <c r="I460" s="61"/>
      <c r="J460" s="140"/>
      <c r="K460" s="140"/>
      <c r="L460" s="194"/>
      <c r="M460" s="274"/>
      <c r="N460" s="274"/>
      <c r="O460" s="274"/>
      <c r="P460" s="274"/>
      <c r="Q460" s="274"/>
      <c r="R460" s="274"/>
      <c r="S460" s="274"/>
      <c r="T460" s="274"/>
      <c r="U460" s="274"/>
      <c r="V460" s="274"/>
      <c r="W460" s="275"/>
      <c r="AT460" s="60" t="s">
        <v>225</v>
      </c>
      <c r="AU460" s="60" t="s">
        <v>93</v>
      </c>
      <c r="AV460" s="13" t="s">
        <v>93</v>
      </c>
      <c r="AW460" s="13" t="s">
        <v>38</v>
      </c>
      <c r="AX460" s="13" t="s">
        <v>83</v>
      </c>
      <c r="AY460" s="60" t="s">
        <v>216</v>
      </c>
    </row>
    <row r="461" spans="1:51" s="13" customFormat="1" ht="12">
      <c r="A461" s="140"/>
      <c r="B461" s="141"/>
      <c r="C461" s="140"/>
      <c r="D461" s="137" t="s">
        <v>225</v>
      </c>
      <c r="E461" s="142" t="s">
        <v>1</v>
      </c>
      <c r="F461" s="143" t="s">
        <v>3186</v>
      </c>
      <c r="G461" s="140"/>
      <c r="H461" s="144">
        <v>1</v>
      </c>
      <c r="I461" s="61"/>
      <c r="J461" s="140"/>
      <c r="K461" s="140"/>
      <c r="L461" s="194"/>
      <c r="M461" s="274"/>
      <c r="N461" s="274"/>
      <c r="O461" s="274"/>
      <c r="P461" s="274"/>
      <c r="Q461" s="274"/>
      <c r="R461" s="274"/>
      <c r="S461" s="274"/>
      <c r="T461" s="274"/>
      <c r="U461" s="274"/>
      <c r="V461" s="274"/>
      <c r="W461" s="275"/>
      <c r="AT461" s="60" t="s">
        <v>225</v>
      </c>
      <c r="AU461" s="60" t="s">
        <v>93</v>
      </c>
      <c r="AV461" s="13" t="s">
        <v>93</v>
      </c>
      <c r="AW461" s="13" t="s">
        <v>38</v>
      </c>
      <c r="AX461" s="13" t="s">
        <v>83</v>
      </c>
      <c r="AY461" s="60" t="s">
        <v>216</v>
      </c>
    </row>
    <row r="462" spans="1:51" s="13" customFormat="1" ht="12">
      <c r="A462" s="140"/>
      <c r="B462" s="141"/>
      <c r="C462" s="140"/>
      <c r="D462" s="137" t="s">
        <v>225</v>
      </c>
      <c r="E462" s="142" t="s">
        <v>1</v>
      </c>
      <c r="F462" s="143" t="s">
        <v>2975</v>
      </c>
      <c r="G462" s="140"/>
      <c r="H462" s="144">
        <v>1</v>
      </c>
      <c r="I462" s="61"/>
      <c r="J462" s="140"/>
      <c r="K462" s="140"/>
      <c r="L462" s="194"/>
      <c r="M462" s="274"/>
      <c r="N462" s="274"/>
      <c r="O462" s="274"/>
      <c r="P462" s="274"/>
      <c r="Q462" s="274"/>
      <c r="R462" s="274"/>
      <c r="S462" s="274"/>
      <c r="T462" s="274"/>
      <c r="U462" s="274"/>
      <c r="V462" s="274"/>
      <c r="W462" s="275"/>
      <c r="AT462" s="60" t="s">
        <v>225</v>
      </c>
      <c r="AU462" s="60" t="s">
        <v>93</v>
      </c>
      <c r="AV462" s="13" t="s">
        <v>93</v>
      </c>
      <c r="AW462" s="13" t="s">
        <v>38</v>
      </c>
      <c r="AX462" s="13" t="s">
        <v>83</v>
      </c>
      <c r="AY462" s="60" t="s">
        <v>216</v>
      </c>
    </row>
    <row r="463" spans="1:51" s="14" customFormat="1" ht="12">
      <c r="A463" s="145"/>
      <c r="B463" s="146"/>
      <c r="C463" s="145"/>
      <c r="D463" s="137" t="s">
        <v>225</v>
      </c>
      <c r="E463" s="147" t="s">
        <v>1</v>
      </c>
      <c r="F463" s="148" t="s">
        <v>229</v>
      </c>
      <c r="G463" s="145"/>
      <c r="H463" s="149">
        <v>34</v>
      </c>
      <c r="I463" s="63"/>
      <c r="J463" s="145"/>
      <c r="K463" s="145"/>
      <c r="L463" s="200"/>
      <c r="M463" s="276"/>
      <c r="N463" s="276"/>
      <c r="O463" s="276"/>
      <c r="P463" s="276"/>
      <c r="Q463" s="276"/>
      <c r="R463" s="276"/>
      <c r="S463" s="276"/>
      <c r="T463" s="276"/>
      <c r="U463" s="276"/>
      <c r="V463" s="276"/>
      <c r="W463" s="277"/>
      <c r="AT463" s="62" t="s">
        <v>225</v>
      </c>
      <c r="AU463" s="62" t="s">
        <v>93</v>
      </c>
      <c r="AV463" s="14" t="s">
        <v>223</v>
      </c>
      <c r="AW463" s="14" t="s">
        <v>38</v>
      </c>
      <c r="AX463" s="14" t="s">
        <v>91</v>
      </c>
      <c r="AY463" s="62" t="s">
        <v>216</v>
      </c>
    </row>
    <row r="464" spans="1:65" s="2" customFormat="1" ht="21.75" customHeight="1">
      <c r="A464" s="83"/>
      <c r="B464" s="84"/>
      <c r="C464" s="130" t="s">
        <v>362</v>
      </c>
      <c r="D464" s="130" t="s">
        <v>218</v>
      </c>
      <c r="E464" s="131" t="s">
        <v>3187</v>
      </c>
      <c r="F464" s="132" t="s">
        <v>3188</v>
      </c>
      <c r="G464" s="133" t="s">
        <v>323</v>
      </c>
      <c r="H464" s="134">
        <v>12</v>
      </c>
      <c r="I464" s="57"/>
      <c r="J464" s="187">
        <f>ROUND(I464*H464,2)</f>
        <v>0</v>
      </c>
      <c r="K464" s="132" t="s">
        <v>222</v>
      </c>
      <c r="L464" s="188">
        <f>J464</f>
        <v>0</v>
      </c>
      <c r="M464" s="272" t="s">
        <v>1</v>
      </c>
      <c r="N464" s="272" t="s">
        <v>48</v>
      </c>
      <c r="O464" s="272"/>
      <c r="P464" s="272">
        <f>O464*H464</f>
        <v>0</v>
      </c>
      <c r="Q464" s="272">
        <v>0.00168</v>
      </c>
      <c r="R464" s="272">
        <f>Q464*H464</f>
        <v>0.02016</v>
      </c>
      <c r="S464" s="272">
        <v>0</v>
      </c>
      <c r="T464" s="272">
        <f>S464*H464</f>
        <v>0</v>
      </c>
      <c r="U464" s="272"/>
      <c r="V464" s="272"/>
      <c r="W464" s="273"/>
      <c r="X464" s="26"/>
      <c r="Y464" s="26"/>
      <c r="Z464" s="26"/>
      <c r="AA464" s="26"/>
      <c r="AB464" s="26"/>
      <c r="AC464" s="26"/>
      <c r="AD464" s="26"/>
      <c r="AE464" s="26"/>
      <c r="AR464" s="58" t="s">
        <v>312</v>
      </c>
      <c r="AT464" s="58" t="s">
        <v>218</v>
      </c>
      <c r="AU464" s="58" t="s">
        <v>93</v>
      </c>
      <c r="AY464" s="18" t="s">
        <v>216</v>
      </c>
      <c r="BE464" s="59">
        <f>IF(N464="základní",J464,0)</f>
        <v>0</v>
      </c>
      <c r="BF464" s="59">
        <f>IF(N464="snížená",J464,0)</f>
        <v>0</v>
      </c>
      <c r="BG464" s="59">
        <f>IF(N464="zákl. přenesená",J464,0)</f>
        <v>0</v>
      </c>
      <c r="BH464" s="59">
        <f>IF(N464="sníž. přenesená",J464,0)</f>
        <v>0</v>
      </c>
      <c r="BI464" s="59">
        <f>IF(N464="nulová",J464,0)</f>
        <v>0</v>
      </c>
      <c r="BJ464" s="18" t="s">
        <v>91</v>
      </c>
      <c r="BK464" s="59">
        <f>ROUND(I464*H464,2)</f>
        <v>0</v>
      </c>
      <c r="BL464" s="18" t="s">
        <v>312</v>
      </c>
      <c r="BM464" s="58" t="s">
        <v>3189</v>
      </c>
    </row>
    <row r="465" spans="1:51" s="15" customFormat="1" ht="12">
      <c r="A465" s="135"/>
      <c r="B465" s="136"/>
      <c r="C465" s="135"/>
      <c r="D465" s="137" t="s">
        <v>225</v>
      </c>
      <c r="E465" s="138" t="s">
        <v>1</v>
      </c>
      <c r="F465" s="139" t="s">
        <v>3072</v>
      </c>
      <c r="G465" s="135"/>
      <c r="H465" s="138" t="s">
        <v>1</v>
      </c>
      <c r="I465" s="65"/>
      <c r="J465" s="135"/>
      <c r="K465" s="135"/>
      <c r="L465" s="191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9"/>
      <c r="AT465" s="64" t="s">
        <v>225</v>
      </c>
      <c r="AU465" s="64" t="s">
        <v>93</v>
      </c>
      <c r="AV465" s="15" t="s">
        <v>91</v>
      </c>
      <c r="AW465" s="15" t="s">
        <v>38</v>
      </c>
      <c r="AX465" s="15" t="s">
        <v>83</v>
      </c>
      <c r="AY465" s="64" t="s">
        <v>216</v>
      </c>
    </row>
    <row r="466" spans="1:51" s="13" customFormat="1" ht="12">
      <c r="A466" s="140"/>
      <c r="B466" s="141"/>
      <c r="C466" s="140"/>
      <c r="D466" s="137" t="s">
        <v>225</v>
      </c>
      <c r="E466" s="142" t="s">
        <v>1</v>
      </c>
      <c r="F466" s="143" t="s">
        <v>3190</v>
      </c>
      <c r="G466" s="140"/>
      <c r="H466" s="144">
        <v>2</v>
      </c>
      <c r="I466" s="61"/>
      <c r="J466" s="140"/>
      <c r="K466" s="140"/>
      <c r="L466" s="194"/>
      <c r="M466" s="274"/>
      <c r="N466" s="274"/>
      <c r="O466" s="274"/>
      <c r="P466" s="274"/>
      <c r="Q466" s="274"/>
      <c r="R466" s="274"/>
      <c r="S466" s="274"/>
      <c r="T466" s="274"/>
      <c r="U466" s="274"/>
      <c r="V466" s="274"/>
      <c r="W466" s="275"/>
      <c r="AT466" s="60" t="s">
        <v>225</v>
      </c>
      <c r="AU466" s="60" t="s">
        <v>93</v>
      </c>
      <c r="AV466" s="13" t="s">
        <v>93</v>
      </c>
      <c r="AW466" s="13" t="s">
        <v>38</v>
      </c>
      <c r="AX466" s="13" t="s">
        <v>83</v>
      </c>
      <c r="AY466" s="60" t="s">
        <v>216</v>
      </c>
    </row>
    <row r="467" spans="1:51" s="13" customFormat="1" ht="12">
      <c r="A467" s="140"/>
      <c r="B467" s="141"/>
      <c r="C467" s="140"/>
      <c r="D467" s="137" t="s">
        <v>225</v>
      </c>
      <c r="E467" s="142" t="s">
        <v>1</v>
      </c>
      <c r="F467" s="143" t="s">
        <v>3191</v>
      </c>
      <c r="G467" s="140"/>
      <c r="H467" s="144">
        <v>2</v>
      </c>
      <c r="I467" s="61"/>
      <c r="J467" s="140"/>
      <c r="K467" s="140"/>
      <c r="L467" s="194"/>
      <c r="M467" s="274"/>
      <c r="N467" s="274"/>
      <c r="O467" s="274"/>
      <c r="P467" s="274"/>
      <c r="Q467" s="274"/>
      <c r="R467" s="274"/>
      <c r="S467" s="274"/>
      <c r="T467" s="274"/>
      <c r="U467" s="274"/>
      <c r="V467" s="274"/>
      <c r="W467" s="275"/>
      <c r="AT467" s="60" t="s">
        <v>225</v>
      </c>
      <c r="AU467" s="60" t="s">
        <v>93</v>
      </c>
      <c r="AV467" s="13" t="s">
        <v>93</v>
      </c>
      <c r="AW467" s="13" t="s">
        <v>38</v>
      </c>
      <c r="AX467" s="13" t="s">
        <v>83</v>
      </c>
      <c r="AY467" s="60" t="s">
        <v>216</v>
      </c>
    </row>
    <row r="468" spans="1:51" s="13" customFormat="1" ht="12">
      <c r="A468" s="140"/>
      <c r="B468" s="141"/>
      <c r="C468" s="140"/>
      <c r="D468" s="137" t="s">
        <v>225</v>
      </c>
      <c r="E468" s="142" t="s">
        <v>1</v>
      </c>
      <c r="F468" s="143" t="s">
        <v>3192</v>
      </c>
      <c r="G468" s="140"/>
      <c r="H468" s="144">
        <v>2</v>
      </c>
      <c r="I468" s="61"/>
      <c r="J468" s="140"/>
      <c r="K468" s="140"/>
      <c r="L468" s="194"/>
      <c r="M468" s="274"/>
      <c r="N468" s="274"/>
      <c r="O468" s="274"/>
      <c r="P468" s="274"/>
      <c r="Q468" s="274"/>
      <c r="R468" s="274"/>
      <c r="S468" s="274"/>
      <c r="T468" s="274"/>
      <c r="U468" s="274"/>
      <c r="V468" s="274"/>
      <c r="W468" s="275"/>
      <c r="AT468" s="60" t="s">
        <v>225</v>
      </c>
      <c r="AU468" s="60" t="s">
        <v>93</v>
      </c>
      <c r="AV468" s="13" t="s">
        <v>93</v>
      </c>
      <c r="AW468" s="13" t="s">
        <v>38</v>
      </c>
      <c r="AX468" s="13" t="s">
        <v>83</v>
      </c>
      <c r="AY468" s="60" t="s">
        <v>216</v>
      </c>
    </row>
    <row r="469" spans="1:51" s="13" customFormat="1" ht="12">
      <c r="A469" s="140"/>
      <c r="B469" s="141"/>
      <c r="C469" s="140"/>
      <c r="D469" s="137" t="s">
        <v>225</v>
      </c>
      <c r="E469" s="142" t="s">
        <v>1</v>
      </c>
      <c r="F469" s="143" t="s">
        <v>3193</v>
      </c>
      <c r="G469" s="140"/>
      <c r="H469" s="144">
        <v>2</v>
      </c>
      <c r="I469" s="61"/>
      <c r="J469" s="140"/>
      <c r="K469" s="140"/>
      <c r="L469" s="194"/>
      <c r="M469" s="274"/>
      <c r="N469" s="274"/>
      <c r="O469" s="274"/>
      <c r="P469" s="274"/>
      <c r="Q469" s="274"/>
      <c r="R469" s="274"/>
      <c r="S469" s="274"/>
      <c r="T469" s="274"/>
      <c r="U469" s="274"/>
      <c r="V469" s="274"/>
      <c r="W469" s="275"/>
      <c r="AT469" s="60" t="s">
        <v>225</v>
      </c>
      <c r="AU469" s="60" t="s">
        <v>93</v>
      </c>
      <c r="AV469" s="13" t="s">
        <v>93</v>
      </c>
      <c r="AW469" s="13" t="s">
        <v>38</v>
      </c>
      <c r="AX469" s="13" t="s">
        <v>83</v>
      </c>
      <c r="AY469" s="60" t="s">
        <v>216</v>
      </c>
    </row>
    <row r="470" spans="1:51" s="13" customFormat="1" ht="12">
      <c r="A470" s="140"/>
      <c r="B470" s="141"/>
      <c r="C470" s="140"/>
      <c r="D470" s="137" t="s">
        <v>225</v>
      </c>
      <c r="E470" s="142" t="s">
        <v>1</v>
      </c>
      <c r="F470" s="143" t="s">
        <v>3194</v>
      </c>
      <c r="G470" s="140"/>
      <c r="H470" s="144">
        <v>2</v>
      </c>
      <c r="I470" s="61"/>
      <c r="J470" s="140"/>
      <c r="K470" s="140"/>
      <c r="L470" s="194"/>
      <c r="M470" s="274"/>
      <c r="N470" s="274"/>
      <c r="O470" s="274"/>
      <c r="P470" s="274"/>
      <c r="Q470" s="274"/>
      <c r="R470" s="274"/>
      <c r="S470" s="274"/>
      <c r="T470" s="274"/>
      <c r="U470" s="274"/>
      <c r="V470" s="274"/>
      <c r="W470" s="275"/>
      <c r="AT470" s="60" t="s">
        <v>225</v>
      </c>
      <c r="AU470" s="60" t="s">
        <v>93</v>
      </c>
      <c r="AV470" s="13" t="s">
        <v>93</v>
      </c>
      <c r="AW470" s="13" t="s">
        <v>38</v>
      </c>
      <c r="AX470" s="13" t="s">
        <v>83</v>
      </c>
      <c r="AY470" s="60" t="s">
        <v>216</v>
      </c>
    </row>
    <row r="471" spans="1:51" s="13" customFormat="1" ht="12">
      <c r="A471" s="140"/>
      <c r="B471" s="141"/>
      <c r="C471" s="140"/>
      <c r="D471" s="137" t="s">
        <v>225</v>
      </c>
      <c r="E471" s="142" t="s">
        <v>1</v>
      </c>
      <c r="F471" s="143" t="s">
        <v>3195</v>
      </c>
      <c r="G471" s="140"/>
      <c r="H471" s="144">
        <v>2</v>
      </c>
      <c r="I471" s="61"/>
      <c r="J471" s="140"/>
      <c r="K471" s="140"/>
      <c r="L471" s="194"/>
      <c r="M471" s="274"/>
      <c r="N471" s="274"/>
      <c r="O471" s="274"/>
      <c r="P471" s="274"/>
      <c r="Q471" s="274"/>
      <c r="R471" s="274"/>
      <c r="S471" s="274"/>
      <c r="T471" s="274"/>
      <c r="U471" s="274"/>
      <c r="V471" s="274"/>
      <c r="W471" s="275"/>
      <c r="AT471" s="60" t="s">
        <v>225</v>
      </c>
      <c r="AU471" s="60" t="s">
        <v>93</v>
      </c>
      <c r="AV471" s="13" t="s">
        <v>93</v>
      </c>
      <c r="AW471" s="13" t="s">
        <v>38</v>
      </c>
      <c r="AX471" s="13" t="s">
        <v>83</v>
      </c>
      <c r="AY471" s="60" t="s">
        <v>216</v>
      </c>
    </row>
    <row r="472" spans="1:51" s="14" customFormat="1" ht="12">
      <c r="A472" s="145"/>
      <c r="B472" s="146"/>
      <c r="C472" s="145"/>
      <c r="D472" s="137" t="s">
        <v>225</v>
      </c>
      <c r="E472" s="147" t="s">
        <v>1</v>
      </c>
      <c r="F472" s="148" t="s">
        <v>229</v>
      </c>
      <c r="G472" s="145"/>
      <c r="H472" s="149">
        <v>12</v>
      </c>
      <c r="I472" s="63"/>
      <c r="J472" s="145"/>
      <c r="K472" s="145"/>
      <c r="L472" s="200"/>
      <c r="M472" s="276"/>
      <c r="N472" s="276"/>
      <c r="O472" s="276"/>
      <c r="P472" s="276"/>
      <c r="Q472" s="276"/>
      <c r="R472" s="276"/>
      <c r="S472" s="276"/>
      <c r="T472" s="276"/>
      <c r="U472" s="276"/>
      <c r="V472" s="276"/>
      <c r="W472" s="277"/>
      <c r="AT472" s="62" t="s">
        <v>225</v>
      </c>
      <c r="AU472" s="62" t="s">
        <v>93</v>
      </c>
      <c r="AV472" s="14" t="s">
        <v>223</v>
      </c>
      <c r="AW472" s="14" t="s">
        <v>38</v>
      </c>
      <c r="AX472" s="14" t="s">
        <v>91</v>
      </c>
      <c r="AY472" s="62" t="s">
        <v>216</v>
      </c>
    </row>
    <row r="473" spans="1:65" s="2" customFormat="1" ht="24.2" customHeight="1">
      <c r="A473" s="83"/>
      <c r="B473" s="84"/>
      <c r="C473" s="130" t="s">
        <v>367</v>
      </c>
      <c r="D473" s="130" t="s">
        <v>218</v>
      </c>
      <c r="E473" s="131" t="s">
        <v>3196</v>
      </c>
      <c r="F473" s="132" t="s">
        <v>3197</v>
      </c>
      <c r="G473" s="133" t="s">
        <v>3198</v>
      </c>
      <c r="H473" s="134">
        <v>6</v>
      </c>
      <c r="I473" s="57"/>
      <c r="J473" s="187">
        <f>ROUND(I473*H473,2)</f>
        <v>0</v>
      </c>
      <c r="K473" s="132" t="s">
        <v>1</v>
      </c>
      <c r="L473" s="188">
        <f>J473</f>
        <v>0</v>
      </c>
      <c r="M473" s="272" t="s">
        <v>1</v>
      </c>
      <c r="N473" s="272" t="s">
        <v>48</v>
      </c>
      <c r="O473" s="272"/>
      <c r="P473" s="272">
        <f>O473*H473</f>
        <v>0</v>
      </c>
      <c r="Q473" s="272">
        <v>0.01188</v>
      </c>
      <c r="R473" s="272">
        <f>Q473*H473</f>
        <v>0.07128</v>
      </c>
      <c r="S473" s="272">
        <v>0</v>
      </c>
      <c r="T473" s="272">
        <f>S473*H473</f>
        <v>0</v>
      </c>
      <c r="U473" s="272"/>
      <c r="V473" s="272"/>
      <c r="W473" s="273"/>
      <c r="X473" s="26"/>
      <c r="Y473" s="26"/>
      <c r="Z473" s="26"/>
      <c r="AA473" s="26"/>
      <c r="AB473" s="26"/>
      <c r="AC473" s="26"/>
      <c r="AD473" s="26"/>
      <c r="AE473" s="26"/>
      <c r="AR473" s="58" t="s">
        <v>312</v>
      </c>
      <c r="AT473" s="58" t="s">
        <v>218</v>
      </c>
      <c r="AU473" s="58" t="s">
        <v>93</v>
      </c>
      <c r="AY473" s="18" t="s">
        <v>216</v>
      </c>
      <c r="BE473" s="59">
        <f>IF(N473="základní",J473,0)</f>
        <v>0</v>
      </c>
      <c r="BF473" s="59">
        <f>IF(N473="snížená",J473,0)</f>
        <v>0</v>
      </c>
      <c r="BG473" s="59">
        <f>IF(N473="zákl. přenesená",J473,0)</f>
        <v>0</v>
      </c>
      <c r="BH473" s="59">
        <f>IF(N473="sníž. přenesená",J473,0)</f>
        <v>0</v>
      </c>
      <c r="BI473" s="59">
        <f>IF(N473="nulová",J473,0)</f>
        <v>0</v>
      </c>
      <c r="BJ473" s="18" t="s">
        <v>91</v>
      </c>
      <c r="BK473" s="59">
        <f>ROUND(I473*H473,2)</f>
        <v>0</v>
      </c>
      <c r="BL473" s="18" t="s">
        <v>312</v>
      </c>
      <c r="BM473" s="58" t="s">
        <v>3199</v>
      </c>
    </row>
    <row r="474" spans="1:51" s="15" customFormat="1" ht="12">
      <c r="A474" s="135"/>
      <c r="B474" s="136"/>
      <c r="C474" s="135"/>
      <c r="D474" s="137" t="s">
        <v>225</v>
      </c>
      <c r="E474" s="138" t="s">
        <v>1</v>
      </c>
      <c r="F474" s="139" t="s">
        <v>3072</v>
      </c>
      <c r="G474" s="135"/>
      <c r="H474" s="138" t="s">
        <v>1</v>
      </c>
      <c r="I474" s="65"/>
      <c r="J474" s="135"/>
      <c r="K474" s="135"/>
      <c r="L474" s="191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9"/>
      <c r="AT474" s="64" t="s">
        <v>225</v>
      </c>
      <c r="AU474" s="64" t="s">
        <v>93</v>
      </c>
      <c r="AV474" s="15" t="s">
        <v>91</v>
      </c>
      <c r="AW474" s="15" t="s">
        <v>38</v>
      </c>
      <c r="AX474" s="15" t="s">
        <v>83</v>
      </c>
      <c r="AY474" s="64" t="s">
        <v>216</v>
      </c>
    </row>
    <row r="475" spans="1:51" s="13" customFormat="1" ht="12">
      <c r="A475" s="140"/>
      <c r="B475" s="141"/>
      <c r="C475" s="140"/>
      <c r="D475" s="137" t="s">
        <v>225</v>
      </c>
      <c r="E475" s="142" t="s">
        <v>1</v>
      </c>
      <c r="F475" s="143" t="s">
        <v>3082</v>
      </c>
      <c r="G475" s="140"/>
      <c r="H475" s="144">
        <v>1</v>
      </c>
      <c r="I475" s="61"/>
      <c r="J475" s="140"/>
      <c r="K475" s="140"/>
      <c r="L475" s="194"/>
      <c r="M475" s="274"/>
      <c r="N475" s="274"/>
      <c r="O475" s="274"/>
      <c r="P475" s="274"/>
      <c r="Q475" s="274"/>
      <c r="R475" s="274"/>
      <c r="S475" s="274"/>
      <c r="T475" s="274"/>
      <c r="U475" s="274"/>
      <c r="V475" s="274"/>
      <c r="W475" s="275"/>
      <c r="AT475" s="60" t="s">
        <v>225</v>
      </c>
      <c r="AU475" s="60" t="s">
        <v>93</v>
      </c>
      <c r="AV475" s="13" t="s">
        <v>93</v>
      </c>
      <c r="AW475" s="13" t="s">
        <v>38</v>
      </c>
      <c r="AX475" s="13" t="s">
        <v>83</v>
      </c>
      <c r="AY475" s="60" t="s">
        <v>216</v>
      </c>
    </row>
    <row r="476" spans="1:51" s="13" customFormat="1" ht="12">
      <c r="A476" s="140"/>
      <c r="B476" s="141"/>
      <c r="C476" s="140"/>
      <c r="D476" s="137" t="s">
        <v>225</v>
      </c>
      <c r="E476" s="142" t="s">
        <v>1</v>
      </c>
      <c r="F476" s="143" t="s">
        <v>3083</v>
      </c>
      <c r="G476" s="140"/>
      <c r="H476" s="144">
        <v>1</v>
      </c>
      <c r="I476" s="61"/>
      <c r="J476" s="140"/>
      <c r="K476" s="140"/>
      <c r="L476" s="194"/>
      <c r="M476" s="274"/>
      <c r="N476" s="274"/>
      <c r="O476" s="274"/>
      <c r="P476" s="274"/>
      <c r="Q476" s="274"/>
      <c r="R476" s="274"/>
      <c r="S476" s="274"/>
      <c r="T476" s="274"/>
      <c r="U476" s="274"/>
      <c r="V476" s="274"/>
      <c r="W476" s="275"/>
      <c r="AT476" s="60" t="s">
        <v>225</v>
      </c>
      <c r="AU476" s="60" t="s">
        <v>93</v>
      </c>
      <c r="AV476" s="13" t="s">
        <v>93</v>
      </c>
      <c r="AW476" s="13" t="s">
        <v>38</v>
      </c>
      <c r="AX476" s="13" t="s">
        <v>83</v>
      </c>
      <c r="AY476" s="60" t="s">
        <v>216</v>
      </c>
    </row>
    <row r="477" spans="1:51" s="13" customFormat="1" ht="12">
      <c r="A477" s="140"/>
      <c r="B477" s="141"/>
      <c r="C477" s="140"/>
      <c r="D477" s="137" t="s">
        <v>225</v>
      </c>
      <c r="E477" s="142" t="s">
        <v>1</v>
      </c>
      <c r="F477" s="143" t="s">
        <v>3084</v>
      </c>
      <c r="G477" s="140"/>
      <c r="H477" s="144">
        <v>1</v>
      </c>
      <c r="I477" s="61"/>
      <c r="J477" s="140"/>
      <c r="K477" s="140"/>
      <c r="L477" s="194"/>
      <c r="M477" s="274"/>
      <c r="N477" s="274"/>
      <c r="O477" s="274"/>
      <c r="P477" s="274"/>
      <c r="Q477" s="274"/>
      <c r="R477" s="274"/>
      <c r="S477" s="274"/>
      <c r="T477" s="274"/>
      <c r="U477" s="274"/>
      <c r="V477" s="274"/>
      <c r="W477" s="275"/>
      <c r="AT477" s="60" t="s">
        <v>225</v>
      </c>
      <c r="AU477" s="60" t="s">
        <v>93</v>
      </c>
      <c r="AV477" s="13" t="s">
        <v>93</v>
      </c>
      <c r="AW477" s="13" t="s">
        <v>38</v>
      </c>
      <c r="AX477" s="13" t="s">
        <v>83</v>
      </c>
      <c r="AY477" s="60" t="s">
        <v>216</v>
      </c>
    </row>
    <row r="478" spans="1:51" s="13" customFormat="1" ht="12">
      <c r="A478" s="140"/>
      <c r="B478" s="141"/>
      <c r="C478" s="140"/>
      <c r="D478" s="137" t="s">
        <v>225</v>
      </c>
      <c r="E478" s="142" t="s">
        <v>1</v>
      </c>
      <c r="F478" s="143" t="s">
        <v>3085</v>
      </c>
      <c r="G478" s="140"/>
      <c r="H478" s="144">
        <v>1</v>
      </c>
      <c r="I478" s="61"/>
      <c r="J478" s="140"/>
      <c r="K478" s="140"/>
      <c r="L478" s="194"/>
      <c r="M478" s="274"/>
      <c r="N478" s="274"/>
      <c r="O478" s="274"/>
      <c r="P478" s="274"/>
      <c r="Q478" s="274"/>
      <c r="R478" s="274"/>
      <c r="S478" s="274"/>
      <c r="T478" s="274"/>
      <c r="U478" s="274"/>
      <c r="V478" s="274"/>
      <c r="W478" s="275"/>
      <c r="AT478" s="60" t="s">
        <v>225</v>
      </c>
      <c r="AU478" s="60" t="s">
        <v>93</v>
      </c>
      <c r="AV478" s="13" t="s">
        <v>93</v>
      </c>
      <c r="AW478" s="13" t="s">
        <v>38</v>
      </c>
      <c r="AX478" s="13" t="s">
        <v>83</v>
      </c>
      <c r="AY478" s="60" t="s">
        <v>216</v>
      </c>
    </row>
    <row r="479" spans="1:51" s="13" customFormat="1" ht="12">
      <c r="A479" s="140"/>
      <c r="B479" s="141"/>
      <c r="C479" s="140"/>
      <c r="D479" s="137" t="s">
        <v>225</v>
      </c>
      <c r="E479" s="142" t="s">
        <v>1</v>
      </c>
      <c r="F479" s="143" t="s">
        <v>3086</v>
      </c>
      <c r="G479" s="140"/>
      <c r="H479" s="144">
        <v>1</v>
      </c>
      <c r="I479" s="61"/>
      <c r="J479" s="140"/>
      <c r="K479" s="140"/>
      <c r="L479" s="194"/>
      <c r="M479" s="274"/>
      <c r="N479" s="274"/>
      <c r="O479" s="274"/>
      <c r="P479" s="274"/>
      <c r="Q479" s="274"/>
      <c r="R479" s="274"/>
      <c r="S479" s="274"/>
      <c r="T479" s="274"/>
      <c r="U479" s="274"/>
      <c r="V479" s="274"/>
      <c r="W479" s="275"/>
      <c r="AT479" s="60" t="s">
        <v>225</v>
      </c>
      <c r="AU479" s="60" t="s">
        <v>93</v>
      </c>
      <c r="AV479" s="13" t="s">
        <v>93</v>
      </c>
      <c r="AW479" s="13" t="s">
        <v>38</v>
      </c>
      <c r="AX479" s="13" t="s">
        <v>83</v>
      </c>
      <c r="AY479" s="60" t="s">
        <v>216</v>
      </c>
    </row>
    <row r="480" spans="1:51" s="13" customFormat="1" ht="12">
      <c r="A480" s="140"/>
      <c r="B480" s="141"/>
      <c r="C480" s="140"/>
      <c r="D480" s="137" t="s">
        <v>225</v>
      </c>
      <c r="E480" s="142" t="s">
        <v>1</v>
      </c>
      <c r="F480" s="143" t="s">
        <v>3087</v>
      </c>
      <c r="G480" s="140"/>
      <c r="H480" s="144">
        <v>1</v>
      </c>
      <c r="I480" s="61"/>
      <c r="J480" s="140"/>
      <c r="K480" s="140"/>
      <c r="L480" s="194"/>
      <c r="M480" s="274"/>
      <c r="N480" s="274"/>
      <c r="O480" s="274"/>
      <c r="P480" s="274"/>
      <c r="Q480" s="274"/>
      <c r="R480" s="274"/>
      <c r="S480" s="274"/>
      <c r="T480" s="274"/>
      <c r="U480" s="274"/>
      <c r="V480" s="274"/>
      <c r="W480" s="275"/>
      <c r="AT480" s="60" t="s">
        <v>225</v>
      </c>
      <c r="AU480" s="60" t="s">
        <v>93</v>
      </c>
      <c r="AV480" s="13" t="s">
        <v>93</v>
      </c>
      <c r="AW480" s="13" t="s">
        <v>38</v>
      </c>
      <c r="AX480" s="13" t="s">
        <v>83</v>
      </c>
      <c r="AY480" s="60" t="s">
        <v>216</v>
      </c>
    </row>
    <row r="481" spans="1:51" s="14" customFormat="1" ht="12">
      <c r="A481" s="145"/>
      <c r="B481" s="146"/>
      <c r="C481" s="145"/>
      <c r="D481" s="137" t="s">
        <v>225</v>
      </c>
      <c r="E481" s="147" t="s">
        <v>1</v>
      </c>
      <c r="F481" s="148" t="s">
        <v>229</v>
      </c>
      <c r="G481" s="145"/>
      <c r="H481" s="149">
        <v>6</v>
      </c>
      <c r="I481" s="63"/>
      <c r="J481" s="145"/>
      <c r="K481" s="145"/>
      <c r="L481" s="200"/>
      <c r="M481" s="276"/>
      <c r="N481" s="276"/>
      <c r="O481" s="276"/>
      <c r="P481" s="276"/>
      <c r="Q481" s="276"/>
      <c r="R481" s="276"/>
      <c r="S481" s="276"/>
      <c r="T481" s="276"/>
      <c r="U481" s="276"/>
      <c r="V481" s="276"/>
      <c r="W481" s="277"/>
      <c r="AT481" s="62" t="s">
        <v>225</v>
      </c>
      <c r="AU481" s="62" t="s">
        <v>93</v>
      </c>
      <c r="AV481" s="14" t="s">
        <v>223</v>
      </c>
      <c r="AW481" s="14" t="s">
        <v>38</v>
      </c>
      <c r="AX481" s="14" t="s">
        <v>91</v>
      </c>
      <c r="AY481" s="62" t="s">
        <v>216</v>
      </c>
    </row>
    <row r="482" spans="1:65" s="2" customFormat="1" ht="24.2" customHeight="1">
      <c r="A482" s="83"/>
      <c r="B482" s="84"/>
      <c r="C482" s="130" t="s">
        <v>377</v>
      </c>
      <c r="D482" s="130" t="s">
        <v>218</v>
      </c>
      <c r="E482" s="131" t="s">
        <v>3200</v>
      </c>
      <c r="F482" s="132" t="s">
        <v>3201</v>
      </c>
      <c r="G482" s="133" t="s">
        <v>315</v>
      </c>
      <c r="H482" s="134">
        <v>48</v>
      </c>
      <c r="I482" s="57"/>
      <c r="J482" s="187">
        <f>ROUND(I482*H482,2)</f>
        <v>0</v>
      </c>
      <c r="K482" s="132" t="s">
        <v>1</v>
      </c>
      <c r="L482" s="188">
        <f>J482</f>
        <v>0</v>
      </c>
      <c r="M482" s="272" t="s">
        <v>1</v>
      </c>
      <c r="N482" s="272" t="s">
        <v>48</v>
      </c>
      <c r="O482" s="272"/>
      <c r="P482" s="272">
        <f>O482*H482</f>
        <v>0</v>
      </c>
      <c r="Q482" s="272">
        <v>0.01188</v>
      </c>
      <c r="R482" s="272">
        <f>Q482*H482</f>
        <v>0.57024</v>
      </c>
      <c r="S482" s="272">
        <v>0</v>
      </c>
      <c r="T482" s="272">
        <f>S482*H482</f>
        <v>0</v>
      </c>
      <c r="U482" s="272"/>
      <c r="V482" s="272"/>
      <c r="W482" s="273"/>
      <c r="X482" s="26"/>
      <c r="Y482" s="26"/>
      <c r="Z482" s="26"/>
      <c r="AA482" s="26"/>
      <c r="AB482" s="26"/>
      <c r="AC482" s="26"/>
      <c r="AD482" s="26"/>
      <c r="AE482" s="26"/>
      <c r="AR482" s="58" t="s">
        <v>312</v>
      </c>
      <c r="AT482" s="58" t="s">
        <v>218</v>
      </c>
      <c r="AU482" s="58" t="s">
        <v>93</v>
      </c>
      <c r="AY482" s="18" t="s">
        <v>216</v>
      </c>
      <c r="BE482" s="59">
        <f>IF(N482="základní",J482,0)</f>
        <v>0</v>
      </c>
      <c r="BF482" s="59">
        <f>IF(N482="snížená",J482,0)</f>
        <v>0</v>
      </c>
      <c r="BG482" s="59">
        <f>IF(N482="zákl. přenesená",J482,0)</f>
        <v>0</v>
      </c>
      <c r="BH482" s="59">
        <f>IF(N482="sníž. přenesená",J482,0)</f>
        <v>0</v>
      </c>
      <c r="BI482" s="59">
        <f>IF(N482="nulová",J482,0)</f>
        <v>0</v>
      </c>
      <c r="BJ482" s="18" t="s">
        <v>91</v>
      </c>
      <c r="BK482" s="59">
        <f>ROUND(I482*H482,2)</f>
        <v>0</v>
      </c>
      <c r="BL482" s="18" t="s">
        <v>312</v>
      </c>
      <c r="BM482" s="58" t="s">
        <v>3202</v>
      </c>
    </row>
    <row r="483" spans="1:51" s="15" customFormat="1" ht="12">
      <c r="A483" s="135"/>
      <c r="B483" s="136"/>
      <c r="C483" s="135"/>
      <c r="D483" s="137" t="s">
        <v>225</v>
      </c>
      <c r="E483" s="138" t="s">
        <v>1</v>
      </c>
      <c r="F483" s="139" t="s">
        <v>3072</v>
      </c>
      <c r="G483" s="135"/>
      <c r="H483" s="138" t="s">
        <v>1</v>
      </c>
      <c r="I483" s="65"/>
      <c r="J483" s="135"/>
      <c r="K483" s="135"/>
      <c r="L483" s="191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9"/>
      <c r="AT483" s="64" t="s">
        <v>225</v>
      </c>
      <c r="AU483" s="64" t="s">
        <v>93</v>
      </c>
      <c r="AV483" s="15" t="s">
        <v>91</v>
      </c>
      <c r="AW483" s="15" t="s">
        <v>38</v>
      </c>
      <c r="AX483" s="15" t="s">
        <v>83</v>
      </c>
      <c r="AY483" s="64" t="s">
        <v>216</v>
      </c>
    </row>
    <row r="484" spans="1:51" s="13" customFormat="1" ht="12">
      <c r="A484" s="140"/>
      <c r="B484" s="141"/>
      <c r="C484" s="140"/>
      <c r="D484" s="137" t="s">
        <v>225</v>
      </c>
      <c r="E484" s="142" t="s">
        <v>1</v>
      </c>
      <c r="F484" s="143" t="s">
        <v>3203</v>
      </c>
      <c r="G484" s="140"/>
      <c r="H484" s="144">
        <v>8</v>
      </c>
      <c r="I484" s="61"/>
      <c r="J484" s="140"/>
      <c r="K484" s="140"/>
      <c r="L484" s="194"/>
      <c r="M484" s="274"/>
      <c r="N484" s="274"/>
      <c r="O484" s="274"/>
      <c r="P484" s="274"/>
      <c r="Q484" s="274"/>
      <c r="R484" s="274"/>
      <c r="S484" s="274"/>
      <c r="T484" s="274"/>
      <c r="U484" s="274"/>
      <c r="V484" s="274"/>
      <c r="W484" s="275"/>
      <c r="AT484" s="60" t="s">
        <v>225</v>
      </c>
      <c r="AU484" s="60" t="s">
        <v>93</v>
      </c>
      <c r="AV484" s="13" t="s">
        <v>93</v>
      </c>
      <c r="AW484" s="13" t="s">
        <v>38</v>
      </c>
      <c r="AX484" s="13" t="s">
        <v>83</v>
      </c>
      <c r="AY484" s="60" t="s">
        <v>216</v>
      </c>
    </row>
    <row r="485" spans="1:51" s="13" customFormat="1" ht="12">
      <c r="A485" s="140"/>
      <c r="B485" s="141"/>
      <c r="C485" s="140"/>
      <c r="D485" s="137" t="s">
        <v>225</v>
      </c>
      <c r="E485" s="142" t="s">
        <v>1</v>
      </c>
      <c r="F485" s="143" t="s">
        <v>3204</v>
      </c>
      <c r="G485" s="140"/>
      <c r="H485" s="144">
        <v>8</v>
      </c>
      <c r="I485" s="61"/>
      <c r="J485" s="140"/>
      <c r="K485" s="140"/>
      <c r="L485" s="194"/>
      <c r="M485" s="274"/>
      <c r="N485" s="274"/>
      <c r="O485" s="274"/>
      <c r="P485" s="274"/>
      <c r="Q485" s="274"/>
      <c r="R485" s="274"/>
      <c r="S485" s="274"/>
      <c r="T485" s="274"/>
      <c r="U485" s="274"/>
      <c r="V485" s="274"/>
      <c r="W485" s="275"/>
      <c r="AT485" s="60" t="s">
        <v>225</v>
      </c>
      <c r="AU485" s="60" t="s">
        <v>93</v>
      </c>
      <c r="AV485" s="13" t="s">
        <v>93</v>
      </c>
      <c r="AW485" s="13" t="s">
        <v>38</v>
      </c>
      <c r="AX485" s="13" t="s">
        <v>83</v>
      </c>
      <c r="AY485" s="60" t="s">
        <v>216</v>
      </c>
    </row>
    <row r="486" spans="1:51" s="13" customFormat="1" ht="12">
      <c r="A486" s="140"/>
      <c r="B486" s="141"/>
      <c r="C486" s="140"/>
      <c r="D486" s="137" t="s">
        <v>225</v>
      </c>
      <c r="E486" s="142" t="s">
        <v>1</v>
      </c>
      <c r="F486" s="143" t="s">
        <v>3205</v>
      </c>
      <c r="G486" s="140"/>
      <c r="H486" s="144">
        <v>8</v>
      </c>
      <c r="I486" s="61"/>
      <c r="J486" s="140"/>
      <c r="K486" s="140"/>
      <c r="L486" s="194"/>
      <c r="M486" s="274"/>
      <c r="N486" s="274"/>
      <c r="O486" s="274"/>
      <c r="P486" s="274"/>
      <c r="Q486" s="274"/>
      <c r="R486" s="274"/>
      <c r="S486" s="274"/>
      <c r="T486" s="274"/>
      <c r="U486" s="274"/>
      <c r="V486" s="274"/>
      <c r="W486" s="275"/>
      <c r="AT486" s="60" t="s">
        <v>225</v>
      </c>
      <c r="AU486" s="60" t="s">
        <v>93</v>
      </c>
      <c r="AV486" s="13" t="s">
        <v>93</v>
      </c>
      <c r="AW486" s="13" t="s">
        <v>38</v>
      </c>
      <c r="AX486" s="13" t="s">
        <v>83</v>
      </c>
      <c r="AY486" s="60" t="s">
        <v>216</v>
      </c>
    </row>
    <row r="487" spans="1:51" s="13" customFormat="1" ht="12">
      <c r="A487" s="140"/>
      <c r="B487" s="141"/>
      <c r="C487" s="140"/>
      <c r="D487" s="137" t="s">
        <v>225</v>
      </c>
      <c r="E487" s="142" t="s">
        <v>1</v>
      </c>
      <c r="F487" s="143" t="s">
        <v>3206</v>
      </c>
      <c r="G487" s="140"/>
      <c r="H487" s="144">
        <v>8</v>
      </c>
      <c r="I487" s="61"/>
      <c r="J487" s="140"/>
      <c r="K487" s="140"/>
      <c r="L487" s="194"/>
      <c r="M487" s="274"/>
      <c r="N487" s="274"/>
      <c r="O487" s="274"/>
      <c r="P487" s="274"/>
      <c r="Q487" s="274"/>
      <c r="R487" s="274"/>
      <c r="S487" s="274"/>
      <c r="T487" s="274"/>
      <c r="U487" s="274"/>
      <c r="V487" s="274"/>
      <c r="W487" s="275"/>
      <c r="AT487" s="60" t="s">
        <v>225</v>
      </c>
      <c r="AU487" s="60" t="s">
        <v>93</v>
      </c>
      <c r="AV487" s="13" t="s">
        <v>93</v>
      </c>
      <c r="AW487" s="13" t="s">
        <v>38</v>
      </c>
      <c r="AX487" s="13" t="s">
        <v>83</v>
      </c>
      <c r="AY487" s="60" t="s">
        <v>216</v>
      </c>
    </row>
    <row r="488" spans="1:51" s="13" customFormat="1" ht="12">
      <c r="A488" s="140"/>
      <c r="B488" s="141"/>
      <c r="C488" s="140"/>
      <c r="D488" s="137" t="s">
        <v>225</v>
      </c>
      <c r="E488" s="142" t="s">
        <v>1</v>
      </c>
      <c r="F488" s="143" t="s">
        <v>3207</v>
      </c>
      <c r="G488" s="140"/>
      <c r="H488" s="144">
        <v>8</v>
      </c>
      <c r="I488" s="61"/>
      <c r="J488" s="140"/>
      <c r="K488" s="140"/>
      <c r="L488" s="194"/>
      <c r="M488" s="274"/>
      <c r="N488" s="274"/>
      <c r="O488" s="274"/>
      <c r="P488" s="274"/>
      <c r="Q488" s="274"/>
      <c r="R488" s="274"/>
      <c r="S488" s="274"/>
      <c r="T488" s="274"/>
      <c r="U488" s="274"/>
      <c r="V488" s="274"/>
      <c r="W488" s="275"/>
      <c r="AT488" s="60" t="s">
        <v>225</v>
      </c>
      <c r="AU488" s="60" t="s">
        <v>93</v>
      </c>
      <c r="AV488" s="13" t="s">
        <v>93</v>
      </c>
      <c r="AW488" s="13" t="s">
        <v>38</v>
      </c>
      <c r="AX488" s="13" t="s">
        <v>83</v>
      </c>
      <c r="AY488" s="60" t="s">
        <v>216</v>
      </c>
    </row>
    <row r="489" spans="1:51" s="13" customFormat="1" ht="12">
      <c r="A489" s="140"/>
      <c r="B489" s="141"/>
      <c r="C489" s="140"/>
      <c r="D489" s="137" t="s">
        <v>225</v>
      </c>
      <c r="E489" s="142" t="s">
        <v>1</v>
      </c>
      <c r="F489" s="143" t="s">
        <v>3208</v>
      </c>
      <c r="G489" s="140"/>
      <c r="H489" s="144">
        <v>8</v>
      </c>
      <c r="I489" s="61"/>
      <c r="J489" s="140"/>
      <c r="K489" s="140"/>
      <c r="L489" s="194"/>
      <c r="M489" s="274"/>
      <c r="N489" s="274"/>
      <c r="O489" s="274"/>
      <c r="P489" s="274"/>
      <c r="Q489" s="274"/>
      <c r="R489" s="274"/>
      <c r="S489" s="274"/>
      <c r="T489" s="274"/>
      <c r="U489" s="274"/>
      <c r="V489" s="274"/>
      <c r="W489" s="275"/>
      <c r="AT489" s="60" t="s">
        <v>225</v>
      </c>
      <c r="AU489" s="60" t="s">
        <v>93</v>
      </c>
      <c r="AV489" s="13" t="s">
        <v>93</v>
      </c>
      <c r="AW489" s="13" t="s">
        <v>38</v>
      </c>
      <c r="AX489" s="13" t="s">
        <v>83</v>
      </c>
      <c r="AY489" s="60" t="s">
        <v>216</v>
      </c>
    </row>
    <row r="490" spans="1:51" s="14" customFormat="1" ht="12">
      <c r="A490" s="145"/>
      <c r="B490" s="146"/>
      <c r="C490" s="145"/>
      <c r="D490" s="137" t="s">
        <v>225</v>
      </c>
      <c r="E490" s="147" t="s">
        <v>1</v>
      </c>
      <c r="F490" s="148" t="s">
        <v>229</v>
      </c>
      <c r="G490" s="145"/>
      <c r="H490" s="149">
        <v>48</v>
      </c>
      <c r="I490" s="63"/>
      <c r="J490" s="145"/>
      <c r="K490" s="145"/>
      <c r="L490" s="200"/>
      <c r="M490" s="276"/>
      <c r="N490" s="276"/>
      <c r="O490" s="276"/>
      <c r="P490" s="276"/>
      <c r="Q490" s="276"/>
      <c r="R490" s="276"/>
      <c r="S490" s="276"/>
      <c r="T490" s="276"/>
      <c r="U490" s="276"/>
      <c r="V490" s="276"/>
      <c r="W490" s="277"/>
      <c r="AT490" s="62" t="s">
        <v>225</v>
      </c>
      <c r="AU490" s="62" t="s">
        <v>93</v>
      </c>
      <c r="AV490" s="14" t="s">
        <v>223</v>
      </c>
      <c r="AW490" s="14" t="s">
        <v>38</v>
      </c>
      <c r="AX490" s="14" t="s">
        <v>91</v>
      </c>
      <c r="AY490" s="62" t="s">
        <v>216</v>
      </c>
    </row>
    <row r="491" spans="1:65" s="2" customFormat="1" ht="24.2" customHeight="1">
      <c r="A491" s="83"/>
      <c r="B491" s="84"/>
      <c r="C491" s="130" t="s">
        <v>408</v>
      </c>
      <c r="D491" s="130" t="s">
        <v>218</v>
      </c>
      <c r="E491" s="131" t="s">
        <v>3209</v>
      </c>
      <c r="F491" s="132" t="s">
        <v>3210</v>
      </c>
      <c r="G491" s="133" t="s">
        <v>315</v>
      </c>
      <c r="H491" s="134">
        <v>6</v>
      </c>
      <c r="I491" s="57"/>
      <c r="J491" s="187">
        <f>ROUND(I491*H491,2)</f>
        <v>0</v>
      </c>
      <c r="K491" s="132" t="s">
        <v>1</v>
      </c>
      <c r="L491" s="188">
        <f>J491</f>
        <v>0</v>
      </c>
      <c r="M491" s="272" t="s">
        <v>1</v>
      </c>
      <c r="N491" s="272" t="s">
        <v>48</v>
      </c>
      <c r="O491" s="272"/>
      <c r="P491" s="272">
        <f>O491*H491</f>
        <v>0</v>
      </c>
      <c r="Q491" s="272">
        <v>0.01188</v>
      </c>
      <c r="R491" s="272">
        <f>Q491*H491</f>
        <v>0.07128</v>
      </c>
      <c r="S491" s="272">
        <v>0</v>
      </c>
      <c r="T491" s="272">
        <f>S491*H491</f>
        <v>0</v>
      </c>
      <c r="U491" s="272"/>
      <c r="V491" s="272"/>
      <c r="W491" s="273"/>
      <c r="X491" s="26"/>
      <c r="Y491" s="26"/>
      <c r="Z491" s="26"/>
      <c r="AA491" s="26"/>
      <c r="AB491" s="26"/>
      <c r="AC491" s="26"/>
      <c r="AD491" s="26"/>
      <c r="AE491" s="26"/>
      <c r="AR491" s="58" t="s">
        <v>312</v>
      </c>
      <c r="AT491" s="58" t="s">
        <v>218</v>
      </c>
      <c r="AU491" s="58" t="s">
        <v>93</v>
      </c>
      <c r="AY491" s="18" t="s">
        <v>216</v>
      </c>
      <c r="BE491" s="59">
        <f>IF(N491="základní",J491,0)</f>
        <v>0</v>
      </c>
      <c r="BF491" s="59">
        <f>IF(N491="snížená",J491,0)</f>
        <v>0</v>
      </c>
      <c r="BG491" s="59">
        <f>IF(N491="zákl. přenesená",J491,0)</f>
        <v>0</v>
      </c>
      <c r="BH491" s="59">
        <f>IF(N491="sníž. přenesená",J491,0)</f>
        <v>0</v>
      </c>
      <c r="BI491" s="59">
        <f>IF(N491="nulová",J491,0)</f>
        <v>0</v>
      </c>
      <c r="BJ491" s="18" t="s">
        <v>91</v>
      </c>
      <c r="BK491" s="59">
        <f>ROUND(I491*H491,2)</f>
        <v>0</v>
      </c>
      <c r="BL491" s="18" t="s">
        <v>312</v>
      </c>
      <c r="BM491" s="58" t="s">
        <v>3211</v>
      </c>
    </row>
    <row r="492" spans="1:51" s="15" customFormat="1" ht="12">
      <c r="A492" s="135"/>
      <c r="B492" s="136"/>
      <c r="C492" s="135"/>
      <c r="D492" s="137" t="s">
        <v>225</v>
      </c>
      <c r="E492" s="138" t="s">
        <v>1</v>
      </c>
      <c r="F492" s="139" t="s">
        <v>3072</v>
      </c>
      <c r="G492" s="135"/>
      <c r="H492" s="138" t="s">
        <v>1</v>
      </c>
      <c r="I492" s="65"/>
      <c r="J492" s="135"/>
      <c r="K492" s="135"/>
      <c r="L492" s="191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9"/>
      <c r="AT492" s="64" t="s">
        <v>225</v>
      </c>
      <c r="AU492" s="64" t="s">
        <v>93</v>
      </c>
      <c r="AV492" s="15" t="s">
        <v>91</v>
      </c>
      <c r="AW492" s="15" t="s">
        <v>38</v>
      </c>
      <c r="AX492" s="15" t="s">
        <v>83</v>
      </c>
      <c r="AY492" s="64" t="s">
        <v>216</v>
      </c>
    </row>
    <row r="493" spans="1:51" s="13" customFormat="1" ht="12">
      <c r="A493" s="140"/>
      <c r="B493" s="141"/>
      <c r="C493" s="140"/>
      <c r="D493" s="137" t="s">
        <v>225</v>
      </c>
      <c r="E493" s="142" t="s">
        <v>1</v>
      </c>
      <c r="F493" s="143" t="s">
        <v>3082</v>
      </c>
      <c r="G493" s="140"/>
      <c r="H493" s="144">
        <v>1</v>
      </c>
      <c r="I493" s="61"/>
      <c r="J493" s="140"/>
      <c r="K493" s="140"/>
      <c r="L493" s="194"/>
      <c r="M493" s="274"/>
      <c r="N493" s="274"/>
      <c r="O493" s="274"/>
      <c r="P493" s="274"/>
      <c r="Q493" s="274"/>
      <c r="R493" s="274"/>
      <c r="S493" s="274"/>
      <c r="T493" s="274"/>
      <c r="U493" s="274"/>
      <c r="V493" s="274"/>
      <c r="W493" s="275"/>
      <c r="AT493" s="60" t="s">
        <v>225</v>
      </c>
      <c r="AU493" s="60" t="s">
        <v>93</v>
      </c>
      <c r="AV493" s="13" t="s">
        <v>93</v>
      </c>
      <c r="AW493" s="13" t="s">
        <v>38</v>
      </c>
      <c r="AX493" s="13" t="s">
        <v>83</v>
      </c>
      <c r="AY493" s="60" t="s">
        <v>216</v>
      </c>
    </row>
    <row r="494" spans="1:51" s="13" customFormat="1" ht="12">
      <c r="A494" s="140"/>
      <c r="B494" s="141"/>
      <c r="C494" s="140"/>
      <c r="D494" s="137" t="s">
        <v>225</v>
      </c>
      <c r="E494" s="142" t="s">
        <v>1</v>
      </c>
      <c r="F494" s="143" t="s">
        <v>3083</v>
      </c>
      <c r="G494" s="140"/>
      <c r="H494" s="144">
        <v>1</v>
      </c>
      <c r="I494" s="61"/>
      <c r="J494" s="140"/>
      <c r="K494" s="140"/>
      <c r="L494" s="194"/>
      <c r="M494" s="274"/>
      <c r="N494" s="274"/>
      <c r="O494" s="274"/>
      <c r="P494" s="274"/>
      <c r="Q494" s="274"/>
      <c r="R494" s="274"/>
      <c r="S494" s="274"/>
      <c r="T494" s="274"/>
      <c r="U494" s="274"/>
      <c r="V494" s="274"/>
      <c r="W494" s="275"/>
      <c r="AT494" s="60" t="s">
        <v>225</v>
      </c>
      <c r="AU494" s="60" t="s">
        <v>93</v>
      </c>
      <c r="AV494" s="13" t="s">
        <v>93</v>
      </c>
      <c r="AW494" s="13" t="s">
        <v>38</v>
      </c>
      <c r="AX494" s="13" t="s">
        <v>83</v>
      </c>
      <c r="AY494" s="60" t="s">
        <v>216</v>
      </c>
    </row>
    <row r="495" spans="1:51" s="13" customFormat="1" ht="12">
      <c r="A495" s="140"/>
      <c r="B495" s="141"/>
      <c r="C495" s="140"/>
      <c r="D495" s="137" t="s">
        <v>225</v>
      </c>
      <c r="E495" s="142" t="s">
        <v>1</v>
      </c>
      <c r="F495" s="143" t="s">
        <v>3084</v>
      </c>
      <c r="G495" s="140"/>
      <c r="H495" s="144">
        <v>1</v>
      </c>
      <c r="I495" s="61"/>
      <c r="J495" s="140"/>
      <c r="K495" s="140"/>
      <c r="L495" s="194"/>
      <c r="M495" s="274"/>
      <c r="N495" s="274"/>
      <c r="O495" s="274"/>
      <c r="P495" s="274"/>
      <c r="Q495" s="274"/>
      <c r="R495" s="274"/>
      <c r="S495" s="274"/>
      <c r="T495" s="274"/>
      <c r="U495" s="274"/>
      <c r="V495" s="274"/>
      <c r="W495" s="275"/>
      <c r="AT495" s="60" t="s">
        <v>225</v>
      </c>
      <c r="AU495" s="60" t="s">
        <v>93</v>
      </c>
      <c r="AV495" s="13" t="s">
        <v>93</v>
      </c>
      <c r="AW495" s="13" t="s">
        <v>38</v>
      </c>
      <c r="AX495" s="13" t="s">
        <v>83</v>
      </c>
      <c r="AY495" s="60" t="s">
        <v>216</v>
      </c>
    </row>
    <row r="496" spans="1:51" s="13" customFormat="1" ht="12">
      <c r="A496" s="140"/>
      <c r="B496" s="141"/>
      <c r="C496" s="140"/>
      <c r="D496" s="137" t="s">
        <v>225</v>
      </c>
      <c r="E496" s="142" t="s">
        <v>1</v>
      </c>
      <c r="F496" s="143" t="s">
        <v>3085</v>
      </c>
      <c r="G496" s="140"/>
      <c r="H496" s="144">
        <v>1</v>
      </c>
      <c r="I496" s="61"/>
      <c r="J496" s="140"/>
      <c r="K496" s="140"/>
      <c r="L496" s="194"/>
      <c r="M496" s="274"/>
      <c r="N496" s="274"/>
      <c r="O496" s="274"/>
      <c r="P496" s="274"/>
      <c r="Q496" s="274"/>
      <c r="R496" s="274"/>
      <c r="S496" s="274"/>
      <c r="T496" s="274"/>
      <c r="U496" s="274"/>
      <c r="V496" s="274"/>
      <c r="W496" s="275"/>
      <c r="AT496" s="60" t="s">
        <v>225</v>
      </c>
      <c r="AU496" s="60" t="s">
        <v>93</v>
      </c>
      <c r="AV496" s="13" t="s">
        <v>93</v>
      </c>
      <c r="AW496" s="13" t="s">
        <v>38</v>
      </c>
      <c r="AX496" s="13" t="s">
        <v>83</v>
      </c>
      <c r="AY496" s="60" t="s">
        <v>216</v>
      </c>
    </row>
    <row r="497" spans="1:51" s="13" customFormat="1" ht="12">
      <c r="A497" s="140"/>
      <c r="B497" s="141"/>
      <c r="C497" s="140"/>
      <c r="D497" s="137" t="s">
        <v>225</v>
      </c>
      <c r="E497" s="142" t="s">
        <v>1</v>
      </c>
      <c r="F497" s="143" t="s">
        <v>3086</v>
      </c>
      <c r="G497" s="140"/>
      <c r="H497" s="144">
        <v>1</v>
      </c>
      <c r="I497" s="61"/>
      <c r="J497" s="140"/>
      <c r="K497" s="140"/>
      <c r="L497" s="194"/>
      <c r="M497" s="274"/>
      <c r="N497" s="274"/>
      <c r="O497" s="274"/>
      <c r="P497" s="274"/>
      <c r="Q497" s="274"/>
      <c r="R497" s="274"/>
      <c r="S497" s="274"/>
      <c r="T497" s="274"/>
      <c r="U497" s="274"/>
      <c r="V497" s="274"/>
      <c r="W497" s="275"/>
      <c r="AT497" s="60" t="s">
        <v>225</v>
      </c>
      <c r="AU497" s="60" t="s">
        <v>93</v>
      </c>
      <c r="AV497" s="13" t="s">
        <v>93</v>
      </c>
      <c r="AW497" s="13" t="s">
        <v>38</v>
      </c>
      <c r="AX497" s="13" t="s">
        <v>83</v>
      </c>
      <c r="AY497" s="60" t="s">
        <v>216</v>
      </c>
    </row>
    <row r="498" spans="1:51" s="13" customFormat="1" ht="12">
      <c r="A498" s="140"/>
      <c r="B498" s="141"/>
      <c r="C498" s="140"/>
      <c r="D498" s="137" t="s">
        <v>225</v>
      </c>
      <c r="E498" s="142" t="s">
        <v>1</v>
      </c>
      <c r="F498" s="143" t="s">
        <v>3087</v>
      </c>
      <c r="G498" s="140"/>
      <c r="H498" s="144">
        <v>1</v>
      </c>
      <c r="I498" s="61"/>
      <c r="J498" s="140"/>
      <c r="K498" s="140"/>
      <c r="L498" s="194"/>
      <c r="M498" s="274"/>
      <c r="N498" s="274"/>
      <c r="O498" s="274"/>
      <c r="P498" s="274"/>
      <c r="Q498" s="274"/>
      <c r="R498" s="274"/>
      <c r="S498" s="274"/>
      <c r="T498" s="274"/>
      <c r="U498" s="274"/>
      <c r="V498" s="274"/>
      <c r="W498" s="275"/>
      <c r="AT498" s="60" t="s">
        <v>225</v>
      </c>
      <c r="AU498" s="60" t="s">
        <v>93</v>
      </c>
      <c r="AV498" s="13" t="s">
        <v>93</v>
      </c>
      <c r="AW498" s="13" t="s">
        <v>38</v>
      </c>
      <c r="AX498" s="13" t="s">
        <v>83</v>
      </c>
      <c r="AY498" s="60" t="s">
        <v>216</v>
      </c>
    </row>
    <row r="499" spans="1:51" s="14" customFormat="1" ht="12">
      <c r="A499" s="145"/>
      <c r="B499" s="146"/>
      <c r="C499" s="145"/>
      <c r="D499" s="137" t="s">
        <v>225</v>
      </c>
      <c r="E499" s="147" t="s">
        <v>1</v>
      </c>
      <c r="F499" s="148" t="s">
        <v>229</v>
      </c>
      <c r="G499" s="145"/>
      <c r="H499" s="149">
        <v>6</v>
      </c>
      <c r="I499" s="63"/>
      <c r="J499" s="145"/>
      <c r="K499" s="145"/>
      <c r="L499" s="200"/>
      <c r="M499" s="276"/>
      <c r="N499" s="276"/>
      <c r="O499" s="276"/>
      <c r="P499" s="276"/>
      <c r="Q499" s="276"/>
      <c r="R499" s="276"/>
      <c r="S499" s="276"/>
      <c r="T499" s="276"/>
      <c r="U499" s="276"/>
      <c r="V499" s="276"/>
      <c r="W499" s="277"/>
      <c r="AT499" s="62" t="s">
        <v>225</v>
      </c>
      <c r="AU499" s="62" t="s">
        <v>93</v>
      </c>
      <c r="AV499" s="14" t="s">
        <v>223</v>
      </c>
      <c r="AW499" s="14" t="s">
        <v>38</v>
      </c>
      <c r="AX499" s="14" t="s">
        <v>91</v>
      </c>
      <c r="AY499" s="62" t="s">
        <v>216</v>
      </c>
    </row>
    <row r="500" spans="1:65" s="2" customFormat="1" ht="16.5" customHeight="1">
      <c r="A500" s="83"/>
      <c r="B500" s="84"/>
      <c r="C500" s="130" t="s">
        <v>413</v>
      </c>
      <c r="D500" s="130" t="s">
        <v>218</v>
      </c>
      <c r="E500" s="131" t="s">
        <v>3212</v>
      </c>
      <c r="F500" s="132" t="s">
        <v>3213</v>
      </c>
      <c r="G500" s="133" t="s">
        <v>3198</v>
      </c>
      <c r="H500" s="134">
        <v>6</v>
      </c>
      <c r="I500" s="57"/>
      <c r="J500" s="187">
        <f>ROUND(I500*H500,2)</f>
        <v>0</v>
      </c>
      <c r="K500" s="132" t="s">
        <v>1</v>
      </c>
      <c r="L500" s="188">
        <f>J500</f>
        <v>0</v>
      </c>
      <c r="M500" s="272" t="s">
        <v>1</v>
      </c>
      <c r="N500" s="272" t="s">
        <v>48</v>
      </c>
      <c r="O500" s="272"/>
      <c r="P500" s="272">
        <f>O500*H500</f>
        <v>0</v>
      </c>
      <c r="Q500" s="272">
        <v>0.01188</v>
      </c>
      <c r="R500" s="272">
        <f>Q500*H500</f>
        <v>0.07128</v>
      </c>
      <c r="S500" s="272">
        <v>0</v>
      </c>
      <c r="T500" s="272">
        <f>S500*H500</f>
        <v>0</v>
      </c>
      <c r="U500" s="272"/>
      <c r="V500" s="272"/>
      <c r="W500" s="273"/>
      <c r="X500" s="26"/>
      <c r="Y500" s="26"/>
      <c r="Z500" s="26"/>
      <c r="AA500" s="26"/>
      <c r="AB500" s="26"/>
      <c r="AC500" s="26"/>
      <c r="AD500" s="26"/>
      <c r="AE500" s="26"/>
      <c r="AR500" s="58" t="s">
        <v>312</v>
      </c>
      <c r="AT500" s="58" t="s">
        <v>218</v>
      </c>
      <c r="AU500" s="58" t="s">
        <v>93</v>
      </c>
      <c r="AY500" s="18" t="s">
        <v>216</v>
      </c>
      <c r="BE500" s="59">
        <f>IF(N500="základní",J500,0)</f>
        <v>0</v>
      </c>
      <c r="BF500" s="59">
        <f>IF(N500="snížená",J500,0)</f>
        <v>0</v>
      </c>
      <c r="BG500" s="59">
        <f>IF(N500="zákl. přenesená",J500,0)</f>
        <v>0</v>
      </c>
      <c r="BH500" s="59">
        <f>IF(N500="sníž. přenesená",J500,0)</f>
        <v>0</v>
      </c>
      <c r="BI500" s="59">
        <f>IF(N500="nulová",J500,0)</f>
        <v>0</v>
      </c>
      <c r="BJ500" s="18" t="s">
        <v>91</v>
      </c>
      <c r="BK500" s="59">
        <f>ROUND(I500*H500,2)</f>
        <v>0</v>
      </c>
      <c r="BL500" s="18" t="s">
        <v>312</v>
      </c>
      <c r="BM500" s="58" t="s">
        <v>3214</v>
      </c>
    </row>
    <row r="501" spans="1:51" s="13" customFormat="1" ht="12">
      <c r="A501" s="140"/>
      <c r="B501" s="141"/>
      <c r="C501" s="140"/>
      <c r="D501" s="137" t="s">
        <v>225</v>
      </c>
      <c r="E501" s="142" t="s">
        <v>1</v>
      </c>
      <c r="F501" s="143" t="s">
        <v>3082</v>
      </c>
      <c r="G501" s="140"/>
      <c r="H501" s="144">
        <v>1</v>
      </c>
      <c r="I501" s="61"/>
      <c r="J501" s="140"/>
      <c r="K501" s="140"/>
      <c r="L501" s="194"/>
      <c r="M501" s="274"/>
      <c r="N501" s="274"/>
      <c r="O501" s="274"/>
      <c r="P501" s="274"/>
      <c r="Q501" s="274"/>
      <c r="R501" s="274"/>
      <c r="S501" s="274"/>
      <c r="T501" s="274"/>
      <c r="U501" s="274"/>
      <c r="V501" s="274"/>
      <c r="W501" s="275"/>
      <c r="AT501" s="60" t="s">
        <v>225</v>
      </c>
      <c r="AU501" s="60" t="s">
        <v>93</v>
      </c>
      <c r="AV501" s="13" t="s">
        <v>93</v>
      </c>
      <c r="AW501" s="13" t="s">
        <v>38</v>
      </c>
      <c r="AX501" s="13" t="s">
        <v>83</v>
      </c>
      <c r="AY501" s="60" t="s">
        <v>216</v>
      </c>
    </row>
    <row r="502" spans="1:51" s="13" customFormat="1" ht="12">
      <c r="A502" s="140"/>
      <c r="B502" s="141"/>
      <c r="C502" s="140"/>
      <c r="D502" s="137" t="s">
        <v>225</v>
      </c>
      <c r="E502" s="142" t="s">
        <v>1</v>
      </c>
      <c r="F502" s="143" t="s">
        <v>3083</v>
      </c>
      <c r="G502" s="140"/>
      <c r="H502" s="144">
        <v>1</v>
      </c>
      <c r="I502" s="61"/>
      <c r="J502" s="140"/>
      <c r="K502" s="140"/>
      <c r="L502" s="194"/>
      <c r="M502" s="274"/>
      <c r="N502" s="274"/>
      <c r="O502" s="274"/>
      <c r="P502" s="274"/>
      <c r="Q502" s="274"/>
      <c r="R502" s="274"/>
      <c r="S502" s="274"/>
      <c r="T502" s="274"/>
      <c r="U502" s="274"/>
      <c r="V502" s="274"/>
      <c r="W502" s="275"/>
      <c r="AT502" s="60" t="s">
        <v>225</v>
      </c>
      <c r="AU502" s="60" t="s">
        <v>93</v>
      </c>
      <c r="AV502" s="13" t="s">
        <v>93</v>
      </c>
      <c r="AW502" s="13" t="s">
        <v>38</v>
      </c>
      <c r="AX502" s="13" t="s">
        <v>83</v>
      </c>
      <c r="AY502" s="60" t="s">
        <v>216</v>
      </c>
    </row>
    <row r="503" spans="1:51" s="13" customFormat="1" ht="12">
      <c r="A503" s="140"/>
      <c r="B503" s="141"/>
      <c r="C503" s="140"/>
      <c r="D503" s="137" t="s">
        <v>225</v>
      </c>
      <c r="E503" s="142" t="s">
        <v>1</v>
      </c>
      <c r="F503" s="143" t="s">
        <v>3084</v>
      </c>
      <c r="G503" s="140"/>
      <c r="H503" s="144">
        <v>1</v>
      </c>
      <c r="I503" s="61"/>
      <c r="J503" s="140"/>
      <c r="K503" s="140"/>
      <c r="L503" s="194"/>
      <c r="M503" s="274"/>
      <c r="N503" s="274"/>
      <c r="O503" s="274"/>
      <c r="P503" s="274"/>
      <c r="Q503" s="274"/>
      <c r="R503" s="274"/>
      <c r="S503" s="274"/>
      <c r="T503" s="274"/>
      <c r="U503" s="274"/>
      <c r="V503" s="274"/>
      <c r="W503" s="275"/>
      <c r="AT503" s="60" t="s">
        <v>225</v>
      </c>
      <c r="AU503" s="60" t="s">
        <v>93</v>
      </c>
      <c r="AV503" s="13" t="s">
        <v>93</v>
      </c>
      <c r="AW503" s="13" t="s">
        <v>38</v>
      </c>
      <c r="AX503" s="13" t="s">
        <v>83</v>
      </c>
      <c r="AY503" s="60" t="s">
        <v>216</v>
      </c>
    </row>
    <row r="504" spans="1:51" s="13" customFormat="1" ht="12">
      <c r="A504" s="140"/>
      <c r="B504" s="141"/>
      <c r="C504" s="140"/>
      <c r="D504" s="137" t="s">
        <v>225</v>
      </c>
      <c r="E504" s="142" t="s">
        <v>1</v>
      </c>
      <c r="F504" s="143" t="s">
        <v>3085</v>
      </c>
      <c r="G504" s="140"/>
      <c r="H504" s="144">
        <v>1</v>
      </c>
      <c r="I504" s="61"/>
      <c r="J504" s="140"/>
      <c r="K504" s="140"/>
      <c r="L504" s="194"/>
      <c r="M504" s="274"/>
      <c r="N504" s="274"/>
      <c r="O504" s="274"/>
      <c r="P504" s="274"/>
      <c r="Q504" s="274"/>
      <c r="R504" s="274"/>
      <c r="S504" s="274"/>
      <c r="T504" s="274"/>
      <c r="U504" s="274"/>
      <c r="V504" s="274"/>
      <c r="W504" s="275"/>
      <c r="AT504" s="60" t="s">
        <v>225</v>
      </c>
      <c r="AU504" s="60" t="s">
        <v>93</v>
      </c>
      <c r="AV504" s="13" t="s">
        <v>93</v>
      </c>
      <c r="AW504" s="13" t="s">
        <v>38</v>
      </c>
      <c r="AX504" s="13" t="s">
        <v>83</v>
      </c>
      <c r="AY504" s="60" t="s">
        <v>216</v>
      </c>
    </row>
    <row r="505" spans="1:51" s="13" customFormat="1" ht="12">
      <c r="A505" s="140"/>
      <c r="B505" s="141"/>
      <c r="C505" s="140"/>
      <c r="D505" s="137" t="s">
        <v>225</v>
      </c>
      <c r="E505" s="142" t="s">
        <v>1</v>
      </c>
      <c r="F505" s="143" t="s">
        <v>3086</v>
      </c>
      <c r="G505" s="140"/>
      <c r="H505" s="144">
        <v>1</v>
      </c>
      <c r="I505" s="61"/>
      <c r="J505" s="140"/>
      <c r="K505" s="140"/>
      <c r="L505" s="194"/>
      <c r="M505" s="274"/>
      <c r="N505" s="274"/>
      <c r="O505" s="274"/>
      <c r="P505" s="274"/>
      <c r="Q505" s="274"/>
      <c r="R505" s="274"/>
      <c r="S505" s="274"/>
      <c r="T505" s="274"/>
      <c r="U505" s="274"/>
      <c r="V505" s="274"/>
      <c r="W505" s="275"/>
      <c r="AT505" s="60" t="s">
        <v>225</v>
      </c>
      <c r="AU505" s="60" t="s">
        <v>93</v>
      </c>
      <c r="AV505" s="13" t="s">
        <v>93</v>
      </c>
      <c r="AW505" s="13" t="s">
        <v>38</v>
      </c>
      <c r="AX505" s="13" t="s">
        <v>83</v>
      </c>
      <c r="AY505" s="60" t="s">
        <v>216</v>
      </c>
    </row>
    <row r="506" spans="1:51" s="13" customFormat="1" ht="12">
      <c r="A506" s="140"/>
      <c r="B506" s="141"/>
      <c r="C506" s="140"/>
      <c r="D506" s="137" t="s">
        <v>225</v>
      </c>
      <c r="E506" s="142" t="s">
        <v>1</v>
      </c>
      <c r="F506" s="143" t="s">
        <v>3087</v>
      </c>
      <c r="G506" s="140"/>
      <c r="H506" s="144">
        <v>1</v>
      </c>
      <c r="I506" s="61"/>
      <c r="J506" s="140"/>
      <c r="K506" s="140"/>
      <c r="L506" s="194"/>
      <c r="M506" s="274"/>
      <c r="N506" s="274"/>
      <c r="O506" s="274"/>
      <c r="P506" s="274"/>
      <c r="Q506" s="274"/>
      <c r="R506" s="274"/>
      <c r="S506" s="274"/>
      <c r="T506" s="274"/>
      <c r="U506" s="274"/>
      <c r="V506" s="274"/>
      <c r="W506" s="275"/>
      <c r="AT506" s="60" t="s">
        <v>225</v>
      </c>
      <c r="AU506" s="60" t="s">
        <v>93</v>
      </c>
      <c r="AV506" s="13" t="s">
        <v>93</v>
      </c>
      <c r="AW506" s="13" t="s">
        <v>38</v>
      </c>
      <c r="AX506" s="13" t="s">
        <v>83</v>
      </c>
      <c r="AY506" s="60" t="s">
        <v>216</v>
      </c>
    </row>
    <row r="507" spans="1:51" s="14" customFormat="1" ht="12">
      <c r="A507" s="145"/>
      <c r="B507" s="146"/>
      <c r="C507" s="145"/>
      <c r="D507" s="137" t="s">
        <v>225</v>
      </c>
      <c r="E507" s="147" t="s">
        <v>1</v>
      </c>
      <c r="F507" s="148" t="s">
        <v>229</v>
      </c>
      <c r="G507" s="145"/>
      <c r="H507" s="149">
        <v>6</v>
      </c>
      <c r="I507" s="63"/>
      <c r="J507" s="145"/>
      <c r="K507" s="145"/>
      <c r="L507" s="200"/>
      <c r="M507" s="276"/>
      <c r="N507" s="276"/>
      <c r="O507" s="276"/>
      <c r="P507" s="276"/>
      <c r="Q507" s="276"/>
      <c r="R507" s="276"/>
      <c r="S507" s="276"/>
      <c r="T507" s="276"/>
      <c r="U507" s="276"/>
      <c r="V507" s="276"/>
      <c r="W507" s="277"/>
      <c r="AT507" s="62" t="s">
        <v>225</v>
      </c>
      <c r="AU507" s="62" t="s">
        <v>93</v>
      </c>
      <c r="AV507" s="14" t="s">
        <v>223</v>
      </c>
      <c r="AW507" s="14" t="s">
        <v>38</v>
      </c>
      <c r="AX507" s="14" t="s">
        <v>91</v>
      </c>
      <c r="AY507" s="62" t="s">
        <v>216</v>
      </c>
    </row>
    <row r="508" spans="1:65" s="2" customFormat="1" ht="24.2" customHeight="1">
      <c r="A508" s="83"/>
      <c r="B508" s="84"/>
      <c r="C508" s="130" t="s">
        <v>418</v>
      </c>
      <c r="D508" s="130" t="s">
        <v>218</v>
      </c>
      <c r="E508" s="131" t="s">
        <v>3215</v>
      </c>
      <c r="F508" s="132" t="s">
        <v>3216</v>
      </c>
      <c r="G508" s="133" t="s">
        <v>237</v>
      </c>
      <c r="H508" s="134">
        <v>465.5</v>
      </c>
      <c r="I508" s="57"/>
      <c r="J508" s="187">
        <f>ROUND(I508*H508,2)</f>
        <v>0</v>
      </c>
      <c r="K508" s="132" t="s">
        <v>222</v>
      </c>
      <c r="L508" s="188">
        <f>J508</f>
        <v>0</v>
      </c>
      <c r="M508" s="272" t="s">
        <v>1</v>
      </c>
      <c r="N508" s="272" t="s">
        <v>48</v>
      </c>
      <c r="O508" s="272"/>
      <c r="P508" s="272">
        <f>O508*H508</f>
        <v>0</v>
      </c>
      <c r="Q508" s="272">
        <v>0.0004</v>
      </c>
      <c r="R508" s="272">
        <f>Q508*H508</f>
        <v>0.1862</v>
      </c>
      <c r="S508" s="272">
        <v>0</v>
      </c>
      <c r="T508" s="272">
        <f>S508*H508</f>
        <v>0</v>
      </c>
      <c r="U508" s="272"/>
      <c r="V508" s="272"/>
      <c r="W508" s="273"/>
      <c r="X508" s="26"/>
      <c r="Y508" s="26"/>
      <c r="Z508" s="26"/>
      <c r="AA508" s="26"/>
      <c r="AB508" s="26"/>
      <c r="AC508" s="26"/>
      <c r="AD508" s="26"/>
      <c r="AE508" s="26"/>
      <c r="AR508" s="58" t="s">
        <v>312</v>
      </c>
      <c r="AT508" s="58" t="s">
        <v>218</v>
      </c>
      <c r="AU508" s="58" t="s">
        <v>93</v>
      </c>
      <c r="AY508" s="18" t="s">
        <v>216</v>
      </c>
      <c r="BE508" s="59">
        <f>IF(N508="základní",J508,0)</f>
        <v>0</v>
      </c>
      <c r="BF508" s="59">
        <f>IF(N508="snížená",J508,0)</f>
        <v>0</v>
      </c>
      <c r="BG508" s="59">
        <f>IF(N508="zákl. přenesená",J508,0)</f>
        <v>0</v>
      </c>
      <c r="BH508" s="59">
        <f>IF(N508="sníž. přenesená",J508,0)</f>
        <v>0</v>
      </c>
      <c r="BI508" s="59">
        <f>IF(N508="nulová",J508,0)</f>
        <v>0</v>
      </c>
      <c r="BJ508" s="18" t="s">
        <v>91</v>
      </c>
      <c r="BK508" s="59">
        <f>ROUND(I508*H508,2)</f>
        <v>0</v>
      </c>
      <c r="BL508" s="18" t="s">
        <v>312</v>
      </c>
      <c r="BM508" s="58" t="s">
        <v>3217</v>
      </c>
    </row>
    <row r="509" spans="1:51" s="13" customFormat="1" ht="12">
      <c r="A509" s="140"/>
      <c r="B509" s="141"/>
      <c r="C509" s="140"/>
      <c r="D509" s="137" t="s">
        <v>225</v>
      </c>
      <c r="E509" s="142" t="s">
        <v>1</v>
      </c>
      <c r="F509" s="143" t="s">
        <v>3218</v>
      </c>
      <c r="G509" s="140"/>
      <c r="H509" s="144">
        <v>22.2</v>
      </c>
      <c r="I509" s="61"/>
      <c r="J509" s="140"/>
      <c r="K509" s="140"/>
      <c r="L509" s="194"/>
      <c r="M509" s="274"/>
      <c r="N509" s="274"/>
      <c r="O509" s="274"/>
      <c r="P509" s="274"/>
      <c r="Q509" s="274"/>
      <c r="R509" s="274"/>
      <c r="S509" s="274"/>
      <c r="T509" s="274"/>
      <c r="U509" s="274"/>
      <c r="V509" s="274"/>
      <c r="W509" s="275"/>
      <c r="AT509" s="60" t="s">
        <v>225</v>
      </c>
      <c r="AU509" s="60" t="s">
        <v>93</v>
      </c>
      <c r="AV509" s="13" t="s">
        <v>93</v>
      </c>
      <c r="AW509" s="13" t="s">
        <v>38</v>
      </c>
      <c r="AX509" s="13" t="s">
        <v>83</v>
      </c>
      <c r="AY509" s="60" t="s">
        <v>216</v>
      </c>
    </row>
    <row r="510" spans="1:51" s="13" customFormat="1" ht="12">
      <c r="A510" s="140"/>
      <c r="B510" s="141"/>
      <c r="C510" s="140"/>
      <c r="D510" s="137" t="s">
        <v>225</v>
      </c>
      <c r="E510" s="142" t="s">
        <v>1</v>
      </c>
      <c r="F510" s="143" t="s">
        <v>3131</v>
      </c>
      <c r="G510" s="140"/>
      <c r="H510" s="144">
        <v>32.2</v>
      </c>
      <c r="I510" s="61"/>
      <c r="J510" s="140"/>
      <c r="K510" s="140"/>
      <c r="L510" s="194"/>
      <c r="M510" s="274"/>
      <c r="N510" s="274"/>
      <c r="O510" s="274"/>
      <c r="P510" s="274"/>
      <c r="Q510" s="274"/>
      <c r="R510" s="274"/>
      <c r="S510" s="274"/>
      <c r="T510" s="274"/>
      <c r="U510" s="274"/>
      <c r="V510" s="274"/>
      <c r="W510" s="275"/>
      <c r="AT510" s="60" t="s">
        <v>225</v>
      </c>
      <c r="AU510" s="60" t="s">
        <v>93</v>
      </c>
      <c r="AV510" s="13" t="s">
        <v>93</v>
      </c>
      <c r="AW510" s="13" t="s">
        <v>38</v>
      </c>
      <c r="AX510" s="13" t="s">
        <v>83</v>
      </c>
      <c r="AY510" s="60" t="s">
        <v>216</v>
      </c>
    </row>
    <row r="511" spans="1:51" s="13" customFormat="1" ht="12">
      <c r="A511" s="140"/>
      <c r="B511" s="141"/>
      <c r="C511" s="140"/>
      <c r="D511" s="137" t="s">
        <v>225</v>
      </c>
      <c r="E511" s="142" t="s">
        <v>1</v>
      </c>
      <c r="F511" s="143" t="s">
        <v>3219</v>
      </c>
      <c r="G511" s="140"/>
      <c r="H511" s="144">
        <v>31.6</v>
      </c>
      <c r="I511" s="61"/>
      <c r="J511" s="140"/>
      <c r="K511" s="140"/>
      <c r="L511" s="194"/>
      <c r="M511" s="274"/>
      <c r="N511" s="274"/>
      <c r="O511" s="274"/>
      <c r="P511" s="274"/>
      <c r="Q511" s="274"/>
      <c r="R511" s="274"/>
      <c r="S511" s="274"/>
      <c r="T511" s="274"/>
      <c r="U511" s="274"/>
      <c r="V511" s="274"/>
      <c r="W511" s="275"/>
      <c r="AT511" s="60" t="s">
        <v>225</v>
      </c>
      <c r="AU511" s="60" t="s">
        <v>93</v>
      </c>
      <c r="AV511" s="13" t="s">
        <v>93</v>
      </c>
      <c r="AW511" s="13" t="s">
        <v>38</v>
      </c>
      <c r="AX511" s="13" t="s">
        <v>83</v>
      </c>
      <c r="AY511" s="60" t="s">
        <v>216</v>
      </c>
    </row>
    <row r="512" spans="1:51" s="13" customFormat="1" ht="12">
      <c r="A512" s="140"/>
      <c r="B512" s="141"/>
      <c r="C512" s="140"/>
      <c r="D512" s="137" t="s">
        <v>225</v>
      </c>
      <c r="E512" s="142" t="s">
        <v>1</v>
      </c>
      <c r="F512" s="143" t="s">
        <v>3220</v>
      </c>
      <c r="G512" s="140"/>
      <c r="H512" s="144">
        <v>23.3</v>
      </c>
      <c r="I512" s="61"/>
      <c r="J512" s="140"/>
      <c r="K512" s="140"/>
      <c r="L512" s="194"/>
      <c r="M512" s="274"/>
      <c r="N512" s="274"/>
      <c r="O512" s="274"/>
      <c r="P512" s="274"/>
      <c r="Q512" s="274"/>
      <c r="R512" s="274"/>
      <c r="S512" s="274"/>
      <c r="T512" s="274"/>
      <c r="U512" s="274"/>
      <c r="V512" s="274"/>
      <c r="W512" s="275"/>
      <c r="AT512" s="60" t="s">
        <v>225</v>
      </c>
      <c r="AU512" s="60" t="s">
        <v>93</v>
      </c>
      <c r="AV512" s="13" t="s">
        <v>93</v>
      </c>
      <c r="AW512" s="13" t="s">
        <v>38</v>
      </c>
      <c r="AX512" s="13" t="s">
        <v>83</v>
      </c>
      <c r="AY512" s="60" t="s">
        <v>216</v>
      </c>
    </row>
    <row r="513" spans="1:51" s="13" customFormat="1" ht="12">
      <c r="A513" s="140"/>
      <c r="B513" s="141"/>
      <c r="C513" s="140"/>
      <c r="D513" s="137" t="s">
        <v>225</v>
      </c>
      <c r="E513" s="142" t="s">
        <v>1</v>
      </c>
      <c r="F513" s="143" t="s">
        <v>3221</v>
      </c>
      <c r="G513" s="140"/>
      <c r="H513" s="144">
        <v>19.2</v>
      </c>
      <c r="I513" s="61"/>
      <c r="J513" s="140"/>
      <c r="K513" s="140"/>
      <c r="L513" s="194"/>
      <c r="M513" s="274"/>
      <c r="N513" s="274"/>
      <c r="O513" s="274"/>
      <c r="P513" s="274"/>
      <c r="Q513" s="274"/>
      <c r="R513" s="274"/>
      <c r="S513" s="274"/>
      <c r="T513" s="274"/>
      <c r="U513" s="274"/>
      <c r="V513" s="274"/>
      <c r="W513" s="275"/>
      <c r="AT513" s="60" t="s">
        <v>225</v>
      </c>
      <c r="AU513" s="60" t="s">
        <v>93</v>
      </c>
      <c r="AV513" s="13" t="s">
        <v>93</v>
      </c>
      <c r="AW513" s="13" t="s">
        <v>38</v>
      </c>
      <c r="AX513" s="13" t="s">
        <v>83</v>
      </c>
      <c r="AY513" s="60" t="s">
        <v>216</v>
      </c>
    </row>
    <row r="514" spans="1:51" s="13" customFormat="1" ht="12">
      <c r="A514" s="140"/>
      <c r="B514" s="141"/>
      <c r="C514" s="140"/>
      <c r="D514" s="137" t="s">
        <v>225</v>
      </c>
      <c r="E514" s="142" t="s">
        <v>1</v>
      </c>
      <c r="F514" s="143" t="s">
        <v>3222</v>
      </c>
      <c r="G514" s="140"/>
      <c r="H514" s="144">
        <v>21.1</v>
      </c>
      <c r="I514" s="61"/>
      <c r="J514" s="140"/>
      <c r="K514" s="140"/>
      <c r="L514" s="194"/>
      <c r="M514" s="274"/>
      <c r="N514" s="274"/>
      <c r="O514" s="274"/>
      <c r="P514" s="274"/>
      <c r="Q514" s="274"/>
      <c r="R514" s="274"/>
      <c r="S514" s="274"/>
      <c r="T514" s="274"/>
      <c r="U514" s="274"/>
      <c r="V514" s="274"/>
      <c r="W514" s="275"/>
      <c r="AT514" s="60" t="s">
        <v>225</v>
      </c>
      <c r="AU514" s="60" t="s">
        <v>93</v>
      </c>
      <c r="AV514" s="13" t="s">
        <v>93</v>
      </c>
      <c r="AW514" s="13" t="s">
        <v>38</v>
      </c>
      <c r="AX514" s="13" t="s">
        <v>83</v>
      </c>
      <c r="AY514" s="60" t="s">
        <v>216</v>
      </c>
    </row>
    <row r="515" spans="1:51" s="13" customFormat="1" ht="12">
      <c r="A515" s="140"/>
      <c r="B515" s="141"/>
      <c r="C515" s="140"/>
      <c r="D515" s="137" t="s">
        <v>225</v>
      </c>
      <c r="E515" s="142" t="s">
        <v>1</v>
      </c>
      <c r="F515" s="143" t="s">
        <v>3223</v>
      </c>
      <c r="G515" s="140"/>
      <c r="H515" s="144">
        <v>21.5</v>
      </c>
      <c r="I515" s="61"/>
      <c r="J515" s="140"/>
      <c r="K515" s="140"/>
      <c r="L515" s="194"/>
      <c r="M515" s="274"/>
      <c r="N515" s="274"/>
      <c r="O515" s="274"/>
      <c r="P515" s="274"/>
      <c r="Q515" s="274"/>
      <c r="R515" s="274"/>
      <c r="S515" s="274"/>
      <c r="T515" s="274"/>
      <c r="U515" s="274"/>
      <c r="V515" s="274"/>
      <c r="W515" s="275"/>
      <c r="AT515" s="60" t="s">
        <v>225</v>
      </c>
      <c r="AU515" s="60" t="s">
        <v>93</v>
      </c>
      <c r="AV515" s="13" t="s">
        <v>93</v>
      </c>
      <c r="AW515" s="13" t="s">
        <v>38</v>
      </c>
      <c r="AX515" s="13" t="s">
        <v>83</v>
      </c>
      <c r="AY515" s="60" t="s">
        <v>216</v>
      </c>
    </row>
    <row r="516" spans="1:51" s="13" customFormat="1" ht="12">
      <c r="A516" s="140"/>
      <c r="B516" s="141"/>
      <c r="C516" s="140"/>
      <c r="D516" s="137" t="s">
        <v>225</v>
      </c>
      <c r="E516" s="142" t="s">
        <v>1</v>
      </c>
      <c r="F516" s="143" t="s">
        <v>3224</v>
      </c>
      <c r="G516" s="140"/>
      <c r="H516" s="144">
        <v>23.8</v>
      </c>
      <c r="I516" s="61"/>
      <c r="J516" s="140"/>
      <c r="K516" s="140"/>
      <c r="L516" s="194"/>
      <c r="M516" s="274"/>
      <c r="N516" s="274"/>
      <c r="O516" s="274"/>
      <c r="P516" s="274"/>
      <c r="Q516" s="274"/>
      <c r="R516" s="274"/>
      <c r="S516" s="274"/>
      <c r="T516" s="274"/>
      <c r="U516" s="274"/>
      <c r="V516" s="274"/>
      <c r="W516" s="275"/>
      <c r="AT516" s="60" t="s">
        <v>225</v>
      </c>
      <c r="AU516" s="60" t="s">
        <v>93</v>
      </c>
      <c r="AV516" s="13" t="s">
        <v>93</v>
      </c>
      <c r="AW516" s="13" t="s">
        <v>38</v>
      </c>
      <c r="AX516" s="13" t="s">
        <v>83</v>
      </c>
      <c r="AY516" s="60" t="s">
        <v>216</v>
      </c>
    </row>
    <row r="517" spans="1:51" s="13" customFormat="1" ht="12">
      <c r="A517" s="140"/>
      <c r="B517" s="141"/>
      <c r="C517" s="140"/>
      <c r="D517" s="137" t="s">
        <v>225</v>
      </c>
      <c r="E517" s="142" t="s">
        <v>1</v>
      </c>
      <c r="F517" s="143" t="s">
        <v>3225</v>
      </c>
      <c r="G517" s="140"/>
      <c r="H517" s="144">
        <v>21.2</v>
      </c>
      <c r="I517" s="61"/>
      <c r="J517" s="140"/>
      <c r="K517" s="140"/>
      <c r="L517" s="194"/>
      <c r="M517" s="274"/>
      <c r="N517" s="274"/>
      <c r="O517" s="274"/>
      <c r="P517" s="274"/>
      <c r="Q517" s="274"/>
      <c r="R517" s="274"/>
      <c r="S517" s="274"/>
      <c r="T517" s="274"/>
      <c r="U517" s="274"/>
      <c r="V517" s="274"/>
      <c r="W517" s="275"/>
      <c r="AT517" s="60" t="s">
        <v>225</v>
      </c>
      <c r="AU517" s="60" t="s">
        <v>93</v>
      </c>
      <c r="AV517" s="13" t="s">
        <v>93</v>
      </c>
      <c r="AW517" s="13" t="s">
        <v>38</v>
      </c>
      <c r="AX517" s="13" t="s">
        <v>83</v>
      </c>
      <c r="AY517" s="60" t="s">
        <v>216</v>
      </c>
    </row>
    <row r="518" spans="1:51" s="13" customFormat="1" ht="12">
      <c r="A518" s="140"/>
      <c r="B518" s="141"/>
      <c r="C518" s="140"/>
      <c r="D518" s="137" t="s">
        <v>225</v>
      </c>
      <c r="E518" s="142" t="s">
        <v>1</v>
      </c>
      <c r="F518" s="143" t="s">
        <v>3226</v>
      </c>
      <c r="G518" s="140"/>
      <c r="H518" s="144">
        <v>14</v>
      </c>
      <c r="I518" s="61"/>
      <c r="J518" s="140"/>
      <c r="K518" s="140"/>
      <c r="L518" s="194"/>
      <c r="M518" s="274"/>
      <c r="N518" s="274"/>
      <c r="O518" s="274"/>
      <c r="P518" s="274"/>
      <c r="Q518" s="274"/>
      <c r="R518" s="274"/>
      <c r="S518" s="274"/>
      <c r="T518" s="274"/>
      <c r="U518" s="274"/>
      <c r="V518" s="274"/>
      <c r="W518" s="275"/>
      <c r="AT518" s="60" t="s">
        <v>225</v>
      </c>
      <c r="AU518" s="60" t="s">
        <v>93</v>
      </c>
      <c r="AV518" s="13" t="s">
        <v>93</v>
      </c>
      <c r="AW518" s="13" t="s">
        <v>38</v>
      </c>
      <c r="AX518" s="13" t="s">
        <v>83</v>
      </c>
      <c r="AY518" s="60" t="s">
        <v>216</v>
      </c>
    </row>
    <row r="519" spans="1:51" s="13" customFormat="1" ht="12">
      <c r="A519" s="140"/>
      <c r="B519" s="141"/>
      <c r="C519" s="140"/>
      <c r="D519" s="137" t="s">
        <v>225</v>
      </c>
      <c r="E519" s="142" t="s">
        <v>1</v>
      </c>
      <c r="F519" s="143" t="s">
        <v>3227</v>
      </c>
      <c r="G519" s="140"/>
      <c r="H519" s="144">
        <v>23</v>
      </c>
      <c r="I519" s="61"/>
      <c r="J519" s="140"/>
      <c r="K519" s="140"/>
      <c r="L519" s="194"/>
      <c r="M519" s="274"/>
      <c r="N519" s="274"/>
      <c r="O519" s="274"/>
      <c r="P519" s="274"/>
      <c r="Q519" s="274"/>
      <c r="R519" s="274"/>
      <c r="S519" s="274"/>
      <c r="T519" s="274"/>
      <c r="U519" s="274"/>
      <c r="V519" s="274"/>
      <c r="W519" s="275"/>
      <c r="AT519" s="60" t="s">
        <v>225</v>
      </c>
      <c r="AU519" s="60" t="s">
        <v>93</v>
      </c>
      <c r="AV519" s="13" t="s">
        <v>93</v>
      </c>
      <c r="AW519" s="13" t="s">
        <v>38</v>
      </c>
      <c r="AX519" s="13" t="s">
        <v>83</v>
      </c>
      <c r="AY519" s="60" t="s">
        <v>216</v>
      </c>
    </row>
    <row r="520" spans="1:51" s="13" customFormat="1" ht="12">
      <c r="A520" s="140"/>
      <c r="B520" s="141"/>
      <c r="C520" s="140"/>
      <c r="D520" s="137" t="s">
        <v>225</v>
      </c>
      <c r="E520" s="142" t="s">
        <v>1</v>
      </c>
      <c r="F520" s="143" t="s">
        <v>3228</v>
      </c>
      <c r="G520" s="140"/>
      <c r="H520" s="144">
        <v>25.5</v>
      </c>
      <c r="I520" s="61"/>
      <c r="J520" s="140"/>
      <c r="K520" s="140"/>
      <c r="L520" s="194"/>
      <c r="M520" s="274"/>
      <c r="N520" s="274"/>
      <c r="O520" s="274"/>
      <c r="P520" s="274"/>
      <c r="Q520" s="274"/>
      <c r="R520" s="274"/>
      <c r="S520" s="274"/>
      <c r="T520" s="274"/>
      <c r="U520" s="274"/>
      <c r="V520" s="274"/>
      <c r="W520" s="275"/>
      <c r="AT520" s="60" t="s">
        <v>225</v>
      </c>
      <c r="AU520" s="60" t="s">
        <v>93</v>
      </c>
      <c r="AV520" s="13" t="s">
        <v>93</v>
      </c>
      <c r="AW520" s="13" t="s">
        <v>38</v>
      </c>
      <c r="AX520" s="13" t="s">
        <v>83</v>
      </c>
      <c r="AY520" s="60" t="s">
        <v>216</v>
      </c>
    </row>
    <row r="521" spans="1:51" s="13" customFormat="1" ht="12">
      <c r="A521" s="140"/>
      <c r="B521" s="141"/>
      <c r="C521" s="140"/>
      <c r="D521" s="137" t="s">
        <v>225</v>
      </c>
      <c r="E521" s="142" t="s">
        <v>1</v>
      </c>
      <c r="F521" s="143" t="s">
        <v>3229</v>
      </c>
      <c r="G521" s="140"/>
      <c r="H521" s="144">
        <v>23.3</v>
      </c>
      <c r="I521" s="61"/>
      <c r="J521" s="140"/>
      <c r="K521" s="140"/>
      <c r="L521" s="194"/>
      <c r="M521" s="274"/>
      <c r="N521" s="274"/>
      <c r="O521" s="274"/>
      <c r="P521" s="274"/>
      <c r="Q521" s="274"/>
      <c r="R521" s="274"/>
      <c r="S521" s="274"/>
      <c r="T521" s="274"/>
      <c r="U521" s="274"/>
      <c r="V521" s="274"/>
      <c r="W521" s="275"/>
      <c r="AT521" s="60" t="s">
        <v>225</v>
      </c>
      <c r="AU521" s="60" t="s">
        <v>93</v>
      </c>
      <c r="AV521" s="13" t="s">
        <v>93</v>
      </c>
      <c r="AW521" s="13" t="s">
        <v>38</v>
      </c>
      <c r="AX521" s="13" t="s">
        <v>83</v>
      </c>
      <c r="AY521" s="60" t="s">
        <v>216</v>
      </c>
    </row>
    <row r="522" spans="1:51" s="13" customFormat="1" ht="12">
      <c r="A522" s="140"/>
      <c r="B522" s="141"/>
      <c r="C522" s="140"/>
      <c r="D522" s="137" t="s">
        <v>225</v>
      </c>
      <c r="E522" s="142" t="s">
        <v>1</v>
      </c>
      <c r="F522" s="143" t="s">
        <v>3230</v>
      </c>
      <c r="G522" s="140"/>
      <c r="H522" s="144">
        <v>22.1</v>
      </c>
      <c r="I522" s="61"/>
      <c r="J522" s="140"/>
      <c r="K522" s="140"/>
      <c r="L522" s="194"/>
      <c r="M522" s="274"/>
      <c r="N522" s="274"/>
      <c r="O522" s="274"/>
      <c r="P522" s="274"/>
      <c r="Q522" s="274"/>
      <c r="R522" s="274"/>
      <c r="S522" s="274"/>
      <c r="T522" s="274"/>
      <c r="U522" s="274"/>
      <c r="V522" s="274"/>
      <c r="W522" s="275"/>
      <c r="AT522" s="60" t="s">
        <v>225</v>
      </c>
      <c r="AU522" s="60" t="s">
        <v>93</v>
      </c>
      <c r="AV522" s="13" t="s">
        <v>93</v>
      </c>
      <c r="AW522" s="13" t="s">
        <v>38</v>
      </c>
      <c r="AX522" s="13" t="s">
        <v>83</v>
      </c>
      <c r="AY522" s="60" t="s">
        <v>216</v>
      </c>
    </row>
    <row r="523" spans="1:51" s="13" customFormat="1" ht="12">
      <c r="A523" s="140"/>
      <c r="B523" s="141"/>
      <c r="C523" s="140"/>
      <c r="D523" s="137" t="s">
        <v>225</v>
      </c>
      <c r="E523" s="142" t="s">
        <v>1</v>
      </c>
      <c r="F523" s="143" t="s">
        <v>3231</v>
      </c>
      <c r="G523" s="140"/>
      <c r="H523" s="144">
        <v>23.7</v>
      </c>
      <c r="I523" s="61"/>
      <c r="J523" s="140"/>
      <c r="K523" s="140"/>
      <c r="L523" s="194"/>
      <c r="M523" s="274"/>
      <c r="N523" s="274"/>
      <c r="O523" s="274"/>
      <c r="P523" s="274"/>
      <c r="Q523" s="274"/>
      <c r="R523" s="274"/>
      <c r="S523" s="274"/>
      <c r="T523" s="274"/>
      <c r="U523" s="274"/>
      <c r="V523" s="274"/>
      <c r="W523" s="275"/>
      <c r="AT523" s="60" t="s">
        <v>225</v>
      </c>
      <c r="AU523" s="60" t="s">
        <v>93</v>
      </c>
      <c r="AV523" s="13" t="s">
        <v>93</v>
      </c>
      <c r="AW523" s="13" t="s">
        <v>38</v>
      </c>
      <c r="AX523" s="13" t="s">
        <v>83</v>
      </c>
      <c r="AY523" s="60" t="s">
        <v>216</v>
      </c>
    </row>
    <row r="524" spans="1:51" s="13" customFormat="1" ht="12">
      <c r="A524" s="140"/>
      <c r="B524" s="141"/>
      <c r="C524" s="140"/>
      <c r="D524" s="137" t="s">
        <v>225</v>
      </c>
      <c r="E524" s="142" t="s">
        <v>1</v>
      </c>
      <c r="F524" s="143" t="s">
        <v>3232</v>
      </c>
      <c r="G524" s="140"/>
      <c r="H524" s="144">
        <v>9</v>
      </c>
      <c r="I524" s="61"/>
      <c r="J524" s="140"/>
      <c r="K524" s="140"/>
      <c r="L524" s="194"/>
      <c r="M524" s="274"/>
      <c r="N524" s="274"/>
      <c r="O524" s="274"/>
      <c r="P524" s="274"/>
      <c r="Q524" s="274"/>
      <c r="R524" s="274"/>
      <c r="S524" s="274"/>
      <c r="T524" s="274"/>
      <c r="U524" s="274"/>
      <c r="V524" s="274"/>
      <c r="W524" s="275"/>
      <c r="AT524" s="60" t="s">
        <v>225</v>
      </c>
      <c r="AU524" s="60" t="s">
        <v>93</v>
      </c>
      <c r="AV524" s="13" t="s">
        <v>93</v>
      </c>
      <c r="AW524" s="13" t="s">
        <v>38</v>
      </c>
      <c r="AX524" s="13" t="s">
        <v>83</v>
      </c>
      <c r="AY524" s="60" t="s">
        <v>216</v>
      </c>
    </row>
    <row r="525" spans="1:51" s="13" customFormat="1" ht="12">
      <c r="A525" s="140"/>
      <c r="B525" s="141"/>
      <c r="C525" s="140"/>
      <c r="D525" s="137" t="s">
        <v>225</v>
      </c>
      <c r="E525" s="142" t="s">
        <v>1</v>
      </c>
      <c r="F525" s="143" t="s">
        <v>3233</v>
      </c>
      <c r="G525" s="140"/>
      <c r="H525" s="144">
        <v>26</v>
      </c>
      <c r="I525" s="61"/>
      <c r="J525" s="140"/>
      <c r="K525" s="140"/>
      <c r="L525" s="194"/>
      <c r="M525" s="274"/>
      <c r="N525" s="274"/>
      <c r="O525" s="274"/>
      <c r="P525" s="274"/>
      <c r="Q525" s="274"/>
      <c r="R525" s="274"/>
      <c r="S525" s="274"/>
      <c r="T525" s="274"/>
      <c r="U525" s="274"/>
      <c r="V525" s="274"/>
      <c r="W525" s="275"/>
      <c r="AT525" s="60" t="s">
        <v>225</v>
      </c>
      <c r="AU525" s="60" t="s">
        <v>93</v>
      </c>
      <c r="AV525" s="13" t="s">
        <v>93</v>
      </c>
      <c r="AW525" s="13" t="s">
        <v>38</v>
      </c>
      <c r="AX525" s="13" t="s">
        <v>83</v>
      </c>
      <c r="AY525" s="60" t="s">
        <v>216</v>
      </c>
    </row>
    <row r="526" spans="1:51" s="13" customFormat="1" ht="12">
      <c r="A526" s="140"/>
      <c r="B526" s="141"/>
      <c r="C526" s="140"/>
      <c r="D526" s="137" t="s">
        <v>225</v>
      </c>
      <c r="E526" s="142" t="s">
        <v>1</v>
      </c>
      <c r="F526" s="143" t="s">
        <v>3234</v>
      </c>
      <c r="G526" s="140"/>
      <c r="H526" s="144">
        <v>57.5</v>
      </c>
      <c r="I526" s="61"/>
      <c r="J526" s="140"/>
      <c r="K526" s="140"/>
      <c r="L526" s="194"/>
      <c r="M526" s="274"/>
      <c r="N526" s="274"/>
      <c r="O526" s="274"/>
      <c r="P526" s="274"/>
      <c r="Q526" s="274"/>
      <c r="R526" s="274"/>
      <c r="S526" s="274"/>
      <c r="T526" s="274"/>
      <c r="U526" s="274"/>
      <c r="V526" s="274"/>
      <c r="W526" s="275"/>
      <c r="AT526" s="60" t="s">
        <v>225</v>
      </c>
      <c r="AU526" s="60" t="s">
        <v>93</v>
      </c>
      <c r="AV526" s="13" t="s">
        <v>93</v>
      </c>
      <c r="AW526" s="13" t="s">
        <v>38</v>
      </c>
      <c r="AX526" s="13" t="s">
        <v>83</v>
      </c>
      <c r="AY526" s="60" t="s">
        <v>216</v>
      </c>
    </row>
    <row r="527" spans="1:51" s="13" customFormat="1" ht="12">
      <c r="A527" s="140"/>
      <c r="B527" s="141"/>
      <c r="C527" s="140"/>
      <c r="D527" s="137" t="s">
        <v>225</v>
      </c>
      <c r="E527" s="142" t="s">
        <v>1</v>
      </c>
      <c r="F527" s="143" t="s">
        <v>3235</v>
      </c>
      <c r="G527" s="140"/>
      <c r="H527" s="144">
        <v>25.3</v>
      </c>
      <c r="I527" s="61"/>
      <c r="J527" s="140"/>
      <c r="K527" s="140"/>
      <c r="L527" s="194"/>
      <c r="M527" s="274"/>
      <c r="N527" s="274"/>
      <c r="O527" s="274"/>
      <c r="P527" s="274"/>
      <c r="Q527" s="274"/>
      <c r="R527" s="274"/>
      <c r="S527" s="274"/>
      <c r="T527" s="274"/>
      <c r="U527" s="274"/>
      <c r="V527" s="274"/>
      <c r="W527" s="275"/>
      <c r="AT527" s="60" t="s">
        <v>225</v>
      </c>
      <c r="AU527" s="60" t="s">
        <v>93</v>
      </c>
      <c r="AV527" s="13" t="s">
        <v>93</v>
      </c>
      <c r="AW527" s="13" t="s">
        <v>38</v>
      </c>
      <c r="AX527" s="13" t="s">
        <v>83</v>
      </c>
      <c r="AY527" s="60" t="s">
        <v>216</v>
      </c>
    </row>
    <row r="528" spans="1:51" s="14" customFormat="1" ht="12">
      <c r="A528" s="145"/>
      <c r="B528" s="146"/>
      <c r="C528" s="145"/>
      <c r="D528" s="137" t="s">
        <v>225</v>
      </c>
      <c r="E528" s="147" t="s">
        <v>1</v>
      </c>
      <c r="F528" s="148" t="s">
        <v>229</v>
      </c>
      <c r="G528" s="145"/>
      <c r="H528" s="149">
        <v>465.5</v>
      </c>
      <c r="I528" s="63"/>
      <c r="J528" s="145"/>
      <c r="K528" s="145"/>
      <c r="L528" s="200"/>
      <c r="M528" s="276"/>
      <c r="N528" s="276"/>
      <c r="O528" s="276"/>
      <c r="P528" s="276"/>
      <c r="Q528" s="276"/>
      <c r="R528" s="276"/>
      <c r="S528" s="276"/>
      <c r="T528" s="276"/>
      <c r="U528" s="276"/>
      <c r="V528" s="276"/>
      <c r="W528" s="277"/>
      <c r="AT528" s="62" t="s">
        <v>225</v>
      </c>
      <c r="AU528" s="62" t="s">
        <v>93</v>
      </c>
      <c r="AV528" s="14" t="s">
        <v>223</v>
      </c>
      <c r="AW528" s="14" t="s">
        <v>38</v>
      </c>
      <c r="AX528" s="14" t="s">
        <v>91</v>
      </c>
      <c r="AY528" s="62" t="s">
        <v>216</v>
      </c>
    </row>
    <row r="529" spans="1:65" s="2" customFormat="1" ht="21.75" customHeight="1">
      <c r="A529" s="83"/>
      <c r="B529" s="84"/>
      <c r="C529" s="130" t="s">
        <v>426</v>
      </c>
      <c r="D529" s="130" t="s">
        <v>218</v>
      </c>
      <c r="E529" s="131" t="s">
        <v>3236</v>
      </c>
      <c r="F529" s="132" t="s">
        <v>3237</v>
      </c>
      <c r="G529" s="133" t="s">
        <v>237</v>
      </c>
      <c r="H529" s="134">
        <v>465</v>
      </c>
      <c r="I529" s="57"/>
      <c r="J529" s="187">
        <f>ROUND(I529*H529,2)</f>
        <v>0</v>
      </c>
      <c r="K529" s="132" t="s">
        <v>222</v>
      </c>
      <c r="L529" s="188">
        <f>J529</f>
        <v>0</v>
      </c>
      <c r="M529" s="272" t="s">
        <v>1</v>
      </c>
      <c r="N529" s="272" t="s">
        <v>48</v>
      </c>
      <c r="O529" s="272"/>
      <c r="P529" s="272">
        <f>O529*H529</f>
        <v>0</v>
      </c>
      <c r="Q529" s="272">
        <v>1E-05</v>
      </c>
      <c r="R529" s="272">
        <f>Q529*H529</f>
        <v>0.0046500000000000005</v>
      </c>
      <c r="S529" s="272">
        <v>0</v>
      </c>
      <c r="T529" s="272">
        <f>S529*H529</f>
        <v>0</v>
      </c>
      <c r="U529" s="272"/>
      <c r="V529" s="272"/>
      <c r="W529" s="273"/>
      <c r="X529" s="26"/>
      <c r="Y529" s="26"/>
      <c r="Z529" s="26"/>
      <c r="AA529" s="26"/>
      <c r="AB529" s="26"/>
      <c r="AC529" s="26"/>
      <c r="AD529" s="26"/>
      <c r="AE529" s="26"/>
      <c r="AR529" s="58" t="s">
        <v>312</v>
      </c>
      <c r="AT529" s="58" t="s">
        <v>218</v>
      </c>
      <c r="AU529" s="58" t="s">
        <v>93</v>
      </c>
      <c r="AY529" s="18" t="s">
        <v>216</v>
      </c>
      <c r="BE529" s="59">
        <f>IF(N529="základní",J529,0)</f>
        <v>0</v>
      </c>
      <c r="BF529" s="59">
        <f>IF(N529="snížená",J529,0)</f>
        <v>0</v>
      </c>
      <c r="BG529" s="59">
        <f>IF(N529="zákl. přenesená",J529,0)</f>
        <v>0</v>
      </c>
      <c r="BH529" s="59">
        <f>IF(N529="sníž. přenesená",J529,0)</f>
        <v>0</v>
      </c>
      <c r="BI529" s="59">
        <f>IF(N529="nulová",J529,0)</f>
        <v>0</v>
      </c>
      <c r="BJ529" s="18" t="s">
        <v>91</v>
      </c>
      <c r="BK529" s="59">
        <f>ROUND(I529*H529,2)</f>
        <v>0</v>
      </c>
      <c r="BL529" s="18" t="s">
        <v>312</v>
      </c>
      <c r="BM529" s="58" t="s">
        <v>3238</v>
      </c>
    </row>
    <row r="530" spans="1:51" s="13" customFormat="1" ht="12">
      <c r="A530" s="140"/>
      <c r="B530" s="141"/>
      <c r="C530" s="140"/>
      <c r="D530" s="137" t="s">
        <v>225</v>
      </c>
      <c r="E530" s="142" t="s">
        <v>1</v>
      </c>
      <c r="F530" s="143" t="s">
        <v>3218</v>
      </c>
      <c r="G530" s="140"/>
      <c r="H530" s="144">
        <v>22.2</v>
      </c>
      <c r="I530" s="61"/>
      <c r="J530" s="140"/>
      <c r="K530" s="140"/>
      <c r="L530" s="194"/>
      <c r="M530" s="274"/>
      <c r="N530" s="274"/>
      <c r="O530" s="274"/>
      <c r="P530" s="274"/>
      <c r="Q530" s="274"/>
      <c r="R530" s="274"/>
      <c r="S530" s="274"/>
      <c r="T530" s="274"/>
      <c r="U530" s="274"/>
      <c r="V530" s="274"/>
      <c r="W530" s="275"/>
      <c r="AT530" s="60" t="s">
        <v>225</v>
      </c>
      <c r="AU530" s="60" t="s">
        <v>93</v>
      </c>
      <c r="AV530" s="13" t="s">
        <v>93</v>
      </c>
      <c r="AW530" s="13" t="s">
        <v>38</v>
      </c>
      <c r="AX530" s="13" t="s">
        <v>83</v>
      </c>
      <c r="AY530" s="60" t="s">
        <v>216</v>
      </c>
    </row>
    <row r="531" spans="1:51" s="13" customFormat="1" ht="12">
      <c r="A531" s="140"/>
      <c r="B531" s="141"/>
      <c r="C531" s="140"/>
      <c r="D531" s="137" t="s">
        <v>225</v>
      </c>
      <c r="E531" s="142" t="s">
        <v>1</v>
      </c>
      <c r="F531" s="143" t="s">
        <v>3131</v>
      </c>
      <c r="G531" s="140"/>
      <c r="H531" s="144">
        <v>32.2</v>
      </c>
      <c r="I531" s="61"/>
      <c r="J531" s="140"/>
      <c r="K531" s="140"/>
      <c r="L531" s="194"/>
      <c r="M531" s="274"/>
      <c r="N531" s="274"/>
      <c r="O531" s="274"/>
      <c r="P531" s="274"/>
      <c r="Q531" s="274"/>
      <c r="R531" s="274"/>
      <c r="S531" s="274"/>
      <c r="T531" s="274"/>
      <c r="U531" s="274"/>
      <c r="V531" s="274"/>
      <c r="W531" s="275"/>
      <c r="AT531" s="60" t="s">
        <v>225</v>
      </c>
      <c r="AU531" s="60" t="s">
        <v>93</v>
      </c>
      <c r="AV531" s="13" t="s">
        <v>93</v>
      </c>
      <c r="AW531" s="13" t="s">
        <v>38</v>
      </c>
      <c r="AX531" s="13" t="s">
        <v>83</v>
      </c>
      <c r="AY531" s="60" t="s">
        <v>216</v>
      </c>
    </row>
    <row r="532" spans="1:51" s="13" customFormat="1" ht="12">
      <c r="A532" s="140"/>
      <c r="B532" s="141"/>
      <c r="C532" s="140"/>
      <c r="D532" s="137" t="s">
        <v>225</v>
      </c>
      <c r="E532" s="142" t="s">
        <v>1</v>
      </c>
      <c r="F532" s="143" t="s">
        <v>3219</v>
      </c>
      <c r="G532" s="140"/>
      <c r="H532" s="144">
        <v>31.6</v>
      </c>
      <c r="I532" s="61"/>
      <c r="J532" s="140"/>
      <c r="K532" s="140"/>
      <c r="L532" s="194"/>
      <c r="M532" s="274"/>
      <c r="N532" s="274"/>
      <c r="O532" s="274"/>
      <c r="P532" s="274"/>
      <c r="Q532" s="274"/>
      <c r="R532" s="274"/>
      <c r="S532" s="274"/>
      <c r="T532" s="274"/>
      <c r="U532" s="274"/>
      <c r="V532" s="274"/>
      <c r="W532" s="275"/>
      <c r="AT532" s="60" t="s">
        <v>225</v>
      </c>
      <c r="AU532" s="60" t="s">
        <v>93</v>
      </c>
      <c r="AV532" s="13" t="s">
        <v>93</v>
      </c>
      <c r="AW532" s="13" t="s">
        <v>38</v>
      </c>
      <c r="AX532" s="13" t="s">
        <v>83</v>
      </c>
      <c r="AY532" s="60" t="s">
        <v>216</v>
      </c>
    </row>
    <row r="533" spans="1:51" s="13" customFormat="1" ht="12">
      <c r="A533" s="140"/>
      <c r="B533" s="141"/>
      <c r="C533" s="140"/>
      <c r="D533" s="137" t="s">
        <v>225</v>
      </c>
      <c r="E533" s="142" t="s">
        <v>1</v>
      </c>
      <c r="F533" s="143" t="s">
        <v>3220</v>
      </c>
      <c r="G533" s="140"/>
      <c r="H533" s="144">
        <v>23.3</v>
      </c>
      <c r="I533" s="61"/>
      <c r="J533" s="140"/>
      <c r="K533" s="140"/>
      <c r="L533" s="194"/>
      <c r="M533" s="274"/>
      <c r="N533" s="274"/>
      <c r="O533" s="274"/>
      <c r="P533" s="274"/>
      <c r="Q533" s="274"/>
      <c r="R533" s="274"/>
      <c r="S533" s="274"/>
      <c r="T533" s="274"/>
      <c r="U533" s="274"/>
      <c r="V533" s="274"/>
      <c r="W533" s="275"/>
      <c r="AT533" s="60" t="s">
        <v>225</v>
      </c>
      <c r="AU533" s="60" t="s">
        <v>93</v>
      </c>
      <c r="AV533" s="13" t="s">
        <v>93</v>
      </c>
      <c r="AW533" s="13" t="s">
        <v>38</v>
      </c>
      <c r="AX533" s="13" t="s">
        <v>83</v>
      </c>
      <c r="AY533" s="60" t="s">
        <v>216</v>
      </c>
    </row>
    <row r="534" spans="1:51" s="13" customFormat="1" ht="12">
      <c r="A534" s="140"/>
      <c r="B534" s="141"/>
      <c r="C534" s="140"/>
      <c r="D534" s="137" t="s">
        <v>225</v>
      </c>
      <c r="E534" s="142" t="s">
        <v>1</v>
      </c>
      <c r="F534" s="143" t="s">
        <v>3221</v>
      </c>
      <c r="G534" s="140"/>
      <c r="H534" s="144">
        <v>19.2</v>
      </c>
      <c r="I534" s="61"/>
      <c r="J534" s="140"/>
      <c r="K534" s="140"/>
      <c r="L534" s="194"/>
      <c r="M534" s="274"/>
      <c r="N534" s="274"/>
      <c r="O534" s="274"/>
      <c r="P534" s="274"/>
      <c r="Q534" s="274"/>
      <c r="R534" s="274"/>
      <c r="S534" s="274"/>
      <c r="T534" s="274"/>
      <c r="U534" s="274"/>
      <c r="V534" s="274"/>
      <c r="W534" s="275"/>
      <c r="AT534" s="60" t="s">
        <v>225</v>
      </c>
      <c r="AU534" s="60" t="s">
        <v>93</v>
      </c>
      <c r="AV534" s="13" t="s">
        <v>93</v>
      </c>
      <c r="AW534" s="13" t="s">
        <v>38</v>
      </c>
      <c r="AX534" s="13" t="s">
        <v>83</v>
      </c>
      <c r="AY534" s="60" t="s">
        <v>216</v>
      </c>
    </row>
    <row r="535" spans="1:51" s="13" customFormat="1" ht="12">
      <c r="A535" s="140"/>
      <c r="B535" s="141"/>
      <c r="C535" s="140"/>
      <c r="D535" s="137" t="s">
        <v>225</v>
      </c>
      <c r="E535" s="142" t="s">
        <v>1</v>
      </c>
      <c r="F535" s="143" t="s">
        <v>3222</v>
      </c>
      <c r="G535" s="140"/>
      <c r="H535" s="144">
        <v>21.1</v>
      </c>
      <c r="I535" s="61"/>
      <c r="J535" s="140"/>
      <c r="K535" s="140"/>
      <c r="L535" s="194"/>
      <c r="M535" s="274"/>
      <c r="N535" s="274"/>
      <c r="O535" s="274"/>
      <c r="P535" s="274"/>
      <c r="Q535" s="274"/>
      <c r="R535" s="274"/>
      <c r="S535" s="274"/>
      <c r="T535" s="274"/>
      <c r="U535" s="274"/>
      <c r="V535" s="274"/>
      <c r="W535" s="275"/>
      <c r="AT535" s="60" t="s">
        <v>225</v>
      </c>
      <c r="AU535" s="60" t="s">
        <v>93</v>
      </c>
      <c r="AV535" s="13" t="s">
        <v>93</v>
      </c>
      <c r="AW535" s="13" t="s">
        <v>38</v>
      </c>
      <c r="AX535" s="13" t="s">
        <v>83</v>
      </c>
      <c r="AY535" s="60" t="s">
        <v>216</v>
      </c>
    </row>
    <row r="536" spans="1:51" s="13" customFormat="1" ht="12">
      <c r="A536" s="140"/>
      <c r="B536" s="141"/>
      <c r="C536" s="140"/>
      <c r="D536" s="137" t="s">
        <v>225</v>
      </c>
      <c r="E536" s="142" t="s">
        <v>1</v>
      </c>
      <c r="F536" s="143" t="s">
        <v>3223</v>
      </c>
      <c r="G536" s="140"/>
      <c r="H536" s="144">
        <v>21.5</v>
      </c>
      <c r="I536" s="61"/>
      <c r="J536" s="140"/>
      <c r="K536" s="140"/>
      <c r="L536" s="194"/>
      <c r="M536" s="274"/>
      <c r="N536" s="274"/>
      <c r="O536" s="274"/>
      <c r="P536" s="274"/>
      <c r="Q536" s="274"/>
      <c r="R536" s="274"/>
      <c r="S536" s="274"/>
      <c r="T536" s="274"/>
      <c r="U536" s="274"/>
      <c r="V536" s="274"/>
      <c r="W536" s="275"/>
      <c r="AT536" s="60" t="s">
        <v>225</v>
      </c>
      <c r="AU536" s="60" t="s">
        <v>93</v>
      </c>
      <c r="AV536" s="13" t="s">
        <v>93</v>
      </c>
      <c r="AW536" s="13" t="s">
        <v>38</v>
      </c>
      <c r="AX536" s="13" t="s">
        <v>83</v>
      </c>
      <c r="AY536" s="60" t="s">
        <v>216</v>
      </c>
    </row>
    <row r="537" spans="1:51" s="13" customFormat="1" ht="12">
      <c r="A537" s="140"/>
      <c r="B537" s="141"/>
      <c r="C537" s="140"/>
      <c r="D537" s="137" t="s">
        <v>225</v>
      </c>
      <c r="E537" s="142" t="s">
        <v>1</v>
      </c>
      <c r="F537" s="143" t="s">
        <v>3224</v>
      </c>
      <c r="G537" s="140"/>
      <c r="H537" s="144">
        <v>23.8</v>
      </c>
      <c r="I537" s="61"/>
      <c r="J537" s="140"/>
      <c r="K537" s="140"/>
      <c r="L537" s="194"/>
      <c r="M537" s="274"/>
      <c r="N537" s="274"/>
      <c r="O537" s="274"/>
      <c r="P537" s="274"/>
      <c r="Q537" s="274"/>
      <c r="R537" s="274"/>
      <c r="S537" s="274"/>
      <c r="T537" s="274"/>
      <c r="U537" s="274"/>
      <c r="V537" s="274"/>
      <c r="W537" s="275"/>
      <c r="AT537" s="60" t="s">
        <v>225</v>
      </c>
      <c r="AU537" s="60" t="s">
        <v>93</v>
      </c>
      <c r="AV537" s="13" t="s">
        <v>93</v>
      </c>
      <c r="AW537" s="13" t="s">
        <v>38</v>
      </c>
      <c r="AX537" s="13" t="s">
        <v>83</v>
      </c>
      <c r="AY537" s="60" t="s">
        <v>216</v>
      </c>
    </row>
    <row r="538" spans="1:51" s="13" customFormat="1" ht="12">
      <c r="A538" s="140"/>
      <c r="B538" s="141"/>
      <c r="C538" s="140"/>
      <c r="D538" s="137" t="s">
        <v>225</v>
      </c>
      <c r="E538" s="142" t="s">
        <v>1</v>
      </c>
      <c r="F538" s="143" t="s">
        <v>3225</v>
      </c>
      <c r="G538" s="140"/>
      <c r="H538" s="144">
        <v>21.2</v>
      </c>
      <c r="I538" s="61"/>
      <c r="J538" s="140"/>
      <c r="K538" s="140"/>
      <c r="L538" s="194"/>
      <c r="M538" s="274"/>
      <c r="N538" s="274"/>
      <c r="O538" s="274"/>
      <c r="P538" s="274"/>
      <c r="Q538" s="274"/>
      <c r="R538" s="274"/>
      <c r="S538" s="274"/>
      <c r="T538" s="274"/>
      <c r="U538" s="274"/>
      <c r="V538" s="274"/>
      <c r="W538" s="275"/>
      <c r="AT538" s="60" t="s">
        <v>225</v>
      </c>
      <c r="AU538" s="60" t="s">
        <v>93</v>
      </c>
      <c r="AV538" s="13" t="s">
        <v>93</v>
      </c>
      <c r="AW538" s="13" t="s">
        <v>38</v>
      </c>
      <c r="AX538" s="13" t="s">
        <v>83</v>
      </c>
      <c r="AY538" s="60" t="s">
        <v>216</v>
      </c>
    </row>
    <row r="539" spans="1:51" s="13" customFormat="1" ht="12">
      <c r="A539" s="140"/>
      <c r="B539" s="141"/>
      <c r="C539" s="140"/>
      <c r="D539" s="137" t="s">
        <v>225</v>
      </c>
      <c r="E539" s="142" t="s">
        <v>1</v>
      </c>
      <c r="F539" s="143" t="s">
        <v>3226</v>
      </c>
      <c r="G539" s="140"/>
      <c r="H539" s="144">
        <v>14</v>
      </c>
      <c r="I539" s="61"/>
      <c r="J539" s="140"/>
      <c r="K539" s="140"/>
      <c r="L539" s="194"/>
      <c r="M539" s="274"/>
      <c r="N539" s="274"/>
      <c r="O539" s="274"/>
      <c r="P539" s="274"/>
      <c r="Q539" s="274"/>
      <c r="R539" s="274"/>
      <c r="S539" s="274"/>
      <c r="T539" s="274"/>
      <c r="U539" s="274"/>
      <c r="V539" s="274"/>
      <c r="W539" s="275"/>
      <c r="AT539" s="60" t="s">
        <v>225</v>
      </c>
      <c r="AU539" s="60" t="s">
        <v>93</v>
      </c>
      <c r="AV539" s="13" t="s">
        <v>93</v>
      </c>
      <c r="AW539" s="13" t="s">
        <v>38</v>
      </c>
      <c r="AX539" s="13" t="s">
        <v>83</v>
      </c>
      <c r="AY539" s="60" t="s">
        <v>216</v>
      </c>
    </row>
    <row r="540" spans="1:51" s="13" customFormat="1" ht="12">
      <c r="A540" s="140"/>
      <c r="B540" s="141"/>
      <c r="C540" s="140"/>
      <c r="D540" s="137" t="s">
        <v>225</v>
      </c>
      <c r="E540" s="142" t="s">
        <v>1</v>
      </c>
      <c r="F540" s="143" t="s">
        <v>3227</v>
      </c>
      <c r="G540" s="140"/>
      <c r="H540" s="144">
        <v>23</v>
      </c>
      <c r="I540" s="61"/>
      <c r="J540" s="140"/>
      <c r="K540" s="140"/>
      <c r="L540" s="194"/>
      <c r="M540" s="274"/>
      <c r="N540" s="274"/>
      <c r="O540" s="274"/>
      <c r="P540" s="274"/>
      <c r="Q540" s="274"/>
      <c r="R540" s="274"/>
      <c r="S540" s="274"/>
      <c r="T540" s="274"/>
      <c r="U540" s="274"/>
      <c r="V540" s="274"/>
      <c r="W540" s="275"/>
      <c r="AT540" s="60" t="s">
        <v>225</v>
      </c>
      <c r="AU540" s="60" t="s">
        <v>93</v>
      </c>
      <c r="AV540" s="13" t="s">
        <v>93</v>
      </c>
      <c r="AW540" s="13" t="s">
        <v>38</v>
      </c>
      <c r="AX540" s="13" t="s">
        <v>83</v>
      </c>
      <c r="AY540" s="60" t="s">
        <v>216</v>
      </c>
    </row>
    <row r="541" spans="1:51" s="13" customFormat="1" ht="12">
      <c r="A541" s="140"/>
      <c r="B541" s="141"/>
      <c r="C541" s="140"/>
      <c r="D541" s="137" t="s">
        <v>225</v>
      </c>
      <c r="E541" s="142" t="s">
        <v>1</v>
      </c>
      <c r="F541" s="143" t="s">
        <v>3239</v>
      </c>
      <c r="G541" s="140"/>
      <c r="H541" s="144">
        <v>25</v>
      </c>
      <c r="I541" s="61"/>
      <c r="J541" s="140"/>
      <c r="K541" s="140"/>
      <c r="L541" s="194"/>
      <c r="M541" s="274"/>
      <c r="N541" s="274"/>
      <c r="O541" s="274"/>
      <c r="P541" s="274"/>
      <c r="Q541" s="274"/>
      <c r="R541" s="274"/>
      <c r="S541" s="274"/>
      <c r="T541" s="274"/>
      <c r="U541" s="274"/>
      <c r="V541" s="274"/>
      <c r="W541" s="275"/>
      <c r="AT541" s="60" t="s">
        <v>225</v>
      </c>
      <c r="AU541" s="60" t="s">
        <v>93</v>
      </c>
      <c r="AV541" s="13" t="s">
        <v>93</v>
      </c>
      <c r="AW541" s="13" t="s">
        <v>38</v>
      </c>
      <c r="AX541" s="13" t="s">
        <v>83</v>
      </c>
      <c r="AY541" s="60" t="s">
        <v>216</v>
      </c>
    </row>
    <row r="542" spans="1:51" s="13" customFormat="1" ht="12">
      <c r="A542" s="140"/>
      <c r="B542" s="141"/>
      <c r="C542" s="140"/>
      <c r="D542" s="137" t="s">
        <v>225</v>
      </c>
      <c r="E542" s="142" t="s">
        <v>1</v>
      </c>
      <c r="F542" s="143" t="s">
        <v>3229</v>
      </c>
      <c r="G542" s="140"/>
      <c r="H542" s="144">
        <v>23.3</v>
      </c>
      <c r="I542" s="61"/>
      <c r="J542" s="140"/>
      <c r="K542" s="140"/>
      <c r="L542" s="194"/>
      <c r="M542" s="274"/>
      <c r="N542" s="274"/>
      <c r="O542" s="274"/>
      <c r="P542" s="274"/>
      <c r="Q542" s="274"/>
      <c r="R542" s="274"/>
      <c r="S542" s="274"/>
      <c r="T542" s="274"/>
      <c r="U542" s="274"/>
      <c r="V542" s="274"/>
      <c r="W542" s="275"/>
      <c r="AT542" s="60" t="s">
        <v>225</v>
      </c>
      <c r="AU542" s="60" t="s">
        <v>93</v>
      </c>
      <c r="AV542" s="13" t="s">
        <v>93</v>
      </c>
      <c r="AW542" s="13" t="s">
        <v>38</v>
      </c>
      <c r="AX542" s="13" t="s">
        <v>83</v>
      </c>
      <c r="AY542" s="60" t="s">
        <v>216</v>
      </c>
    </row>
    <row r="543" spans="1:51" s="13" customFormat="1" ht="12">
      <c r="A543" s="140"/>
      <c r="B543" s="141"/>
      <c r="C543" s="140"/>
      <c r="D543" s="137" t="s">
        <v>225</v>
      </c>
      <c r="E543" s="142" t="s">
        <v>1</v>
      </c>
      <c r="F543" s="143" t="s">
        <v>3230</v>
      </c>
      <c r="G543" s="140"/>
      <c r="H543" s="144">
        <v>22.1</v>
      </c>
      <c r="I543" s="61"/>
      <c r="J543" s="140"/>
      <c r="K543" s="140"/>
      <c r="L543" s="194"/>
      <c r="M543" s="274"/>
      <c r="N543" s="274"/>
      <c r="O543" s="274"/>
      <c r="P543" s="274"/>
      <c r="Q543" s="274"/>
      <c r="R543" s="274"/>
      <c r="S543" s="274"/>
      <c r="T543" s="274"/>
      <c r="U543" s="274"/>
      <c r="V543" s="274"/>
      <c r="W543" s="275"/>
      <c r="AT543" s="60" t="s">
        <v>225</v>
      </c>
      <c r="AU543" s="60" t="s">
        <v>93</v>
      </c>
      <c r="AV543" s="13" t="s">
        <v>93</v>
      </c>
      <c r="AW543" s="13" t="s">
        <v>38</v>
      </c>
      <c r="AX543" s="13" t="s">
        <v>83</v>
      </c>
      <c r="AY543" s="60" t="s">
        <v>216</v>
      </c>
    </row>
    <row r="544" spans="1:51" s="13" customFormat="1" ht="12">
      <c r="A544" s="140"/>
      <c r="B544" s="141"/>
      <c r="C544" s="140"/>
      <c r="D544" s="137" t="s">
        <v>225</v>
      </c>
      <c r="E544" s="142" t="s">
        <v>1</v>
      </c>
      <c r="F544" s="143" t="s">
        <v>3231</v>
      </c>
      <c r="G544" s="140"/>
      <c r="H544" s="144">
        <v>23.7</v>
      </c>
      <c r="I544" s="61"/>
      <c r="J544" s="140"/>
      <c r="K544" s="140"/>
      <c r="L544" s="194"/>
      <c r="M544" s="274"/>
      <c r="N544" s="274"/>
      <c r="O544" s="274"/>
      <c r="P544" s="274"/>
      <c r="Q544" s="274"/>
      <c r="R544" s="274"/>
      <c r="S544" s="274"/>
      <c r="T544" s="274"/>
      <c r="U544" s="274"/>
      <c r="V544" s="274"/>
      <c r="W544" s="275"/>
      <c r="AT544" s="60" t="s">
        <v>225</v>
      </c>
      <c r="AU544" s="60" t="s">
        <v>93</v>
      </c>
      <c r="AV544" s="13" t="s">
        <v>93</v>
      </c>
      <c r="AW544" s="13" t="s">
        <v>38</v>
      </c>
      <c r="AX544" s="13" t="s">
        <v>83</v>
      </c>
      <c r="AY544" s="60" t="s">
        <v>216</v>
      </c>
    </row>
    <row r="545" spans="1:51" s="13" customFormat="1" ht="12">
      <c r="A545" s="140"/>
      <c r="B545" s="141"/>
      <c r="C545" s="140"/>
      <c r="D545" s="137" t="s">
        <v>225</v>
      </c>
      <c r="E545" s="142" t="s">
        <v>1</v>
      </c>
      <c r="F545" s="143" t="s">
        <v>3232</v>
      </c>
      <c r="G545" s="140"/>
      <c r="H545" s="144">
        <v>9</v>
      </c>
      <c r="I545" s="61"/>
      <c r="J545" s="140"/>
      <c r="K545" s="140"/>
      <c r="L545" s="194"/>
      <c r="M545" s="274"/>
      <c r="N545" s="274"/>
      <c r="O545" s="274"/>
      <c r="P545" s="274"/>
      <c r="Q545" s="274"/>
      <c r="R545" s="274"/>
      <c r="S545" s="274"/>
      <c r="T545" s="274"/>
      <c r="U545" s="274"/>
      <c r="V545" s="274"/>
      <c r="W545" s="275"/>
      <c r="AT545" s="60" t="s">
        <v>225</v>
      </c>
      <c r="AU545" s="60" t="s">
        <v>93</v>
      </c>
      <c r="AV545" s="13" t="s">
        <v>93</v>
      </c>
      <c r="AW545" s="13" t="s">
        <v>38</v>
      </c>
      <c r="AX545" s="13" t="s">
        <v>83</v>
      </c>
      <c r="AY545" s="60" t="s">
        <v>216</v>
      </c>
    </row>
    <row r="546" spans="1:51" s="13" customFormat="1" ht="12">
      <c r="A546" s="140"/>
      <c r="B546" s="141"/>
      <c r="C546" s="140"/>
      <c r="D546" s="137" t="s">
        <v>225</v>
      </c>
      <c r="E546" s="142" t="s">
        <v>1</v>
      </c>
      <c r="F546" s="143" t="s">
        <v>3233</v>
      </c>
      <c r="G546" s="140"/>
      <c r="H546" s="144">
        <v>26</v>
      </c>
      <c r="I546" s="61"/>
      <c r="J546" s="140"/>
      <c r="K546" s="140"/>
      <c r="L546" s="194"/>
      <c r="M546" s="274"/>
      <c r="N546" s="274"/>
      <c r="O546" s="274"/>
      <c r="P546" s="274"/>
      <c r="Q546" s="274"/>
      <c r="R546" s="274"/>
      <c r="S546" s="274"/>
      <c r="T546" s="274"/>
      <c r="U546" s="274"/>
      <c r="V546" s="274"/>
      <c r="W546" s="275"/>
      <c r="AT546" s="60" t="s">
        <v>225</v>
      </c>
      <c r="AU546" s="60" t="s">
        <v>93</v>
      </c>
      <c r="AV546" s="13" t="s">
        <v>93</v>
      </c>
      <c r="AW546" s="13" t="s">
        <v>38</v>
      </c>
      <c r="AX546" s="13" t="s">
        <v>83</v>
      </c>
      <c r="AY546" s="60" t="s">
        <v>216</v>
      </c>
    </row>
    <row r="547" spans="1:51" s="13" customFormat="1" ht="12">
      <c r="A547" s="140"/>
      <c r="B547" s="141"/>
      <c r="C547" s="140"/>
      <c r="D547" s="137" t="s">
        <v>225</v>
      </c>
      <c r="E547" s="142" t="s">
        <v>1</v>
      </c>
      <c r="F547" s="143" t="s">
        <v>3234</v>
      </c>
      <c r="G547" s="140"/>
      <c r="H547" s="144">
        <v>57.5</v>
      </c>
      <c r="I547" s="61"/>
      <c r="J547" s="140"/>
      <c r="K547" s="140"/>
      <c r="L547" s="194"/>
      <c r="M547" s="274"/>
      <c r="N547" s="274"/>
      <c r="O547" s="274"/>
      <c r="P547" s="274"/>
      <c r="Q547" s="274"/>
      <c r="R547" s="274"/>
      <c r="S547" s="274"/>
      <c r="T547" s="274"/>
      <c r="U547" s="274"/>
      <c r="V547" s="274"/>
      <c r="W547" s="275"/>
      <c r="AT547" s="60" t="s">
        <v>225</v>
      </c>
      <c r="AU547" s="60" t="s">
        <v>93</v>
      </c>
      <c r="AV547" s="13" t="s">
        <v>93</v>
      </c>
      <c r="AW547" s="13" t="s">
        <v>38</v>
      </c>
      <c r="AX547" s="13" t="s">
        <v>83</v>
      </c>
      <c r="AY547" s="60" t="s">
        <v>216</v>
      </c>
    </row>
    <row r="548" spans="1:51" s="13" customFormat="1" ht="12">
      <c r="A548" s="140"/>
      <c r="B548" s="141"/>
      <c r="C548" s="140"/>
      <c r="D548" s="137" t="s">
        <v>225</v>
      </c>
      <c r="E548" s="142" t="s">
        <v>1</v>
      </c>
      <c r="F548" s="143" t="s">
        <v>3235</v>
      </c>
      <c r="G548" s="140"/>
      <c r="H548" s="144">
        <v>25.3</v>
      </c>
      <c r="I548" s="61"/>
      <c r="J548" s="140"/>
      <c r="K548" s="140"/>
      <c r="L548" s="194"/>
      <c r="M548" s="274"/>
      <c r="N548" s="274"/>
      <c r="O548" s="274"/>
      <c r="P548" s="274"/>
      <c r="Q548" s="274"/>
      <c r="R548" s="274"/>
      <c r="S548" s="274"/>
      <c r="T548" s="274"/>
      <c r="U548" s="274"/>
      <c r="V548" s="274"/>
      <c r="W548" s="275"/>
      <c r="AT548" s="60" t="s">
        <v>225</v>
      </c>
      <c r="AU548" s="60" t="s">
        <v>93</v>
      </c>
      <c r="AV548" s="13" t="s">
        <v>93</v>
      </c>
      <c r="AW548" s="13" t="s">
        <v>38</v>
      </c>
      <c r="AX548" s="13" t="s">
        <v>83</v>
      </c>
      <c r="AY548" s="60" t="s">
        <v>216</v>
      </c>
    </row>
    <row r="549" spans="1:51" s="14" customFormat="1" ht="12">
      <c r="A549" s="145"/>
      <c r="B549" s="146"/>
      <c r="C549" s="145"/>
      <c r="D549" s="137" t="s">
        <v>225</v>
      </c>
      <c r="E549" s="147" t="s">
        <v>1</v>
      </c>
      <c r="F549" s="148" t="s">
        <v>229</v>
      </c>
      <c r="G549" s="145"/>
      <c r="H549" s="149">
        <v>465</v>
      </c>
      <c r="I549" s="63"/>
      <c r="J549" s="145"/>
      <c r="K549" s="145"/>
      <c r="L549" s="200"/>
      <c r="M549" s="276"/>
      <c r="N549" s="276"/>
      <c r="O549" s="276"/>
      <c r="P549" s="276"/>
      <c r="Q549" s="276"/>
      <c r="R549" s="276"/>
      <c r="S549" s="276"/>
      <c r="T549" s="276"/>
      <c r="U549" s="276"/>
      <c r="V549" s="276"/>
      <c r="W549" s="277"/>
      <c r="AT549" s="62" t="s">
        <v>225</v>
      </c>
      <c r="AU549" s="62" t="s">
        <v>93</v>
      </c>
      <c r="AV549" s="14" t="s">
        <v>223</v>
      </c>
      <c r="AW549" s="14" t="s">
        <v>38</v>
      </c>
      <c r="AX549" s="14" t="s">
        <v>91</v>
      </c>
      <c r="AY549" s="62" t="s">
        <v>216</v>
      </c>
    </row>
    <row r="550" spans="1:65" s="2" customFormat="1" ht="16.5" customHeight="1">
      <c r="A550" s="83"/>
      <c r="B550" s="84"/>
      <c r="C550" s="130" t="s">
        <v>431</v>
      </c>
      <c r="D550" s="130" t="s">
        <v>218</v>
      </c>
      <c r="E550" s="131" t="s">
        <v>3240</v>
      </c>
      <c r="F550" s="132" t="s">
        <v>3241</v>
      </c>
      <c r="G550" s="133" t="s">
        <v>315</v>
      </c>
      <c r="H550" s="134">
        <v>96</v>
      </c>
      <c r="I550" s="57"/>
      <c r="J550" s="187">
        <f>ROUND(I550*H550,2)</f>
        <v>0</v>
      </c>
      <c r="K550" s="132" t="s">
        <v>1</v>
      </c>
      <c r="L550" s="188">
        <f>J550</f>
        <v>0</v>
      </c>
      <c r="M550" s="272" t="s">
        <v>1</v>
      </c>
      <c r="N550" s="272" t="s">
        <v>48</v>
      </c>
      <c r="O550" s="272"/>
      <c r="P550" s="272">
        <f>O550*H550</f>
        <v>0</v>
      </c>
      <c r="Q550" s="272">
        <v>1E-05</v>
      </c>
      <c r="R550" s="272">
        <f>Q550*H550</f>
        <v>0.0009600000000000001</v>
      </c>
      <c r="S550" s="272">
        <v>0</v>
      </c>
      <c r="T550" s="272">
        <f>S550*H550</f>
        <v>0</v>
      </c>
      <c r="U550" s="272"/>
      <c r="V550" s="272"/>
      <c r="W550" s="273"/>
      <c r="X550" s="26"/>
      <c r="Y550" s="26"/>
      <c r="Z550" s="26"/>
      <c r="AA550" s="26"/>
      <c r="AB550" s="26"/>
      <c r="AC550" s="26"/>
      <c r="AD550" s="26"/>
      <c r="AE550" s="26"/>
      <c r="AR550" s="58" t="s">
        <v>312</v>
      </c>
      <c r="AT550" s="58" t="s">
        <v>218</v>
      </c>
      <c r="AU550" s="58" t="s">
        <v>93</v>
      </c>
      <c r="AY550" s="18" t="s">
        <v>216</v>
      </c>
      <c r="BE550" s="59">
        <f>IF(N550="základní",J550,0)</f>
        <v>0</v>
      </c>
      <c r="BF550" s="59">
        <f>IF(N550="snížená",J550,0)</f>
        <v>0</v>
      </c>
      <c r="BG550" s="59">
        <f>IF(N550="zákl. přenesená",J550,0)</f>
        <v>0</v>
      </c>
      <c r="BH550" s="59">
        <f>IF(N550="sníž. přenesená",J550,0)</f>
        <v>0</v>
      </c>
      <c r="BI550" s="59">
        <f>IF(N550="nulová",J550,0)</f>
        <v>0</v>
      </c>
      <c r="BJ550" s="18" t="s">
        <v>91</v>
      </c>
      <c r="BK550" s="59">
        <f>ROUND(I550*H550,2)</f>
        <v>0</v>
      </c>
      <c r="BL550" s="18" t="s">
        <v>312</v>
      </c>
      <c r="BM550" s="58" t="s">
        <v>3242</v>
      </c>
    </row>
    <row r="551" spans="1:51" s="13" customFormat="1" ht="12">
      <c r="A551" s="140"/>
      <c r="B551" s="141"/>
      <c r="C551" s="140"/>
      <c r="D551" s="137" t="s">
        <v>225</v>
      </c>
      <c r="E551" s="142" t="s">
        <v>1</v>
      </c>
      <c r="F551" s="143" t="s">
        <v>3036</v>
      </c>
      <c r="G551" s="140"/>
      <c r="H551" s="144">
        <v>5</v>
      </c>
      <c r="I551" s="61"/>
      <c r="J551" s="140"/>
      <c r="K551" s="140"/>
      <c r="L551" s="194"/>
      <c r="M551" s="274"/>
      <c r="N551" s="274"/>
      <c r="O551" s="274"/>
      <c r="P551" s="274"/>
      <c r="Q551" s="274"/>
      <c r="R551" s="274"/>
      <c r="S551" s="274"/>
      <c r="T551" s="274"/>
      <c r="U551" s="274"/>
      <c r="V551" s="274"/>
      <c r="W551" s="275"/>
      <c r="AT551" s="60" t="s">
        <v>225</v>
      </c>
      <c r="AU551" s="60" t="s">
        <v>93</v>
      </c>
      <c r="AV551" s="13" t="s">
        <v>93</v>
      </c>
      <c r="AW551" s="13" t="s">
        <v>38</v>
      </c>
      <c r="AX551" s="13" t="s">
        <v>83</v>
      </c>
      <c r="AY551" s="60" t="s">
        <v>216</v>
      </c>
    </row>
    <row r="552" spans="1:51" s="13" customFormat="1" ht="12">
      <c r="A552" s="140"/>
      <c r="B552" s="141"/>
      <c r="C552" s="140"/>
      <c r="D552" s="137" t="s">
        <v>225</v>
      </c>
      <c r="E552" s="142" t="s">
        <v>1</v>
      </c>
      <c r="F552" s="143" t="s">
        <v>2984</v>
      </c>
      <c r="G552" s="140"/>
      <c r="H552" s="144">
        <v>5</v>
      </c>
      <c r="I552" s="61"/>
      <c r="J552" s="140"/>
      <c r="K552" s="140"/>
      <c r="L552" s="194"/>
      <c r="M552" s="274"/>
      <c r="N552" s="274"/>
      <c r="O552" s="274"/>
      <c r="P552" s="274"/>
      <c r="Q552" s="274"/>
      <c r="R552" s="274"/>
      <c r="S552" s="274"/>
      <c r="T552" s="274"/>
      <c r="U552" s="274"/>
      <c r="V552" s="274"/>
      <c r="W552" s="275"/>
      <c r="AT552" s="60" t="s">
        <v>225</v>
      </c>
      <c r="AU552" s="60" t="s">
        <v>93</v>
      </c>
      <c r="AV552" s="13" t="s">
        <v>93</v>
      </c>
      <c r="AW552" s="13" t="s">
        <v>38</v>
      </c>
      <c r="AX552" s="13" t="s">
        <v>83</v>
      </c>
      <c r="AY552" s="60" t="s">
        <v>216</v>
      </c>
    </row>
    <row r="553" spans="1:51" s="13" customFormat="1" ht="12">
      <c r="A553" s="140"/>
      <c r="B553" s="141"/>
      <c r="C553" s="140"/>
      <c r="D553" s="137" t="s">
        <v>225</v>
      </c>
      <c r="E553" s="142" t="s">
        <v>1</v>
      </c>
      <c r="F553" s="143" t="s">
        <v>3037</v>
      </c>
      <c r="G553" s="140"/>
      <c r="H553" s="144">
        <v>5</v>
      </c>
      <c r="I553" s="61"/>
      <c r="J553" s="140"/>
      <c r="K553" s="140"/>
      <c r="L553" s="194"/>
      <c r="M553" s="274"/>
      <c r="N553" s="274"/>
      <c r="O553" s="274"/>
      <c r="P553" s="274"/>
      <c r="Q553" s="274"/>
      <c r="R553" s="274"/>
      <c r="S553" s="274"/>
      <c r="T553" s="274"/>
      <c r="U553" s="274"/>
      <c r="V553" s="274"/>
      <c r="W553" s="275"/>
      <c r="AT553" s="60" t="s">
        <v>225</v>
      </c>
      <c r="AU553" s="60" t="s">
        <v>93</v>
      </c>
      <c r="AV553" s="13" t="s">
        <v>93</v>
      </c>
      <c r="AW553" s="13" t="s">
        <v>38</v>
      </c>
      <c r="AX553" s="13" t="s">
        <v>83</v>
      </c>
      <c r="AY553" s="60" t="s">
        <v>216</v>
      </c>
    </row>
    <row r="554" spans="1:51" s="13" customFormat="1" ht="12">
      <c r="A554" s="140"/>
      <c r="B554" s="141"/>
      <c r="C554" s="140"/>
      <c r="D554" s="137" t="s">
        <v>225</v>
      </c>
      <c r="E554" s="142" t="s">
        <v>1</v>
      </c>
      <c r="F554" s="143" t="s">
        <v>3038</v>
      </c>
      <c r="G554" s="140"/>
      <c r="H554" s="144">
        <v>5</v>
      </c>
      <c r="I554" s="61"/>
      <c r="J554" s="140"/>
      <c r="K554" s="140"/>
      <c r="L554" s="194"/>
      <c r="M554" s="274"/>
      <c r="N554" s="274"/>
      <c r="O554" s="274"/>
      <c r="P554" s="274"/>
      <c r="Q554" s="274"/>
      <c r="R554" s="274"/>
      <c r="S554" s="274"/>
      <c r="T554" s="274"/>
      <c r="U554" s="274"/>
      <c r="V554" s="274"/>
      <c r="W554" s="275"/>
      <c r="AT554" s="60" t="s">
        <v>225</v>
      </c>
      <c r="AU554" s="60" t="s">
        <v>93</v>
      </c>
      <c r="AV554" s="13" t="s">
        <v>93</v>
      </c>
      <c r="AW554" s="13" t="s">
        <v>38</v>
      </c>
      <c r="AX554" s="13" t="s">
        <v>83</v>
      </c>
      <c r="AY554" s="60" t="s">
        <v>216</v>
      </c>
    </row>
    <row r="555" spans="1:51" s="13" customFormat="1" ht="12">
      <c r="A555" s="140"/>
      <c r="B555" s="141"/>
      <c r="C555" s="140"/>
      <c r="D555" s="137" t="s">
        <v>225</v>
      </c>
      <c r="E555" s="142" t="s">
        <v>1</v>
      </c>
      <c r="F555" s="143" t="s">
        <v>3039</v>
      </c>
      <c r="G555" s="140"/>
      <c r="H555" s="144">
        <v>5</v>
      </c>
      <c r="I555" s="61"/>
      <c r="J555" s="140"/>
      <c r="K555" s="140"/>
      <c r="L555" s="194"/>
      <c r="M555" s="274"/>
      <c r="N555" s="274"/>
      <c r="O555" s="274"/>
      <c r="P555" s="274"/>
      <c r="Q555" s="274"/>
      <c r="R555" s="274"/>
      <c r="S555" s="274"/>
      <c r="T555" s="274"/>
      <c r="U555" s="274"/>
      <c r="V555" s="274"/>
      <c r="W555" s="275"/>
      <c r="AT555" s="60" t="s">
        <v>225</v>
      </c>
      <c r="AU555" s="60" t="s">
        <v>93</v>
      </c>
      <c r="AV555" s="13" t="s">
        <v>93</v>
      </c>
      <c r="AW555" s="13" t="s">
        <v>38</v>
      </c>
      <c r="AX555" s="13" t="s">
        <v>83</v>
      </c>
      <c r="AY555" s="60" t="s">
        <v>216</v>
      </c>
    </row>
    <row r="556" spans="1:51" s="13" customFormat="1" ht="12">
      <c r="A556" s="140"/>
      <c r="B556" s="141"/>
      <c r="C556" s="140"/>
      <c r="D556" s="137" t="s">
        <v>225</v>
      </c>
      <c r="E556" s="142" t="s">
        <v>1</v>
      </c>
      <c r="F556" s="143" t="s">
        <v>3040</v>
      </c>
      <c r="G556" s="140"/>
      <c r="H556" s="144">
        <v>5</v>
      </c>
      <c r="I556" s="61"/>
      <c r="J556" s="140"/>
      <c r="K556" s="140"/>
      <c r="L556" s="194"/>
      <c r="M556" s="274"/>
      <c r="N556" s="274"/>
      <c r="O556" s="274"/>
      <c r="P556" s="274"/>
      <c r="Q556" s="274"/>
      <c r="R556" s="274"/>
      <c r="S556" s="274"/>
      <c r="T556" s="274"/>
      <c r="U556" s="274"/>
      <c r="V556" s="274"/>
      <c r="W556" s="275"/>
      <c r="AT556" s="60" t="s">
        <v>225</v>
      </c>
      <c r="AU556" s="60" t="s">
        <v>93</v>
      </c>
      <c r="AV556" s="13" t="s">
        <v>93</v>
      </c>
      <c r="AW556" s="13" t="s">
        <v>38</v>
      </c>
      <c r="AX556" s="13" t="s">
        <v>83</v>
      </c>
      <c r="AY556" s="60" t="s">
        <v>216</v>
      </c>
    </row>
    <row r="557" spans="1:51" s="13" customFormat="1" ht="12">
      <c r="A557" s="140"/>
      <c r="B557" s="141"/>
      <c r="C557" s="140"/>
      <c r="D557" s="137" t="s">
        <v>225</v>
      </c>
      <c r="E557" s="142" t="s">
        <v>1</v>
      </c>
      <c r="F557" s="143" t="s">
        <v>3041</v>
      </c>
      <c r="G557" s="140"/>
      <c r="H557" s="144">
        <v>5</v>
      </c>
      <c r="I557" s="61"/>
      <c r="J557" s="140"/>
      <c r="K557" s="140"/>
      <c r="L557" s="194"/>
      <c r="M557" s="274"/>
      <c r="N557" s="274"/>
      <c r="O557" s="274"/>
      <c r="P557" s="274"/>
      <c r="Q557" s="274"/>
      <c r="R557" s="274"/>
      <c r="S557" s="274"/>
      <c r="T557" s="274"/>
      <c r="U557" s="274"/>
      <c r="V557" s="274"/>
      <c r="W557" s="275"/>
      <c r="AT557" s="60" t="s">
        <v>225</v>
      </c>
      <c r="AU557" s="60" t="s">
        <v>93</v>
      </c>
      <c r="AV557" s="13" t="s">
        <v>93</v>
      </c>
      <c r="AW557" s="13" t="s">
        <v>38</v>
      </c>
      <c r="AX557" s="13" t="s">
        <v>83</v>
      </c>
      <c r="AY557" s="60" t="s">
        <v>216</v>
      </c>
    </row>
    <row r="558" spans="1:51" s="13" customFormat="1" ht="12">
      <c r="A558" s="140"/>
      <c r="B558" s="141"/>
      <c r="C558" s="140"/>
      <c r="D558" s="137" t="s">
        <v>225</v>
      </c>
      <c r="E558" s="142" t="s">
        <v>1</v>
      </c>
      <c r="F558" s="143" t="s">
        <v>3042</v>
      </c>
      <c r="G558" s="140"/>
      <c r="H558" s="144">
        <v>5</v>
      </c>
      <c r="I558" s="61"/>
      <c r="J558" s="140"/>
      <c r="K558" s="140"/>
      <c r="L558" s="194"/>
      <c r="M558" s="274"/>
      <c r="N558" s="274"/>
      <c r="O558" s="274"/>
      <c r="P558" s="274"/>
      <c r="Q558" s="274"/>
      <c r="R558" s="274"/>
      <c r="S558" s="274"/>
      <c r="T558" s="274"/>
      <c r="U558" s="274"/>
      <c r="V558" s="274"/>
      <c r="W558" s="275"/>
      <c r="AT558" s="60" t="s">
        <v>225</v>
      </c>
      <c r="AU558" s="60" t="s">
        <v>93</v>
      </c>
      <c r="AV558" s="13" t="s">
        <v>93</v>
      </c>
      <c r="AW558" s="13" t="s">
        <v>38</v>
      </c>
      <c r="AX558" s="13" t="s">
        <v>83</v>
      </c>
      <c r="AY558" s="60" t="s">
        <v>216</v>
      </c>
    </row>
    <row r="559" spans="1:51" s="13" customFormat="1" ht="12">
      <c r="A559" s="140"/>
      <c r="B559" s="141"/>
      <c r="C559" s="140"/>
      <c r="D559" s="137" t="s">
        <v>225</v>
      </c>
      <c r="E559" s="142" t="s">
        <v>1</v>
      </c>
      <c r="F559" s="143" t="s">
        <v>3043</v>
      </c>
      <c r="G559" s="140"/>
      <c r="H559" s="144">
        <v>5</v>
      </c>
      <c r="I559" s="61"/>
      <c r="J559" s="140"/>
      <c r="K559" s="140"/>
      <c r="L559" s="194"/>
      <c r="M559" s="274"/>
      <c r="N559" s="274"/>
      <c r="O559" s="274"/>
      <c r="P559" s="274"/>
      <c r="Q559" s="274"/>
      <c r="R559" s="274"/>
      <c r="S559" s="274"/>
      <c r="T559" s="274"/>
      <c r="U559" s="274"/>
      <c r="V559" s="274"/>
      <c r="W559" s="275"/>
      <c r="AT559" s="60" t="s">
        <v>225</v>
      </c>
      <c r="AU559" s="60" t="s">
        <v>93</v>
      </c>
      <c r="AV559" s="13" t="s">
        <v>93</v>
      </c>
      <c r="AW559" s="13" t="s">
        <v>38</v>
      </c>
      <c r="AX559" s="13" t="s">
        <v>83</v>
      </c>
      <c r="AY559" s="60" t="s">
        <v>216</v>
      </c>
    </row>
    <row r="560" spans="1:51" s="13" customFormat="1" ht="12">
      <c r="A560" s="140"/>
      <c r="B560" s="141"/>
      <c r="C560" s="140"/>
      <c r="D560" s="137" t="s">
        <v>225</v>
      </c>
      <c r="E560" s="142" t="s">
        <v>1</v>
      </c>
      <c r="F560" s="143" t="s">
        <v>3044</v>
      </c>
      <c r="G560" s="140"/>
      <c r="H560" s="144">
        <v>5</v>
      </c>
      <c r="I560" s="61"/>
      <c r="J560" s="140"/>
      <c r="K560" s="140"/>
      <c r="L560" s="194"/>
      <c r="M560" s="274"/>
      <c r="N560" s="274"/>
      <c r="O560" s="274"/>
      <c r="P560" s="274"/>
      <c r="Q560" s="274"/>
      <c r="R560" s="274"/>
      <c r="S560" s="274"/>
      <c r="T560" s="274"/>
      <c r="U560" s="274"/>
      <c r="V560" s="274"/>
      <c r="W560" s="275"/>
      <c r="AT560" s="60" t="s">
        <v>225</v>
      </c>
      <c r="AU560" s="60" t="s">
        <v>93</v>
      </c>
      <c r="AV560" s="13" t="s">
        <v>93</v>
      </c>
      <c r="AW560" s="13" t="s">
        <v>38</v>
      </c>
      <c r="AX560" s="13" t="s">
        <v>83</v>
      </c>
      <c r="AY560" s="60" t="s">
        <v>216</v>
      </c>
    </row>
    <row r="561" spans="1:51" s="13" customFormat="1" ht="12">
      <c r="A561" s="140"/>
      <c r="B561" s="141"/>
      <c r="C561" s="140"/>
      <c r="D561" s="137" t="s">
        <v>225</v>
      </c>
      <c r="E561" s="142" t="s">
        <v>1</v>
      </c>
      <c r="F561" s="143" t="s">
        <v>3045</v>
      </c>
      <c r="G561" s="140"/>
      <c r="H561" s="144">
        <v>5</v>
      </c>
      <c r="I561" s="61"/>
      <c r="J561" s="140"/>
      <c r="K561" s="140"/>
      <c r="L561" s="194"/>
      <c r="M561" s="274"/>
      <c r="N561" s="274"/>
      <c r="O561" s="274"/>
      <c r="P561" s="274"/>
      <c r="Q561" s="274"/>
      <c r="R561" s="274"/>
      <c r="S561" s="274"/>
      <c r="T561" s="274"/>
      <c r="U561" s="274"/>
      <c r="V561" s="274"/>
      <c r="W561" s="275"/>
      <c r="AT561" s="60" t="s">
        <v>225</v>
      </c>
      <c r="AU561" s="60" t="s">
        <v>93</v>
      </c>
      <c r="AV561" s="13" t="s">
        <v>93</v>
      </c>
      <c r="AW561" s="13" t="s">
        <v>38</v>
      </c>
      <c r="AX561" s="13" t="s">
        <v>83</v>
      </c>
      <c r="AY561" s="60" t="s">
        <v>216</v>
      </c>
    </row>
    <row r="562" spans="1:51" s="13" customFormat="1" ht="12">
      <c r="A562" s="140"/>
      <c r="B562" s="141"/>
      <c r="C562" s="140"/>
      <c r="D562" s="137" t="s">
        <v>225</v>
      </c>
      <c r="E562" s="142" t="s">
        <v>1</v>
      </c>
      <c r="F562" s="143" t="s">
        <v>3046</v>
      </c>
      <c r="G562" s="140"/>
      <c r="H562" s="144">
        <v>5</v>
      </c>
      <c r="I562" s="61"/>
      <c r="J562" s="140"/>
      <c r="K562" s="140"/>
      <c r="L562" s="194"/>
      <c r="M562" s="274"/>
      <c r="N562" s="274"/>
      <c r="O562" s="274"/>
      <c r="P562" s="274"/>
      <c r="Q562" s="274"/>
      <c r="R562" s="274"/>
      <c r="S562" s="274"/>
      <c r="T562" s="274"/>
      <c r="U562" s="274"/>
      <c r="V562" s="274"/>
      <c r="W562" s="275"/>
      <c r="AT562" s="60" t="s">
        <v>225</v>
      </c>
      <c r="AU562" s="60" t="s">
        <v>93</v>
      </c>
      <c r="AV562" s="13" t="s">
        <v>93</v>
      </c>
      <c r="AW562" s="13" t="s">
        <v>38</v>
      </c>
      <c r="AX562" s="13" t="s">
        <v>83</v>
      </c>
      <c r="AY562" s="60" t="s">
        <v>216</v>
      </c>
    </row>
    <row r="563" spans="1:51" s="13" customFormat="1" ht="12">
      <c r="A563" s="140"/>
      <c r="B563" s="141"/>
      <c r="C563" s="140"/>
      <c r="D563" s="137" t="s">
        <v>225</v>
      </c>
      <c r="E563" s="142" t="s">
        <v>1</v>
      </c>
      <c r="F563" s="143" t="s">
        <v>3047</v>
      </c>
      <c r="G563" s="140"/>
      <c r="H563" s="144">
        <v>5</v>
      </c>
      <c r="I563" s="61"/>
      <c r="J563" s="140"/>
      <c r="K563" s="140"/>
      <c r="L563" s="194"/>
      <c r="M563" s="274"/>
      <c r="N563" s="274"/>
      <c r="O563" s="274"/>
      <c r="P563" s="274"/>
      <c r="Q563" s="274"/>
      <c r="R563" s="274"/>
      <c r="S563" s="274"/>
      <c r="T563" s="274"/>
      <c r="U563" s="274"/>
      <c r="V563" s="274"/>
      <c r="W563" s="275"/>
      <c r="AT563" s="60" t="s">
        <v>225</v>
      </c>
      <c r="AU563" s="60" t="s">
        <v>93</v>
      </c>
      <c r="AV563" s="13" t="s">
        <v>93</v>
      </c>
      <c r="AW563" s="13" t="s">
        <v>38</v>
      </c>
      <c r="AX563" s="13" t="s">
        <v>83</v>
      </c>
      <c r="AY563" s="60" t="s">
        <v>216</v>
      </c>
    </row>
    <row r="564" spans="1:51" s="13" customFormat="1" ht="12">
      <c r="A564" s="140"/>
      <c r="B564" s="141"/>
      <c r="C564" s="140"/>
      <c r="D564" s="137" t="s">
        <v>225</v>
      </c>
      <c r="E564" s="142" t="s">
        <v>1</v>
      </c>
      <c r="F564" s="143" t="s">
        <v>3048</v>
      </c>
      <c r="G564" s="140"/>
      <c r="H564" s="144">
        <v>5</v>
      </c>
      <c r="I564" s="61"/>
      <c r="J564" s="140"/>
      <c r="K564" s="140"/>
      <c r="L564" s="194"/>
      <c r="M564" s="274"/>
      <c r="N564" s="274"/>
      <c r="O564" s="274"/>
      <c r="P564" s="274"/>
      <c r="Q564" s="274"/>
      <c r="R564" s="274"/>
      <c r="S564" s="274"/>
      <c r="T564" s="274"/>
      <c r="U564" s="274"/>
      <c r="V564" s="274"/>
      <c r="W564" s="275"/>
      <c r="AT564" s="60" t="s">
        <v>225</v>
      </c>
      <c r="AU564" s="60" t="s">
        <v>93</v>
      </c>
      <c r="AV564" s="13" t="s">
        <v>93</v>
      </c>
      <c r="AW564" s="13" t="s">
        <v>38</v>
      </c>
      <c r="AX564" s="13" t="s">
        <v>83</v>
      </c>
      <c r="AY564" s="60" t="s">
        <v>216</v>
      </c>
    </row>
    <row r="565" spans="1:51" s="13" customFormat="1" ht="12">
      <c r="A565" s="140"/>
      <c r="B565" s="141"/>
      <c r="C565" s="140"/>
      <c r="D565" s="137" t="s">
        <v>225</v>
      </c>
      <c r="E565" s="142" t="s">
        <v>1</v>
      </c>
      <c r="F565" s="143" t="s">
        <v>3049</v>
      </c>
      <c r="G565" s="140"/>
      <c r="H565" s="144">
        <v>5</v>
      </c>
      <c r="I565" s="61"/>
      <c r="J565" s="140"/>
      <c r="K565" s="140"/>
      <c r="L565" s="194"/>
      <c r="M565" s="274"/>
      <c r="N565" s="274"/>
      <c r="O565" s="274"/>
      <c r="P565" s="274"/>
      <c r="Q565" s="274"/>
      <c r="R565" s="274"/>
      <c r="S565" s="274"/>
      <c r="T565" s="274"/>
      <c r="U565" s="274"/>
      <c r="V565" s="274"/>
      <c r="W565" s="275"/>
      <c r="AT565" s="60" t="s">
        <v>225</v>
      </c>
      <c r="AU565" s="60" t="s">
        <v>93</v>
      </c>
      <c r="AV565" s="13" t="s">
        <v>93</v>
      </c>
      <c r="AW565" s="13" t="s">
        <v>38</v>
      </c>
      <c r="AX565" s="13" t="s">
        <v>83</v>
      </c>
      <c r="AY565" s="60" t="s">
        <v>216</v>
      </c>
    </row>
    <row r="566" spans="1:51" s="13" customFormat="1" ht="12">
      <c r="A566" s="140"/>
      <c r="B566" s="141"/>
      <c r="C566" s="140"/>
      <c r="D566" s="137" t="s">
        <v>225</v>
      </c>
      <c r="E566" s="142" t="s">
        <v>1</v>
      </c>
      <c r="F566" s="143" t="s">
        <v>3050</v>
      </c>
      <c r="G566" s="140"/>
      <c r="H566" s="144">
        <v>3</v>
      </c>
      <c r="I566" s="61"/>
      <c r="J566" s="140"/>
      <c r="K566" s="140"/>
      <c r="L566" s="194"/>
      <c r="M566" s="274"/>
      <c r="N566" s="274"/>
      <c r="O566" s="274"/>
      <c r="P566" s="274"/>
      <c r="Q566" s="274"/>
      <c r="R566" s="274"/>
      <c r="S566" s="274"/>
      <c r="T566" s="274"/>
      <c r="U566" s="274"/>
      <c r="V566" s="274"/>
      <c r="W566" s="275"/>
      <c r="AT566" s="60" t="s">
        <v>225</v>
      </c>
      <c r="AU566" s="60" t="s">
        <v>93</v>
      </c>
      <c r="AV566" s="13" t="s">
        <v>93</v>
      </c>
      <c r="AW566" s="13" t="s">
        <v>38</v>
      </c>
      <c r="AX566" s="13" t="s">
        <v>83</v>
      </c>
      <c r="AY566" s="60" t="s">
        <v>216</v>
      </c>
    </row>
    <row r="567" spans="1:51" s="13" customFormat="1" ht="12">
      <c r="A567" s="140"/>
      <c r="B567" s="141"/>
      <c r="C567" s="140"/>
      <c r="D567" s="137" t="s">
        <v>225</v>
      </c>
      <c r="E567" s="142" t="s">
        <v>1</v>
      </c>
      <c r="F567" s="143" t="s">
        <v>3051</v>
      </c>
      <c r="G567" s="140"/>
      <c r="H567" s="144">
        <v>8</v>
      </c>
      <c r="I567" s="61"/>
      <c r="J567" s="140"/>
      <c r="K567" s="140"/>
      <c r="L567" s="194"/>
      <c r="M567" s="274"/>
      <c r="N567" s="274"/>
      <c r="O567" s="274"/>
      <c r="P567" s="274"/>
      <c r="Q567" s="274"/>
      <c r="R567" s="274"/>
      <c r="S567" s="274"/>
      <c r="T567" s="274"/>
      <c r="U567" s="274"/>
      <c r="V567" s="274"/>
      <c r="W567" s="275"/>
      <c r="AT567" s="60" t="s">
        <v>225</v>
      </c>
      <c r="AU567" s="60" t="s">
        <v>93</v>
      </c>
      <c r="AV567" s="13" t="s">
        <v>93</v>
      </c>
      <c r="AW567" s="13" t="s">
        <v>38</v>
      </c>
      <c r="AX567" s="13" t="s">
        <v>83</v>
      </c>
      <c r="AY567" s="60" t="s">
        <v>216</v>
      </c>
    </row>
    <row r="568" spans="1:51" s="13" customFormat="1" ht="12">
      <c r="A568" s="140"/>
      <c r="B568" s="141"/>
      <c r="C568" s="140"/>
      <c r="D568" s="137" t="s">
        <v>225</v>
      </c>
      <c r="E568" s="142" t="s">
        <v>1</v>
      </c>
      <c r="F568" s="143" t="s">
        <v>3052</v>
      </c>
      <c r="G568" s="140"/>
      <c r="H568" s="144">
        <v>5</v>
      </c>
      <c r="I568" s="61"/>
      <c r="J568" s="140"/>
      <c r="K568" s="140"/>
      <c r="L568" s="194"/>
      <c r="M568" s="274"/>
      <c r="N568" s="274"/>
      <c r="O568" s="274"/>
      <c r="P568" s="274"/>
      <c r="Q568" s="274"/>
      <c r="R568" s="274"/>
      <c r="S568" s="274"/>
      <c r="T568" s="274"/>
      <c r="U568" s="274"/>
      <c r="V568" s="274"/>
      <c r="W568" s="275"/>
      <c r="AT568" s="60" t="s">
        <v>225</v>
      </c>
      <c r="AU568" s="60" t="s">
        <v>93</v>
      </c>
      <c r="AV568" s="13" t="s">
        <v>93</v>
      </c>
      <c r="AW568" s="13" t="s">
        <v>38</v>
      </c>
      <c r="AX568" s="13" t="s">
        <v>83</v>
      </c>
      <c r="AY568" s="60" t="s">
        <v>216</v>
      </c>
    </row>
    <row r="569" spans="1:51" s="13" customFormat="1" ht="12">
      <c r="A569" s="140"/>
      <c r="B569" s="141"/>
      <c r="C569" s="140"/>
      <c r="D569" s="137" t="s">
        <v>225</v>
      </c>
      <c r="E569" s="142" t="s">
        <v>1</v>
      </c>
      <c r="F569" s="143" t="s">
        <v>3053</v>
      </c>
      <c r="G569" s="140"/>
      <c r="H569" s="144">
        <v>5</v>
      </c>
      <c r="I569" s="61"/>
      <c r="J569" s="140"/>
      <c r="K569" s="140"/>
      <c r="L569" s="194"/>
      <c r="M569" s="274"/>
      <c r="N569" s="274"/>
      <c r="O569" s="274"/>
      <c r="P569" s="274"/>
      <c r="Q569" s="274"/>
      <c r="R569" s="274"/>
      <c r="S569" s="274"/>
      <c r="T569" s="274"/>
      <c r="U569" s="274"/>
      <c r="V569" s="274"/>
      <c r="W569" s="275"/>
      <c r="AT569" s="60" t="s">
        <v>225</v>
      </c>
      <c r="AU569" s="60" t="s">
        <v>93</v>
      </c>
      <c r="AV569" s="13" t="s">
        <v>93</v>
      </c>
      <c r="AW569" s="13" t="s">
        <v>38</v>
      </c>
      <c r="AX569" s="13" t="s">
        <v>83</v>
      </c>
      <c r="AY569" s="60" t="s">
        <v>216</v>
      </c>
    </row>
    <row r="570" spans="1:51" s="14" customFormat="1" ht="12">
      <c r="A570" s="145"/>
      <c r="B570" s="146"/>
      <c r="C570" s="145"/>
      <c r="D570" s="137" t="s">
        <v>225</v>
      </c>
      <c r="E570" s="147" t="s">
        <v>1</v>
      </c>
      <c r="F570" s="148" t="s">
        <v>229</v>
      </c>
      <c r="G570" s="145"/>
      <c r="H570" s="149">
        <v>96</v>
      </c>
      <c r="I570" s="63"/>
      <c r="J570" s="145"/>
      <c r="K570" s="145"/>
      <c r="L570" s="200"/>
      <c r="M570" s="276"/>
      <c r="N570" s="276"/>
      <c r="O570" s="276"/>
      <c r="P570" s="276"/>
      <c r="Q570" s="276"/>
      <c r="R570" s="276"/>
      <c r="S570" s="276"/>
      <c r="T570" s="276"/>
      <c r="U570" s="276"/>
      <c r="V570" s="276"/>
      <c r="W570" s="277"/>
      <c r="AT570" s="62" t="s">
        <v>225</v>
      </c>
      <c r="AU570" s="62" t="s">
        <v>93</v>
      </c>
      <c r="AV570" s="14" t="s">
        <v>223</v>
      </c>
      <c r="AW570" s="14" t="s">
        <v>38</v>
      </c>
      <c r="AX570" s="14" t="s">
        <v>91</v>
      </c>
      <c r="AY570" s="62" t="s">
        <v>216</v>
      </c>
    </row>
    <row r="571" spans="1:65" s="2" customFormat="1" ht="24.2" customHeight="1">
      <c r="A571" s="83"/>
      <c r="B571" s="84"/>
      <c r="C571" s="130" t="s">
        <v>438</v>
      </c>
      <c r="D571" s="130" t="s">
        <v>218</v>
      </c>
      <c r="E571" s="131" t="s">
        <v>3243</v>
      </c>
      <c r="F571" s="132" t="s">
        <v>3244</v>
      </c>
      <c r="G571" s="133" t="s">
        <v>278</v>
      </c>
      <c r="H571" s="134">
        <v>2.604</v>
      </c>
      <c r="I571" s="57"/>
      <c r="J571" s="187">
        <f>ROUND(I571*H571,2)</f>
        <v>0</v>
      </c>
      <c r="K571" s="132" t="s">
        <v>222</v>
      </c>
      <c r="L571" s="188">
        <f>J571</f>
        <v>0</v>
      </c>
      <c r="M571" s="272" t="s">
        <v>1</v>
      </c>
      <c r="N571" s="272" t="s">
        <v>48</v>
      </c>
      <c r="O571" s="272"/>
      <c r="P571" s="272">
        <f>O571*H571</f>
        <v>0</v>
      </c>
      <c r="Q571" s="272">
        <v>0</v>
      </c>
      <c r="R571" s="272">
        <f>Q571*H571</f>
        <v>0</v>
      </c>
      <c r="S571" s="272">
        <v>0</v>
      </c>
      <c r="T571" s="272">
        <f>S571*H571</f>
        <v>0</v>
      </c>
      <c r="U571" s="272"/>
      <c r="V571" s="272"/>
      <c r="W571" s="273"/>
      <c r="X571" s="26"/>
      <c r="Y571" s="26"/>
      <c r="Z571" s="26"/>
      <c r="AA571" s="26"/>
      <c r="AB571" s="26"/>
      <c r="AC571" s="26"/>
      <c r="AD571" s="26"/>
      <c r="AE571" s="26"/>
      <c r="AR571" s="58" t="s">
        <v>312</v>
      </c>
      <c r="AT571" s="58" t="s">
        <v>218</v>
      </c>
      <c r="AU571" s="58" t="s">
        <v>93</v>
      </c>
      <c r="AY571" s="18" t="s">
        <v>216</v>
      </c>
      <c r="BE571" s="59">
        <f>IF(N571="základní",J571,0)</f>
        <v>0</v>
      </c>
      <c r="BF571" s="59">
        <f>IF(N571="snížená",J571,0)</f>
        <v>0</v>
      </c>
      <c r="BG571" s="59">
        <f>IF(N571="zákl. přenesená",J571,0)</f>
        <v>0</v>
      </c>
      <c r="BH571" s="59">
        <f>IF(N571="sníž. přenesená",J571,0)</f>
        <v>0</v>
      </c>
      <c r="BI571" s="59">
        <f>IF(N571="nulová",J571,0)</f>
        <v>0</v>
      </c>
      <c r="BJ571" s="18" t="s">
        <v>91</v>
      </c>
      <c r="BK571" s="59">
        <f>ROUND(I571*H571,2)</f>
        <v>0</v>
      </c>
      <c r="BL571" s="18" t="s">
        <v>312</v>
      </c>
      <c r="BM571" s="58" t="s">
        <v>3245</v>
      </c>
    </row>
    <row r="572" spans="1:63" s="12" customFormat="1" ht="22.9" customHeight="1">
      <c r="A572" s="125"/>
      <c r="B572" s="126"/>
      <c r="C572" s="125"/>
      <c r="D572" s="127" t="s">
        <v>82</v>
      </c>
      <c r="E572" s="129" t="s">
        <v>3246</v>
      </c>
      <c r="F572" s="129" t="s">
        <v>3247</v>
      </c>
      <c r="G572" s="125"/>
      <c r="H572" s="125"/>
      <c r="I572" s="54"/>
      <c r="J572" s="186">
        <f>BK572</f>
        <v>0</v>
      </c>
      <c r="K572" s="125"/>
      <c r="L572" s="183"/>
      <c r="M572" s="270"/>
      <c r="N572" s="270"/>
      <c r="O572" s="270"/>
      <c r="P572" s="270"/>
      <c r="Q572" s="270"/>
      <c r="R572" s="270"/>
      <c r="S572" s="270"/>
      <c r="T572" s="270"/>
      <c r="U572" s="270"/>
      <c r="V572" s="270"/>
      <c r="W572" s="271"/>
      <c r="AR572" s="53" t="s">
        <v>93</v>
      </c>
      <c r="AT572" s="55" t="s">
        <v>82</v>
      </c>
      <c r="AU572" s="55" t="s">
        <v>91</v>
      </c>
      <c r="AY572" s="53" t="s">
        <v>216</v>
      </c>
      <c r="BK572" s="56">
        <f>SUM(BK573:BK1020)</f>
        <v>0</v>
      </c>
    </row>
    <row r="573" spans="1:65" s="2" customFormat="1" ht="16.5" customHeight="1">
      <c r="A573" s="83"/>
      <c r="B573" s="84"/>
      <c r="C573" s="130" t="s">
        <v>450</v>
      </c>
      <c r="D573" s="130" t="s">
        <v>218</v>
      </c>
      <c r="E573" s="131" t="s">
        <v>3248</v>
      </c>
      <c r="F573" s="132" t="s">
        <v>3249</v>
      </c>
      <c r="G573" s="133" t="s">
        <v>3198</v>
      </c>
      <c r="H573" s="134">
        <v>32</v>
      </c>
      <c r="I573" s="57"/>
      <c r="J573" s="187">
        <f>ROUND(I573*H573,2)</f>
        <v>0</v>
      </c>
      <c r="K573" s="132" t="s">
        <v>222</v>
      </c>
      <c r="L573" s="188">
        <f>J573</f>
        <v>0</v>
      </c>
      <c r="M573" s="272" t="s">
        <v>1</v>
      </c>
      <c r="N573" s="272" t="s">
        <v>48</v>
      </c>
      <c r="O573" s="272"/>
      <c r="P573" s="272">
        <f>O573*H573</f>
        <v>0</v>
      </c>
      <c r="Q573" s="272">
        <v>0</v>
      </c>
      <c r="R573" s="272">
        <f>Q573*H573</f>
        <v>0</v>
      </c>
      <c r="S573" s="272">
        <v>0.01933</v>
      </c>
      <c r="T573" s="272">
        <f>S573*H573</f>
        <v>0.61856</v>
      </c>
      <c r="U573" s="272"/>
      <c r="V573" s="272"/>
      <c r="W573" s="273"/>
      <c r="X573" s="26"/>
      <c r="Y573" s="26"/>
      <c r="Z573" s="26"/>
      <c r="AA573" s="26"/>
      <c r="AB573" s="26"/>
      <c r="AC573" s="26"/>
      <c r="AD573" s="26"/>
      <c r="AE573" s="26"/>
      <c r="AR573" s="58" t="s">
        <v>312</v>
      </c>
      <c r="AT573" s="58" t="s">
        <v>218</v>
      </c>
      <c r="AU573" s="58" t="s">
        <v>93</v>
      </c>
      <c r="AY573" s="18" t="s">
        <v>216</v>
      </c>
      <c r="BE573" s="59">
        <f>IF(N573="základní",J573,0)</f>
        <v>0</v>
      </c>
      <c r="BF573" s="59">
        <f>IF(N573="snížená",J573,0)</f>
        <v>0</v>
      </c>
      <c r="BG573" s="59">
        <f>IF(N573="zákl. přenesená",J573,0)</f>
        <v>0</v>
      </c>
      <c r="BH573" s="59">
        <f>IF(N573="sníž. přenesená",J573,0)</f>
        <v>0</v>
      </c>
      <c r="BI573" s="59">
        <f>IF(N573="nulová",J573,0)</f>
        <v>0</v>
      </c>
      <c r="BJ573" s="18" t="s">
        <v>91</v>
      </c>
      <c r="BK573" s="59">
        <f>ROUND(I573*H573,2)</f>
        <v>0</v>
      </c>
      <c r="BL573" s="18" t="s">
        <v>312</v>
      </c>
      <c r="BM573" s="58" t="s">
        <v>3250</v>
      </c>
    </row>
    <row r="574" spans="1:51" s="13" customFormat="1" ht="12">
      <c r="A574" s="140"/>
      <c r="B574" s="141"/>
      <c r="C574" s="140"/>
      <c r="D574" s="137" t="s">
        <v>225</v>
      </c>
      <c r="E574" s="142" t="s">
        <v>1</v>
      </c>
      <c r="F574" s="143" t="s">
        <v>3181</v>
      </c>
      <c r="G574" s="140"/>
      <c r="H574" s="144">
        <v>2</v>
      </c>
      <c r="I574" s="61"/>
      <c r="J574" s="140"/>
      <c r="K574" s="140"/>
      <c r="L574" s="194"/>
      <c r="M574" s="274"/>
      <c r="N574" s="274"/>
      <c r="O574" s="274"/>
      <c r="P574" s="274"/>
      <c r="Q574" s="274"/>
      <c r="R574" s="274"/>
      <c r="S574" s="274"/>
      <c r="T574" s="274"/>
      <c r="U574" s="274"/>
      <c r="V574" s="274"/>
      <c r="W574" s="275"/>
      <c r="AT574" s="60" t="s">
        <v>225</v>
      </c>
      <c r="AU574" s="60" t="s">
        <v>93</v>
      </c>
      <c r="AV574" s="13" t="s">
        <v>93</v>
      </c>
      <c r="AW574" s="13" t="s">
        <v>38</v>
      </c>
      <c r="AX574" s="13" t="s">
        <v>83</v>
      </c>
      <c r="AY574" s="60" t="s">
        <v>216</v>
      </c>
    </row>
    <row r="575" spans="1:51" s="13" customFormat="1" ht="12">
      <c r="A575" s="140"/>
      <c r="B575" s="141"/>
      <c r="C575" s="140"/>
      <c r="D575" s="137" t="s">
        <v>225</v>
      </c>
      <c r="E575" s="142" t="s">
        <v>1</v>
      </c>
      <c r="F575" s="143" t="s">
        <v>2959</v>
      </c>
      <c r="G575" s="140"/>
      <c r="H575" s="144">
        <v>4</v>
      </c>
      <c r="I575" s="61"/>
      <c r="J575" s="140"/>
      <c r="K575" s="140"/>
      <c r="L575" s="194"/>
      <c r="M575" s="274"/>
      <c r="N575" s="274"/>
      <c r="O575" s="274"/>
      <c r="P575" s="274"/>
      <c r="Q575" s="274"/>
      <c r="R575" s="274"/>
      <c r="S575" s="274"/>
      <c r="T575" s="274"/>
      <c r="U575" s="274"/>
      <c r="V575" s="274"/>
      <c r="W575" s="275"/>
      <c r="AT575" s="60" t="s">
        <v>225</v>
      </c>
      <c r="AU575" s="60" t="s">
        <v>93</v>
      </c>
      <c r="AV575" s="13" t="s">
        <v>93</v>
      </c>
      <c r="AW575" s="13" t="s">
        <v>38</v>
      </c>
      <c r="AX575" s="13" t="s">
        <v>83</v>
      </c>
      <c r="AY575" s="60" t="s">
        <v>216</v>
      </c>
    </row>
    <row r="576" spans="1:51" s="13" customFormat="1" ht="12">
      <c r="A576" s="140"/>
      <c r="B576" s="141"/>
      <c r="C576" s="140"/>
      <c r="D576" s="137" t="s">
        <v>225</v>
      </c>
      <c r="E576" s="142" t="s">
        <v>1</v>
      </c>
      <c r="F576" s="143" t="s">
        <v>2960</v>
      </c>
      <c r="G576" s="140"/>
      <c r="H576" s="144">
        <v>1</v>
      </c>
      <c r="I576" s="61"/>
      <c r="J576" s="140"/>
      <c r="K576" s="140"/>
      <c r="L576" s="194"/>
      <c r="M576" s="274"/>
      <c r="N576" s="274"/>
      <c r="O576" s="274"/>
      <c r="P576" s="274"/>
      <c r="Q576" s="274"/>
      <c r="R576" s="274"/>
      <c r="S576" s="274"/>
      <c r="T576" s="274"/>
      <c r="U576" s="274"/>
      <c r="V576" s="274"/>
      <c r="W576" s="275"/>
      <c r="AT576" s="60" t="s">
        <v>225</v>
      </c>
      <c r="AU576" s="60" t="s">
        <v>93</v>
      </c>
      <c r="AV576" s="13" t="s">
        <v>93</v>
      </c>
      <c r="AW576" s="13" t="s">
        <v>38</v>
      </c>
      <c r="AX576" s="13" t="s">
        <v>83</v>
      </c>
      <c r="AY576" s="60" t="s">
        <v>216</v>
      </c>
    </row>
    <row r="577" spans="1:51" s="13" customFormat="1" ht="12">
      <c r="A577" s="140"/>
      <c r="B577" s="141"/>
      <c r="C577" s="140"/>
      <c r="D577" s="137" t="s">
        <v>225</v>
      </c>
      <c r="E577" s="142" t="s">
        <v>1</v>
      </c>
      <c r="F577" s="143" t="s">
        <v>2961</v>
      </c>
      <c r="G577" s="140"/>
      <c r="H577" s="144">
        <v>1</v>
      </c>
      <c r="I577" s="61"/>
      <c r="J577" s="140"/>
      <c r="K577" s="140"/>
      <c r="L577" s="194"/>
      <c r="M577" s="274"/>
      <c r="N577" s="274"/>
      <c r="O577" s="274"/>
      <c r="P577" s="274"/>
      <c r="Q577" s="274"/>
      <c r="R577" s="274"/>
      <c r="S577" s="274"/>
      <c r="T577" s="274"/>
      <c r="U577" s="274"/>
      <c r="V577" s="274"/>
      <c r="W577" s="275"/>
      <c r="AT577" s="60" t="s">
        <v>225</v>
      </c>
      <c r="AU577" s="60" t="s">
        <v>93</v>
      </c>
      <c r="AV577" s="13" t="s">
        <v>93</v>
      </c>
      <c r="AW577" s="13" t="s">
        <v>38</v>
      </c>
      <c r="AX577" s="13" t="s">
        <v>83</v>
      </c>
      <c r="AY577" s="60" t="s">
        <v>216</v>
      </c>
    </row>
    <row r="578" spans="1:51" s="13" customFormat="1" ht="12">
      <c r="A578" s="140"/>
      <c r="B578" s="141"/>
      <c r="C578" s="140"/>
      <c r="D578" s="137" t="s">
        <v>225</v>
      </c>
      <c r="E578" s="142" t="s">
        <v>1</v>
      </c>
      <c r="F578" s="143" t="s">
        <v>3182</v>
      </c>
      <c r="G578" s="140"/>
      <c r="H578" s="144">
        <v>2</v>
      </c>
      <c r="I578" s="61"/>
      <c r="J578" s="140"/>
      <c r="K578" s="140"/>
      <c r="L578" s="194"/>
      <c r="M578" s="274"/>
      <c r="N578" s="274"/>
      <c r="O578" s="274"/>
      <c r="P578" s="274"/>
      <c r="Q578" s="274"/>
      <c r="R578" s="274"/>
      <c r="S578" s="274"/>
      <c r="T578" s="274"/>
      <c r="U578" s="274"/>
      <c r="V578" s="274"/>
      <c r="W578" s="275"/>
      <c r="AT578" s="60" t="s">
        <v>225</v>
      </c>
      <c r="AU578" s="60" t="s">
        <v>93</v>
      </c>
      <c r="AV578" s="13" t="s">
        <v>93</v>
      </c>
      <c r="AW578" s="13" t="s">
        <v>38</v>
      </c>
      <c r="AX578" s="13" t="s">
        <v>83</v>
      </c>
      <c r="AY578" s="60" t="s">
        <v>216</v>
      </c>
    </row>
    <row r="579" spans="1:51" s="13" customFormat="1" ht="12">
      <c r="A579" s="140"/>
      <c r="B579" s="141"/>
      <c r="C579" s="140"/>
      <c r="D579" s="137" t="s">
        <v>225</v>
      </c>
      <c r="E579" s="142" t="s">
        <v>1</v>
      </c>
      <c r="F579" s="143" t="s">
        <v>3183</v>
      </c>
      <c r="G579" s="140"/>
      <c r="H579" s="144">
        <v>2</v>
      </c>
      <c r="I579" s="61"/>
      <c r="J579" s="140"/>
      <c r="K579" s="140"/>
      <c r="L579" s="194"/>
      <c r="M579" s="274"/>
      <c r="N579" s="274"/>
      <c r="O579" s="274"/>
      <c r="P579" s="274"/>
      <c r="Q579" s="274"/>
      <c r="R579" s="274"/>
      <c r="S579" s="274"/>
      <c r="T579" s="274"/>
      <c r="U579" s="274"/>
      <c r="V579" s="274"/>
      <c r="W579" s="275"/>
      <c r="AT579" s="60" t="s">
        <v>225</v>
      </c>
      <c r="AU579" s="60" t="s">
        <v>93</v>
      </c>
      <c r="AV579" s="13" t="s">
        <v>93</v>
      </c>
      <c r="AW579" s="13" t="s">
        <v>38</v>
      </c>
      <c r="AX579" s="13" t="s">
        <v>83</v>
      </c>
      <c r="AY579" s="60" t="s">
        <v>216</v>
      </c>
    </row>
    <row r="580" spans="1:51" s="13" customFormat="1" ht="12">
      <c r="A580" s="140"/>
      <c r="B580" s="141"/>
      <c r="C580" s="140"/>
      <c r="D580" s="137" t="s">
        <v>225</v>
      </c>
      <c r="E580" s="142" t="s">
        <v>1</v>
      </c>
      <c r="F580" s="143" t="s">
        <v>2964</v>
      </c>
      <c r="G580" s="140"/>
      <c r="H580" s="144">
        <v>1</v>
      </c>
      <c r="I580" s="61"/>
      <c r="J580" s="140"/>
      <c r="K580" s="140"/>
      <c r="L580" s="194"/>
      <c r="M580" s="274"/>
      <c r="N580" s="274"/>
      <c r="O580" s="274"/>
      <c r="P580" s="274"/>
      <c r="Q580" s="274"/>
      <c r="R580" s="274"/>
      <c r="S580" s="274"/>
      <c r="T580" s="274"/>
      <c r="U580" s="274"/>
      <c r="V580" s="274"/>
      <c r="W580" s="275"/>
      <c r="AT580" s="60" t="s">
        <v>225</v>
      </c>
      <c r="AU580" s="60" t="s">
        <v>93</v>
      </c>
      <c r="AV580" s="13" t="s">
        <v>93</v>
      </c>
      <c r="AW580" s="13" t="s">
        <v>38</v>
      </c>
      <c r="AX580" s="13" t="s">
        <v>83</v>
      </c>
      <c r="AY580" s="60" t="s">
        <v>216</v>
      </c>
    </row>
    <row r="581" spans="1:51" s="13" customFormat="1" ht="12">
      <c r="A581" s="140"/>
      <c r="B581" s="141"/>
      <c r="C581" s="140"/>
      <c r="D581" s="137" t="s">
        <v>225</v>
      </c>
      <c r="E581" s="142" t="s">
        <v>1</v>
      </c>
      <c r="F581" s="143" t="s">
        <v>2965</v>
      </c>
      <c r="G581" s="140"/>
      <c r="H581" s="144">
        <v>1</v>
      </c>
      <c r="I581" s="61"/>
      <c r="J581" s="140"/>
      <c r="K581" s="140"/>
      <c r="L581" s="194"/>
      <c r="M581" s="274"/>
      <c r="N581" s="274"/>
      <c r="O581" s="274"/>
      <c r="P581" s="274"/>
      <c r="Q581" s="274"/>
      <c r="R581" s="274"/>
      <c r="S581" s="274"/>
      <c r="T581" s="274"/>
      <c r="U581" s="274"/>
      <c r="V581" s="274"/>
      <c r="W581" s="275"/>
      <c r="AT581" s="60" t="s">
        <v>225</v>
      </c>
      <c r="AU581" s="60" t="s">
        <v>93</v>
      </c>
      <c r="AV581" s="13" t="s">
        <v>93</v>
      </c>
      <c r="AW581" s="13" t="s">
        <v>38</v>
      </c>
      <c r="AX581" s="13" t="s">
        <v>83</v>
      </c>
      <c r="AY581" s="60" t="s">
        <v>216</v>
      </c>
    </row>
    <row r="582" spans="1:51" s="13" customFormat="1" ht="12">
      <c r="A582" s="140"/>
      <c r="B582" s="141"/>
      <c r="C582" s="140"/>
      <c r="D582" s="137" t="s">
        <v>225</v>
      </c>
      <c r="E582" s="142" t="s">
        <v>1</v>
      </c>
      <c r="F582" s="143" t="s">
        <v>3184</v>
      </c>
      <c r="G582" s="140"/>
      <c r="H582" s="144">
        <v>2</v>
      </c>
      <c r="I582" s="61"/>
      <c r="J582" s="140"/>
      <c r="K582" s="140"/>
      <c r="L582" s="194"/>
      <c r="M582" s="274"/>
      <c r="N582" s="274"/>
      <c r="O582" s="274"/>
      <c r="P582" s="274"/>
      <c r="Q582" s="274"/>
      <c r="R582" s="274"/>
      <c r="S582" s="274"/>
      <c r="T582" s="274"/>
      <c r="U582" s="274"/>
      <c r="V582" s="274"/>
      <c r="W582" s="275"/>
      <c r="AT582" s="60" t="s">
        <v>225</v>
      </c>
      <c r="AU582" s="60" t="s">
        <v>93</v>
      </c>
      <c r="AV582" s="13" t="s">
        <v>93</v>
      </c>
      <c r="AW582" s="13" t="s">
        <v>38</v>
      </c>
      <c r="AX582" s="13" t="s">
        <v>83</v>
      </c>
      <c r="AY582" s="60" t="s">
        <v>216</v>
      </c>
    </row>
    <row r="583" spans="1:51" s="13" customFormat="1" ht="12">
      <c r="A583" s="140"/>
      <c r="B583" s="141"/>
      <c r="C583" s="140"/>
      <c r="D583" s="137" t="s">
        <v>225</v>
      </c>
      <c r="E583" s="142" t="s">
        <v>1</v>
      </c>
      <c r="F583" s="143" t="s">
        <v>3185</v>
      </c>
      <c r="G583" s="140"/>
      <c r="H583" s="144">
        <v>2</v>
      </c>
      <c r="I583" s="61"/>
      <c r="J583" s="140"/>
      <c r="K583" s="140"/>
      <c r="L583" s="194"/>
      <c r="M583" s="274"/>
      <c r="N583" s="274"/>
      <c r="O583" s="274"/>
      <c r="P583" s="274"/>
      <c r="Q583" s="274"/>
      <c r="R583" s="274"/>
      <c r="S583" s="274"/>
      <c r="T583" s="274"/>
      <c r="U583" s="274"/>
      <c r="V583" s="274"/>
      <c r="W583" s="275"/>
      <c r="AT583" s="60" t="s">
        <v>225</v>
      </c>
      <c r="AU583" s="60" t="s">
        <v>93</v>
      </c>
      <c r="AV583" s="13" t="s">
        <v>93</v>
      </c>
      <c r="AW583" s="13" t="s">
        <v>38</v>
      </c>
      <c r="AX583" s="13" t="s">
        <v>83</v>
      </c>
      <c r="AY583" s="60" t="s">
        <v>216</v>
      </c>
    </row>
    <row r="584" spans="1:51" s="13" customFormat="1" ht="12">
      <c r="A584" s="140"/>
      <c r="B584" s="141"/>
      <c r="C584" s="140"/>
      <c r="D584" s="137" t="s">
        <v>225</v>
      </c>
      <c r="E584" s="142" t="s">
        <v>1</v>
      </c>
      <c r="F584" s="143" t="s">
        <v>2968</v>
      </c>
      <c r="G584" s="140"/>
      <c r="H584" s="144">
        <v>1</v>
      </c>
      <c r="I584" s="61"/>
      <c r="J584" s="140"/>
      <c r="K584" s="140"/>
      <c r="L584" s="194"/>
      <c r="M584" s="274"/>
      <c r="N584" s="274"/>
      <c r="O584" s="274"/>
      <c r="P584" s="274"/>
      <c r="Q584" s="274"/>
      <c r="R584" s="274"/>
      <c r="S584" s="274"/>
      <c r="T584" s="274"/>
      <c r="U584" s="274"/>
      <c r="V584" s="274"/>
      <c r="W584" s="275"/>
      <c r="AT584" s="60" t="s">
        <v>225</v>
      </c>
      <c r="AU584" s="60" t="s">
        <v>93</v>
      </c>
      <c r="AV584" s="13" t="s">
        <v>93</v>
      </c>
      <c r="AW584" s="13" t="s">
        <v>38</v>
      </c>
      <c r="AX584" s="13" t="s">
        <v>83</v>
      </c>
      <c r="AY584" s="60" t="s">
        <v>216</v>
      </c>
    </row>
    <row r="585" spans="1:51" s="13" customFormat="1" ht="12">
      <c r="A585" s="140"/>
      <c r="B585" s="141"/>
      <c r="C585" s="140"/>
      <c r="D585" s="137" t="s">
        <v>225</v>
      </c>
      <c r="E585" s="142" t="s">
        <v>1</v>
      </c>
      <c r="F585" s="143" t="s">
        <v>2969</v>
      </c>
      <c r="G585" s="140"/>
      <c r="H585" s="144">
        <v>1</v>
      </c>
      <c r="I585" s="61"/>
      <c r="J585" s="140"/>
      <c r="K585" s="140"/>
      <c r="L585" s="194"/>
      <c r="M585" s="274"/>
      <c r="N585" s="274"/>
      <c r="O585" s="274"/>
      <c r="P585" s="274"/>
      <c r="Q585" s="274"/>
      <c r="R585" s="274"/>
      <c r="S585" s="274"/>
      <c r="T585" s="274"/>
      <c r="U585" s="274"/>
      <c r="V585" s="274"/>
      <c r="W585" s="275"/>
      <c r="AT585" s="60" t="s">
        <v>225</v>
      </c>
      <c r="AU585" s="60" t="s">
        <v>93</v>
      </c>
      <c r="AV585" s="13" t="s">
        <v>93</v>
      </c>
      <c r="AW585" s="13" t="s">
        <v>38</v>
      </c>
      <c r="AX585" s="13" t="s">
        <v>83</v>
      </c>
      <c r="AY585" s="60" t="s">
        <v>216</v>
      </c>
    </row>
    <row r="586" spans="1:51" s="13" customFormat="1" ht="12">
      <c r="A586" s="140"/>
      <c r="B586" s="141"/>
      <c r="C586" s="140"/>
      <c r="D586" s="137" t="s">
        <v>225</v>
      </c>
      <c r="E586" s="142" t="s">
        <v>1</v>
      </c>
      <c r="F586" s="143" t="s">
        <v>2970</v>
      </c>
      <c r="G586" s="140"/>
      <c r="H586" s="144">
        <v>1</v>
      </c>
      <c r="I586" s="61"/>
      <c r="J586" s="140"/>
      <c r="K586" s="140"/>
      <c r="L586" s="194"/>
      <c r="M586" s="274"/>
      <c r="N586" s="274"/>
      <c r="O586" s="274"/>
      <c r="P586" s="274"/>
      <c r="Q586" s="274"/>
      <c r="R586" s="274"/>
      <c r="S586" s="274"/>
      <c r="T586" s="274"/>
      <c r="U586" s="274"/>
      <c r="V586" s="274"/>
      <c r="W586" s="275"/>
      <c r="AT586" s="60" t="s">
        <v>225</v>
      </c>
      <c r="AU586" s="60" t="s">
        <v>93</v>
      </c>
      <c r="AV586" s="13" t="s">
        <v>93</v>
      </c>
      <c r="AW586" s="13" t="s">
        <v>38</v>
      </c>
      <c r="AX586" s="13" t="s">
        <v>83</v>
      </c>
      <c r="AY586" s="60" t="s">
        <v>216</v>
      </c>
    </row>
    <row r="587" spans="1:51" s="13" customFormat="1" ht="12">
      <c r="A587" s="140"/>
      <c r="B587" s="141"/>
      <c r="C587" s="140"/>
      <c r="D587" s="137" t="s">
        <v>225</v>
      </c>
      <c r="E587" s="142" t="s">
        <v>1</v>
      </c>
      <c r="F587" s="143" t="s">
        <v>2996</v>
      </c>
      <c r="G587" s="140"/>
      <c r="H587" s="144">
        <v>2</v>
      </c>
      <c r="I587" s="61"/>
      <c r="J587" s="140"/>
      <c r="K587" s="140"/>
      <c r="L587" s="194"/>
      <c r="M587" s="274"/>
      <c r="N587" s="274"/>
      <c r="O587" s="274"/>
      <c r="P587" s="274"/>
      <c r="Q587" s="274"/>
      <c r="R587" s="274"/>
      <c r="S587" s="274"/>
      <c r="T587" s="274"/>
      <c r="U587" s="274"/>
      <c r="V587" s="274"/>
      <c r="W587" s="275"/>
      <c r="AT587" s="60" t="s">
        <v>225</v>
      </c>
      <c r="AU587" s="60" t="s">
        <v>93</v>
      </c>
      <c r="AV587" s="13" t="s">
        <v>93</v>
      </c>
      <c r="AW587" s="13" t="s">
        <v>38</v>
      </c>
      <c r="AX587" s="13" t="s">
        <v>83</v>
      </c>
      <c r="AY587" s="60" t="s">
        <v>216</v>
      </c>
    </row>
    <row r="588" spans="1:51" s="13" customFormat="1" ht="12">
      <c r="A588" s="140"/>
      <c r="B588" s="141"/>
      <c r="C588" s="140"/>
      <c r="D588" s="137" t="s">
        <v>225</v>
      </c>
      <c r="E588" s="142" t="s">
        <v>1</v>
      </c>
      <c r="F588" s="143" t="s">
        <v>3251</v>
      </c>
      <c r="G588" s="140"/>
      <c r="H588" s="144">
        <v>2</v>
      </c>
      <c r="I588" s="61"/>
      <c r="J588" s="140"/>
      <c r="K588" s="140"/>
      <c r="L588" s="194"/>
      <c r="M588" s="274"/>
      <c r="N588" s="274"/>
      <c r="O588" s="274"/>
      <c r="P588" s="274"/>
      <c r="Q588" s="274"/>
      <c r="R588" s="274"/>
      <c r="S588" s="274"/>
      <c r="T588" s="274"/>
      <c r="U588" s="274"/>
      <c r="V588" s="274"/>
      <c r="W588" s="275"/>
      <c r="AT588" s="60" t="s">
        <v>225</v>
      </c>
      <c r="AU588" s="60" t="s">
        <v>93</v>
      </c>
      <c r="AV588" s="13" t="s">
        <v>93</v>
      </c>
      <c r="AW588" s="13" t="s">
        <v>38</v>
      </c>
      <c r="AX588" s="13" t="s">
        <v>83</v>
      </c>
      <c r="AY588" s="60" t="s">
        <v>216</v>
      </c>
    </row>
    <row r="589" spans="1:51" s="13" customFormat="1" ht="12">
      <c r="A589" s="140"/>
      <c r="B589" s="141"/>
      <c r="C589" s="140"/>
      <c r="D589" s="137" t="s">
        <v>225</v>
      </c>
      <c r="E589" s="142" t="s">
        <v>1</v>
      </c>
      <c r="F589" s="143" t="s">
        <v>2951</v>
      </c>
      <c r="G589" s="140"/>
      <c r="H589" s="144">
        <v>1</v>
      </c>
      <c r="I589" s="61"/>
      <c r="J589" s="140"/>
      <c r="K589" s="140"/>
      <c r="L589" s="194"/>
      <c r="M589" s="274"/>
      <c r="N589" s="274"/>
      <c r="O589" s="274"/>
      <c r="P589" s="274"/>
      <c r="Q589" s="274"/>
      <c r="R589" s="274"/>
      <c r="S589" s="274"/>
      <c r="T589" s="274"/>
      <c r="U589" s="274"/>
      <c r="V589" s="274"/>
      <c r="W589" s="275"/>
      <c r="AT589" s="60" t="s">
        <v>225</v>
      </c>
      <c r="AU589" s="60" t="s">
        <v>93</v>
      </c>
      <c r="AV589" s="13" t="s">
        <v>93</v>
      </c>
      <c r="AW589" s="13" t="s">
        <v>38</v>
      </c>
      <c r="AX589" s="13" t="s">
        <v>83</v>
      </c>
      <c r="AY589" s="60" t="s">
        <v>216</v>
      </c>
    </row>
    <row r="590" spans="1:51" s="13" customFormat="1" ht="12">
      <c r="A590" s="140"/>
      <c r="B590" s="141"/>
      <c r="C590" s="140"/>
      <c r="D590" s="137" t="s">
        <v>225</v>
      </c>
      <c r="E590" s="142" t="s">
        <v>1</v>
      </c>
      <c r="F590" s="143" t="s">
        <v>2973</v>
      </c>
      <c r="G590" s="140"/>
      <c r="H590" s="144">
        <v>1</v>
      </c>
      <c r="I590" s="61"/>
      <c r="J590" s="140"/>
      <c r="K590" s="140"/>
      <c r="L590" s="194"/>
      <c r="M590" s="274"/>
      <c r="N590" s="274"/>
      <c r="O590" s="274"/>
      <c r="P590" s="274"/>
      <c r="Q590" s="274"/>
      <c r="R590" s="274"/>
      <c r="S590" s="274"/>
      <c r="T590" s="274"/>
      <c r="U590" s="274"/>
      <c r="V590" s="274"/>
      <c r="W590" s="275"/>
      <c r="AT590" s="60" t="s">
        <v>225</v>
      </c>
      <c r="AU590" s="60" t="s">
        <v>93</v>
      </c>
      <c r="AV590" s="13" t="s">
        <v>93</v>
      </c>
      <c r="AW590" s="13" t="s">
        <v>38</v>
      </c>
      <c r="AX590" s="13" t="s">
        <v>83</v>
      </c>
      <c r="AY590" s="60" t="s">
        <v>216</v>
      </c>
    </row>
    <row r="591" spans="1:51" s="13" customFormat="1" ht="12">
      <c r="A591" s="140"/>
      <c r="B591" s="141"/>
      <c r="C591" s="140"/>
      <c r="D591" s="137" t="s">
        <v>225</v>
      </c>
      <c r="E591" s="142" t="s">
        <v>1</v>
      </c>
      <c r="F591" s="143" t="s">
        <v>3177</v>
      </c>
      <c r="G591" s="140"/>
      <c r="H591" s="144">
        <v>4</v>
      </c>
      <c r="I591" s="61"/>
      <c r="J591" s="140"/>
      <c r="K591" s="140"/>
      <c r="L591" s="194"/>
      <c r="M591" s="274"/>
      <c r="N591" s="274"/>
      <c r="O591" s="274"/>
      <c r="P591" s="274"/>
      <c r="Q591" s="274"/>
      <c r="R591" s="274"/>
      <c r="S591" s="274"/>
      <c r="T591" s="274"/>
      <c r="U591" s="274"/>
      <c r="V591" s="274"/>
      <c r="W591" s="275"/>
      <c r="AT591" s="60" t="s">
        <v>225</v>
      </c>
      <c r="AU591" s="60" t="s">
        <v>93</v>
      </c>
      <c r="AV591" s="13" t="s">
        <v>93</v>
      </c>
      <c r="AW591" s="13" t="s">
        <v>38</v>
      </c>
      <c r="AX591" s="13" t="s">
        <v>83</v>
      </c>
      <c r="AY591" s="60" t="s">
        <v>216</v>
      </c>
    </row>
    <row r="592" spans="1:51" s="13" customFormat="1" ht="12">
      <c r="A592" s="140"/>
      <c r="B592" s="141"/>
      <c r="C592" s="140"/>
      <c r="D592" s="137" t="s">
        <v>225</v>
      </c>
      <c r="E592" s="142" t="s">
        <v>1</v>
      </c>
      <c r="F592" s="143" t="s">
        <v>2975</v>
      </c>
      <c r="G592" s="140"/>
      <c r="H592" s="144">
        <v>1</v>
      </c>
      <c r="I592" s="61"/>
      <c r="J592" s="140"/>
      <c r="K592" s="140"/>
      <c r="L592" s="194"/>
      <c r="M592" s="274"/>
      <c r="N592" s="274"/>
      <c r="O592" s="274"/>
      <c r="P592" s="274"/>
      <c r="Q592" s="274"/>
      <c r="R592" s="274"/>
      <c r="S592" s="274"/>
      <c r="T592" s="274"/>
      <c r="U592" s="274"/>
      <c r="V592" s="274"/>
      <c r="W592" s="275"/>
      <c r="AT592" s="60" t="s">
        <v>225</v>
      </c>
      <c r="AU592" s="60" t="s">
        <v>93</v>
      </c>
      <c r="AV592" s="13" t="s">
        <v>93</v>
      </c>
      <c r="AW592" s="13" t="s">
        <v>38</v>
      </c>
      <c r="AX592" s="13" t="s">
        <v>83</v>
      </c>
      <c r="AY592" s="60" t="s">
        <v>216</v>
      </c>
    </row>
    <row r="593" spans="1:51" s="14" customFormat="1" ht="12">
      <c r="A593" s="145"/>
      <c r="B593" s="146"/>
      <c r="C593" s="145"/>
      <c r="D593" s="137" t="s">
        <v>225</v>
      </c>
      <c r="E593" s="147" t="s">
        <v>1</v>
      </c>
      <c r="F593" s="148" t="s">
        <v>229</v>
      </c>
      <c r="G593" s="145"/>
      <c r="H593" s="149">
        <v>32</v>
      </c>
      <c r="I593" s="63"/>
      <c r="J593" s="145"/>
      <c r="K593" s="145"/>
      <c r="L593" s="200"/>
      <c r="M593" s="276"/>
      <c r="N593" s="276"/>
      <c r="O593" s="276"/>
      <c r="P593" s="276"/>
      <c r="Q593" s="276"/>
      <c r="R593" s="276"/>
      <c r="S593" s="276"/>
      <c r="T593" s="276"/>
      <c r="U593" s="276"/>
      <c r="V593" s="276"/>
      <c r="W593" s="277"/>
      <c r="AT593" s="62" t="s">
        <v>225</v>
      </c>
      <c r="AU593" s="62" t="s">
        <v>93</v>
      </c>
      <c r="AV593" s="14" t="s">
        <v>223</v>
      </c>
      <c r="AW593" s="14" t="s">
        <v>38</v>
      </c>
      <c r="AX593" s="14" t="s">
        <v>91</v>
      </c>
      <c r="AY593" s="62" t="s">
        <v>216</v>
      </c>
    </row>
    <row r="594" spans="1:65" s="2" customFormat="1" ht="24.2" customHeight="1">
      <c r="A594" s="83"/>
      <c r="B594" s="84"/>
      <c r="C594" s="130" t="s">
        <v>463</v>
      </c>
      <c r="D594" s="130" t="s">
        <v>218</v>
      </c>
      <c r="E594" s="131" t="s">
        <v>3252</v>
      </c>
      <c r="F594" s="132" t="s">
        <v>3253</v>
      </c>
      <c r="G594" s="133" t="s">
        <v>3198</v>
      </c>
      <c r="H594" s="134">
        <v>8</v>
      </c>
      <c r="I594" s="57"/>
      <c r="J594" s="187">
        <f>ROUND(I594*H594,2)</f>
        <v>0</v>
      </c>
      <c r="K594" s="132" t="s">
        <v>222</v>
      </c>
      <c r="L594" s="188">
        <f>J594</f>
        <v>0</v>
      </c>
      <c r="M594" s="272" t="s">
        <v>1</v>
      </c>
      <c r="N594" s="272" t="s">
        <v>48</v>
      </c>
      <c r="O594" s="272"/>
      <c r="P594" s="272">
        <f>O594*H594</f>
        <v>0</v>
      </c>
      <c r="Q594" s="272">
        <v>0</v>
      </c>
      <c r="R594" s="272">
        <f>Q594*H594</f>
        <v>0</v>
      </c>
      <c r="S594" s="272">
        <v>0.0172</v>
      </c>
      <c r="T594" s="272">
        <f>S594*H594</f>
        <v>0.1376</v>
      </c>
      <c r="U594" s="272"/>
      <c r="V594" s="272"/>
      <c r="W594" s="273"/>
      <c r="X594" s="26"/>
      <c r="Y594" s="26"/>
      <c r="Z594" s="26"/>
      <c r="AA594" s="26"/>
      <c r="AB594" s="26"/>
      <c r="AC594" s="26"/>
      <c r="AD594" s="26"/>
      <c r="AE594" s="26"/>
      <c r="AR594" s="58" t="s">
        <v>312</v>
      </c>
      <c r="AT594" s="58" t="s">
        <v>218</v>
      </c>
      <c r="AU594" s="58" t="s">
        <v>93</v>
      </c>
      <c r="AY594" s="18" t="s">
        <v>216</v>
      </c>
      <c r="BE594" s="59">
        <f>IF(N594="základní",J594,0)</f>
        <v>0</v>
      </c>
      <c r="BF594" s="59">
        <f>IF(N594="snížená",J594,0)</f>
        <v>0</v>
      </c>
      <c r="BG594" s="59">
        <f>IF(N594="zákl. přenesená",J594,0)</f>
        <v>0</v>
      </c>
      <c r="BH594" s="59">
        <f>IF(N594="sníž. přenesená",J594,0)</f>
        <v>0</v>
      </c>
      <c r="BI594" s="59">
        <f>IF(N594="nulová",J594,0)</f>
        <v>0</v>
      </c>
      <c r="BJ594" s="18" t="s">
        <v>91</v>
      </c>
      <c r="BK594" s="59">
        <f>ROUND(I594*H594,2)</f>
        <v>0</v>
      </c>
      <c r="BL594" s="18" t="s">
        <v>312</v>
      </c>
      <c r="BM594" s="58" t="s">
        <v>3254</v>
      </c>
    </row>
    <row r="595" spans="1:51" s="13" customFormat="1" ht="12">
      <c r="A595" s="140"/>
      <c r="B595" s="141"/>
      <c r="C595" s="140"/>
      <c r="D595" s="137" t="s">
        <v>225</v>
      </c>
      <c r="E595" s="142" t="s">
        <v>1</v>
      </c>
      <c r="F595" s="143" t="s">
        <v>3255</v>
      </c>
      <c r="G595" s="140"/>
      <c r="H595" s="144">
        <v>3</v>
      </c>
      <c r="I595" s="61"/>
      <c r="J595" s="140"/>
      <c r="K595" s="140"/>
      <c r="L595" s="194"/>
      <c r="M595" s="274"/>
      <c r="N595" s="274"/>
      <c r="O595" s="274"/>
      <c r="P595" s="274"/>
      <c r="Q595" s="274"/>
      <c r="R595" s="274"/>
      <c r="S595" s="274"/>
      <c r="T595" s="274"/>
      <c r="U595" s="274"/>
      <c r="V595" s="274"/>
      <c r="W595" s="275"/>
      <c r="AT595" s="60" t="s">
        <v>225</v>
      </c>
      <c r="AU595" s="60" t="s">
        <v>93</v>
      </c>
      <c r="AV595" s="13" t="s">
        <v>93</v>
      </c>
      <c r="AW595" s="13" t="s">
        <v>38</v>
      </c>
      <c r="AX595" s="13" t="s">
        <v>83</v>
      </c>
      <c r="AY595" s="60" t="s">
        <v>216</v>
      </c>
    </row>
    <row r="596" spans="1:51" s="13" customFormat="1" ht="12">
      <c r="A596" s="140"/>
      <c r="B596" s="141"/>
      <c r="C596" s="140"/>
      <c r="D596" s="137" t="s">
        <v>225</v>
      </c>
      <c r="E596" s="142" t="s">
        <v>1</v>
      </c>
      <c r="F596" s="143" t="s">
        <v>2967</v>
      </c>
      <c r="G596" s="140"/>
      <c r="H596" s="144">
        <v>1</v>
      </c>
      <c r="I596" s="61"/>
      <c r="J596" s="140"/>
      <c r="K596" s="140"/>
      <c r="L596" s="194"/>
      <c r="M596" s="274"/>
      <c r="N596" s="274"/>
      <c r="O596" s="274"/>
      <c r="P596" s="274"/>
      <c r="Q596" s="274"/>
      <c r="R596" s="274"/>
      <c r="S596" s="274"/>
      <c r="T596" s="274"/>
      <c r="U596" s="274"/>
      <c r="V596" s="274"/>
      <c r="W596" s="275"/>
      <c r="AT596" s="60" t="s">
        <v>225</v>
      </c>
      <c r="AU596" s="60" t="s">
        <v>93</v>
      </c>
      <c r="AV596" s="13" t="s">
        <v>93</v>
      </c>
      <c r="AW596" s="13" t="s">
        <v>38</v>
      </c>
      <c r="AX596" s="13" t="s">
        <v>83</v>
      </c>
      <c r="AY596" s="60" t="s">
        <v>216</v>
      </c>
    </row>
    <row r="597" spans="1:51" s="13" customFormat="1" ht="12">
      <c r="A597" s="140"/>
      <c r="B597" s="141"/>
      <c r="C597" s="140"/>
      <c r="D597" s="137" t="s">
        <v>225</v>
      </c>
      <c r="E597" s="142" t="s">
        <v>1</v>
      </c>
      <c r="F597" s="143" t="s">
        <v>2973</v>
      </c>
      <c r="G597" s="140"/>
      <c r="H597" s="144">
        <v>1</v>
      </c>
      <c r="I597" s="61"/>
      <c r="J597" s="140"/>
      <c r="K597" s="140"/>
      <c r="L597" s="194"/>
      <c r="M597" s="274"/>
      <c r="N597" s="274"/>
      <c r="O597" s="274"/>
      <c r="P597" s="274"/>
      <c r="Q597" s="274"/>
      <c r="R597" s="274"/>
      <c r="S597" s="274"/>
      <c r="T597" s="274"/>
      <c r="U597" s="274"/>
      <c r="V597" s="274"/>
      <c r="W597" s="275"/>
      <c r="AT597" s="60" t="s">
        <v>225</v>
      </c>
      <c r="AU597" s="60" t="s">
        <v>93</v>
      </c>
      <c r="AV597" s="13" t="s">
        <v>93</v>
      </c>
      <c r="AW597" s="13" t="s">
        <v>38</v>
      </c>
      <c r="AX597" s="13" t="s">
        <v>83</v>
      </c>
      <c r="AY597" s="60" t="s">
        <v>216</v>
      </c>
    </row>
    <row r="598" spans="1:51" s="13" customFormat="1" ht="12">
      <c r="A598" s="140"/>
      <c r="B598" s="141"/>
      <c r="C598" s="140"/>
      <c r="D598" s="137" t="s">
        <v>225</v>
      </c>
      <c r="E598" s="142" t="s">
        <v>1</v>
      </c>
      <c r="F598" s="143" t="s">
        <v>3256</v>
      </c>
      <c r="G598" s="140"/>
      <c r="H598" s="144">
        <v>3</v>
      </c>
      <c r="I598" s="61"/>
      <c r="J598" s="140"/>
      <c r="K598" s="140"/>
      <c r="L598" s="194"/>
      <c r="M598" s="274"/>
      <c r="N598" s="274"/>
      <c r="O598" s="274"/>
      <c r="P598" s="274"/>
      <c r="Q598" s="274"/>
      <c r="R598" s="274"/>
      <c r="S598" s="274"/>
      <c r="T598" s="274"/>
      <c r="U598" s="274"/>
      <c r="V598" s="274"/>
      <c r="W598" s="275"/>
      <c r="AT598" s="60" t="s">
        <v>225</v>
      </c>
      <c r="AU598" s="60" t="s">
        <v>93</v>
      </c>
      <c r="AV598" s="13" t="s">
        <v>93</v>
      </c>
      <c r="AW598" s="13" t="s">
        <v>38</v>
      </c>
      <c r="AX598" s="13" t="s">
        <v>83</v>
      </c>
      <c r="AY598" s="60" t="s">
        <v>216</v>
      </c>
    </row>
    <row r="599" spans="1:51" s="14" customFormat="1" ht="12">
      <c r="A599" s="145"/>
      <c r="B599" s="146"/>
      <c r="C599" s="145"/>
      <c r="D599" s="137" t="s">
        <v>225</v>
      </c>
      <c r="E599" s="147" t="s">
        <v>1</v>
      </c>
      <c r="F599" s="148" t="s">
        <v>229</v>
      </c>
      <c r="G599" s="145"/>
      <c r="H599" s="149">
        <v>8</v>
      </c>
      <c r="I599" s="63"/>
      <c r="J599" s="145"/>
      <c r="K599" s="145"/>
      <c r="L599" s="200"/>
      <c r="M599" s="276"/>
      <c r="N599" s="276"/>
      <c r="O599" s="276"/>
      <c r="P599" s="276"/>
      <c r="Q599" s="276"/>
      <c r="R599" s="276"/>
      <c r="S599" s="276"/>
      <c r="T599" s="276"/>
      <c r="U599" s="276"/>
      <c r="V599" s="276"/>
      <c r="W599" s="277"/>
      <c r="AT599" s="62" t="s">
        <v>225</v>
      </c>
      <c r="AU599" s="62" t="s">
        <v>93</v>
      </c>
      <c r="AV599" s="14" t="s">
        <v>223</v>
      </c>
      <c r="AW599" s="14" t="s">
        <v>38</v>
      </c>
      <c r="AX599" s="14" t="s">
        <v>91</v>
      </c>
      <c r="AY599" s="62" t="s">
        <v>216</v>
      </c>
    </row>
    <row r="600" spans="1:65" s="2" customFormat="1" ht="16.5" customHeight="1">
      <c r="A600" s="83"/>
      <c r="B600" s="84"/>
      <c r="C600" s="130" t="s">
        <v>486</v>
      </c>
      <c r="D600" s="130" t="s">
        <v>218</v>
      </c>
      <c r="E600" s="131" t="s">
        <v>3257</v>
      </c>
      <c r="F600" s="132" t="s">
        <v>3258</v>
      </c>
      <c r="G600" s="133" t="s">
        <v>3198</v>
      </c>
      <c r="H600" s="134">
        <v>24</v>
      </c>
      <c r="I600" s="57"/>
      <c r="J600" s="187">
        <f>ROUND(I600*H600,2)</f>
        <v>0</v>
      </c>
      <c r="K600" s="132" t="s">
        <v>222</v>
      </c>
      <c r="L600" s="188">
        <f>J600</f>
        <v>0</v>
      </c>
      <c r="M600" s="272" t="s">
        <v>1</v>
      </c>
      <c r="N600" s="272" t="s">
        <v>48</v>
      </c>
      <c r="O600" s="272"/>
      <c r="P600" s="272">
        <f>O600*H600</f>
        <v>0</v>
      </c>
      <c r="Q600" s="272">
        <v>0</v>
      </c>
      <c r="R600" s="272">
        <f>Q600*H600</f>
        <v>0</v>
      </c>
      <c r="S600" s="272">
        <v>0.01946</v>
      </c>
      <c r="T600" s="272">
        <f>S600*H600</f>
        <v>0.46704</v>
      </c>
      <c r="U600" s="272"/>
      <c r="V600" s="272"/>
      <c r="W600" s="273"/>
      <c r="X600" s="26"/>
      <c r="Y600" s="26"/>
      <c r="Z600" s="26"/>
      <c r="AA600" s="26"/>
      <c r="AB600" s="26"/>
      <c r="AC600" s="26"/>
      <c r="AD600" s="26"/>
      <c r="AE600" s="26"/>
      <c r="AR600" s="58" t="s">
        <v>312</v>
      </c>
      <c r="AT600" s="58" t="s">
        <v>218</v>
      </c>
      <c r="AU600" s="58" t="s">
        <v>93</v>
      </c>
      <c r="AY600" s="18" t="s">
        <v>216</v>
      </c>
      <c r="BE600" s="59">
        <f>IF(N600="základní",J600,0)</f>
        <v>0</v>
      </c>
      <c r="BF600" s="59">
        <f>IF(N600="snížená",J600,0)</f>
        <v>0</v>
      </c>
      <c r="BG600" s="59">
        <f>IF(N600="zákl. přenesená",J600,0)</f>
        <v>0</v>
      </c>
      <c r="BH600" s="59">
        <f>IF(N600="sníž. přenesená",J600,0)</f>
        <v>0</v>
      </c>
      <c r="BI600" s="59">
        <f>IF(N600="nulová",J600,0)</f>
        <v>0</v>
      </c>
      <c r="BJ600" s="18" t="s">
        <v>91</v>
      </c>
      <c r="BK600" s="59">
        <f>ROUND(I600*H600,2)</f>
        <v>0</v>
      </c>
      <c r="BL600" s="18" t="s">
        <v>312</v>
      </c>
      <c r="BM600" s="58" t="s">
        <v>3259</v>
      </c>
    </row>
    <row r="601" spans="1:51" s="13" customFormat="1" ht="12">
      <c r="A601" s="140"/>
      <c r="B601" s="141"/>
      <c r="C601" s="140"/>
      <c r="D601" s="137" t="s">
        <v>225</v>
      </c>
      <c r="E601" s="142" t="s">
        <v>1</v>
      </c>
      <c r="F601" s="143" t="s">
        <v>2958</v>
      </c>
      <c r="G601" s="140"/>
      <c r="H601" s="144">
        <v>1</v>
      </c>
      <c r="I601" s="61"/>
      <c r="J601" s="140"/>
      <c r="K601" s="140"/>
      <c r="L601" s="194"/>
      <c r="M601" s="274"/>
      <c r="N601" s="274"/>
      <c r="O601" s="274"/>
      <c r="P601" s="274"/>
      <c r="Q601" s="274"/>
      <c r="R601" s="274"/>
      <c r="S601" s="274"/>
      <c r="T601" s="274"/>
      <c r="U601" s="274"/>
      <c r="V601" s="274"/>
      <c r="W601" s="275"/>
      <c r="AT601" s="60" t="s">
        <v>225</v>
      </c>
      <c r="AU601" s="60" t="s">
        <v>93</v>
      </c>
      <c r="AV601" s="13" t="s">
        <v>93</v>
      </c>
      <c r="AW601" s="13" t="s">
        <v>38</v>
      </c>
      <c r="AX601" s="13" t="s">
        <v>83</v>
      </c>
      <c r="AY601" s="60" t="s">
        <v>216</v>
      </c>
    </row>
    <row r="602" spans="1:51" s="13" customFormat="1" ht="12">
      <c r="A602" s="140"/>
      <c r="B602" s="141"/>
      <c r="C602" s="140"/>
      <c r="D602" s="137" t="s">
        <v>225</v>
      </c>
      <c r="E602" s="142" t="s">
        <v>1</v>
      </c>
      <c r="F602" s="143" t="s">
        <v>3260</v>
      </c>
      <c r="G602" s="140"/>
      <c r="H602" s="144">
        <v>2</v>
      </c>
      <c r="I602" s="61"/>
      <c r="J602" s="140"/>
      <c r="K602" s="140"/>
      <c r="L602" s="194"/>
      <c r="M602" s="274"/>
      <c r="N602" s="274"/>
      <c r="O602" s="274"/>
      <c r="P602" s="274"/>
      <c r="Q602" s="274"/>
      <c r="R602" s="274"/>
      <c r="S602" s="274"/>
      <c r="T602" s="274"/>
      <c r="U602" s="274"/>
      <c r="V602" s="274"/>
      <c r="W602" s="275"/>
      <c r="AT602" s="60" t="s">
        <v>225</v>
      </c>
      <c r="AU602" s="60" t="s">
        <v>93</v>
      </c>
      <c r="AV602" s="13" t="s">
        <v>93</v>
      </c>
      <c r="AW602" s="13" t="s">
        <v>38</v>
      </c>
      <c r="AX602" s="13" t="s">
        <v>83</v>
      </c>
      <c r="AY602" s="60" t="s">
        <v>216</v>
      </c>
    </row>
    <row r="603" spans="1:51" s="13" customFormat="1" ht="12">
      <c r="A603" s="140"/>
      <c r="B603" s="141"/>
      <c r="C603" s="140"/>
      <c r="D603" s="137" t="s">
        <v>225</v>
      </c>
      <c r="E603" s="142" t="s">
        <v>1</v>
      </c>
      <c r="F603" s="143" t="s">
        <v>2979</v>
      </c>
      <c r="G603" s="140"/>
      <c r="H603" s="144">
        <v>2</v>
      </c>
      <c r="I603" s="61"/>
      <c r="J603" s="140"/>
      <c r="K603" s="140"/>
      <c r="L603" s="194"/>
      <c r="M603" s="274"/>
      <c r="N603" s="274"/>
      <c r="O603" s="274"/>
      <c r="P603" s="274"/>
      <c r="Q603" s="274"/>
      <c r="R603" s="274"/>
      <c r="S603" s="274"/>
      <c r="T603" s="274"/>
      <c r="U603" s="274"/>
      <c r="V603" s="274"/>
      <c r="W603" s="275"/>
      <c r="AT603" s="60" t="s">
        <v>225</v>
      </c>
      <c r="AU603" s="60" t="s">
        <v>93</v>
      </c>
      <c r="AV603" s="13" t="s">
        <v>93</v>
      </c>
      <c r="AW603" s="13" t="s">
        <v>38</v>
      </c>
      <c r="AX603" s="13" t="s">
        <v>83</v>
      </c>
      <c r="AY603" s="60" t="s">
        <v>216</v>
      </c>
    </row>
    <row r="604" spans="1:51" s="13" customFormat="1" ht="12">
      <c r="A604" s="140"/>
      <c r="B604" s="141"/>
      <c r="C604" s="140"/>
      <c r="D604" s="137" t="s">
        <v>225</v>
      </c>
      <c r="E604" s="142" t="s">
        <v>1</v>
      </c>
      <c r="F604" s="143" t="s">
        <v>2961</v>
      </c>
      <c r="G604" s="140"/>
      <c r="H604" s="144">
        <v>1</v>
      </c>
      <c r="I604" s="61"/>
      <c r="J604" s="140"/>
      <c r="K604" s="140"/>
      <c r="L604" s="194"/>
      <c r="M604" s="274"/>
      <c r="N604" s="274"/>
      <c r="O604" s="274"/>
      <c r="P604" s="274"/>
      <c r="Q604" s="274"/>
      <c r="R604" s="274"/>
      <c r="S604" s="274"/>
      <c r="T604" s="274"/>
      <c r="U604" s="274"/>
      <c r="V604" s="274"/>
      <c r="W604" s="275"/>
      <c r="AT604" s="60" t="s">
        <v>225</v>
      </c>
      <c r="AU604" s="60" t="s">
        <v>93</v>
      </c>
      <c r="AV604" s="13" t="s">
        <v>93</v>
      </c>
      <c r="AW604" s="13" t="s">
        <v>38</v>
      </c>
      <c r="AX604" s="13" t="s">
        <v>83</v>
      </c>
      <c r="AY604" s="60" t="s">
        <v>216</v>
      </c>
    </row>
    <row r="605" spans="1:51" s="13" customFormat="1" ht="12">
      <c r="A605" s="140"/>
      <c r="B605" s="141"/>
      <c r="C605" s="140"/>
      <c r="D605" s="137" t="s">
        <v>225</v>
      </c>
      <c r="E605" s="142" t="s">
        <v>1</v>
      </c>
      <c r="F605" s="143" t="s">
        <v>2961</v>
      </c>
      <c r="G605" s="140"/>
      <c r="H605" s="144">
        <v>1</v>
      </c>
      <c r="I605" s="61"/>
      <c r="J605" s="140"/>
      <c r="K605" s="140"/>
      <c r="L605" s="194"/>
      <c r="M605" s="274"/>
      <c r="N605" s="274"/>
      <c r="O605" s="274"/>
      <c r="P605" s="274"/>
      <c r="Q605" s="274"/>
      <c r="R605" s="274"/>
      <c r="S605" s="274"/>
      <c r="T605" s="274"/>
      <c r="U605" s="274"/>
      <c r="V605" s="274"/>
      <c r="W605" s="275"/>
      <c r="AT605" s="60" t="s">
        <v>225</v>
      </c>
      <c r="AU605" s="60" t="s">
        <v>93</v>
      </c>
      <c r="AV605" s="13" t="s">
        <v>93</v>
      </c>
      <c r="AW605" s="13" t="s">
        <v>38</v>
      </c>
      <c r="AX605" s="13" t="s">
        <v>83</v>
      </c>
      <c r="AY605" s="60" t="s">
        <v>216</v>
      </c>
    </row>
    <row r="606" spans="1:51" s="13" customFormat="1" ht="12">
      <c r="A606" s="140"/>
      <c r="B606" s="141"/>
      <c r="C606" s="140"/>
      <c r="D606" s="137" t="s">
        <v>225</v>
      </c>
      <c r="E606" s="142" t="s">
        <v>1</v>
      </c>
      <c r="F606" s="143" t="s">
        <v>2962</v>
      </c>
      <c r="G606" s="140"/>
      <c r="H606" s="144">
        <v>1</v>
      </c>
      <c r="I606" s="61"/>
      <c r="J606" s="140"/>
      <c r="K606" s="140"/>
      <c r="L606" s="194"/>
      <c r="M606" s="274"/>
      <c r="N606" s="274"/>
      <c r="O606" s="274"/>
      <c r="P606" s="274"/>
      <c r="Q606" s="274"/>
      <c r="R606" s="274"/>
      <c r="S606" s="274"/>
      <c r="T606" s="274"/>
      <c r="U606" s="274"/>
      <c r="V606" s="274"/>
      <c r="W606" s="275"/>
      <c r="AT606" s="60" t="s">
        <v>225</v>
      </c>
      <c r="AU606" s="60" t="s">
        <v>93</v>
      </c>
      <c r="AV606" s="13" t="s">
        <v>93</v>
      </c>
      <c r="AW606" s="13" t="s">
        <v>38</v>
      </c>
      <c r="AX606" s="13" t="s">
        <v>83</v>
      </c>
      <c r="AY606" s="60" t="s">
        <v>216</v>
      </c>
    </row>
    <row r="607" spans="1:51" s="13" customFormat="1" ht="12">
      <c r="A607" s="140"/>
      <c r="B607" s="141"/>
      <c r="C607" s="140"/>
      <c r="D607" s="137" t="s">
        <v>225</v>
      </c>
      <c r="E607" s="142" t="s">
        <v>1</v>
      </c>
      <c r="F607" s="143" t="s">
        <v>2963</v>
      </c>
      <c r="G607" s="140"/>
      <c r="H607" s="144">
        <v>1</v>
      </c>
      <c r="I607" s="61"/>
      <c r="J607" s="140"/>
      <c r="K607" s="140"/>
      <c r="L607" s="194"/>
      <c r="M607" s="274"/>
      <c r="N607" s="274"/>
      <c r="O607" s="274"/>
      <c r="P607" s="274"/>
      <c r="Q607" s="274"/>
      <c r="R607" s="274"/>
      <c r="S607" s="274"/>
      <c r="T607" s="274"/>
      <c r="U607" s="274"/>
      <c r="V607" s="274"/>
      <c r="W607" s="275"/>
      <c r="AT607" s="60" t="s">
        <v>225</v>
      </c>
      <c r="AU607" s="60" t="s">
        <v>93</v>
      </c>
      <c r="AV607" s="13" t="s">
        <v>93</v>
      </c>
      <c r="AW607" s="13" t="s">
        <v>38</v>
      </c>
      <c r="AX607" s="13" t="s">
        <v>83</v>
      </c>
      <c r="AY607" s="60" t="s">
        <v>216</v>
      </c>
    </row>
    <row r="608" spans="1:51" s="13" customFormat="1" ht="12">
      <c r="A608" s="140"/>
      <c r="B608" s="141"/>
      <c r="C608" s="140"/>
      <c r="D608" s="137" t="s">
        <v>225</v>
      </c>
      <c r="E608" s="142" t="s">
        <v>1</v>
      </c>
      <c r="F608" s="143" t="s">
        <v>2964</v>
      </c>
      <c r="G608" s="140"/>
      <c r="H608" s="144">
        <v>1</v>
      </c>
      <c r="I608" s="61"/>
      <c r="J608" s="140"/>
      <c r="K608" s="140"/>
      <c r="L608" s="194"/>
      <c r="M608" s="274"/>
      <c r="N608" s="274"/>
      <c r="O608" s="274"/>
      <c r="P608" s="274"/>
      <c r="Q608" s="274"/>
      <c r="R608" s="274"/>
      <c r="S608" s="274"/>
      <c r="T608" s="274"/>
      <c r="U608" s="274"/>
      <c r="V608" s="274"/>
      <c r="W608" s="275"/>
      <c r="AT608" s="60" t="s">
        <v>225</v>
      </c>
      <c r="AU608" s="60" t="s">
        <v>93</v>
      </c>
      <c r="AV608" s="13" t="s">
        <v>93</v>
      </c>
      <c r="AW608" s="13" t="s">
        <v>38</v>
      </c>
      <c r="AX608" s="13" t="s">
        <v>83</v>
      </c>
      <c r="AY608" s="60" t="s">
        <v>216</v>
      </c>
    </row>
    <row r="609" spans="1:51" s="13" customFormat="1" ht="12">
      <c r="A609" s="140"/>
      <c r="B609" s="141"/>
      <c r="C609" s="140"/>
      <c r="D609" s="137" t="s">
        <v>225</v>
      </c>
      <c r="E609" s="142" t="s">
        <v>1</v>
      </c>
      <c r="F609" s="143" t="s">
        <v>2965</v>
      </c>
      <c r="G609" s="140"/>
      <c r="H609" s="144">
        <v>1</v>
      </c>
      <c r="I609" s="61"/>
      <c r="J609" s="140"/>
      <c r="K609" s="140"/>
      <c r="L609" s="194"/>
      <c r="M609" s="274"/>
      <c r="N609" s="274"/>
      <c r="O609" s="274"/>
      <c r="P609" s="274"/>
      <c r="Q609" s="274"/>
      <c r="R609" s="274"/>
      <c r="S609" s="274"/>
      <c r="T609" s="274"/>
      <c r="U609" s="274"/>
      <c r="V609" s="274"/>
      <c r="W609" s="275"/>
      <c r="AT609" s="60" t="s">
        <v>225</v>
      </c>
      <c r="AU609" s="60" t="s">
        <v>93</v>
      </c>
      <c r="AV609" s="13" t="s">
        <v>93</v>
      </c>
      <c r="AW609" s="13" t="s">
        <v>38</v>
      </c>
      <c r="AX609" s="13" t="s">
        <v>83</v>
      </c>
      <c r="AY609" s="60" t="s">
        <v>216</v>
      </c>
    </row>
    <row r="610" spans="1:51" s="13" customFormat="1" ht="12">
      <c r="A610" s="140"/>
      <c r="B610" s="141"/>
      <c r="C610" s="140"/>
      <c r="D610" s="137" t="s">
        <v>225</v>
      </c>
      <c r="E610" s="142" t="s">
        <v>1</v>
      </c>
      <c r="F610" s="143" t="s">
        <v>2966</v>
      </c>
      <c r="G610" s="140"/>
      <c r="H610" s="144">
        <v>1</v>
      </c>
      <c r="I610" s="61"/>
      <c r="J610" s="140"/>
      <c r="K610" s="140"/>
      <c r="L610" s="194"/>
      <c r="M610" s="274"/>
      <c r="N610" s="274"/>
      <c r="O610" s="274"/>
      <c r="P610" s="274"/>
      <c r="Q610" s="274"/>
      <c r="R610" s="274"/>
      <c r="S610" s="274"/>
      <c r="T610" s="274"/>
      <c r="U610" s="274"/>
      <c r="V610" s="274"/>
      <c r="W610" s="275"/>
      <c r="AT610" s="60" t="s">
        <v>225</v>
      </c>
      <c r="AU610" s="60" t="s">
        <v>93</v>
      </c>
      <c r="AV610" s="13" t="s">
        <v>93</v>
      </c>
      <c r="AW610" s="13" t="s">
        <v>38</v>
      </c>
      <c r="AX610" s="13" t="s">
        <v>83</v>
      </c>
      <c r="AY610" s="60" t="s">
        <v>216</v>
      </c>
    </row>
    <row r="611" spans="1:51" s="13" customFormat="1" ht="12">
      <c r="A611" s="140"/>
      <c r="B611" s="141"/>
      <c r="C611" s="140"/>
      <c r="D611" s="137" t="s">
        <v>225</v>
      </c>
      <c r="E611" s="142" t="s">
        <v>1</v>
      </c>
      <c r="F611" s="143" t="s">
        <v>2967</v>
      </c>
      <c r="G611" s="140"/>
      <c r="H611" s="144">
        <v>1</v>
      </c>
      <c r="I611" s="61"/>
      <c r="J611" s="140"/>
      <c r="K611" s="140"/>
      <c r="L611" s="194"/>
      <c r="M611" s="274"/>
      <c r="N611" s="274"/>
      <c r="O611" s="274"/>
      <c r="P611" s="274"/>
      <c r="Q611" s="274"/>
      <c r="R611" s="274"/>
      <c r="S611" s="274"/>
      <c r="T611" s="274"/>
      <c r="U611" s="274"/>
      <c r="V611" s="274"/>
      <c r="W611" s="275"/>
      <c r="AT611" s="60" t="s">
        <v>225</v>
      </c>
      <c r="AU611" s="60" t="s">
        <v>93</v>
      </c>
      <c r="AV611" s="13" t="s">
        <v>93</v>
      </c>
      <c r="AW611" s="13" t="s">
        <v>38</v>
      </c>
      <c r="AX611" s="13" t="s">
        <v>83</v>
      </c>
      <c r="AY611" s="60" t="s">
        <v>216</v>
      </c>
    </row>
    <row r="612" spans="1:51" s="13" customFormat="1" ht="12">
      <c r="A612" s="140"/>
      <c r="B612" s="141"/>
      <c r="C612" s="140"/>
      <c r="D612" s="137" t="s">
        <v>225</v>
      </c>
      <c r="E612" s="142" t="s">
        <v>1</v>
      </c>
      <c r="F612" s="143" t="s">
        <v>2968</v>
      </c>
      <c r="G612" s="140"/>
      <c r="H612" s="144">
        <v>1</v>
      </c>
      <c r="I612" s="61"/>
      <c r="J612" s="140"/>
      <c r="K612" s="140"/>
      <c r="L612" s="194"/>
      <c r="M612" s="274"/>
      <c r="N612" s="274"/>
      <c r="O612" s="274"/>
      <c r="P612" s="274"/>
      <c r="Q612" s="274"/>
      <c r="R612" s="274"/>
      <c r="S612" s="274"/>
      <c r="T612" s="274"/>
      <c r="U612" s="274"/>
      <c r="V612" s="274"/>
      <c r="W612" s="275"/>
      <c r="AT612" s="60" t="s">
        <v>225</v>
      </c>
      <c r="AU612" s="60" t="s">
        <v>93</v>
      </c>
      <c r="AV612" s="13" t="s">
        <v>93</v>
      </c>
      <c r="AW612" s="13" t="s">
        <v>38</v>
      </c>
      <c r="AX612" s="13" t="s">
        <v>83</v>
      </c>
      <c r="AY612" s="60" t="s">
        <v>216</v>
      </c>
    </row>
    <row r="613" spans="1:51" s="13" customFormat="1" ht="12">
      <c r="A613" s="140"/>
      <c r="B613" s="141"/>
      <c r="C613" s="140"/>
      <c r="D613" s="137" t="s">
        <v>225</v>
      </c>
      <c r="E613" s="142" t="s">
        <v>1</v>
      </c>
      <c r="F613" s="143" t="s">
        <v>2969</v>
      </c>
      <c r="G613" s="140"/>
      <c r="H613" s="144">
        <v>1</v>
      </c>
      <c r="I613" s="61"/>
      <c r="J613" s="140"/>
      <c r="K613" s="140"/>
      <c r="L613" s="194"/>
      <c r="M613" s="274"/>
      <c r="N613" s="274"/>
      <c r="O613" s="274"/>
      <c r="P613" s="274"/>
      <c r="Q613" s="274"/>
      <c r="R613" s="274"/>
      <c r="S613" s="274"/>
      <c r="T613" s="274"/>
      <c r="U613" s="274"/>
      <c r="V613" s="274"/>
      <c r="W613" s="275"/>
      <c r="AT613" s="60" t="s">
        <v>225</v>
      </c>
      <c r="AU613" s="60" t="s">
        <v>93</v>
      </c>
      <c r="AV613" s="13" t="s">
        <v>93</v>
      </c>
      <c r="AW613" s="13" t="s">
        <v>38</v>
      </c>
      <c r="AX613" s="13" t="s">
        <v>83</v>
      </c>
      <c r="AY613" s="60" t="s">
        <v>216</v>
      </c>
    </row>
    <row r="614" spans="1:51" s="13" customFormat="1" ht="12">
      <c r="A614" s="140"/>
      <c r="B614" s="141"/>
      <c r="C614" s="140"/>
      <c r="D614" s="137" t="s">
        <v>225</v>
      </c>
      <c r="E614" s="142" t="s">
        <v>1</v>
      </c>
      <c r="F614" s="143" t="s">
        <v>2970</v>
      </c>
      <c r="G614" s="140"/>
      <c r="H614" s="144">
        <v>1</v>
      </c>
      <c r="I614" s="61"/>
      <c r="J614" s="140"/>
      <c r="K614" s="140"/>
      <c r="L614" s="194"/>
      <c r="M614" s="274"/>
      <c r="N614" s="274"/>
      <c r="O614" s="274"/>
      <c r="P614" s="274"/>
      <c r="Q614" s="274"/>
      <c r="R614" s="274"/>
      <c r="S614" s="274"/>
      <c r="T614" s="274"/>
      <c r="U614" s="274"/>
      <c r="V614" s="274"/>
      <c r="W614" s="275"/>
      <c r="AT614" s="60" t="s">
        <v>225</v>
      </c>
      <c r="AU614" s="60" t="s">
        <v>93</v>
      </c>
      <c r="AV614" s="13" t="s">
        <v>93</v>
      </c>
      <c r="AW614" s="13" t="s">
        <v>38</v>
      </c>
      <c r="AX614" s="13" t="s">
        <v>83</v>
      </c>
      <c r="AY614" s="60" t="s">
        <v>216</v>
      </c>
    </row>
    <row r="615" spans="1:51" s="13" customFormat="1" ht="12">
      <c r="A615" s="140"/>
      <c r="B615" s="141"/>
      <c r="C615" s="140"/>
      <c r="D615" s="137" t="s">
        <v>225</v>
      </c>
      <c r="E615" s="142" t="s">
        <v>1</v>
      </c>
      <c r="F615" s="143" t="s">
        <v>2971</v>
      </c>
      <c r="G615" s="140"/>
      <c r="H615" s="144">
        <v>1</v>
      </c>
      <c r="I615" s="61"/>
      <c r="J615" s="140"/>
      <c r="K615" s="140"/>
      <c r="L615" s="194"/>
      <c r="M615" s="274"/>
      <c r="N615" s="274"/>
      <c r="O615" s="274"/>
      <c r="P615" s="274"/>
      <c r="Q615" s="274"/>
      <c r="R615" s="274"/>
      <c r="S615" s="274"/>
      <c r="T615" s="274"/>
      <c r="U615" s="274"/>
      <c r="V615" s="274"/>
      <c r="W615" s="275"/>
      <c r="AT615" s="60" t="s">
        <v>225</v>
      </c>
      <c r="AU615" s="60" t="s">
        <v>93</v>
      </c>
      <c r="AV615" s="13" t="s">
        <v>93</v>
      </c>
      <c r="AW615" s="13" t="s">
        <v>38</v>
      </c>
      <c r="AX615" s="13" t="s">
        <v>83</v>
      </c>
      <c r="AY615" s="60" t="s">
        <v>216</v>
      </c>
    </row>
    <row r="616" spans="1:51" s="13" customFormat="1" ht="12">
      <c r="A616" s="140"/>
      <c r="B616" s="141"/>
      <c r="C616" s="140"/>
      <c r="D616" s="137" t="s">
        <v>225</v>
      </c>
      <c r="E616" s="142" t="s">
        <v>1</v>
      </c>
      <c r="F616" s="143" t="s">
        <v>2972</v>
      </c>
      <c r="G616" s="140"/>
      <c r="H616" s="144">
        <v>1</v>
      </c>
      <c r="I616" s="61"/>
      <c r="J616" s="140"/>
      <c r="K616" s="140"/>
      <c r="L616" s="194"/>
      <c r="M616" s="274"/>
      <c r="N616" s="274"/>
      <c r="O616" s="274"/>
      <c r="P616" s="274"/>
      <c r="Q616" s="274"/>
      <c r="R616" s="274"/>
      <c r="S616" s="274"/>
      <c r="T616" s="274"/>
      <c r="U616" s="274"/>
      <c r="V616" s="274"/>
      <c r="W616" s="275"/>
      <c r="AT616" s="60" t="s">
        <v>225</v>
      </c>
      <c r="AU616" s="60" t="s">
        <v>93</v>
      </c>
      <c r="AV616" s="13" t="s">
        <v>93</v>
      </c>
      <c r="AW616" s="13" t="s">
        <v>38</v>
      </c>
      <c r="AX616" s="13" t="s">
        <v>83</v>
      </c>
      <c r="AY616" s="60" t="s">
        <v>216</v>
      </c>
    </row>
    <row r="617" spans="1:51" s="13" customFormat="1" ht="12">
      <c r="A617" s="140"/>
      <c r="B617" s="141"/>
      <c r="C617" s="140"/>
      <c r="D617" s="137" t="s">
        <v>225</v>
      </c>
      <c r="E617" s="142" t="s">
        <v>1</v>
      </c>
      <c r="F617" s="143" t="s">
        <v>2951</v>
      </c>
      <c r="G617" s="140"/>
      <c r="H617" s="144">
        <v>1</v>
      </c>
      <c r="I617" s="61"/>
      <c r="J617" s="140"/>
      <c r="K617" s="140"/>
      <c r="L617" s="194"/>
      <c r="M617" s="274"/>
      <c r="N617" s="274"/>
      <c r="O617" s="274"/>
      <c r="P617" s="274"/>
      <c r="Q617" s="274"/>
      <c r="R617" s="274"/>
      <c r="S617" s="274"/>
      <c r="T617" s="274"/>
      <c r="U617" s="274"/>
      <c r="V617" s="274"/>
      <c r="W617" s="275"/>
      <c r="AT617" s="60" t="s">
        <v>225</v>
      </c>
      <c r="AU617" s="60" t="s">
        <v>93</v>
      </c>
      <c r="AV617" s="13" t="s">
        <v>93</v>
      </c>
      <c r="AW617" s="13" t="s">
        <v>38</v>
      </c>
      <c r="AX617" s="13" t="s">
        <v>83</v>
      </c>
      <c r="AY617" s="60" t="s">
        <v>216</v>
      </c>
    </row>
    <row r="618" spans="1:51" s="13" customFormat="1" ht="12">
      <c r="A618" s="140"/>
      <c r="B618" s="141"/>
      <c r="C618" s="140"/>
      <c r="D618" s="137" t="s">
        <v>225</v>
      </c>
      <c r="E618" s="142" t="s">
        <v>1</v>
      </c>
      <c r="F618" s="143" t="s">
        <v>2973</v>
      </c>
      <c r="G618" s="140"/>
      <c r="H618" s="144">
        <v>1</v>
      </c>
      <c r="I618" s="61"/>
      <c r="J618" s="140"/>
      <c r="K618" s="140"/>
      <c r="L618" s="194"/>
      <c r="M618" s="274"/>
      <c r="N618" s="274"/>
      <c r="O618" s="274"/>
      <c r="P618" s="274"/>
      <c r="Q618" s="274"/>
      <c r="R618" s="274"/>
      <c r="S618" s="274"/>
      <c r="T618" s="274"/>
      <c r="U618" s="274"/>
      <c r="V618" s="274"/>
      <c r="W618" s="275"/>
      <c r="AT618" s="60" t="s">
        <v>225</v>
      </c>
      <c r="AU618" s="60" t="s">
        <v>93</v>
      </c>
      <c r="AV618" s="13" t="s">
        <v>93</v>
      </c>
      <c r="AW618" s="13" t="s">
        <v>38</v>
      </c>
      <c r="AX618" s="13" t="s">
        <v>83</v>
      </c>
      <c r="AY618" s="60" t="s">
        <v>216</v>
      </c>
    </row>
    <row r="619" spans="1:51" s="13" customFormat="1" ht="12">
      <c r="A619" s="140"/>
      <c r="B619" s="141"/>
      <c r="C619" s="140"/>
      <c r="D619" s="137" t="s">
        <v>225</v>
      </c>
      <c r="E619" s="142" t="s">
        <v>1</v>
      </c>
      <c r="F619" s="143" t="s">
        <v>3004</v>
      </c>
      <c r="G619" s="140"/>
      <c r="H619" s="144">
        <v>1</v>
      </c>
      <c r="I619" s="61"/>
      <c r="J619" s="140"/>
      <c r="K619" s="140"/>
      <c r="L619" s="194"/>
      <c r="M619" s="274"/>
      <c r="N619" s="274"/>
      <c r="O619" s="274"/>
      <c r="P619" s="274"/>
      <c r="Q619" s="274"/>
      <c r="R619" s="274"/>
      <c r="S619" s="274"/>
      <c r="T619" s="274"/>
      <c r="U619" s="274"/>
      <c r="V619" s="274"/>
      <c r="W619" s="275"/>
      <c r="AT619" s="60" t="s">
        <v>225</v>
      </c>
      <c r="AU619" s="60" t="s">
        <v>93</v>
      </c>
      <c r="AV619" s="13" t="s">
        <v>93</v>
      </c>
      <c r="AW619" s="13" t="s">
        <v>38</v>
      </c>
      <c r="AX619" s="13" t="s">
        <v>83</v>
      </c>
      <c r="AY619" s="60" t="s">
        <v>216</v>
      </c>
    </row>
    <row r="620" spans="1:51" s="13" customFormat="1" ht="12">
      <c r="A620" s="140"/>
      <c r="B620" s="141"/>
      <c r="C620" s="140"/>
      <c r="D620" s="137" t="s">
        <v>225</v>
      </c>
      <c r="E620" s="142" t="s">
        <v>1</v>
      </c>
      <c r="F620" s="143" t="s">
        <v>2974</v>
      </c>
      <c r="G620" s="140"/>
      <c r="H620" s="144">
        <v>2</v>
      </c>
      <c r="I620" s="61"/>
      <c r="J620" s="140"/>
      <c r="K620" s="140"/>
      <c r="L620" s="194"/>
      <c r="M620" s="274"/>
      <c r="N620" s="274"/>
      <c r="O620" s="274"/>
      <c r="P620" s="274"/>
      <c r="Q620" s="274"/>
      <c r="R620" s="274"/>
      <c r="S620" s="274"/>
      <c r="T620" s="274"/>
      <c r="U620" s="274"/>
      <c r="V620" s="274"/>
      <c r="W620" s="275"/>
      <c r="AT620" s="60" t="s">
        <v>225</v>
      </c>
      <c r="AU620" s="60" t="s">
        <v>93</v>
      </c>
      <c r="AV620" s="13" t="s">
        <v>93</v>
      </c>
      <c r="AW620" s="13" t="s">
        <v>38</v>
      </c>
      <c r="AX620" s="13" t="s">
        <v>83</v>
      </c>
      <c r="AY620" s="60" t="s">
        <v>216</v>
      </c>
    </row>
    <row r="621" spans="1:51" s="13" customFormat="1" ht="12">
      <c r="A621" s="140"/>
      <c r="B621" s="141"/>
      <c r="C621" s="140"/>
      <c r="D621" s="137" t="s">
        <v>225</v>
      </c>
      <c r="E621" s="142" t="s">
        <v>1</v>
      </c>
      <c r="F621" s="143" t="s">
        <v>2975</v>
      </c>
      <c r="G621" s="140"/>
      <c r="H621" s="144">
        <v>1</v>
      </c>
      <c r="I621" s="61"/>
      <c r="J621" s="140"/>
      <c r="K621" s="140"/>
      <c r="L621" s="194"/>
      <c r="M621" s="274"/>
      <c r="N621" s="274"/>
      <c r="O621" s="274"/>
      <c r="P621" s="274"/>
      <c r="Q621" s="274"/>
      <c r="R621" s="274"/>
      <c r="S621" s="274"/>
      <c r="T621" s="274"/>
      <c r="U621" s="274"/>
      <c r="V621" s="274"/>
      <c r="W621" s="275"/>
      <c r="AT621" s="60" t="s">
        <v>225</v>
      </c>
      <c r="AU621" s="60" t="s">
        <v>93</v>
      </c>
      <c r="AV621" s="13" t="s">
        <v>93</v>
      </c>
      <c r="AW621" s="13" t="s">
        <v>38</v>
      </c>
      <c r="AX621" s="13" t="s">
        <v>83</v>
      </c>
      <c r="AY621" s="60" t="s">
        <v>216</v>
      </c>
    </row>
    <row r="622" spans="1:51" s="14" customFormat="1" ht="12">
      <c r="A622" s="145"/>
      <c r="B622" s="146"/>
      <c r="C622" s="145"/>
      <c r="D622" s="137" t="s">
        <v>225</v>
      </c>
      <c r="E622" s="147" t="s">
        <v>1</v>
      </c>
      <c r="F622" s="148" t="s">
        <v>229</v>
      </c>
      <c r="G622" s="145"/>
      <c r="H622" s="149">
        <v>24</v>
      </c>
      <c r="I622" s="63"/>
      <c r="J622" s="145"/>
      <c r="K622" s="145"/>
      <c r="L622" s="200"/>
      <c r="M622" s="276"/>
      <c r="N622" s="276"/>
      <c r="O622" s="276"/>
      <c r="P622" s="276"/>
      <c r="Q622" s="276"/>
      <c r="R622" s="276"/>
      <c r="S622" s="276"/>
      <c r="T622" s="276"/>
      <c r="U622" s="276"/>
      <c r="V622" s="276"/>
      <c r="W622" s="277"/>
      <c r="AT622" s="62" t="s">
        <v>225</v>
      </c>
      <c r="AU622" s="62" t="s">
        <v>93</v>
      </c>
      <c r="AV622" s="14" t="s">
        <v>223</v>
      </c>
      <c r="AW622" s="14" t="s">
        <v>38</v>
      </c>
      <c r="AX622" s="14" t="s">
        <v>91</v>
      </c>
      <c r="AY622" s="62" t="s">
        <v>216</v>
      </c>
    </row>
    <row r="623" spans="1:65" s="2" customFormat="1" ht="21.75" customHeight="1">
      <c r="A623" s="83"/>
      <c r="B623" s="84"/>
      <c r="C623" s="130" t="s">
        <v>497</v>
      </c>
      <c r="D623" s="130" t="s">
        <v>218</v>
      </c>
      <c r="E623" s="131" t="s">
        <v>3261</v>
      </c>
      <c r="F623" s="132" t="s">
        <v>3262</v>
      </c>
      <c r="G623" s="133" t="s">
        <v>3198</v>
      </c>
      <c r="H623" s="134">
        <v>2</v>
      </c>
      <c r="I623" s="57"/>
      <c r="J623" s="187">
        <f>ROUND(I623*H623,2)</f>
        <v>0</v>
      </c>
      <c r="K623" s="132" t="s">
        <v>222</v>
      </c>
      <c r="L623" s="188">
        <f>J623</f>
        <v>0</v>
      </c>
      <c r="M623" s="272" t="s">
        <v>1</v>
      </c>
      <c r="N623" s="272" t="s">
        <v>48</v>
      </c>
      <c r="O623" s="272"/>
      <c r="P623" s="272">
        <f>O623*H623</f>
        <v>0</v>
      </c>
      <c r="Q623" s="272">
        <v>0</v>
      </c>
      <c r="R623" s="272">
        <f>Q623*H623</f>
        <v>0</v>
      </c>
      <c r="S623" s="272">
        <v>0.0245</v>
      </c>
      <c r="T623" s="272">
        <f>S623*H623</f>
        <v>0.049</v>
      </c>
      <c r="U623" s="272"/>
      <c r="V623" s="272"/>
      <c r="W623" s="273"/>
      <c r="X623" s="26"/>
      <c r="Y623" s="26"/>
      <c r="Z623" s="26"/>
      <c r="AA623" s="26"/>
      <c r="AB623" s="26"/>
      <c r="AC623" s="26"/>
      <c r="AD623" s="26"/>
      <c r="AE623" s="26"/>
      <c r="AR623" s="58" t="s">
        <v>312</v>
      </c>
      <c r="AT623" s="58" t="s">
        <v>218</v>
      </c>
      <c r="AU623" s="58" t="s">
        <v>93</v>
      </c>
      <c r="AY623" s="18" t="s">
        <v>216</v>
      </c>
      <c r="BE623" s="59">
        <f>IF(N623="základní",J623,0)</f>
        <v>0</v>
      </c>
      <c r="BF623" s="59">
        <f>IF(N623="snížená",J623,0)</f>
        <v>0</v>
      </c>
      <c r="BG623" s="59">
        <f>IF(N623="zákl. přenesená",J623,0)</f>
        <v>0</v>
      </c>
      <c r="BH623" s="59">
        <f>IF(N623="sníž. přenesená",J623,0)</f>
        <v>0</v>
      </c>
      <c r="BI623" s="59">
        <f>IF(N623="nulová",J623,0)</f>
        <v>0</v>
      </c>
      <c r="BJ623" s="18" t="s">
        <v>91</v>
      </c>
      <c r="BK623" s="59">
        <f>ROUND(I623*H623,2)</f>
        <v>0</v>
      </c>
      <c r="BL623" s="18" t="s">
        <v>312</v>
      </c>
      <c r="BM623" s="58" t="s">
        <v>3263</v>
      </c>
    </row>
    <row r="624" spans="1:51" s="13" customFormat="1" ht="12">
      <c r="A624" s="140"/>
      <c r="B624" s="141"/>
      <c r="C624" s="140"/>
      <c r="D624" s="137" t="s">
        <v>225</v>
      </c>
      <c r="E624" s="142" t="s">
        <v>1</v>
      </c>
      <c r="F624" s="143" t="s">
        <v>2979</v>
      </c>
      <c r="G624" s="140"/>
      <c r="H624" s="144">
        <v>2</v>
      </c>
      <c r="I624" s="61"/>
      <c r="J624" s="140"/>
      <c r="K624" s="140"/>
      <c r="L624" s="194"/>
      <c r="M624" s="274"/>
      <c r="N624" s="274"/>
      <c r="O624" s="274"/>
      <c r="P624" s="274"/>
      <c r="Q624" s="274"/>
      <c r="R624" s="274"/>
      <c r="S624" s="274"/>
      <c r="T624" s="274"/>
      <c r="U624" s="274"/>
      <c r="V624" s="274"/>
      <c r="W624" s="275"/>
      <c r="AT624" s="60" t="s">
        <v>225</v>
      </c>
      <c r="AU624" s="60" t="s">
        <v>93</v>
      </c>
      <c r="AV624" s="13" t="s">
        <v>93</v>
      </c>
      <c r="AW624" s="13" t="s">
        <v>38</v>
      </c>
      <c r="AX624" s="13" t="s">
        <v>91</v>
      </c>
      <c r="AY624" s="60" t="s">
        <v>216</v>
      </c>
    </row>
    <row r="625" spans="1:65" s="2" customFormat="1" ht="16.5" customHeight="1">
      <c r="A625" s="83"/>
      <c r="B625" s="84"/>
      <c r="C625" s="130" t="s">
        <v>502</v>
      </c>
      <c r="D625" s="130" t="s">
        <v>218</v>
      </c>
      <c r="E625" s="131" t="s">
        <v>3264</v>
      </c>
      <c r="F625" s="132" t="s">
        <v>3265</v>
      </c>
      <c r="G625" s="133" t="s">
        <v>3198</v>
      </c>
      <c r="H625" s="134">
        <v>15</v>
      </c>
      <c r="I625" s="57"/>
      <c r="J625" s="187">
        <f>ROUND(I625*H625,2)</f>
        <v>0</v>
      </c>
      <c r="K625" s="132" t="s">
        <v>222</v>
      </c>
      <c r="L625" s="188">
        <f>J625</f>
        <v>0</v>
      </c>
      <c r="M625" s="272" t="s">
        <v>1</v>
      </c>
      <c r="N625" s="272" t="s">
        <v>48</v>
      </c>
      <c r="O625" s="272"/>
      <c r="P625" s="272">
        <f>O625*H625</f>
        <v>0</v>
      </c>
      <c r="Q625" s="272">
        <v>0</v>
      </c>
      <c r="R625" s="272">
        <f>Q625*H625</f>
        <v>0</v>
      </c>
      <c r="S625" s="272">
        <v>0.0347</v>
      </c>
      <c r="T625" s="272">
        <f>S625*H625</f>
        <v>0.5205000000000001</v>
      </c>
      <c r="U625" s="272"/>
      <c r="V625" s="272"/>
      <c r="W625" s="273"/>
      <c r="X625" s="26"/>
      <c r="Y625" s="26"/>
      <c r="Z625" s="26"/>
      <c r="AA625" s="26"/>
      <c r="AB625" s="26"/>
      <c r="AC625" s="26"/>
      <c r="AD625" s="26"/>
      <c r="AE625" s="26"/>
      <c r="AR625" s="58" t="s">
        <v>312</v>
      </c>
      <c r="AT625" s="58" t="s">
        <v>218</v>
      </c>
      <c r="AU625" s="58" t="s">
        <v>93</v>
      </c>
      <c r="AY625" s="18" t="s">
        <v>216</v>
      </c>
      <c r="BE625" s="59">
        <f>IF(N625="základní",J625,0)</f>
        <v>0</v>
      </c>
      <c r="BF625" s="59">
        <f>IF(N625="snížená",J625,0)</f>
        <v>0</v>
      </c>
      <c r="BG625" s="59">
        <f>IF(N625="zákl. přenesená",J625,0)</f>
        <v>0</v>
      </c>
      <c r="BH625" s="59">
        <f>IF(N625="sníž. přenesená",J625,0)</f>
        <v>0</v>
      </c>
      <c r="BI625" s="59">
        <f>IF(N625="nulová",J625,0)</f>
        <v>0</v>
      </c>
      <c r="BJ625" s="18" t="s">
        <v>91</v>
      </c>
      <c r="BK625" s="59">
        <f>ROUND(I625*H625,2)</f>
        <v>0</v>
      </c>
      <c r="BL625" s="18" t="s">
        <v>312</v>
      </c>
      <c r="BM625" s="58" t="s">
        <v>3266</v>
      </c>
    </row>
    <row r="626" spans="1:51" s="13" customFormat="1" ht="12">
      <c r="A626" s="140"/>
      <c r="B626" s="141"/>
      <c r="C626" s="140"/>
      <c r="D626" s="137" t="s">
        <v>225</v>
      </c>
      <c r="E626" s="142" t="s">
        <v>1</v>
      </c>
      <c r="F626" s="143" t="s">
        <v>2958</v>
      </c>
      <c r="G626" s="140"/>
      <c r="H626" s="144">
        <v>1</v>
      </c>
      <c r="I626" s="61"/>
      <c r="J626" s="140"/>
      <c r="K626" s="140"/>
      <c r="L626" s="194"/>
      <c r="M626" s="274"/>
      <c r="N626" s="274"/>
      <c r="O626" s="274"/>
      <c r="P626" s="274"/>
      <c r="Q626" s="274"/>
      <c r="R626" s="274"/>
      <c r="S626" s="274"/>
      <c r="T626" s="274"/>
      <c r="U626" s="274"/>
      <c r="V626" s="274"/>
      <c r="W626" s="275"/>
      <c r="AT626" s="60" t="s">
        <v>225</v>
      </c>
      <c r="AU626" s="60" t="s">
        <v>93</v>
      </c>
      <c r="AV626" s="13" t="s">
        <v>93</v>
      </c>
      <c r="AW626" s="13" t="s">
        <v>38</v>
      </c>
      <c r="AX626" s="13" t="s">
        <v>83</v>
      </c>
      <c r="AY626" s="60" t="s">
        <v>216</v>
      </c>
    </row>
    <row r="627" spans="1:51" s="13" customFormat="1" ht="12">
      <c r="A627" s="140"/>
      <c r="B627" s="141"/>
      <c r="C627" s="140"/>
      <c r="D627" s="137" t="s">
        <v>225</v>
      </c>
      <c r="E627" s="142" t="s">
        <v>1</v>
      </c>
      <c r="F627" s="143" t="s">
        <v>3267</v>
      </c>
      <c r="G627" s="140"/>
      <c r="H627" s="144">
        <v>1</v>
      </c>
      <c r="I627" s="61"/>
      <c r="J627" s="140"/>
      <c r="K627" s="140"/>
      <c r="L627" s="194"/>
      <c r="M627" s="274"/>
      <c r="N627" s="274"/>
      <c r="O627" s="274"/>
      <c r="P627" s="274"/>
      <c r="Q627" s="274"/>
      <c r="R627" s="274"/>
      <c r="S627" s="274"/>
      <c r="T627" s="274"/>
      <c r="U627" s="274"/>
      <c r="V627" s="274"/>
      <c r="W627" s="275"/>
      <c r="AT627" s="60" t="s">
        <v>225</v>
      </c>
      <c r="AU627" s="60" t="s">
        <v>93</v>
      </c>
      <c r="AV627" s="13" t="s">
        <v>93</v>
      </c>
      <c r="AW627" s="13" t="s">
        <v>38</v>
      </c>
      <c r="AX627" s="13" t="s">
        <v>83</v>
      </c>
      <c r="AY627" s="60" t="s">
        <v>216</v>
      </c>
    </row>
    <row r="628" spans="1:51" s="13" customFormat="1" ht="12">
      <c r="A628" s="140"/>
      <c r="B628" s="141"/>
      <c r="C628" s="140"/>
      <c r="D628" s="137" t="s">
        <v>225</v>
      </c>
      <c r="E628" s="142" t="s">
        <v>1</v>
      </c>
      <c r="F628" s="143" t="s">
        <v>2960</v>
      </c>
      <c r="G628" s="140"/>
      <c r="H628" s="144">
        <v>1</v>
      </c>
      <c r="I628" s="61"/>
      <c r="J628" s="140"/>
      <c r="K628" s="140"/>
      <c r="L628" s="194"/>
      <c r="M628" s="274"/>
      <c r="N628" s="274"/>
      <c r="O628" s="274"/>
      <c r="P628" s="274"/>
      <c r="Q628" s="274"/>
      <c r="R628" s="274"/>
      <c r="S628" s="274"/>
      <c r="T628" s="274"/>
      <c r="U628" s="274"/>
      <c r="V628" s="274"/>
      <c r="W628" s="275"/>
      <c r="AT628" s="60" t="s">
        <v>225</v>
      </c>
      <c r="AU628" s="60" t="s">
        <v>93</v>
      </c>
      <c r="AV628" s="13" t="s">
        <v>93</v>
      </c>
      <c r="AW628" s="13" t="s">
        <v>38</v>
      </c>
      <c r="AX628" s="13" t="s">
        <v>83</v>
      </c>
      <c r="AY628" s="60" t="s">
        <v>216</v>
      </c>
    </row>
    <row r="629" spans="1:51" s="13" customFormat="1" ht="12">
      <c r="A629" s="140"/>
      <c r="B629" s="141"/>
      <c r="C629" s="140"/>
      <c r="D629" s="137" t="s">
        <v>225</v>
      </c>
      <c r="E629" s="142" t="s">
        <v>1</v>
      </c>
      <c r="F629" s="143" t="s">
        <v>2961</v>
      </c>
      <c r="G629" s="140"/>
      <c r="H629" s="144">
        <v>1</v>
      </c>
      <c r="I629" s="61"/>
      <c r="J629" s="140"/>
      <c r="K629" s="140"/>
      <c r="L629" s="194"/>
      <c r="M629" s="274"/>
      <c r="N629" s="274"/>
      <c r="O629" s="274"/>
      <c r="P629" s="274"/>
      <c r="Q629" s="274"/>
      <c r="R629" s="274"/>
      <c r="S629" s="274"/>
      <c r="T629" s="274"/>
      <c r="U629" s="274"/>
      <c r="V629" s="274"/>
      <c r="W629" s="275"/>
      <c r="AT629" s="60" t="s">
        <v>225</v>
      </c>
      <c r="AU629" s="60" t="s">
        <v>93</v>
      </c>
      <c r="AV629" s="13" t="s">
        <v>93</v>
      </c>
      <c r="AW629" s="13" t="s">
        <v>38</v>
      </c>
      <c r="AX629" s="13" t="s">
        <v>83</v>
      </c>
      <c r="AY629" s="60" t="s">
        <v>216</v>
      </c>
    </row>
    <row r="630" spans="1:51" s="13" customFormat="1" ht="12">
      <c r="A630" s="140"/>
      <c r="B630" s="141"/>
      <c r="C630" s="140"/>
      <c r="D630" s="137" t="s">
        <v>225</v>
      </c>
      <c r="E630" s="142" t="s">
        <v>1</v>
      </c>
      <c r="F630" s="143" t="s">
        <v>2962</v>
      </c>
      <c r="G630" s="140"/>
      <c r="H630" s="144">
        <v>1</v>
      </c>
      <c r="I630" s="61"/>
      <c r="J630" s="140"/>
      <c r="K630" s="140"/>
      <c r="L630" s="194"/>
      <c r="M630" s="274"/>
      <c r="N630" s="274"/>
      <c r="O630" s="274"/>
      <c r="P630" s="274"/>
      <c r="Q630" s="274"/>
      <c r="R630" s="274"/>
      <c r="S630" s="274"/>
      <c r="T630" s="274"/>
      <c r="U630" s="274"/>
      <c r="V630" s="274"/>
      <c r="W630" s="275"/>
      <c r="AT630" s="60" t="s">
        <v>225</v>
      </c>
      <c r="AU630" s="60" t="s">
        <v>93</v>
      </c>
      <c r="AV630" s="13" t="s">
        <v>93</v>
      </c>
      <c r="AW630" s="13" t="s">
        <v>38</v>
      </c>
      <c r="AX630" s="13" t="s">
        <v>83</v>
      </c>
      <c r="AY630" s="60" t="s">
        <v>216</v>
      </c>
    </row>
    <row r="631" spans="1:51" s="13" customFormat="1" ht="12">
      <c r="A631" s="140"/>
      <c r="B631" s="141"/>
      <c r="C631" s="140"/>
      <c r="D631" s="137" t="s">
        <v>225</v>
      </c>
      <c r="E631" s="142" t="s">
        <v>1</v>
      </c>
      <c r="F631" s="143" t="s">
        <v>2964</v>
      </c>
      <c r="G631" s="140"/>
      <c r="H631" s="144">
        <v>1</v>
      </c>
      <c r="I631" s="61"/>
      <c r="J631" s="140"/>
      <c r="K631" s="140"/>
      <c r="L631" s="194"/>
      <c r="M631" s="274"/>
      <c r="N631" s="274"/>
      <c r="O631" s="274"/>
      <c r="P631" s="274"/>
      <c r="Q631" s="274"/>
      <c r="R631" s="274"/>
      <c r="S631" s="274"/>
      <c r="T631" s="274"/>
      <c r="U631" s="274"/>
      <c r="V631" s="274"/>
      <c r="W631" s="275"/>
      <c r="AT631" s="60" t="s">
        <v>225</v>
      </c>
      <c r="AU631" s="60" t="s">
        <v>93</v>
      </c>
      <c r="AV631" s="13" t="s">
        <v>93</v>
      </c>
      <c r="AW631" s="13" t="s">
        <v>38</v>
      </c>
      <c r="AX631" s="13" t="s">
        <v>83</v>
      </c>
      <c r="AY631" s="60" t="s">
        <v>216</v>
      </c>
    </row>
    <row r="632" spans="1:51" s="13" customFormat="1" ht="12">
      <c r="A632" s="140"/>
      <c r="B632" s="141"/>
      <c r="C632" s="140"/>
      <c r="D632" s="137" t="s">
        <v>225</v>
      </c>
      <c r="E632" s="142" t="s">
        <v>1</v>
      </c>
      <c r="F632" s="143" t="s">
        <v>2965</v>
      </c>
      <c r="G632" s="140"/>
      <c r="H632" s="144">
        <v>1</v>
      </c>
      <c r="I632" s="61"/>
      <c r="J632" s="140"/>
      <c r="K632" s="140"/>
      <c r="L632" s="194"/>
      <c r="M632" s="274"/>
      <c r="N632" s="274"/>
      <c r="O632" s="274"/>
      <c r="P632" s="274"/>
      <c r="Q632" s="274"/>
      <c r="R632" s="274"/>
      <c r="S632" s="274"/>
      <c r="T632" s="274"/>
      <c r="U632" s="274"/>
      <c r="V632" s="274"/>
      <c r="W632" s="275"/>
      <c r="AT632" s="60" t="s">
        <v>225</v>
      </c>
      <c r="AU632" s="60" t="s">
        <v>93</v>
      </c>
      <c r="AV632" s="13" t="s">
        <v>93</v>
      </c>
      <c r="AW632" s="13" t="s">
        <v>38</v>
      </c>
      <c r="AX632" s="13" t="s">
        <v>83</v>
      </c>
      <c r="AY632" s="60" t="s">
        <v>216</v>
      </c>
    </row>
    <row r="633" spans="1:51" s="13" customFormat="1" ht="12">
      <c r="A633" s="140"/>
      <c r="B633" s="141"/>
      <c r="C633" s="140"/>
      <c r="D633" s="137" t="s">
        <v>225</v>
      </c>
      <c r="E633" s="142" t="s">
        <v>1</v>
      </c>
      <c r="F633" s="143" t="s">
        <v>2966</v>
      </c>
      <c r="G633" s="140"/>
      <c r="H633" s="144">
        <v>1</v>
      </c>
      <c r="I633" s="61"/>
      <c r="J633" s="140"/>
      <c r="K633" s="140"/>
      <c r="L633" s="194"/>
      <c r="M633" s="274"/>
      <c r="N633" s="274"/>
      <c r="O633" s="274"/>
      <c r="P633" s="274"/>
      <c r="Q633" s="274"/>
      <c r="R633" s="274"/>
      <c r="S633" s="274"/>
      <c r="T633" s="274"/>
      <c r="U633" s="274"/>
      <c r="V633" s="274"/>
      <c r="W633" s="275"/>
      <c r="AT633" s="60" t="s">
        <v>225</v>
      </c>
      <c r="AU633" s="60" t="s">
        <v>93</v>
      </c>
      <c r="AV633" s="13" t="s">
        <v>93</v>
      </c>
      <c r="AW633" s="13" t="s">
        <v>38</v>
      </c>
      <c r="AX633" s="13" t="s">
        <v>83</v>
      </c>
      <c r="AY633" s="60" t="s">
        <v>216</v>
      </c>
    </row>
    <row r="634" spans="1:51" s="13" customFormat="1" ht="12">
      <c r="A634" s="140"/>
      <c r="B634" s="141"/>
      <c r="C634" s="140"/>
      <c r="D634" s="137" t="s">
        <v>225</v>
      </c>
      <c r="E634" s="142" t="s">
        <v>1</v>
      </c>
      <c r="F634" s="143" t="s">
        <v>2968</v>
      </c>
      <c r="G634" s="140"/>
      <c r="H634" s="144">
        <v>1</v>
      </c>
      <c r="I634" s="61"/>
      <c r="J634" s="140"/>
      <c r="K634" s="140"/>
      <c r="L634" s="194"/>
      <c r="M634" s="274"/>
      <c r="N634" s="274"/>
      <c r="O634" s="274"/>
      <c r="P634" s="274"/>
      <c r="Q634" s="274"/>
      <c r="R634" s="274"/>
      <c r="S634" s="274"/>
      <c r="T634" s="274"/>
      <c r="U634" s="274"/>
      <c r="V634" s="274"/>
      <c r="W634" s="275"/>
      <c r="AT634" s="60" t="s">
        <v>225</v>
      </c>
      <c r="AU634" s="60" t="s">
        <v>93</v>
      </c>
      <c r="AV634" s="13" t="s">
        <v>93</v>
      </c>
      <c r="AW634" s="13" t="s">
        <v>38</v>
      </c>
      <c r="AX634" s="13" t="s">
        <v>83</v>
      </c>
      <c r="AY634" s="60" t="s">
        <v>216</v>
      </c>
    </row>
    <row r="635" spans="1:51" s="13" customFormat="1" ht="12">
      <c r="A635" s="140"/>
      <c r="B635" s="141"/>
      <c r="C635" s="140"/>
      <c r="D635" s="137" t="s">
        <v>225</v>
      </c>
      <c r="E635" s="142" t="s">
        <v>1</v>
      </c>
      <c r="F635" s="143" t="s">
        <v>2969</v>
      </c>
      <c r="G635" s="140"/>
      <c r="H635" s="144">
        <v>1</v>
      </c>
      <c r="I635" s="61"/>
      <c r="J635" s="140"/>
      <c r="K635" s="140"/>
      <c r="L635" s="194"/>
      <c r="M635" s="274"/>
      <c r="N635" s="274"/>
      <c r="O635" s="274"/>
      <c r="P635" s="274"/>
      <c r="Q635" s="274"/>
      <c r="R635" s="274"/>
      <c r="S635" s="274"/>
      <c r="T635" s="274"/>
      <c r="U635" s="274"/>
      <c r="V635" s="274"/>
      <c r="W635" s="275"/>
      <c r="AT635" s="60" t="s">
        <v>225</v>
      </c>
      <c r="AU635" s="60" t="s">
        <v>93</v>
      </c>
      <c r="AV635" s="13" t="s">
        <v>93</v>
      </c>
      <c r="AW635" s="13" t="s">
        <v>38</v>
      </c>
      <c r="AX635" s="13" t="s">
        <v>83</v>
      </c>
      <c r="AY635" s="60" t="s">
        <v>216</v>
      </c>
    </row>
    <row r="636" spans="1:51" s="13" customFormat="1" ht="12">
      <c r="A636" s="140"/>
      <c r="B636" s="141"/>
      <c r="C636" s="140"/>
      <c r="D636" s="137" t="s">
        <v>225</v>
      </c>
      <c r="E636" s="142" t="s">
        <v>1</v>
      </c>
      <c r="F636" s="143" t="s">
        <v>2970</v>
      </c>
      <c r="G636" s="140"/>
      <c r="H636" s="144">
        <v>1</v>
      </c>
      <c r="I636" s="61"/>
      <c r="J636" s="140"/>
      <c r="K636" s="140"/>
      <c r="L636" s="194"/>
      <c r="M636" s="274"/>
      <c r="N636" s="274"/>
      <c r="O636" s="274"/>
      <c r="P636" s="274"/>
      <c r="Q636" s="274"/>
      <c r="R636" s="274"/>
      <c r="S636" s="274"/>
      <c r="T636" s="274"/>
      <c r="U636" s="274"/>
      <c r="V636" s="274"/>
      <c r="W636" s="275"/>
      <c r="AT636" s="60" t="s">
        <v>225</v>
      </c>
      <c r="AU636" s="60" t="s">
        <v>93</v>
      </c>
      <c r="AV636" s="13" t="s">
        <v>93</v>
      </c>
      <c r="AW636" s="13" t="s">
        <v>38</v>
      </c>
      <c r="AX636" s="13" t="s">
        <v>83</v>
      </c>
      <c r="AY636" s="60" t="s">
        <v>216</v>
      </c>
    </row>
    <row r="637" spans="1:51" s="13" customFormat="1" ht="12">
      <c r="A637" s="140"/>
      <c r="B637" s="141"/>
      <c r="C637" s="140"/>
      <c r="D637" s="137" t="s">
        <v>225</v>
      </c>
      <c r="E637" s="142" t="s">
        <v>1</v>
      </c>
      <c r="F637" s="143" t="s">
        <v>2972</v>
      </c>
      <c r="G637" s="140"/>
      <c r="H637" s="144">
        <v>1</v>
      </c>
      <c r="I637" s="61"/>
      <c r="J637" s="140"/>
      <c r="K637" s="140"/>
      <c r="L637" s="194"/>
      <c r="M637" s="274"/>
      <c r="N637" s="274"/>
      <c r="O637" s="274"/>
      <c r="P637" s="274"/>
      <c r="Q637" s="274"/>
      <c r="R637" s="274"/>
      <c r="S637" s="274"/>
      <c r="T637" s="274"/>
      <c r="U637" s="274"/>
      <c r="V637" s="274"/>
      <c r="W637" s="275"/>
      <c r="AT637" s="60" t="s">
        <v>225</v>
      </c>
      <c r="AU637" s="60" t="s">
        <v>93</v>
      </c>
      <c r="AV637" s="13" t="s">
        <v>93</v>
      </c>
      <c r="AW637" s="13" t="s">
        <v>38</v>
      </c>
      <c r="AX637" s="13" t="s">
        <v>83</v>
      </c>
      <c r="AY637" s="60" t="s">
        <v>216</v>
      </c>
    </row>
    <row r="638" spans="1:51" s="13" customFormat="1" ht="12">
      <c r="A638" s="140"/>
      <c r="B638" s="141"/>
      <c r="C638" s="140"/>
      <c r="D638" s="137" t="s">
        <v>225</v>
      </c>
      <c r="E638" s="142" t="s">
        <v>1</v>
      </c>
      <c r="F638" s="143" t="s">
        <v>2973</v>
      </c>
      <c r="G638" s="140"/>
      <c r="H638" s="144">
        <v>1</v>
      </c>
      <c r="I638" s="61"/>
      <c r="J638" s="140"/>
      <c r="K638" s="140"/>
      <c r="L638" s="194"/>
      <c r="M638" s="274"/>
      <c r="N638" s="274"/>
      <c r="O638" s="274"/>
      <c r="P638" s="274"/>
      <c r="Q638" s="274"/>
      <c r="R638" s="274"/>
      <c r="S638" s="274"/>
      <c r="T638" s="274"/>
      <c r="U638" s="274"/>
      <c r="V638" s="274"/>
      <c r="W638" s="275"/>
      <c r="AT638" s="60" t="s">
        <v>225</v>
      </c>
      <c r="AU638" s="60" t="s">
        <v>93</v>
      </c>
      <c r="AV638" s="13" t="s">
        <v>93</v>
      </c>
      <c r="AW638" s="13" t="s">
        <v>38</v>
      </c>
      <c r="AX638" s="13" t="s">
        <v>83</v>
      </c>
      <c r="AY638" s="60" t="s">
        <v>216</v>
      </c>
    </row>
    <row r="639" spans="1:51" s="13" customFormat="1" ht="12">
      <c r="A639" s="140"/>
      <c r="B639" s="141"/>
      <c r="C639" s="140"/>
      <c r="D639" s="137" t="s">
        <v>225</v>
      </c>
      <c r="E639" s="142" t="s">
        <v>1</v>
      </c>
      <c r="F639" s="143" t="s">
        <v>3186</v>
      </c>
      <c r="G639" s="140"/>
      <c r="H639" s="144">
        <v>1</v>
      </c>
      <c r="I639" s="61"/>
      <c r="J639" s="140"/>
      <c r="K639" s="140"/>
      <c r="L639" s="194"/>
      <c r="M639" s="274"/>
      <c r="N639" s="274"/>
      <c r="O639" s="274"/>
      <c r="P639" s="274"/>
      <c r="Q639" s="274"/>
      <c r="R639" s="274"/>
      <c r="S639" s="274"/>
      <c r="T639" s="274"/>
      <c r="U639" s="274"/>
      <c r="V639" s="274"/>
      <c r="W639" s="275"/>
      <c r="AT639" s="60" t="s">
        <v>225</v>
      </c>
      <c r="AU639" s="60" t="s">
        <v>93</v>
      </c>
      <c r="AV639" s="13" t="s">
        <v>93</v>
      </c>
      <c r="AW639" s="13" t="s">
        <v>38</v>
      </c>
      <c r="AX639" s="13" t="s">
        <v>83</v>
      </c>
      <c r="AY639" s="60" t="s">
        <v>216</v>
      </c>
    </row>
    <row r="640" spans="1:51" s="13" customFormat="1" ht="12">
      <c r="A640" s="140"/>
      <c r="B640" s="141"/>
      <c r="C640" s="140"/>
      <c r="D640" s="137" t="s">
        <v>225</v>
      </c>
      <c r="E640" s="142" t="s">
        <v>1</v>
      </c>
      <c r="F640" s="143" t="s">
        <v>2975</v>
      </c>
      <c r="G640" s="140"/>
      <c r="H640" s="144">
        <v>1</v>
      </c>
      <c r="I640" s="61"/>
      <c r="J640" s="140"/>
      <c r="K640" s="140"/>
      <c r="L640" s="194"/>
      <c r="M640" s="274"/>
      <c r="N640" s="274"/>
      <c r="O640" s="274"/>
      <c r="P640" s="274"/>
      <c r="Q640" s="274"/>
      <c r="R640" s="274"/>
      <c r="S640" s="274"/>
      <c r="T640" s="274"/>
      <c r="U640" s="274"/>
      <c r="V640" s="274"/>
      <c r="W640" s="275"/>
      <c r="AT640" s="60" t="s">
        <v>225</v>
      </c>
      <c r="AU640" s="60" t="s">
        <v>93</v>
      </c>
      <c r="AV640" s="13" t="s">
        <v>93</v>
      </c>
      <c r="AW640" s="13" t="s">
        <v>38</v>
      </c>
      <c r="AX640" s="13" t="s">
        <v>83</v>
      </c>
      <c r="AY640" s="60" t="s">
        <v>216</v>
      </c>
    </row>
    <row r="641" spans="1:51" s="14" customFormat="1" ht="12">
      <c r="A641" s="145"/>
      <c r="B641" s="146"/>
      <c r="C641" s="145"/>
      <c r="D641" s="137" t="s">
        <v>225</v>
      </c>
      <c r="E641" s="147" t="s">
        <v>1</v>
      </c>
      <c r="F641" s="148" t="s">
        <v>229</v>
      </c>
      <c r="G641" s="145"/>
      <c r="H641" s="149">
        <v>15</v>
      </c>
      <c r="I641" s="63"/>
      <c r="J641" s="145"/>
      <c r="K641" s="145"/>
      <c r="L641" s="200"/>
      <c r="M641" s="276"/>
      <c r="N641" s="276"/>
      <c r="O641" s="276"/>
      <c r="P641" s="276"/>
      <c r="Q641" s="276"/>
      <c r="R641" s="276"/>
      <c r="S641" s="276"/>
      <c r="T641" s="276"/>
      <c r="U641" s="276"/>
      <c r="V641" s="276"/>
      <c r="W641" s="277"/>
      <c r="AT641" s="62" t="s">
        <v>225</v>
      </c>
      <c r="AU641" s="62" t="s">
        <v>93</v>
      </c>
      <c r="AV641" s="14" t="s">
        <v>223</v>
      </c>
      <c r="AW641" s="14" t="s">
        <v>38</v>
      </c>
      <c r="AX641" s="14" t="s">
        <v>91</v>
      </c>
      <c r="AY641" s="62" t="s">
        <v>216</v>
      </c>
    </row>
    <row r="642" spans="1:65" s="2" customFormat="1" ht="16.5" customHeight="1">
      <c r="A642" s="83"/>
      <c r="B642" s="84"/>
      <c r="C642" s="130" t="s">
        <v>508</v>
      </c>
      <c r="D642" s="130" t="s">
        <v>218</v>
      </c>
      <c r="E642" s="131" t="s">
        <v>3268</v>
      </c>
      <c r="F642" s="132" t="s">
        <v>3269</v>
      </c>
      <c r="G642" s="133" t="s">
        <v>323</v>
      </c>
      <c r="H642" s="134">
        <v>15</v>
      </c>
      <c r="I642" s="57"/>
      <c r="J642" s="187">
        <f>ROUND(I642*H642,2)</f>
        <v>0</v>
      </c>
      <c r="K642" s="132" t="s">
        <v>222</v>
      </c>
      <c r="L642" s="188">
        <f>J642</f>
        <v>0</v>
      </c>
      <c r="M642" s="272" t="s">
        <v>1</v>
      </c>
      <c r="N642" s="272" t="s">
        <v>48</v>
      </c>
      <c r="O642" s="272"/>
      <c r="P642" s="272">
        <f>O642*H642</f>
        <v>0</v>
      </c>
      <c r="Q642" s="272">
        <v>0</v>
      </c>
      <c r="R642" s="272">
        <f>Q642*H642</f>
        <v>0</v>
      </c>
      <c r="S642" s="272">
        <v>0</v>
      </c>
      <c r="T642" s="272">
        <f>S642*H642</f>
        <v>0</v>
      </c>
      <c r="U642" s="272"/>
      <c r="V642" s="272"/>
      <c r="W642" s="273"/>
      <c r="X642" s="26"/>
      <c r="Y642" s="26"/>
      <c r="Z642" s="26"/>
      <c r="AA642" s="26"/>
      <c r="AB642" s="26"/>
      <c r="AC642" s="26"/>
      <c r="AD642" s="26"/>
      <c r="AE642" s="26"/>
      <c r="AR642" s="58" t="s">
        <v>312</v>
      </c>
      <c r="AT642" s="58" t="s">
        <v>218</v>
      </c>
      <c r="AU642" s="58" t="s">
        <v>93</v>
      </c>
      <c r="AY642" s="18" t="s">
        <v>216</v>
      </c>
      <c r="BE642" s="59">
        <f>IF(N642="základní",J642,0)</f>
        <v>0</v>
      </c>
      <c r="BF642" s="59">
        <f>IF(N642="snížená",J642,0)</f>
        <v>0</v>
      </c>
      <c r="BG642" s="59">
        <f>IF(N642="zákl. přenesená",J642,0)</f>
        <v>0</v>
      </c>
      <c r="BH642" s="59">
        <f>IF(N642="sníž. přenesená",J642,0)</f>
        <v>0</v>
      </c>
      <c r="BI642" s="59">
        <f>IF(N642="nulová",J642,0)</f>
        <v>0</v>
      </c>
      <c r="BJ642" s="18" t="s">
        <v>91</v>
      </c>
      <c r="BK642" s="59">
        <f>ROUND(I642*H642,2)</f>
        <v>0</v>
      </c>
      <c r="BL642" s="18" t="s">
        <v>312</v>
      </c>
      <c r="BM642" s="58" t="s">
        <v>3270</v>
      </c>
    </row>
    <row r="643" spans="1:51" s="13" customFormat="1" ht="12">
      <c r="A643" s="140"/>
      <c r="B643" s="141"/>
      <c r="C643" s="140"/>
      <c r="D643" s="137" t="s">
        <v>225</v>
      </c>
      <c r="E643" s="142" t="s">
        <v>1</v>
      </c>
      <c r="F643" s="143" t="s">
        <v>2958</v>
      </c>
      <c r="G643" s="140"/>
      <c r="H643" s="144">
        <v>1</v>
      </c>
      <c r="I643" s="61"/>
      <c r="J643" s="140"/>
      <c r="K643" s="140"/>
      <c r="L643" s="194"/>
      <c r="M643" s="274"/>
      <c r="N643" s="274"/>
      <c r="O643" s="274"/>
      <c r="P643" s="274"/>
      <c r="Q643" s="274"/>
      <c r="R643" s="274"/>
      <c r="S643" s="274"/>
      <c r="T643" s="274"/>
      <c r="U643" s="274"/>
      <c r="V643" s="274"/>
      <c r="W643" s="275"/>
      <c r="AT643" s="60" t="s">
        <v>225</v>
      </c>
      <c r="AU643" s="60" t="s">
        <v>93</v>
      </c>
      <c r="AV643" s="13" t="s">
        <v>93</v>
      </c>
      <c r="AW643" s="13" t="s">
        <v>38</v>
      </c>
      <c r="AX643" s="13" t="s">
        <v>83</v>
      </c>
      <c r="AY643" s="60" t="s">
        <v>216</v>
      </c>
    </row>
    <row r="644" spans="1:51" s="13" customFormat="1" ht="12">
      <c r="A644" s="140"/>
      <c r="B644" s="141"/>
      <c r="C644" s="140"/>
      <c r="D644" s="137" t="s">
        <v>225</v>
      </c>
      <c r="E644" s="142" t="s">
        <v>1</v>
      </c>
      <c r="F644" s="143" t="s">
        <v>3267</v>
      </c>
      <c r="G644" s="140"/>
      <c r="H644" s="144">
        <v>1</v>
      </c>
      <c r="I644" s="61"/>
      <c r="J644" s="140"/>
      <c r="K644" s="140"/>
      <c r="L644" s="194"/>
      <c r="M644" s="274"/>
      <c r="N644" s="274"/>
      <c r="O644" s="274"/>
      <c r="P644" s="274"/>
      <c r="Q644" s="274"/>
      <c r="R644" s="274"/>
      <c r="S644" s="274"/>
      <c r="T644" s="274"/>
      <c r="U644" s="274"/>
      <c r="V644" s="274"/>
      <c r="W644" s="275"/>
      <c r="AT644" s="60" t="s">
        <v>225</v>
      </c>
      <c r="AU644" s="60" t="s">
        <v>93</v>
      </c>
      <c r="AV644" s="13" t="s">
        <v>93</v>
      </c>
      <c r="AW644" s="13" t="s">
        <v>38</v>
      </c>
      <c r="AX644" s="13" t="s">
        <v>83</v>
      </c>
      <c r="AY644" s="60" t="s">
        <v>216</v>
      </c>
    </row>
    <row r="645" spans="1:51" s="13" customFormat="1" ht="12">
      <c r="A645" s="140"/>
      <c r="B645" s="141"/>
      <c r="C645" s="140"/>
      <c r="D645" s="137" t="s">
        <v>225</v>
      </c>
      <c r="E645" s="142" t="s">
        <v>1</v>
      </c>
      <c r="F645" s="143" t="s">
        <v>2960</v>
      </c>
      <c r="G645" s="140"/>
      <c r="H645" s="144">
        <v>1</v>
      </c>
      <c r="I645" s="61"/>
      <c r="J645" s="140"/>
      <c r="K645" s="140"/>
      <c r="L645" s="194"/>
      <c r="M645" s="274"/>
      <c r="N645" s="274"/>
      <c r="O645" s="274"/>
      <c r="P645" s="274"/>
      <c r="Q645" s="274"/>
      <c r="R645" s="274"/>
      <c r="S645" s="274"/>
      <c r="T645" s="274"/>
      <c r="U645" s="274"/>
      <c r="V645" s="274"/>
      <c r="W645" s="275"/>
      <c r="AT645" s="60" t="s">
        <v>225</v>
      </c>
      <c r="AU645" s="60" t="s">
        <v>93</v>
      </c>
      <c r="AV645" s="13" t="s">
        <v>93</v>
      </c>
      <c r="AW645" s="13" t="s">
        <v>38</v>
      </c>
      <c r="AX645" s="13" t="s">
        <v>83</v>
      </c>
      <c r="AY645" s="60" t="s">
        <v>216</v>
      </c>
    </row>
    <row r="646" spans="1:51" s="13" customFormat="1" ht="12">
      <c r="A646" s="140"/>
      <c r="B646" s="141"/>
      <c r="C646" s="140"/>
      <c r="D646" s="137" t="s">
        <v>225</v>
      </c>
      <c r="E646" s="142" t="s">
        <v>1</v>
      </c>
      <c r="F646" s="143" t="s">
        <v>3271</v>
      </c>
      <c r="G646" s="140"/>
      <c r="H646" s="144">
        <v>1</v>
      </c>
      <c r="I646" s="61"/>
      <c r="J646" s="140"/>
      <c r="K646" s="140"/>
      <c r="L646" s="194"/>
      <c r="M646" s="274"/>
      <c r="N646" s="274"/>
      <c r="O646" s="274"/>
      <c r="P646" s="274"/>
      <c r="Q646" s="274"/>
      <c r="R646" s="274"/>
      <c r="S646" s="274"/>
      <c r="T646" s="274"/>
      <c r="U646" s="274"/>
      <c r="V646" s="274"/>
      <c r="W646" s="275"/>
      <c r="AT646" s="60" t="s">
        <v>225</v>
      </c>
      <c r="AU646" s="60" t="s">
        <v>93</v>
      </c>
      <c r="AV646" s="13" t="s">
        <v>93</v>
      </c>
      <c r="AW646" s="13" t="s">
        <v>38</v>
      </c>
      <c r="AX646" s="13" t="s">
        <v>83</v>
      </c>
      <c r="AY646" s="60" t="s">
        <v>216</v>
      </c>
    </row>
    <row r="647" spans="1:51" s="13" customFormat="1" ht="12">
      <c r="A647" s="140"/>
      <c r="B647" s="141"/>
      <c r="C647" s="140"/>
      <c r="D647" s="137" t="s">
        <v>225</v>
      </c>
      <c r="E647" s="142" t="s">
        <v>1</v>
      </c>
      <c r="F647" s="143" t="s">
        <v>2962</v>
      </c>
      <c r="G647" s="140"/>
      <c r="H647" s="144">
        <v>1</v>
      </c>
      <c r="I647" s="61"/>
      <c r="J647" s="140"/>
      <c r="K647" s="140"/>
      <c r="L647" s="194"/>
      <c r="M647" s="274"/>
      <c r="N647" s="274"/>
      <c r="O647" s="274"/>
      <c r="P647" s="274"/>
      <c r="Q647" s="274"/>
      <c r="R647" s="274"/>
      <c r="S647" s="274"/>
      <c r="T647" s="274"/>
      <c r="U647" s="274"/>
      <c r="V647" s="274"/>
      <c r="W647" s="275"/>
      <c r="AT647" s="60" t="s">
        <v>225</v>
      </c>
      <c r="AU647" s="60" t="s">
        <v>93</v>
      </c>
      <c r="AV647" s="13" t="s">
        <v>93</v>
      </c>
      <c r="AW647" s="13" t="s">
        <v>38</v>
      </c>
      <c r="AX647" s="13" t="s">
        <v>83</v>
      </c>
      <c r="AY647" s="60" t="s">
        <v>216</v>
      </c>
    </row>
    <row r="648" spans="1:51" s="13" customFormat="1" ht="12">
      <c r="A648" s="140"/>
      <c r="B648" s="141"/>
      <c r="C648" s="140"/>
      <c r="D648" s="137" t="s">
        <v>225</v>
      </c>
      <c r="E648" s="142" t="s">
        <v>1</v>
      </c>
      <c r="F648" s="143" t="s">
        <v>3272</v>
      </c>
      <c r="G648" s="140"/>
      <c r="H648" s="144">
        <v>1</v>
      </c>
      <c r="I648" s="61"/>
      <c r="J648" s="140"/>
      <c r="K648" s="140"/>
      <c r="L648" s="194"/>
      <c r="M648" s="274"/>
      <c r="N648" s="274"/>
      <c r="O648" s="274"/>
      <c r="P648" s="274"/>
      <c r="Q648" s="274"/>
      <c r="R648" s="274"/>
      <c r="S648" s="274"/>
      <c r="T648" s="274"/>
      <c r="U648" s="274"/>
      <c r="V648" s="274"/>
      <c r="W648" s="275"/>
      <c r="AT648" s="60" t="s">
        <v>225</v>
      </c>
      <c r="AU648" s="60" t="s">
        <v>93</v>
      </c>
      <c r="AV648" s="13" t="s">
        <v>93</v>
      </c>
      <c r="AW648" s="13" t="s">
        <v>38</v>
      </c>
      <c r="AX648" s="13" t="s">
        <v>83</v>
      </c>
      <c r="AY648" s="60" t="s">
        <v>216</v>
      </c>
    </row>
    <row r="649" spans="1:51" s="13" customFormat="1" ht="12">
      <c r="A649" s="140"/>
      <c r="B649" s="141"/>
      <c r="C649" s="140"/>
      <c r="D649" s="137" t="s">
        <v>225</v>
      </c>
      <c r="E649" s="142" t="s">
        <v>1</v>
      </c>
      <c r="F649" s="143" t="s">
        <v>2964</v>
      </c>
      <c r="G649" s="140"/>
      <c r="H649" s="144">
        <v>1</v>
      </c>
      <c r="I649" s="61"/>
      <c r="J649" s="140"/>
      <c r="K649" s="140"/>
      <c r="L649" s="194"/>
      <c r="M649" s="274"/>
      <c r="N649" s="274"/>
      <c r="O649" s="274"/>
      <c r="P649" s="274"/>
      <c r="Q649" s="274"/>
      <c r="R649" s="274"/>
      <c r="S649" s="274"/>
      <c r="T649" s="274"/>
      <c r="U649" s="274"/>
      <c r="V649" s="274"/>
      <c r="W649" s="275"/>
      <c r="AT649" s="60" t="s">
        <v>225</v>
      </c>
      <c r="AU649" s="60" t="s">
        <v>93</v>
      </c>
      <c r="AV649" s="13" t="s">
        <v>93</v>
      </c>
      <c r="AW649" s="13" t="s">
        <v>38</v>
      </c>
      <c r="AX649" s="13" t="s">
        <v>83</v>
      </c>
      <c r="AY649" s="60" t="s">
        <v>216</v>
      </c>
    </row>
    <row r="650" spans="1:51" s="13" customFormat="1" ht="12">
      <c r="A650" s="140"/>
      <c r="B650" s="141"/>
      <c r="C650" s="140"/>
      <c r="D650" s="137" t="s">
        <v>225</v>
      </c>
      <c r="E650" s="142" t="s">
        <v>1</v>
      </c>
      <c r="F650" s="143" t="s">
        <v>2965</v>
      </c>
      <c r="G650" s="140"/>
      <c r="H650" s="144">
        <v>1</v>
      </c>
      <c r="I650" s="61"/>
      <c r="J650" s="140"/>
      <c r="K650" s="140"/>
      <c r="L650" s="194"/>
      <c r="M650" s="274"/>
      <c r="N650" s="274"/>
      <c r="O650" s="274"/>
      <c r="P650" s="274"/>
      <c r="Q650" s="274"/>
      <c r="R650" s="274"/>
      <c r="S650" s="274"/>
      <c r="T650" s="274"/>
      <c r="U650" s="274"/>
      <c r="V650" s="274"/>
      <c r="W650" s="275"/>
      <c r="AT650" s="60" t="s">
        <v>225</v>
      </c>
      <c r="AU650" s="60" t="s">
        <v>93</v>
      </c>
      <c r="AV650" s="13" t="s">
        <v>93</v>
      </c>
      <c r="AW650" s="13" t="s">
        <v>38</v>
      </c>
      <c r="AX650" s="13" t="s">
        <v>83</v>
      </c>
      <c r="AY650" s="60" t="s">
        <v>216</v>
      </c>
    </row>
    <row r="651" spans="1:51" s="13" customFormat="1" ht="12">
      <c r="A651" s="140"/>
      <c r="B651" s="141"/>
      <c r="C651" s="140"/>
      <c r="D651" s="137" t="s">
        <v>225</v>
      </c>
      <c r="E651" s="142" t="s">
        <v>1</v>
      </c>
      <c r="F651" s="143" t="s">
        <v>2966</v>
      </c>
      <c r="G651" s="140"/>
      <c r="H651" s="144">
        <v>1</v>
      </c>
      <c r="I651" s="61"/>
      <c r="J651" s="140"/>
      <c r="K651" s="140"/>
      <c r="L651" s="194"/>
      <c r="M651" s="274"/>
      <c r="N651" s="274"/>
      <c r="O651" s="274"/>
      <c r="P651" s="274"/>
      <c r="Q651" s="274"/>
      <c r="R651" s="274"/>
      <c r="S651" s="274"/>
      <c r="T651" s="274"/>
      <c r="U651" s="274"/>
      <c r="V651" s="274"/>
      <c r="W651" s="275"/>
      <c r="AT651" s="60" t="s">
        <v>225</v>
      </c>
      <c r="AU651" s="60" t="s">
        <v>93</v>
      </c>
      <c r="AV651" s="13" t="s">
        <v>93</v>
      </c>
      <c r="AW651" s="13" t="s">
        <v>38</v>
      </c>
      <c r="AX651" s="13" t="s">
        <v>83</v>
      </c>
      <c r="AY651" s="60" t="s">
        <v>216</v>
      </c>
    </row>
    <row r="652" spans="1:51" s="13" customFormat="1" ht="12">
      <c r="A652" s="140"/>
      <c r="B652" s="141"/>
      <c r="C652" s="140"/>
      <c r="D652" s="137" t="s">
        <v>225</v>
      </c>
      <c r="E652" s="142" t="s">
        <v>1</v>
      </c>
      <c r="F652" s="143" t="s">
        <v>3186</v>
      </c>
      <c r="G652" s="140"/>
      <c r="H652" s="144">
        <v>1</v>
      </c>
      <c r="I652" s="61"/>
      <c r="J652" s="140"/>
      <c r="K652" s="140"/>
      <c r="L652" s="194"/>
      <c r="M652" s="274"/>
      <c r="N652" s="274"/>
      <c r="O652" s="274"/>
      <c r="P652" s="274"/>
      <c r="Q652" s="274"/>
      <c r="R652" s="274"/>
      <c r="S652" s="274"/>
      <c r="T652" s="274"/>
      <c r="U652" s="274"/>
      <c r="V652" s="274"/>
      <c r="W652" s="275"/>
      <c r="AT652" s="60" t="s">
        <v>225</v>
      </c>
      <c r="AU652" s="60" t="s">
        <v>93</v>
      </c>
      <c r="AV652" s="13" t="s">
        <v>93</v>
      </c>
      <c r="AW652" s="13" t="s">
        <v>38</v>
      </c>
      <c r="AX652" s="13" t="s">
        <v>83</v>
      </c>
      <c r="AY652" s="60" t="s">
        <v>216</v>
      </c>
    </row>
    <row r="653" spans="1:51" s="13" customFormat="1" ht="12">
      <c r="A653" s="140"/>
      <c r="B653" s="141"/>
      <c r="C653" s="140"/>
      <c r="D653" s="137" t="s">
        <v>225</v>
      </c>
      <c r="E653" s="142" t="s">
        <v>1</v>
      </c>
      <c r="F653" s="143" t="s">
        <v>2968</v>
      </c>
      <c r="G653" s="140"/>
      <c r="H653" s="144">
        <v>1</v>
      </c>
      <c r="I653" s="61"/>
      <c r="J653" s="140"/>
      <c r="K653" s="140"/>
      <c r="L653" s="194"/>
      <c r="M653" s="274"/>
      <c r="N653" s="274"/>
      <c r="O653" s="274"/>
      <c r="P653" s="274"/>
      <c r="Q653" s="274"/>
      <c r="R653" s="274"/>
      <c r="S653" s="274"/>
      <c r="T653" s="274"/>
      <c r="U653" s="274"/>
      <c r="V653" s="274"/>
      <c r="W653" s="275"/>
      <c r="AT653" s="60" t="s">
        <v>225</v>
      </c>
      <c r="AU653" s="60" t="s">
        <v>93</v>
      </c>
      <c r="AV653" s="13" t="s">
        <v>93</v>
      </c>
      <c r="AW653" s="13" t="s">
        <v>38</v>
      </c>
      <c r="AX653" s="13" t="s">
        <v>83</v>
      </c>
      <c r="AY653" s="60" t="s">
        <v>216</v>
      </c>
    </row>
    <row r="654" spans="1:51" s="13" customFormat="1" ht="12">
      <c r="A654" s="140"/>
      <c r="B654" s="141"/>
      <c r="C654" s="140"/>
      <c r="D654" s="137" t="s">
        <v>225</v>
      </c>
      <c r="E654" s="142" t="s">
        <v>1</v>
      </c>
      <c r="F654" s="143" t="s">
        <v>2969</v>
      </c>
      <c r="G654" s="140"/>
      <c r="H654" s="144">
        <v>1</v>
      </c>
      <c r="I654" s="61"/>
      <c r="J654" s="140"/>
      <c r="K654" s="140"/>
      <c r="L654" s="194"/>
      <c r="M654" s="274"/>
      <c r="N654" s="274"/>
      <c r="O654" s="274"/>
      <c r="P654" s="274"/>
      <c r="Q654" s="274"/>
      <c r="R654" s="274"/>
      <c r="S654" s="274"/>
      <c r="T654" s="274"/>
      <c r="U654" s="274"/>
      <c r="V654" s="274"/>
      <c r="W654" s="275"/>
      <c r="AT654" s="60" t="s">
        <v>225</v>
      </c>
      <c r="AU654" s="60" t="s">
        <v>93</v>
      </c>
      <c r="AV654" s="13" t="s">
        <v>93</v>
      </c>
      <c r="AW654" s="13" t="s">
        <v>38</v>
      </c>
      <c r="AX654" s="13" t="s">
        <v>83</v>
      </c>
      <c r="AY654" s="60" t="s">
        <v>216</v>
      </c>
    </row>
    <row r="655" spans="1:51" s="13" customFormat="1" ht="12">
      <c r="A655" s="140"/>
      <c r="B655" s="141"/>
      <c r="C655" s="140"/>
      <c r="D655" s="137" t="s">
        <v>225</v>
      </c>
      <c r="E655" s="142" t="s">
        <v>1</v>
      </c>
      <c r="F655" s="143" t="s">
        <v>2972</v>
      </c>
      <c r="G655" s="140"/>
      <c r="H655" s="144">
        <v>1</v>
      </c>
      <c r="I655" s="61"/>
      <c r="J655" s="140"/>
      <c r="K655" s="140"/>
      <c r="L655" s="194"/>
      <c r="M655" s="274"/>
      <c r="N655" s="274"/>
      <c r="O655" s="274"/>
      <c r="P655" s="274"/>
      <c r="Q655" s="274"/>
      <c r="R655" s="274"/>
      <c r="S655" s="274"/>
      <c r="T655" s="274"/>
      <c r="U655" s="274"/>
      <c r="V655" s="274"/>
      <c r="W655" s="275"/>
      <c r="AT655" s="60" t="s">
        <v>225</v>
      </c>
      <c r="AU655" s="60" t="s">
        <v>93</v>
      </c>
      <c r="AV655" s="13" t="s">
        <v>93</v>
      </c>
      <c r="AW655" s="13" t="s">
        <v>38</v>
      </c>
      <c r="AX655" s="13" t="s">
        <v>83</v>
      </c>
      <c r="AY655" s="60" t="s">
        <v>216</v>
      </c>
    </row>
    <row r="656" spans="1:51" s="13" customFormat="1" ht="12">
      <c r="A656" s="140"/>
      <c r="B656" s="141"/>
      <c r="C656" s="140"/>
      <c r="D656" s="137" t="s">
        <v>225</v>
      </c>
      <c r="E656" s="142" t="s">
        <v>1</v>
      </c>
      <c r="F656" s="143" t="s">
        <v>3186</v>
      </c>
      <c r="G656" s="140"/>
      <c r="H656" s="144">
        <v>1</v>
      </c>
      <c r="I656" s="61"/>
      <c r="J656" s="140"/>
      <c r="K656" s="140"/>
      <c r="L656" s="194"/>
      <c r="M656" s="274"/>
      <c r="N656" s="274"/>
      <c r="O656" s="274"/>
      <c r="P656" s="274"/>
      <c r="Q656" s="274"/>
      <c r="R656" s="274"/>
      <c r="S656" s="274"/>
      <c r="T656" s="274"/>
      <c r="U656" s="274"/>
      <c r="V656" s="274"/>
      <c r="W656" s="275"/>
      <c r="AT656" s="60" t="s">
        <v>225</v>
      </c>
      <c r="AU656" s="60" t="s">
        <v>93</v>
      </c>
      <c r="AV656" s="13" t="s">
        <v>93</v>
      </c>
      <c r="AW656" s="13" t="s">
        <v>38</v>
      </c>
      <c r="AX656" s="13" t="s">
        <v>83</v>
      </c>
      <c r="AY656" s="60" t="s">
        <v>216</v>
      </c>
    </row>
    <row r="657" spans="1:51" s="13" customFormat="1" ht="12">
      <c r="A657" s="140"/>
      <c r="B657" s="141"/>
      <c r="C657" s="140"/>
      <c r="D657" s="137" t="s">
        <v>225</v>
      </c>
      <c r="E657" s="142" t="s">
        <v>1</v>
      </c>
      <c r="F657" s="143" t="s">
        <v>2975</v>
      </c>
      <c r="G657" s="140"/>
      <c r="H657" s="144">
        <v>1</v>
      </c>
      <c r="I657" s="61"/>
      <c r="J657" s="140"/>
      <c r="K657" s="140"/>
      <c r="L657" s="194"/>
      <c r="M657" s="274"/>
      <c r="N657" s="274"/>
      <c r="O657" s="274"/>
      <c r="P657" s="274"/>
      <c r="Q657" s="274"/>
      <c r="R657" s="274"/>
      <c r="S657" s="274"/>
      <c r="T657" s="274"/>
      <c r="U657" s="274"/>
      <c r="V657" s="274"/>
      <c r="W657" s="275"/>
      <c r="AT657" s="60" t="s">
        <v>225</v>
      </c>
      <c r="AU657" s="60" t="s">
        <v>93</v>
      </c>
      <c r="AV657" s="13" t="s">
        <v>93</v>
      </c>
      <c r="AW657" s="13" t="s">
        <v>38</v>
      </c>
      <c r="AX657" s="13" t="s">
        <v>83</v>
      </c>
      <c r="AY657" s="60" t="s">
        <v>216</v>
      </c>
    </row>
    <row r="658" spans="1:51" s="14" customFormat="1" ht="12">
      <c r="A658" s="145"/>
      <c r="B658" s="146"/>
      <c r="C658" s="145"/>
      <c r="D658" s="137" t="s">
        <v>225</v>
      </c>
      <c r="E658" s="147" t="s">
        <v>1</v>
      </c>
      <c r="F658" s="148" t="s">
        <v>229</v>
      </c>
      <c r="G658" s="145"/>
      <c r="H658" s="149">
        <v>15</v>
      </c>
      <c r="I658" s="63"/>
      <c r="J658" s="145"/>
      <c r="K658" s="145"/>
      <c r="L658" s="200"/>
      <c r="M658" s="276"/>
      <c r="N658" s="276"/>
      <c r="O658" s="276"/>
      <c r="P658" s="276"/>
      <c r="Q658" s="276"/>
      <c r="R658" s="276"/>
      <c r="S658" s="276"/>
      <c r="T658" s="276"/>
      <c r="U658" s="276"/>
      <c r="V658" s="276"/>
      <c r="W658" s="277"/>
      <c r="AT658" s="62" t="s">
        <v>225</v>
      </c>
      <c r="AU658" s="62" t="s">
        <v>93</v>
      </c>
      <c r="AV658" s="14" t="s">
        <v>223</v>
      </c>
      <c r="AW658" s="14" t="s">
        <v>38</v>
      </c>
      <c r="AX658" s="14" t="s">
        <v>91</v>
      </c>
      <c r="AY658" s="62" t="s">
        <v>216</v>
      </c>
    </row>
    <row r="659" spans="1:65" s="2" customFormat="1" ht="16.5" customHeight="1">
      <c r="A659" s="83"/>
      <c r="B659" s="84"/>
      <c r="C659" s="130" t="s">
        <v>512</v>
      </c>
      <c r="D659" s="130" t="s">
        <v>218</v>
      </c>
      <c r="E659" s="131" t="s">
        <v>3273</v>
      </c>
      <c r="F659" s="132" t="s">
        <v>3274</v>
      </c>
      <c r="G659" s="133" t="s">
        <v>323</v>
      </c>
      <c r="H659" s="134">
        <v>15</v>
      </c>
      <c r="I659" s="57"/>
      <c r="J659" s="187">
        <f>ROUND(I659*H659,2)</f>
        <v>0</v>
      </c>
      <c r="K659" s="132" t="s">
        <v>222</v>
      </c>
      <c r="L659" s="188">
        <f>J659</f>
        <v>0</v>
      </c>
      <c r="M659" s="272" t="s">
        <v>1</v>
      </c>
      <c r="N659" s="272" t="s">
        <v>48</v>
      </c>
      <c r="O659" s="272"/>
      <c r="P659" s="272">
        <f>O659*H659</f>
        <v>0</v>
      </c>
      <c r="Q659" s="272">
        <v>0</v>
      </c>
      <c r="R659" s="272">
        <f>Q659*H659</f>
        <v>0</v>
      </c>
      <c r="S659" s="272">
        <v>0</v>
      </c>
      <c r="T659" s="272">
        <f>S659*H659</f>
        <v>0</v>
      </c>
      <c r="U659" s="272"/>
      <c r="V659" s="272"/>
      <c r="W659" s="273"/>
      <c r="X659" s="26"/>
      <c r="Y659" s="26"/>
      <c r="Z659" s="26"/>
      <c r="AA659" s="26"/>
      <c r="AB659" s="26"/>
      <c r="AC659" s="26"/>
      <c r="AD659" s="26"/>
      <c r="AE659" s="26"/>
      <c r="AR659" s="58" t="s">
        <v>312</v>
      </c>
      <c r="AT659" s="58" t="s">
        <v>218</v>
      </c>
      <c r="AU659" s="58" t="s">
        <v>93</v>
      </c>
      <c r="AY659" s="18" t="s">
        <v>216</v>
      </c>
      <c r="BE659" s="59">
        <f>IF(N659="základní",J659,0)</f>
        <v>0</v>
      </c>
      <c r="BF659" s="59">
        <f>IF(N659="snížená",J659,0)</f>
        <v>0</v>
      </c>
      <c r="BG659" s="59">
        <f>IF(N659="zákl. přenesená",J659,0)</f>
        <v>0</v>
      </c>
      <c r="BH659" s="59">
        <f>IF(N659="sníž. přenesená",J659,0)</f>
        <v>0</v>
      </c>
      <c r="BI659" s="59">
        <f>IF(N659="nulová",J659,0)</f>
        <v>0</v>
      </c>
      <c r="BJ659" s="18" t="s">
        <v>91</v>
      </c>
      <c r="BK659" s="59">
        <f>ROUND(I659*H659,2)</f>
        <v>0</v>
      </c>
      <c r="BL659" s="18" t="s">
        <v>312</v>
      </c>
      <c r="BM659" s="58" t="s">
        <v>3275</v>
      </c>
    </row>
    <row r="660" spans="1:51" s="13" customFormat="1" ht="12">
      <c r="A660" s="140"/>
      <c r="B660" s="141"/>
      <c r="C660" s="140"/>
      <c r="D660" s="137" t="s">
        <v>225</v>
      </c>
      <c r="E660" s="142" t="s">
        <v>1</v>
      </c>
      <c r="F660" s="143" t="s">
        <v>2958</v>
      </c>
      <c r="G660" s="140"/>
      <c r="H660" s="144">
        <v>1</v>
      </c>
      <c r="I660" s="61"/>
      <c r="J660" s="140"/>
      <c r="K660" s="140"/>
      <c r="L660" s="194"/>
      <c r="M660" s="274"/>
      <c r="N660" s="274"/>
      <c r="O660" s="274"/>
      <c r="P660" s="274"/>
      <c r="Q660" s="274"/>
      <c r="R660" s="274"/>
      <c r="S660" s="274"/>
      <c r="T660" s="274"/>
      <c r="U660" s="274"/>
      <c r="V660" s="274"/>
      <c r="W660" s="275"/>
      <c r="AT660" s="60" t="s">
        <v>225</v>
      </c>
      <c r="AU660" s="60" t="s">
        <v>93</v>
      </c>
      <c r="AV660" s="13" t="s">
        <v>93</v>
      </c>
      <c r="AW660" s="13" t="s">
        <v>38</v>
      </c>
      <c r="AX660" s="13" t="s">
        <v>83</v>
      </c>
      <c r="AY660" s="60" t="s">
        <v>216</v>
      </c>
    </row>
    <row r="661" spans="1:51" s="13" customFormat="1" ht="12">
      <c r="A661" s="140"/>
      <c r="B661" s="141"/>
      <c r="C661" s="140"/>
      <c r="D661" s="137" t="s">
        <v>225</v>
      </c>
      <c r="E661" s="142" t="s">
        <v>1</v>
      </c>
      <c r="F661" s="143" t="s">
        <v>3267</v>
      </c>
      <c r="G661" s="140"/>
      <c r="H661" s="144">
        <v>1</v>
      </c>
      <c r="I661" s="61"/>
      <c r="J661" s="140"/>
      <c r="K661" s="140"/>
      <c r="L661" s="194"/>
      <c r="M661" s="274"/>
      <c r="N661" s="274"/>
      <c r="O661" s="274"/>
      <c r="P661" s="274"/>
      <c r="Q661" s="274"/>
      <c r="R661" s="274"/>
      <c r="S661" s="274"/>
      <c r="T661" s="274"/>
      <c r="U661" s="274"/>
      <c r="V661" s="274"/>
      <c r="W661" s="275"/>
      <c r="AT661" s="60" t="s">
        <v>225</v>
      </c>
      <c r="AU661" s="60" t="s">
        <v>93</v>
      </c>
      <c r="AV661" s="13" t="s">
        <v>93</v>
      </c>
      <c r="AW661" s="13" t="s">
        <v>38</v>
      </c>
      <c r="AX661" s="13" t="s">
        <v>83</v>
      </c>
      <c r="AY661" s="60" t="s">
        <v>216</v>
      </c>
    </row>
    <row r="662" spans="1:51" s="13" customFormat="1" ht="12">
      <c r="A662" s="140"/>
      <c r="B662" s="141"/>
      <c r="C662" s="140"/>
      <c r="D662" s="137" t="s">
        <v>225</v>
      </c>
      <c r="E662" s="142" t="s">
        <v>1</v>
      </c>
      <c r="F662" s="143" t="s">
        <v>2960</v>
      </c>
      <c r="G662" s="140"/>
      <c r="H662" s="144">
        <v>1</v>
      </c>
      <c r="I662" s="61"/>
      <c r="J662" s="140"/>
      <c r="K662" s="140"/>
      <c r="L662" s="194"/>
      <c r="M662" s="274"/>
      <c r="N662" s="274"/>
      <c r="O662" s="274"/>
      <c r="P662" s="274"/>
      <c r="Q662" s="274"/>
      <c r="R662" s="274"/>
      <c r="S662" s="274"/>
      <c r="T662" s="274"/>
      <c r="U662" s="274"/>
      <c r="V662" s="274"/>
      <c r="W662" s="275"/>
      <c r="AT662" s="60" t="s">
        <v>225</v>
      </c>
      <c r="AU662" s="60" t="s">
        <v>93</v>
      </c>
      <c r="AV662" s="13" t="s">
        <v>93</v>
      </c>
      <c r="AW662" s="13" t="s">
        <v>38</v>
      </c>
      <c r="AX662" s="13" t="s">
        <v>83</v>
      </c>
      <c r="AY662" s="60" t="s">
        <v>216</v>
      </c>
    </row>
    <row r="663" spans="1:51" s="13" customFormat="1" ht="12">
      <c r="A663" s="140"/>
      <c r="B663" s="141"/>
      <c r="C663" s="140"/>
      <c r="D663" s="137" t="s">
        <v>225</v>
      </c>
      <c r="E663" s="142" t="s">
        <v>1</v>
      </c>
      <c r="F663" s="143" t="s">
        <v>3271</v>
      </c>
      <c r="G663" s="140"/>
      <c r="H663" s="144">
        <v>1</v>
      </c>
      <c r="I663" s="61"/>
      <c r="J663" s="140"/>
      <c r="K663" s="140"/>
      <c r="L663" s="194"/>
      <c r="M663" s="274"/>
      <c r="N663" s="274"/>
      <c r="O663" s="274"/>
      <c r="P663" s="274"/>
      <c r="Q663" s="274"/>
      <c r="R663" s="274"/>
      <c r="S663" s="274"/>
      <c r="T663" s="274"/>
      <c r="U663" s="274"/>
      <c r="V663" s="274"/>
      <c r="W663" s="275"/>
      <c r="AT663" s="60" t="s">
        <v>225</v>
      </c>
      <c r="AU663" s="60" t="s">
        <v>93</v>
      </c>
      <c r="AV663" s="13" t="s">
        <v>93</v>
      </c>
      <c r="AW663" s="13" t="s">
        <v>38</v>
      </c>
      <c r="AX663" s="13" t="s">
        <v>83</v>
      </c>
      <c r="AY663" s="60" t="s">
        <v>216</v>
      </c>
    </row>
    <row r="664" spans="1:51" s="13" customFormat="1" ht="12">
      <c r="A664" s="140"/>
      <c r="B664" s="141"/>
      <c r="C664" s="140"/>
      <c r="D664" s="137" t="s">
        <v>225</v>
      </c>
      <c r="E664" s="142" t="s">
        <v>1</v>
      </c>
      <c r="F664" s="143" t="s">
        <v>2962</v>
      </c>
      <c r="G664" s="140"/>
      <c r="H664" s="144">
        <v>1</v>
      </c>
      <c r="I664" s="61"/>
      <c r="J664" s="140"/>
      <c r="K664" s="140"/>
      <c r="L664" s="194"/>
      <c r="M664" s="274"/>
      <c r="N664" s="274"/>
      <c r="O664" s="274"/>
      <c r="P664" s="274"/>
      <c r="Q664" s="274"/>
      <c r="R664" s="274"/>
      <c r="S664" s="274"/>
      <c r="T664" s="274"/>
      <c r="U664" s="274"/>
      <c r="V664" s="274"/>
      <c r="W664" s="275"/>
      <c r="AT664" s="60" t="s">
        <v>225</v>
      </c>
      <c r="AU664" s="60" t="s">
        <v>93</v>
      </c>
      <c r="AV664" s="13" t="s">
        <v>93</v>
      </c>
      <c r="AW664" s="13" t="s">
        <v>38</v>
      </c>
      <c r="AX664" s="13" t="s">
        <v>83</v>
      </c>
      <c r="AY664" s="60" t="s">
        <v>216</v>
      </c>
    </row>
    <row r="665" spans="1:51" s="13" customFormat="1" ht="12">
      <c r="A665" s="140"/>
      <c r="B665" s="141"/>
      <c r="C665" s="140"/>
      <c r="D665" s="137" t="s">
        <v>225</v>
      </c>
      <c r="E665" s="142" t="s">
        <v>1</v>
      </c>
      <c r="F665" s="143" t="s">
        <v>3272</v>
      </c>
      <c r="G665" s="140"/>
      <c r="H665" s="144">
        <v>1</v>
      </c>
      <c r="I665" s="61"/>
      <c r="J665" s="140"/>
      <c r="K665" s="140"/>
      <c r="L665" s="194"/>
      <c r="M665" s="274"/>
      <c r="N665" s="274"/>
      <c r="O665" s="274"/>
      <c r="P665" s="274"/>
      <c r="Q665" s="274"/>
      <c r="R665" s="274"/>
      <c r="S665" s="274"/>
      <c r="T665" s="274"/>
      <c r="U665" s="274"/>
      <c r="V665" s="274"/>
      <c r="W665" s="275"/>
      <c r="AT665" s="60" t="s">
        <v>225</v>
      </c>
      <c r="AU665" s="60" t="s">
        <v>93</v>
      </c>
      <c r="AV665" s="13" t="s">
        <v>93</v>
      </c>
      <c r="AW665" s="13" t="s">
        <v>38</v>
      </c>
      <c r="AX665" s="13" t="s">
        <v>83</v>
      </c>
      <c r="AY665" s="60" t="s">
        <v>216</v>
      </c>
    </row>
    <row r="666" spans="1:51" s="13" customFormat="1" ht="12">
      <c r="A666" s="140"/>
      <c r="B666" s="141"/>
      <c r="C666" s="140"/>
      <c r="D666" s="137" t="s">
        <v>225</v>
      </c>
      <c r="E666" s="142" t="s">
        <v>1</v>
      </c>
      <c r="F666" s="143" t="s">
        <v>2964</v>
      </c>
      <c r="G666" s="140"/>
      <c r="H666" s="144">
        <v>1</v>
      </c>
      <c r="I666" s="61"/>
      <c r="J666" s="140"/>
      <c r="K666" s="140"/>
      <c r="L666" s="194"/>
      <c r="M666" s="274"/>
      <c r="N666" s="274"/>
      <c r="O666" s="274"/>
      <c r="P666" s="274"/>
      <c r="Q666" s="274"/>
      <c r="R666" s="274"/>
      <c r="S666" s="274"/>
      <c r="T666" s="274"/>
      <c r="U666" s="274"/>
      <c r="V666" s="274"/>
      <c r="W666" s="275"/>
      <c r="AT666" s="60" t="s">
        <v>225</v>
      </c>
      <c r="AU666" s="60" t="s">
        <v>93</v>
      </c>
      <c r="AV666" s="13" t="s">
        <v>93</v>
      </c>
      <c r="AW666" s="13" t="s">
        <v>38</v>
      </c>
      <c r="AX666" s="13" t="s">
        <v>83</v>
      </c>
      <c r="AY666" s="60" t="s">
        <v>216</v>
      </c>
    </row>
    <row r="667" spans="1:51" s="13" customFormat="1" ht="12">
      <c r="A667" s="140"/>
      <c r="B667" s="141"/>
      <c r="C667" s="140"/>
      <c r="D667" s="137" t="s">
        <v>225</v>
      </c>
      <c r="E667" s="142" t="s">
        <v>1</v>
      </c>
      <c r="F667" s="143" t="s">
        <v>2965</v>
      </c>
      <c r="G667" s="140"/>
      <c r="H667" s="144">
        <v>1</v>
      </c>
      <c r="I667" s="61"/>
      <c r="J667" s="140"/>
      <c r="K667" s="140"/>
      <c r="L667" s="194"/>
      <c r="M667" s="274"/>
      <c r="N667" s="274"/>
      <c r="O667" s="274"/>
      <c r="P667" s="274"/>
      <c r="Q667" s="274"/>
      <c r="R667" s="274"/>
      <c r="S667" s="274"/>
      <c r="T667" s="274"/>
      <c r="U667" s="274"/>
      <c r="V667" s="274"/>
      <c r="W667" s="275"/>
      <c r="AT667" s="60" t="s">
        <v>225</v>
      </c>
      <c r="AU667" s="60" t="s">
        <v>93</v>
      </c>
      <c r="AV667" s="13" t="s">
        <v>93</v>
      </c>
      <c r="AW667" s="13" t="s">
        <v>38</v>
      </c>
      <c r="AX667" s="13" t="s">
        <v>83</v>
      </c>
      <c r="AY667" s="60" t="s">
        <v>216</v>
      </c>
    </row>
    <row r="668" spans="1:51" s="13" customFormat="1" ht="12">
      <c r="A668" s="140"/>
      <c r="B668" s="141"/>
      <c r="C668" s="140"/>
      <c r="D668" s="137" t="s">
        <v>225</v>
      </c>
      <c r="E668" s="142" t="s">
        <v>1</v>
      </c>
      <c r="F668" s="143" t="s">
        <v>2966</v>
      </c>
      <c r="G668" s="140"/>
      <c r="H668" s="144">
        <v>1</v>
      </c>
      <c r="I668" s="61"/>
      <c r="J668" s="140"/>
      <c r="K668" s="140"/>
      <c r="L668" s="194"/>
      <c r="M668" s="274"/>
      <c r="N668" s="274"/>
      <c r="O668" s="274"/>
      <c r="P668" s="274"/>
      <c r="Q668" s="274"/>
      <c r="R668" s="274"/>
      <c r="S668" s="274"/>
      <c r="T668" s="274"/>
      <c r="U668" s="274"/>
      <c r="V668" s="274"/>
      <c r="W668" s="275"/>
      <c r="AT668" s="60" t="s">
        <v>225</v>
      </c>
      <c r="AU668" s="60" t="s">
        <v>93</v>
      </c>
      <c r="AV668" s="13" t="s">
        <v>93</v>
      </c>
      <c r="AW668" s="13" t="s">
        <v>38</v>
      </c>
      <c r="AX668" s="13" t="s">
        <v>83</v>
      </c>
      <c r="AY668" s="60" t="s">
        <v>216</v>
      </c>
    </row>
    <row r="669" spans="1:51" s="13" customFormat="1" ht="12">
      <c r="A669" s="140"/>
      <c r="B669" s="141"/>
      <c r="C669" s="140"/>
      <c r="D669" s="137" t="s">
        <v>225</v>
      </c>
      <c r="E669" s="142" t="s">
        <v>1</v>
      </c>
      <c r="F669" s="143" t="s">
        <v>3186</v>
      </c>
      <c r="G669" s="140"/>
      <c r="H669" s="144">
        <v>1</v>
      </c>
      <c r="I669" s="61"/>
      <c r="J669" s="140"/>
      <c r="K669" s="140"/>
      <c r="L669" s="194"/>
      <c r="M669" s="274"/>
      <c r="N669" s="274"/>
      <c r="O669" s="274"/>
      <c r="P669" s="274"/>
      <c r="Q669" s="274"/>
      <c r="R669" s="274"/>
      <c r="S669" s="274"/>
      <c r="T669" s="274"/>
      <c r="U669" s="274"/>
      <c r="V669" s="274"/>
      <c r="W669" s="275"/>
      <c r="AT669" s="60" t="s">
        <v>225</v>
      </c>
      <c r="AU669" s="60" t="s">
        <v>93</v>
      </c>
      <c r="AV669" s="13" t="s">
        <v>93</v>
      </c>
      <c r="AW669" s="13" t="s">
        <v>38</v>
      </c>
      <c r="AX669" s="13" t="s">
        <v>83</v>
      </c>
      <c r="AY669" s="60" t="s">
        <v>216</v>
      </c>
    </row>
    <row r="670" spans="1:51" s="13" customFormat="1" ht="12">
      <c r="A670" s="140"/>
      <c r="B670" s="141"/>
      <c r="C670" s="140"/>
      <c r="D670" s="137" t="s">
        <v>225</v>
      </c>
      <c r="E670" s="142" t="s">
        <v>1</v>
      </c>
      <c r="F670" s="143" t="s">
        <v>2968</v>
      </c>
      <c r="G670" s="140"/>
      <c r="H670" s="144">
        <v>1</v>
      </c>
      <c r="I670" s="61"/>
      <c r="J670" s="140"/>
      <c r="K670" s="140"/>
      <c r="L670" s="194"/>
      <c r="M670" s="274"/>
      <c r="N670" s="274"/>
      <c r="O670" s="274"/>
      <c r="P670" s="274"/>
      <c r="Q670" s="274"/>
      <c r="R670" s="274"/>
      <c r="S670" s="274"/>
      <c r="T670" s="274"/>
      <c r="U670" s="274"/>
      <c r="V670" s="274"/>
      <c r="W670" s="275"/>
      <c r="AT670" s="60" t="s">
        <v>225</v>
      </c>
      <c r="AU670" s="60" t="s">
        <v>93</v>
      </c>
      <c r="AV670" s="13" t="s">
        <v>93</v>
      </c>
      <c r="AW670" s="13" t="s">
        <v>38</v>
      </c>
      <c r="AX670" s="13" t="s">
        <v>83</v>
      </c>
      <c r="AY670" s="60" t="s">
        <v>216</v>
      </c>
    </row>
    <row r="671" spans="1:51" s="13" customFormat="1" ht="12">
      <c r="A671" s="140"/>
      <c r="B671" s="141"/>
      <c r="C671" s="140"/>
      <c r="D671" s="137" t="s">
        <v>225</v>
      </c>
      <c r="E671" s="142" t="s">
        <v>1</v>
      </c>
      <c r="F671" s="143" t="s">
        <v>2969</v>
      </c>
      <c r="G671" s="140"/>
      <c r="H671" s="144">
        <v>1</v>
      </c>
      <c r="I671" s="61"/>
      <c r="J671" s="140"/>
      <c r="K671" s="140"/>
      <c r="L671" s="194"/>
      <c r="M671" s="274"/>
      <c r="N671" s="274"/>
      <c r="O671" s="274"/>
      <c r="P671" s="274"/>
      <c r="Q671" s="274"/>
      <c r="R671" s="274"/>
      <c r="S671" s="274"/>
      <c r="T671" s="274"/>
      <c r="U671" s="274"/>
      <c r="V671" s="274"/>
      <c r="W671" s="275"/>
      <c r="AT671" s="60" t="s">
        <v>225</v>
      </c>
      <c r="AU671" s="60" t="s">
        <v>93</v>
      </c>
      <c r="AV671" s="13" t="s">
        <v>93</v>
      </c>
      <c r="AW671" s="13" t="s">
        <v>38</v>
      </c>
      <c r="AX671" s="13" t="s">
        <v>83</v>
      </c>
      <c r="AY671" s="60" t="s">
        <v>216</v>
      </c>
    </row>
    <row r="672" spans="1:51" s="13" customFormat="1" ht="12">
      <c r="A672" s="140"/>
      <c r="B672" s="141"/>
      <c r="C672" s="140"/>
      <c r="D672" s="137" t="s">
        <v>225</v>
      </c>
      <c r="E672" s="142" t="s">
        <v>1</v>
      </c>
      <c r="F672" s="143" t="s">
        <v>2972</v>
      </c>
      <c r="G672" s="140"/>
      <c r="H672" s="144">
        <v>1</v>
      </c>
      <c r="I672" s="61"/>
      <c r="J672" s="140"/>
      <c r="K672" s="140"/>
      <c r="L672" s="194"/>
      <c r="M672" s="274"/>
      <c r="N672" s="274"/>
      <c r="O672" s="274"/>
      <c r="P672" s="274"/>
      <c r="Q672" s="274"/>
      <c r="R672" s="274"/>
      <c r="S672" s="274"/>
      <c r="T672" s="274"/>
      <c r="U672" s="274"/>
      <c r="V672" s="274"/>
      <c r="W672" s="275"/>
      <c r="AT672" s="60" t="s">
        <v>225</v>
      </c>
      <c r="AU672" s="60" t="s">
        <v>93</v>
      </c>
      <c r="AV672" s="13" t="s">
        <v>93</v>
      </c>
      <c r="AW672" s="13" t="s">
        <v>38</v>
      </c>
      <c r="AX672" s="13" t="s">
        <v>83</v>
      </c>
      <c r="AY672" s="60" t="s">
        <v>216</v>
      </c>
    </row>
    <row r="673" spans="1:51" s="13" customFormat="1" ht="12">
      <c r="A673" s="140"/>
      <c r="B673" s="141"/>
      <c r="C673" s="140"/>
      <c r="D673" s="137" t="s">
        <v>225</v>
      </c>
      <c r="E673" s="142" t="s">
        <v>1</v>
      </c>
      <c r="F673" s="143" t="s">
        <v>3186</v>
      </c>
      <c r="G673" s="140"/>
      <c r="H673" s="144">
        <v>1</v>
      </c>
      <c r="I673" s="61"/>
      <c r="J673" s="140"/>
      <c r="K673" s="140"/>
      <c r="L673" s="194"/>
      <c r="M673" s="274"/>
      <c r="N673" s="274"/>
      <c r="O673" s="274"/>
      <c r="P673" s="274"/>
      <c r="Q673" s="274"/>
      <c r="R673" s="274"/>
      <c r="S673" s="274"/>
      <c r="T673" s="274"/>
      <c r="U673" s="274"/>
      <c r="V673" s="274"/>
      <c r="W673" s="275"/>
      <c r="AT673" s="60" t="s">
        <v>225</v>
      </c>
      <c r="AU673" s="60" t="s">
        <v>93</v>
      </c>
      <c r="AV673" s="13" t="s">
        <v>93</v>
      </c>
      <c r="AW673" s="13" t="s">
        <v>38</v>
      </c>
      <c r="AX673" s="13" t="s">
        <v>83</v>
      </c>
      <c r="AY673" s="60" t="s">
        <v>216</v>
      </c>
    </row>
    <row r="674" spans="1:51" s="13" customFormat="1" ht="12">
      <c r="A674" s="140"/>
      <c r="B674" s="141"/>
      <c r="C674" s="140"/>
      <c r="D674" s="137" t="s">
        <v>225</v>
      </c>
      <c r="E674" s="142" t="s">
        <v>1</v>
      </c>
      <c r="F674" s="143" t="s">
        <v>2975</v>
      </c>
      <c r="G674" s="140"/>
      <c r="H674" s="144">
        <v>1</v>
      </c>
      <c r="I674" s="61"/>
      <c r="J674" s="140"/>
      <c r="K674" s="140"/>
      <c r="L674" s="194"/>
      <c r="M674" s="274"/>
      <c r="N674" s="274"/>
      <c r="O674" s="274"/>
      <c r="P674" s="274"/>
      <c r="Q674" s="274"/>
      <c r="R674" s="274"/>
      <c r="S674" s="274"/>
      <c r="T674" s="274"/>
      <c r="U674" s="274"/>
      <c r="V674" s="274"/>
      <c r="W674" s="275"/>
      <c r="AT674" s="60" t="s">
        <v>225</v>
      </c>
      <c r="AU674" s="60" t="s">
        <v>93</v>
      </c>
      <c r="AV674" s="13" t="s">
        <v>93</v>
      </c>
      <c r="AW674" s="13" t="s">
        <v>38</v>
      </c>
      <c r="AX674" s="13" t="s">
        <v>83</v>
      </c>
      <c r="AY674" s="60" t="s">
        <v>216</v>
      </c>
    </row>
    <row r="675" spans="1:51" s="14" customFormat="1" ht="12">
      <c r="A675" s="145"/>
      <c r="B675" s="146"/>
      <c r="C675" s="145"/>
      <c r="D675" s="137" t="s">
        <v>225</v>
      </c>
      <c r="E675" s="147" t="s">
        <v>1</v>
      </c>
      <c r="F675" s="148" t="s">
        <v>229</v>
      </c>
      <c r="G675" s="145"/>
      <c r="H675" s="149">
        <v>15</v>
      </c>
      <c r="I675" s="63"/>
      <c r="J675" s="145"/>
      <c r="K675" s="145"/>
      <c r="L675" s="200"/>
      <c r="M675" s="276"/>
      <c r="N675" s="276"/>
      <c r="O675" s="276"/>
      <c r="P675" s="276"/>
      <c r="Q675" s="276"/>
      <c r="R675" s="276"/>
      <c r="S675" s="276"/>
      <c r="T675" s="276"/>
      <c r="U675" s="276"/>
      <c r="V675" s="276"/>
      <c r="W675" s="277"/>
      <c r="AT675" s="62" t="s">
        <v>225</v>
      </c>
      <c r="AU675" s="62" t="s">
        <v>93</v>
      </c>
      <c r="AV675" s="14" t="s">
        <v>223</v>
      </c>
      <c r="AW675" s="14" t="s">
        <v>38</v>
      </c>
      <c r="AX675" s="14" t="s">
        <v>91</v>
      </c>
      <c r="AY675" s="62" t="s">
        <v>216</v>
      </c>
    </row>
    <row r="676" spans="1:65" s="2" customFormat="1" ht="16.5" customHeight="1">
      <c r="A676" s="83"/>
      <c r="B676" s="84"/>
      <c r="C676" s="130" t="s">
        <v>517</v>
      </c>
      <c r="D676" s="130" t="s">
        <v>218</v>
      </c>
      <c r="E676" s="131" t="s">
        <v>3276</v>
      </c>
      <c r="F676" s="132" t="s">
        <v>3277</v>
      </c>
      <c r="G676" s="133" t="s">
        <v>3198</v>
      </c>
      <c r="H676" s="134">
        <v>9</v>
      </c>
      <c r="I676" s="57"/>
      <c r="J676" s="187">
        <f>ROUND(I676*H676,2)</f>
        <v>0</v>
      </c>
      <c r="K676" s="132" t="s">
        <v>222</v>
      </c>
      <c r="L676" s="188">
        <f>J676</f>
        <v>0</v>
      </c>
      <c r="M676" s="272" t="s">
        <v>1</v>
      </c>
      <c r="N676" s="272" t="s">
        <v>48</v>
      </c>
      <c r="O676" s="272"/>
      <c r="P676" s="272">
        <f>O676*H676</f>
        <v>0</v>
      </c>
      <c r="Q676" s="272">
        <v>0</v>
      </c>
      <c r="R676" s="272">
        <f>Q676*H676</f>
        <v>0</v>
      </c>
      <c r="S676" s="272">
        <v>0.01493</v>
      </c>
      <c r="T676" s="272">
        <f>S676*H676</f>
        <v>0.13437000000000002</v>
      </c>
      <c r="U676" s="272"/>
      <c r="V676" s="272"/>
      <c r="W676" s="273"/>
      <c r="X676" s="26"/>
      <c r="Y676" s="26"/>
      <c r="Z676" s="26"/>
      <c r="AA676" s="26"/>
      <c r="AB676" s="26"/>
      <c r="AC676" s="26"/>
      <c r="AD676" s="26"/>
      <c r="AE676" s="26"/>
      <c r="AR676" s="58" t="s">
        <v>312</v>
      </c>
      <c r="AT676" s="58" t="s">
        <v>218</v>
      </c>
      <c r="AU676" s="58" t="s">
        <v>93</v>
      </c>
      <c r="AY676" s="18" t="s">
        <v>216</v>
      </c>
      <c r="BE676" s="59">
        <f>IF(N676="základní",J676,0)</f>
        <v>0</v>
      </c>
      <c r="BF676" s="59">
        <f>IF(N676="snížená",J676,0)</f>
        <v>0</v>
      </c>
      <c r="BG676" s="59">
        <f>IF(N676="zákl. přenesená",J676,0)</f>
        <v>0</v>
      </c>
      <c r="BH676" s="59">
        <f>IF(N676="sníž. přenesená",J676,0)</f>
        <v>0</v>
      </c>
      <c r="BI676" s="59">
        <f>IF(N676="nulová",J676,0)</f>
        <v>0</v>
      </c>
      <c r="BJ676" s="18" t="s">
        <v>91</v>
      </c>
      <c r="BK676" s="59">
        <f>ROUND(I676*H676,2)</f>
        <v>0</v>
      </c>
      <c r="BL676" s="18" t="s">
        <v>312</v>
      </c>
      <c r="BM676" s="58" t="s">
        <v>3278</v>
      </c>
    </row>
    <row r="677" spans="1:51" s="13" customFormat="1" ht="12">
      <c r="A677" s="140"/>
      <c r="B677" s="141"/>
      <c r="C677" s="140"/>
      <c r="D677" s="137" t="s">
        <v>225</v>
      </c>
      <c r="E677" s="142" t="s">
        <v>1</v>
      </c>
      <c r="F677" s="143" t="s">
        <v>2958</v>
      </c>
      <c r="G677" s="140"/>
      <c r="H677" s="144">
        <v>1</v>
      </c>
      <c r="I677" s="61"/>
      <c r="J677" s="140"/>
      <c r="K677" s="140"/>
      <c r="L677" s="194"/>
      <c r="M677" s="274"/>
      <c r="N677" s="274"/>
      <c r="O677" s="274"/>
      <c r="P677" s="274"/>
      <c r="Q677" s="274"/>
      <c r="R677" s="274"/>
      <c r="S677" s="274"/>
      <c r="T677" s="274"/>
      <c r="U677" s="274"/>
      <c r="V677" s="274"/>
      <c r="W677" s="275"/>
      <c r="AT677" s="60" t="s">
        <v>225</v>
      </c>
      <c r="AU677" s="60" t="s">
        <v>93</v>
      </c>
      <c r="AV677" s="13" t="s">
        <v>93</v>
      </c>
      <c r="AW677" s="13" t="s">
        <v>38</v>
      </c>
      <c r="AX677" s="13" t="s">
        <v>83</v>
      </c>
      <c r="AY677" s="60" t="s">
        <v>216</v>
      </c>
    </row>
    <row r="678" spans="1:51" s="13" customFormat="1" ht="12">
      <c r="A678" s="140"/>
      <c r="B678" s="141"/>
      <c r="C678" s="140"/>
      <c r="D678" s="137" t="s">
        <v>225</v>
      </c>
      <c r="E678" s="142" t="s">
        <v>1</v>
      </c>
      <c r="F678" s="143" t="s">
        <v>3267</v>
      </c>
      <c r="G678" s="140"/>
      <c r="H678" s="144">
        <v>1</v>
      </c>
      <c r="I678" s="61"/>
      <c r="J678" s="140"/>
      <c r="K678" s="140"/>
      <c r="L678" s="194"/>
      <c r="M678" s="274"/>
      <c r="N678" s="274"/>
      <c r="O678" s="274"/>
      <c r="P678" s="274"/>
      <c r="Q678" s="274"/>
      <c r="R678" s="274"/>
      <c r="S678" s="274"/>
      <c r="T678" s="274"/>
      <c r="U678" s="274"/>
      <c r="V678" s="274"/>
      <c r="W678" s="275"/>
      <c r="AT678" s="60" t="s">
        <v>225</v>
      </c>
      <c r="AU678" s="60" t="s">
        <v>93</v>
      </c>
      <c r="AV678" s="13" t="s">
        <v>93</v>
      </c>
      <c r="AW678" s="13" t="s">
        <v>38</v>
      </c>
      <c r="AX678" s="13" t="s">
        <v>83</v>
      </c>
      <c r="AY678" s="60" t="s">
        <v>216</v>
      </c>
    </row>
    <row r="679" spans="1:51" s="13" customFormat="1" ht="12">
      <c r="A679" s="140"/>
      <c r="B679" s="141"/>
      <c r="C679" s="140"/>
      <c r="D679" s="137" t="s">
        <v>225</v>
      </c>
      <c r="E679" s="142" t="s">
        <v>1</v>
      </c>
      <c r="F679" s="143" t="s">
        <v>2962</v>
      </c>
      <c r="G679" s="140"/>
      <c r="H679" s="144">
        <v>1</v>
      </c>
      <c r="I679" s="61"/>
      <c r="J679" s="140"/>
      <c r="K679" s="140"/>
      <c r="L679" s="194"/>
      <c r="M679" s="274"/>
      <c r="N679" s="274"/>
      <c r="O679" s="274"/>
      <c r="P679" s="274"/>
      <c r="Q679" s="274"/>
      <c r="R679" s="274"/>
      <c r="S679" s="274"/>
      <c r="T679" s="274"/>
      <c r="U679" s="274"/>
      <c r="V679" s="274"/>
      <c r="W679" s="275"/>
      <c r="AT679" s="60" t="s">
        <v>225</v>
      </c>
      <c r="AU679" s="60" t="s">
        <v>93</v>
      </c>
      <c r="AV679" s="13" t="s">
        <v>93</v>
      </c>
      <c r="AW679" s="13" t="s">
        <v>38</v>
      </c>
      <c r="AX679" s="13" t="s">
        <v>83</v>
      </c>
      <c r="AY679" s="60" t="s">
        <v>216</v>
      </c>
    </row>
    <row r="680" spans="1:51" s="13" customFormat="1" ht="12">
      <c r="A680" s="140"/>
      <c r="B680" s="141"/>
      <c r="C680" s="140"/>
      <c r="D680" s="137" t="s">
        <v>225</v>
      </c>
      <c r="E680" s="142" t="s">
        <v>1</v>
      </c>
      <c r="F680" s="143" t="s">
        <v>2963</v>
      </c>
      <c r="G680" s="140"/>
      <c r="H680" s="144">
        <v>1</v>
      </c>
      <c r="I680" s="61"/>
      <c r="J680" s="140"/>
      <c r="K680" s="140"/>
      <c r="L680" s="194"/>
      <c r="M680" s="274"/>
      <c r="N680" s="274"/>
      <c r="O680" s="274"/>
      <c r="P680" s="274"/>
      <c r="Q680" s="274"/>
      <c r="R680" s="274"/>
      <c r="S680" s="274"/>
      <c r="T680" s="274"/>
      <c r="U680" s="274"/>
      <c r="V680" s="274"/>
      <c r="W680" s="275"/>
      <c r="AT680" s="60" t="s">
        <v>225</v>
      </c>
      <c r="AU680" s="60" t="s">
        <v>93</v>
      </c>
      <c r="AV680" s="13" t="s">
        <v>93</v>
      </c>
      <c r="AW680" s="13" t="s">
        <v>38</v>
      </c>
      <c r="AX680" s="13" t="s">
        <v>83</v>
      </c>
      <c r="AY680" s="60" t="s">
        <v>216</v>
      </c>
    </row>
    <row r="681" spans="1:51" s="13" customFormat="1" ht="12">
      <c r="A681" s="140"/>
      <c r="B681" s="141"/>
      <c r="C681" s="140"/>
      <c r="D681" s="137" t="s">
        <v>225</v>
      </c>
      <c r="E681" s="142" t="s">
        <v>1</v>
      </c>
      <c r="F681" s="143" t="s">
        <v>3279</v>
      </c>
      <c r="G681" s="140"/>
      <c r="H681" s="144">
        <v>1</v>
      </c>
      <c r="I681" s="61"/>
      <c r="J681" s="140"/>
      <c r="K681" s="140"/>
      <c r="L681" s="194"/>
      <c r="M681" s="274"/>
      <c r="N681" s="274"/>
      <c r="O681" s="274"/>
      <c r="P681" s="274"/>
      <c r="Q681" s="274"/>
      <c r="R681" s="274"/>
      <c r="S681" s="274"/>
      <c r="T681" s="274"/>
      <c r="U681" s="274"/>
      <c r="V681" s="274"/>
      <c r="W681" s="275"/>
      <c r="AT681" s="60" t="s">
        <v>225</v>
      </c>
      <c r="AU681" s="60" t="s">
        <v>93</v>
      </c>
      <c r="AV681" s="13" t="s">
        <v>93</v>
      </c>
      <c r="AW681" s="13" t="s">
        <v>38</v>
      </c>
      <c r="AX681" s="13" t="s">
        <v>83</v>
      </c>
      <c r="AY681" s="60" t="s">
        <v>216</v>
      </c>
    </row>
    <row r="682" spans="1:51" s="13" customFormat="1" ht="12">
      <c r="A682" s="140"/>
      <c r="B682" s="141"/>
      <c r="C682" s="140"/>
      <c r="D682" s="137" t="s">
        <v>225</v>
      </c>
      <c r="E682" s="142" t="s">
        <v>1</v>
      </c>
      <c r="F682" s="143" t="s">
        <v>3280</v>
      </c>
      <c r="G682" s="140"/>
      <c r="H682" s="144">
        <v>1</v>
      </c>
      <c r="I682" s="61"/>
      <c r="J682" s="140"/>
      <c r="K682" s="140"/>
      <c r="L682" s="194"/>
      <c r="M682" s="274"/>
      <c r="N682" s="274"/>
      <c r="O682" s="274"/>
      <c r="P682" s="274"/>
      <c r="Q682" s="274"/>
      <c r="R682" s="274"/>
      <c r="S682" s="274"/>
      <c r="T682" s="274"/>
      <c r="U682" s="274"/>
      <c r="V682" s="274"/>
      <c r="W682" s="275"/>
      <c r="AT682" s="60" t="s">
        <v>225</v>
      </c>
      <c r="AU682" s="60" t="s">
        <v>93</v>
      </c>
      <c r="AV682" s="13" t="s">
        <v>93</v>
      </c>
      <c r="AW682" s="13" t="s">
        <v>38</v>
      </c>
      <c r="AX682" s="13" t="s">
        <v>83</v>
      </c>
      <c r="AY682" s="60" t="s">
        <v>216</v>
      </c>
    </row>
    <row r="683" spans="1:51" s="13" customFormat="1" ht="12">
      <c r="A683" s="140"/>
      <c r="B683" s="141"/>
      <c r="C683" s="140"/>
      <c r="D683" s="137" t="s">
        <v>225</v>
      </c>
      <c r="E683" s="142" t="s">
        <v>1</v>
      </c>
      <c r="F683" s="143" t="s">
        <v>3281</v>
      </c>
      <c r="G683" s="140"/>
      <c r="H683" s="144">
        <v>1</v>
      </c>
      <c r="I683" s="61"/>
      <c r="J683" s="140"/>
      <c r="K683" s="140"/>
      <c r="L683" s="194"/>
      <c r="M683" s="274"/>
      <c r="N683" s="274"/>
      <c r="O683" s="274"/>
      <c r="P683" s="274"/>
      <c r="Q683" s="274"/>
      <c r="R683" s="274"/>
      <c r="S683" s="274"/>
      <c r="T683" s="274"/>
      <c r="U683" s="274"/>
      <c r="V683" s="274"/>
      <c r="W683" s="275"/>
      <c r="AT683" s="60" t="s">
        <v>225</v>
      </c>
      <c r="AU683" s="60" t="s">
        <v>93</v>
      </c>
      <c r="AV683" s="13" t="s">
        <v>93</v>
      </c>
      <c r="AW683" s="13" t="s">
        <v>38</v>
      </c>
      <c r="AX683" s="13" t="s">
        <v>83</v>
      </c>
      <c r="AY683" s="60" t="s">
        <v>216</v>
      </c>
    </row>
    <row r="684" spans="1:51" s="13" customFormat="1" ht="12">
      <c r="A684" s="140"/>
      <c r="B684" s="141"/>
      <c r="C684" s="140"/>
      <c r="D684" s="137" t="s">
        <v>225</v>
      </c>
      <c r="E684" s="142" t="s">
        <v>1</v>
      </c>
      <c r="F684" s="143" t="s">
        <v>3282</v>
      </c>
      <c r="G684" s="140"/>
      <c r="H684" s="144">
        <v>2</v>
      </c>
      <c r="I684" s="61"/>
      <c r="J684" s="140"/>
      <c r="K684" s="140"/>
      <c r="L684" s="194"/>
      <c r="M684" s="274"/>
      <c r="N684" s="274"/>
      <c r="O684" s="274"/>
      <c r="P684" s="274"/>
      <c r="Q684" s="274"/>
      <c r="R684" s="274"/>
      <c r="S684" s="274"/>
      <c r="T684" s="274"/>
      <c r="U684" s="274"/>
      <c r="V684" s="274"/>
      <c r="W684" s="275"/>
      <c r="AT684" s="60" t="s">
        <v>225</v>
      </c>
      <c r="AU684" s="60" t="s">
        <v>93</v>
      </c>
      <c r="AV684" s="13" t="s">
        <v>93</v>
      </c>
      <c r="AW684" s="13" t="s">
        <v>38</v>
      </c>
      <c r="AX684" s="13" t="s">
        <v>83</v>
      </c>
      <c r="AY684" s="60" t="s">
        <v>216</v>
      </c>
    </row>
    <row r="685" spans="1:51" s="14" customFormat="1" ht="12">
      <c r="A685" s="145"/>
      <c r="B685" s="146"/>
      <c r="C685" s="145"/>
      <c r="D685" s="137" t="s">
        <v>225</v>
      </c>
      <c r="E685" s="147" t="s">
        <v>1</v>
      </c>
      <c r="F685" s="148" t="s">
        <v>229</v>
      </c>
      <c r="G685" s="145"/>
      <c r="H685" s="149">
        <v>9</v>
      </c>
      <c r="I685" s="63"/>
      <c r="J685" s="145"/>
      <c r="K685" s="145"/>
      <c r="L685" s="200"/>
      <c r="M685" s="276"/>
      <c r="N685" s="276"/>
      <c r="O685" s="276"/>
      <c r="P685" s="276"/>
      <c r="Q685" s="276"/>
      <c r="R685" s="276"/>
      <c r="S685" s="276"/>
      <c r="T685" s="276"/>
      <c r="U685" s="276"/>
      <c r="V685" s="276"/>
      <c r="W685" s="277"/>
      <c r="AT685" s="62" t="s">
        <v>225</v>
      </c>
      <c r="AU685" s="62" t="s">
        <v>93</v>
      </c>
      <c r="AV685" s="14" t="s">
        <v>223</v>
      </c>
      <c r="AW685" s="14" t="s">
        <v>38</v>
      </c>
      <c r="AX685" s="14" t="s">
        <v>91</v>
      </c>
      <c r="AY685" s="62" t="s">
        <v>216</v>
      </c>
    </row>
    <row r="686" spans="1:65" s="2" customFormat="1" ht="21.75" customHeight="1">
      <c r="A686" s="83"/>
      <c r="B686" s="84"/>
      <c r="C686" s="130" t="s">
        <v>525</v>
      </c>
      <c r="D686" s="130" t="s">
        <v>218</v>
      </c>
      <c r="E686" s="131" t="s">
        <v>3283</v>
      </c>
      <c r="F686" s="132" t="s">
        <v>3284</v>
      </c>
      <c r="G686" s="133" t="s">
        <v>3198</v>
      </c>
      <c r="H686" s="134">
        <v>42</v>
      </c>
      <c r="I686" s="57"/>
      <c r="J686" s="187">
        <f>ROUND(I686*H686,2)</f>
        <v>0</v>
      </c>
      <c r="K686" s="132" t="s">
        <v>222</v>
      </c>
      <c r="L686" s="188">
        <f>J686</f>
        <v>0</v>
      </c>
      <c r="M686" s="272" t="s">
        <v>1</v>
      </c>
      <c r="N686" s="272" t="s">
        <v>48</v>
      </c>
      <c r="O686" s="272"/>
      <c r="P686" s="272">
        <f>O686*H686</f>
        <v>0</v>
      </c>
      <c r="Q686" s="272">
        <v>9E-05</v>
      </c>
      <c r="R686" s="272">
        <f>Q686*H686</f>
        <v>0.0037800000000000004</v>
      </c>
      <c r="S686" s="272">
        <v>0</v>
      </c>
      <c r="T686" s="272">
        <f>S686*H686</f>
        <v>0</v>
      </c>
      <c r="U686" s="272"/>
      <c r="V686" s="272"/>
      <c r="W686" s="273"/>
      <c r="X686" s="26"/>
      <c r="Y686" s="26"/>
      <c r="Z686" s="26"/>
      <c r="AA686" s="26"/>
      <c r="AB686" s="26"/>
      <c r="AC686" s="26"/>
      <c r="AD686" s="26"/>
      <c r="AE686" s="26"/>
      <c r="AR686" s="58" t="s">
        <v>312</v>
      </c>
      <c r="AT686" s="58" t="s">
        <v>218</v>
      </c>
      <c r="AU686" s="58" t="s">
        <v>93</v>
      </c>
      <c r="AY686" s="18" t="s">
        <v>216</v>
      </c>
      <c r="BE686" s="59">
        <f>IF(N686="základní",J686,0)</f>
        <v>0</v>
      </c>
      <c r="BF686" s="59">
        <f>IF(N686="snížená",J686,0)</f>
        <v>0</v>
      </c>
      <c r="BG686" s="59">
        <f>IF(N686="zákl. přenesená",J686,0)</f>
        <v>0</v>
      </c>
      <c r="BH686" s="59">
        <f>IF(N686="sníž. přenesená",J686,0)</f>
        <v>0</v>
      </c>
      <c r="BI686" s="59">
        <f>IF(N686="nulová",J686,0)</f>
        <v>0</v>
      </c>
      <c r="BJ686" s="18" t="s">
        <v>91</v>
      </c>
      <c r="BK686" s="59">
        <f>ROUND(I686*H686,2)</f>
        <v>0</v>
      </c>
      <c r="BL686" s="18" t="s">
        <v>312</v>
      </c>
      <c r="BM686" s="58" t="s">
        <v>3285</v>
      </c>
    </row>
    <row r="687" spans="1:51" s="13" customFormat="1" ht="12">
      <c r="A687" s="140"/>
      <c r="B687" s="141"/>
      <c r="C687" s="140"/>
      <c r="D687" s="137" t="s">
        <v>225</v>
      </c>
      <c r="E687" s="142" t="s">
        <v>1</v>
      </c>
      <c r="F687" s="143" t="s">
        <v>3286</v>
      </c>
      <c r="G687" s="140"/>
      <c r="H687" s="144">
        <v>2</v>
      </c>
      <c r="I687" s="61"/>
      <c r="J687" s="140"/>
      <c r="K687" s="140"/>
      <c r="L687" s="194"/>
      <c r="M687" s="274"/>
      <c r="N687" s="274"/>
      <c r="O687" s="274"/>
      <c r="P687" s="274"/>
      <c r="Q687" s="274"/>
      <c r="R687" s="274"/>
      <c r="S687" s="274"/>
      <c r="T687" s="274"/>
      <c r="U687" s="274"/>
      <c r="V687" s="274"/>
      <c r="W687" s="275"/>
      <c r="AT687" s="60" t="s">
        <v>225</v>
      </c>
      <c r="AU687" s="60" t="s">
        <v>93</v>
      </c>
      <c r="AV687" s="13" t="s">
        <v>93</v>
      </c>
      <c r="AW687" s="13" t="s">
        <v>38</v>
      </c>
      <c r="AX687" s="13" t="s">
        <v>83</v>
      </c>
      <c r="AY687" s="60" t="s">
        <v>216</v>
      </c>
    </row>
    <row r="688" spans="1:51" s="13" customFormat="1" ht="12">
      <c r="A688" s="140"/>
      <c r="B688" s="141"/>
      <c r="C688" s="140"/>
      <c r="D688" s="137" t="s">
        <v>225</v>
      </c>
      <c r="E688" s="142" t="s">
        <v>1</v>
      </c>
      <c r="F688" s="143" t="s">
        <v>3287</v>
      </c>
      <c r="G688" s="140"/>
      <c r="H688" s="144">
        <v>4</v>
      </c>
      <c r="I688" s="61"/>
      <c r="J688" s="140"/>
      <c r="K688" s="140"/>
      <c r="L688" s="194"/>
      <c r="M688" s="274"/>
      <c r="N688" s="274"/>
      <c r="O688" s="274"/>
      <c r="P688" s="274"/>
      <c r="Q688" s="274"/>
      <c r="R688" s="274"/>
      <c r="S688" s="274"/>
      <c r="T688" s="274"/>
      <c r="U688" s="274"/>
      <c r="V688" s="274"/>
      <c r="W688" s="275"/>
      <c r="AT688" s="60" t="s">
        <v>225</v>
      </c>
      <c r="AU688" s="60" t="s">
        <v>93</v>
      </c>
      <c r="AV688" s="13" t="s">
        <v>93</v>
      </c>
      <c r="AW688" s="13" t="s">
        <v>38</v>
      </c>
      <c r="AX688" s="13" t="s">
        <v>83</v>
      </c>
      <c r="AY688" s="60" t="s">
        <v>216</v>
      </c>
    </row>
    <row r="689" spans="1:51" s="13" customFormat="1" ht="12">
      <c r="A689" s="140"/>
      <c r="B689" s="141"/>
      <c r="C689" s="140"/>
      <c r="D689" s="137" t="s">
        <v>225</v>
      </c>
      <c r="E689" s="142" t="s">
        <v>1</v>
      </c>
      <c r="F689" s="143" t="s">
        <v>3288</v>
      </c>
      <c r="G689" s="140"/>
      <c r="H689" s="144">
        <v>4</v>
      </c>
      <c r="I689" s="61"/>
      <c r="J689" s="140"/>
      <c r="K689" s="140"/>
      <c r="L689" s="194"/>
      <c r="M689" s="274"/>
      <c r="N689" s="274"/>
      <c r="O689" s="274"/>
      <c r="P689" s="274"/>
      <c r="Q689" s="274"/>
      <c r="R689" s="274"/>
      <c r="S689" s="274"/>
      <c r="T689" s="274"/>
      <c r="U689" s="274"/>
      <c r="V689" s="274"/>
      <c r="W689" s="275"/>
      <c r="AT689" s="60" t="s">
        <v>225</v>
      </c>
      <c r="AU689" s="60" t="s">
        <v>93</v>
      </c>
      <c r="AV689" s="13" t="s">
        <v>93</v>
      </c>
      <c r="AW689" s="13" t="s">
        <v>38</v>
      </c>
      <c r="AX689" s="13" t="s">
        <v>83</v>
      </c>
      <c r="AY689" s="60" t="s">
        <v>216</v>
      </c>
    </row>
    <row r="690" spans="1:51" s="13" customFormat="1" ht="12">
      <c r="A690" s="140"/>
      <c r="B690" s="141"/>
      <c r="C690" s="140"/>
      <c r="D690" s="137" t="s">
        <v>225</v>
      </c>
      <c r="E690" s="142" t="s">
        <v>1</v>
      </c>
      <c r="F690" s="143" t="s">
        <v>3289</v>
      </c>
      <c r="G690" s="140"/>
      <c r="H690" s="144">
        <v>2</v>
      </c>
      <c r="I690" s="61"/>
      <c r="J690" s="140"/>
      <c r="K690" s="140"/>
      <c r="L690" s="194"/>
      <c r="M690" s="274"/>
      <c r="N690" s="274"/>
      <c r="O690" s="274"/>
      <c r="P690" s="274"/>
      <c r="Q690" s="274"/>
      <c r="R690" s="274"/>
      <c r="S690" s="274"/>
      <c r="T690" s="274"/>
      <c r="U690" s="274"/>
      <c r="V690" s="274"/>
      <c r="W690" s="275"/>
      <c r="AT690" s="60" t="s">
        <v>225</v>
      </c>
      <c r="AU690" s="60" t="s">
        <v>93</v>
      </c>
      <c r="AV690" s="13" t="s">
        <v>93</v>
      </c>
      <c r="AW690" s="13" t="s">
        <v>38</v>
      </c>
      <c r="AX690" s="13" t="s">
        <v>83</v>
      </c>
      <c r="AY690" s="60" t="s">
        <v>216</v>
      </c>
    </row>
    <row r="691" spans="1:51" s="13" customFormat="1" ht="12">
      <c r="A691" s="140"/>
      <c r="B691" s="141"/>
      <c r="C691" s="140"/>
      <c r="D691" s="137" t="s">
        <v>225</v>
      </c>
      <c r="E691" s="142" t="s">
        <v>1</v>
      </c>
      <c r="F691" s="143" t="s">
        <v>3290</v>
      </c>
      <c r="G691" s="140"/>
      <c r="H691" s="144">
        <v>2</v>
      </c>
      <c r="I691" s="61"/>
      <c r="J691" s="140"/>
      <c r="K691" s="140"/>
      <c r="L691" s="194"/>
      <c r="M691" s="274"/>
      <c r="N691" s="274"/>
      <c r="O691" s="274"/>
      <c r="P691" s="274"/>
      <c r="Q691" s="274"/>
      <c r="R691" s="274"/>
      <c r="S691" s="274"/>
      <c r="T691" s="274"/>
      <c r="U691" s="274"/>
      <c r="V691" s="274"/>
      <c r="W691" s="275"/>
      <c r="AT691" s="60" t="s">
        <v>225</v>
      </c>
      <c r="AU691" s="60" t="s">
        <v>93</v>
      </c>
      <c r="AV691" s="13" t="s">
        <v>93</v>
      </c>
      <c r="AW691" s="13" t="s">
        <v>38</v>
      </c>
      <c r="AX691" s="13" t="s">
        <v>83</v>
      </c>
      <c r="AY691" s="60" t="s">
        <v>216</v>
      </c>
    </row>
    <row r="692" spans="1:51" s="13" customFormat="1" ht="12">
      <c r="A692" s="140"/>
      <c r="B692" s="141"/>
      <c r="C692" s="140"/>
      <c r="D692" s="137" t="s">
        <v>225</v>
      </c>
      <c r="E692" s="142" t="s">
        <v>1</v>
      </c>
      <c r="F692" s="143" t="s">
        <v>3291</v>
      </c>
      <c r="G692" s="140"/>
      <c r="H692" s="144">
        <v>2</v>
      </c>
      <c r="I692" s="61"/>
      <c r="J692" s="140"/>
      <c r="K692" s="140"/>
      <c r="L692" s="194"/>
      <c r="M692" s="274"/>
      <c r="N692" s="274"/>
      <c r="O692" s="274"/>
      <c r="P692" s="274"/>
      <c r="Q692" s="274"/>
      <c r="R692" s="274"/>
      <c r="S692" s="274"/>
      <c r="T692" s="274"/>
      <c r="U692" s="274"/>
      <c r="V692" s="274"/>
      <c r="W692" s="275"/>
      <c r="AT692" s="60" t="s">
        <v>225</v>
      </c>
      <c r="AU692" s="60" t="s">
        <v>93</v>
      </c>
      <c r="AV692" s="13" t="s">
        <v>93</v>
      </c>
      <c r="AW692" s="13" t="s">
        <v>38</v>
      </c>
      <c r="AX692" s="13" t="s">
        <v>83</v>
      </c>
      <c r="AY692" s="60" t="s">
        <v>216</v>
      </c>
    </row>
    <row r="693" spans="1:51" s="13" customFormat="1" ht="12">
      <c r="A693" s="140"/>
      <c r="B693" s="141"/>
      <c r="C693" s="140"/>
      <c r="D693" s="137" t="s">
        <v>225</v>
      </c>
      <c r="E693" s="142" t="s">
        <v>1</v>
      </c>
      <c r="F693" s="143" t="s">
        <v>3292</v>
      </c>
      <c r="G693" s="140"/>
      <c r="H693" s="144">
        <v>2</v>
      </c>
      <c r="I693" s="61"/>
      <c r="J693" s="140"/>
      <c r="K693" s="140"/>
      <c r="L693" s="194"/>
      <c r="M693" s="274"/>
      <c r="N693" s="274"/>
      <c r="O693" s="274"/>
      <c r="P693" s="274"/>
      <c r="Q693" s="274"/>
      <c r="R693" s="274"/>
      <c r="S693" s="274"/>
      <c r="T693" s="274"/>
      <c r="U693" s="274"/>
      <c r="V693" s="274"/>
      <c r="W693" s="275"/>
      <c r="AT693" s="60" t="s">
        <v>225</v>
      </c>
      <c r="AU693" s="60" t="s">
        <v>93</v>
      </c>
      <c r="AV693" s="13" t="s">
        <v>93</v>
      </c>
      <c r="AW693" s="13" t="s">
        <v>38</v>
      </c>
      <c r="AX693" s="13" t="s">
        <v>83</v>
      </c>
      <c r="AY693" s="60" t="s">
        <v>216</v>
      </c>
    </row>
    <row r="694" spans="1:51" s="13" customFormat="1" ht="12">
      <c r="A694" s="140"/>
      <c r="B694" s="141"/>
      <c r="C694" s="140"/>
      <c r="D694" s="137" t="s">
        <v>225</v>
      </c>
      <c r="E694" s="142" t="s">
        <v>1</v>
      </c>
      <c r="F694" s="143" t="s">
        <v>3293</v>
      </c>
      <c r="G694" s="140"/>
      <c r="H694" s="144">
        <v>2</v>
      </c>
      <c r="I694" s="61"/>
      <c r="J694" s="140"/>
      <c r="K694" s="140"/>
      <c r="L694" s="194"/>
      <c r="M694" s="274"/>
      <c r="N694" s="274"/>
      <c r="O694" s="274"/>
      <c r="P694" s="274"/>
      <c r="Q694" s="274"/>
      <c r="R694" s="274"/>
      <c r="S694" s="274"/>
      <c r="T694" s="274"/>
      <c r="U694" s="274"/>
      <c r="V694" s="274"/>
      <c r="W694" s="275"/>
      <c r="AT694" s="60" t="s">
        <v>225</v>
      </c>
      <c r="AU694" s="60" t="s">
        <v>93</v>
      </c>
      <c r="AV694" s="13" t="s">
        <v>93</v>
      </c>
      <c r="AW694" s="13" t="s">
        <v>38</v>
      </c>
      <c r="AX694" s="13" t="s">
        <v>83</v>
      </c>
      <c r="AY694" s="60" t="s">
        <v>216</v>
      </c>
    </row>
    <row r="695" spans="1:51" s="13" customFormat="1" ht="12">
      <c r="A695" s="140"/>
      <c r="B695" s="141"/>
      <c r="C695" s="140"/>
      <c r="D695" s="137" t="s">
        <v>225</v>
      </c>
      <c r="E695" s="142" t="s">
        <v>1</v>
      </c>
      <c r="F695" s="143" t="s">
        <v>3294</v>
      </c>
      <c r="G695" s="140"/>
      <c r="H695" s="144">
        <v>2</v>
      </c>
      <c r="I695" s="61"/>
      <c r="J695" s="140"/>
      <c r="K695" s="140"/>
      <c r="L695" s="194"/>
      <c r="M695" s="274"/>
      <c r="N695" s="274"/>
      <c r="O695" s="274"/>
      <c r="P695" s="274"/>
      <c r="Q695" s="274"/>
      <c r="R695" s="274"/>
      <c r="S695" s="274"/>
      <c r="T695" s="274"/>
      <c r="U695" s="274"/>
      <c r="V695" s="274"/>
      <c r="W695" s="275"/>
      <c r="AT695" s="60" t="s">
        <v>225</v>
      </c>
      <c r="AU695" s="60" t="s">
        <v>93</v>
      </c>
      <c r="AV695" s="13" t="s">
        <v>93</v>
      </c>
      <c r="AW695" s="13" t="s">
        <v>38</v>
      </c>
      <c r="AX695" s="13" t="s">
        <v>83</v>
      </c>
      <c r="AY695" s="60" t="s">
        <v>216</v>
      </c>
    </row>
    <row r="696" spans="1:51" s="13" customFormat="1" ht="12">
      <c r="A696" s="140"/>
      <c r="B696" s="141"/>
      <c r="C696" s="140"/>
      <c r="D696" s="137" t="s">
        <v>225</v>
      </c>
      <c r="E696" s="142" t="s">
        <v>1</v>
      </c>
      <c r="F696" s="143" t="s">
        <v>3295</v>
      </c>
      <c r="G696" s="140"/>
      <c r="H696" s="144">
        <v>2</v>
      </c>
      <c r="I696" s="61"/>
      <c r="J696" s="140"/>
      <c r="K696" s="140"/>
      <c r="L696" s="194"/>
      <c r="M696" s="274"/>
      <c r="N696" s="274"/>
      <c r="O696" s="274"/>
      <c r="P696" s="274"/>
      <c r="Q696" s="274"/>
      <c r="R696" s="274"/>
      <c r="S696" s="274"/>
      <c r="T696" s="274"/>
      <c r="U696" s="274"/>
      <c r="V696" s="274"/>
      <c r="W696" s="275"/>
      <c r="AT696" s="60" t="s">
        <v>225</v>
      </c>
      <c r="AU696" s="60" t="s">
        <v>93</v>
      </c>
      <c r="AV696" s="13" t="s">
        <v>93</v>
      </c>
      <c r="AW696" s="13" t="s">
        <v>38</v>
      </c>
      <c r="AX696" s="13" t="s">
        <v>83</v>
      </c>
      <c r="AY696" s="60" t="s">
        <v>216</v>
      </c>
    </row>
    <row r="697" spans="1:51" s="13" customFormat="1" ht="12">
      <c r="A697" s="140"/>
      <c r="B697" s="141"/>
      <c r="C697" s="140"/>
      <c r="D697" s="137" t="s">
        <v>225</v>
      </c>
      <c r="E697" s="142" t="s">
        <v>1</v>
      </c>
      <c r="F697" s="143" t="s">
        <v>3296</v>
      </c>
      <c r="G697" s="140"/>
      <c r="H697" s="144">
        <v>2</v>
      </c>
      <c r="I697" s="61"/>
      <c r="J697" s="140"/>
      <c r="K697" s="140"/>
      <c r="L697" s="194"/>
      <c r="M697" s="274"/>
      <c r="N697" s="274"/>
      <c r="O697" s="274"/>
      <c r="P697" s="274"/>
      <c r="Q697" s="274"/>
      <c r="R697" s="274"/>
      <c r="S697" s="274"/>
      <c r="T697" s="274"/>
      <c r="U697" s="274"/>
      <c r="V697" s="274"/>
      <c r="W697" s="275"/>
      <c r="AT697" s="60" t="s">
        <v>225</v>
      </c>
      <c r="AU697" s="60" t="s">
        <v>93</v>
      </c>
      <c r="AV697" s="13" t="s">
        <v>93</v>
      </c>
      <c r="AW697" s="13" t="s">
        <v>38</v>
      </c>
      <c r="AX697" s="13" t="s">
        <v>83</v>
      </c>
      <c r="AY697" s="60" t="s">
        <v>216</v>
      </c>
    </row>
    <row r="698" spans="1:51" s="13" customFormat="1" ht="12">
      <c r="A698" s="140"/>
      <c r="B698" s="141"/>
      <c r="C698" s="140"/>
      <c r="D698" s="137" t="s">
        <v>225</v>
      </c>
      <c r="E698" s="142" t="s">
        <v>1</v>
      </c>
      <c r="F698" s="143" t="s">
        <v>3297</v>
      </c>
      <c r="G698" s="140"/>
      <c r="H698" s="144">
        <v>2</v>
      </c>
      <c r="I698" s="61"/>
      <c r="J698" s="140"/>
      <c r="K698" s="140"/>
      <c r="L698" s="194"/>
      <c r="M698" s="274"/>
      <c r="N698" s="274"/>
      <c r="O698" s="274"/>
      <c r="P698" s="274"/>
      <c r="Q698" s="274"/>
      <c r="R698" s="274"/>
      <c r="S698" s="274"/>
      <c r="T698" s="274"/>
      <c r="U698" s="274"/>
      <c r="V698" s="274"/>
      <c r="W698" s="275"/>
      <c r="AT698" s="60" t="s">
        <v>225</v>
      </c>
      <c r="AU698" s="60" t="s">
        <v>93</v>
      </c>
      <c r="AV698" s="13" t="s">
        <v>93</v>
      </c>
      <c r="AW698" s="13" t="s">
        <v>38</v>
      </c>
      <c r="AX698" s="13" t="s">
        <v>83</v>
      </c>
      <c r="AY698" s="60" t="s">
        <v>216</v>
      </c>
    </row>
    <row r="699" spans="1:51" s="13" customFormat="1" ht="12">
      <c r="A699" s="140"/>
      <c r="B699" s="141"/>
      <c r="C699" s="140"/>
      <c r="D699" s="137" t="s">
        <v>225</v>
      </c>
      <c r="E699" s="142" t="s">
        <v>1</v>
      </c>
      <c r="F699" s="143" t="s">
        <v>3298</v>
      </c>
      <c r="G699" s="140"/>
      <c r="H699" s="144">
        <v>2</v>
      </c>
      <c r="I699" s="61"/>
      <c r="J699" s="140"/>
      <c r="K699" s="140"/>
      <c r="L699" s="194"/>
      <c r="M699" s="274"/>
      <c r="N699" s="274"/>
      <c r="O699" s="274"/>
      <c r="P699" s="274"/>
      <c r="Q699" s="274"/>
      <c r="R699" s="274"/>
      <c r="S699" s="274"/>
      <c r="T699" s="274"/>
      <c r="U699" s="274"/>
      <c r="V699" s="274"/>
      <c r="W699" s="275"/>
      <c r="AT699" s="60" t="s">
        <v>225</v>
      </c>
      <c r="AU699" s="60" t="s">
        <v>93</v>
      </c>
      <c r="AV699" s="13" t="s">
        <v>93</v>
      </c>
      <c r="AW699" s="13" t="s">
        <v>38</v>
      </c>
      <c r="AX699" s="13" t="s">
        <v>83</v>
      </c>
      <c r="AY699" s="60" t="s">
        <v>216</v>
      </c>
    </row>
    <row r="700" spans="1:51" s="13" customFormat="1" ht="12">
      <c r="A700" s="140"/>
      <c r="B700" s="141"/>
      <c r="C700" s="140"/>
      <c r="D700" s="137" t="s">
        <v>225</v>
      </c>
      <c r="E700" s="142" t="s">
        <v>1</v>
      </c>
      <c r="F700" s="143" t="s">
        <v>3299</v>
      </c>
      <c r="G700" s="140"/>
      <c r="H700" s="144">
        <v>2</v>
      </c>
      <c r="I700" s="61"/>
      <c r="J700" s="140"/>
      <c r="K700" s="140"/>
      <c r="L700" s="194"/>
      <c r="M700" s="274"/>
      <c r="N700" s="274"/>
      <c r="O700" s="274"/>
      <c r="P700" s="274"/>
      <c r="Q700" s="274"/>
      <c r="R700" s="274"/>
      <c r="S700" s="274"/>
      <c r="T700" s="274"/>
      <c r="U700" s="274"/>
      <c r="V700" s="274"/>
      <c r="W700" s="275"/>
      <c r="AT700" s="60" t="s">
        <v>225</v>
      </c>
      <c r="AU700" s="60" t="s">
        <v>93</v>
      </c>
      <c r="AV700" s="13" t="s">
        <v>93</v>
      </c>
      <c r="AW700" s="13" t="s">
        <v>38</v>
      </c>
      <c r="AX700" s="13" t="s">
        <v>83</v>
      </c>
      <c r="AY700" s="60" t="s">
        <v>216</v>
      </c>
    </row>
    <row r="701" spans="1:51" s="13" customFormat="1" ht="12">
      <c r="A701" s="140"/>
      <c r="B701" s="141"/>
      <c r="C701" s="140"/>
      <c r="D701" s="137" t="s">
        <v>225</v>
      </c>
      <c r="E701" s="142" t="s">
        <v>1</v>
      </c>
      <c r="F701" s="143" t="s">
        <v>3300</v>
      </c>
      <c r="G701" s="140"/>
      <c r="H701" s="144">
        <v>2</v>
      </c>
      <c r="I701" s="61"/>
      <c r="J701" s="140"/>
      <c r="K701" s="140"/>
      <c r="L701" s="194"/>
      <c r="M701" s="274"/>
      <c r="N701" s="274"/>
      <c r="O701" s="274"/>
      <c r="P701" s="274"/>
      <c r="Q701" s="274"/>
      <c r="R701" s="274"/>
      <c r="S701" s="274"/>
      <c r="T701" s="274"/>
      <c r="U701" s="274"/>
      <c r="V701" s="274"/>
      <c r="W701" s="275"/>
      <c r="AT701" s="60" t="s">
        <v>225</v>
      </c>
      <c r="AU701" s="60" t="s">
        <v>93</v>
      </c>
      <c r="AV701" s="13" t="s">
        <v>93</v>
      </c>
      <c r="AW701" s="13" t="s">
        <v>38</v>
      </c>
      <c r="AX701" s="13" t="s">
        <v>83</v>
      </c>
      <c r="AY701" s="60" t="s">
        <v>216</v>
      </c>
    </row>
    <row r="702" spans="1:51" s="13" customFormat="1" ht="12">
      <c r="A702" s="140"/>
      <c r="B702" s="141"/>
      <c r="C702" s="140"/>
      <c r="D702" s="137" t="s">
        <v>225</v>
      </c>
      <c r="E702" s="142" t="s">
        <v>1</v>
      </c>
      <c r="F702" s="143" t="s">
        <v>3301</v>
      </c>
      <c r="G702" s="140"/>
      <c r="H702" s="144">
        <v>2</v>
      </c>
      <c r="I702" s="61"/>
      <c r="J702" s="140"/>
      <c r="K702" s="140"/>
      <c r="L702" s="194"/>
      <c r="M702" s="274"/>
      <c r="N702" s="274"/>
      <c r="O702" s="274"/>
      <c r="P702" s="274"/>
      <c r="Q702" s="274"/>
      <c r="R702" s="274"/>
      <c r="S702" s="274"/>
      <c r="T702" s="274"/>
      <c r="U702" s="274"/>
      <c r="V702" s="274"/>
      <c r="W702" s="275"/>
      <c r="AT702" s="60" t="s">
        <v>225</v>
      </c>
      <c r="AU702" s="60" t="s">
        <v>93</v>
      </c>
      <c r="AV702" s="13" t="s">
        <v>93</v>
      </c>
      <c r="AW702" s="13" t="s">
        <v>38</v>
      </c>
      <c r="AX702" s="13" t="s">
        <v>83</v>
      </c>
      <c r="AY702" s="60" t="s">
        <v>216</v>
      </c>
    </row>
    <row r="703" spans="1:51" s="13" customFormat="1" ht="12">
      <c r="A703" s="140"/>
      <c r="B703" s="141"/>
      <c r="C703" s="140"/>
      <c r="D703" s="137" t="s">
        <v>225</v>
      </c>
      <c r="E703" s="142" t="s">
        <v>1</v>
      </c>
      <c r="F703" s="143" t="s">
        <v>3302</v>
      </c>
      <c r="G703" s="140"/>
      <c r="H703" s="144">
        <v>4</v>
      </c>
      <c r="I703" s="61"/>
      <c r="J703" s="140"/>
      <c r="K703" s="140"/>
      <c r="L703" s="194"/>
      <c r="M703" s="274"/>
      <c r="N703" s="274"/>
      <c r="O703" s="274"/>
      <c r="P703" s="274"/>
      <c r="Q703" s="274"/>
      <c r="R703" s="274"/>
      <c r="S703" s="274"/>
      <c r="T703" s="274"/>
      <c r="U703" s="274"/>
      <c r="V703" s="274"/>
      <c r="W703" s="275"/>
      <c r="AT703" s="60" t="s">
        <v>225</v>
      </c>
      <c r="AU703" s="60" t="s">
        <v>93</v>
      </c>
      <c r="AV703" s="13" t="s">
        <v>93</v>
      </c>
      <c r="AW703" s="13" t="s">
        <v>38</v>
      </c>
      <c r="AX703" s="13" t="s">
        <v>83</v>
      </c>
      <c r="AY703" s="60" t="s">
        <v>216</v>
      </c>
    </row>
    <row r="704" spans="1:51" s="13" customFormat="1" ht="12">
      <c r="A704" s="140"/>
      <c r="B704" s="141"/>
      <c r="C704" s="140"/>
      <c r="D704" s="137" t="s">
        <v>225</v>
      </c>
      <c r="E704" s="142" t="s">
        <v>1</v>
      </c>
      <c r="F704" s="143" t="s">
        <v>3303</v>
      </c>
      <c r="G704" s="140"/>
      <c r="H704" s="144">
        <v>2</v>
      </c>
      <c r="I704" s="61"/>
      <c r="J704" s="140"/>
      <c r="K704" s="140"/>
      <c r="L704" s="194"/>
      <c r="M704" s="274"/>
      <c r="N704" s="274"/>
      <c r="O704" s="274"/>
      <c r="P704" s="274"/>
      <c r="Q704" s="274"/>
      <c r="R704" s="274"/>
      <c r="S704" s="274"/>
      <c r="T704" s="274"/>
      <c r="U704" s="274"/>
      <c r="V704" s="274"/>
      <c r="W704" s="275"/>
      <c r="AT704" s="60" t="s">
        <v>225</v>
      </c>
      <c r="AU704" s="60" t="s">
        <v>93</v>
      </c>
      <c r="AV704" s="13" t="s">
        <v>93</v>
      </c>
      <c r="AW704" s="13" t="s">
        <v>38</v>
      </c>
      <c r="AX704" s="13" t="s">
        <v>83</v>
      </c>
      <c r="AY704" s="60" t="s">
        <v>216</v>
      </c>
    </row>
    <row r="705" spans="1:51" s="14" customFormat="1" ht="12">
      <c r="A705" s="145"/>
      <c r="B705" s="146"/>
      <c r="C705" s="145"/>
      <c r="D705" s="137" t="s">
        <v>225</v>
      </c>
      <c r="E705" s="147" t="s">
        <v>1</v>
      </c>
      <c r="F705" s="148" t="s">
        <v>229</v>
      </c>
      <c r="G705" s="145"/>
      <c r="H705" s="149">
        <v>42</v>
      </c>
      <c r="I705" s="63"/>
      <c r="J705" s="145"/>
      <c r="K705" s="145"/>
      <c r="L705" s="200"/>
      <c r="M705" s="276"/>
      <c r="N705" s="276"/>
      <c r="O705" s="276"/>
      <c r="P705" s="276"/>
      <c r="Q705" s="276"/>
      <c r="R705" s="276"/>
      <c r="S705" s="276"/>
      <c r="T705" s="276"/>
      <c r="U705" s="276"/>
      <c r="V705" s="276"/>
      <c r="W705" s="277"/>
      <c r="AT705" s="62" t="s">
        <v>225</v>
      </c>
      <c r="AU705" s="62" t="s">
        <v>93</v>
      </c>
      <c r="AV705" s="14" t="s">
        <v>223</v>
      </c>
      <c r="AW705" s="14" t="s">
        <v>38</v>
      </c>
      <c r="AX705" s="14" t="s">
        <v>91</v>
      </c>
      <c r="AY705" s="62" t="s">
        <v>216</v>
      </c>
    </row>
    <row r="706" spans="1:65" s="2" customFormat="1" ht="24.2" customHeight="1">
      <c r="A706" s="83"/>
      <c r="B706" s="84"/>
      <c r="C706" s="252" t="s">
        <v>529</v>
      </c>
      <c r="D706" s="252" t="s">
        <v>295</v>
      </c>
      <c r="E706" s="253" t="s">
        <v>3304</v>
      </c>
      <c r="F706" s="254" t="s">
        <v>3305</v>
      </c>
      <c r="G706" s="255" t="s">
        <v>237</v>
      </c>
      <c r="H706" s="256">
        <v>21</v>
      </c>
      <c r="I706" s="66"/>
      <c r="J706" s="280">
        <f>ROUND(I706*H706,2)</f>
        <v>0</v>
      </c>
      <c r="K706" s="254" t="s">
        <v>222</v>
      </c>
      <c r="L706" s="281">
        <f>J706</f>
        <v>0</v>
      </c>
      <c r="M706" s="282" t="s">
        <v>1</v>
      </c>
      <c r="N706" s="282" t="s">
        <v>48</v>
      </c>
      <c r="O706" s="282"/>
      <c r="P706" s="282">
        <f>O706*H706</f>
        <v>0</v>
      </c>
      <c r="Q706" s="282">
        <v>0.00022</v>
      </c>
      <c r="R706" s="282">
        <f>Q706*H706</f>
        <v>0.00462</v>
      </c>
      <c r="S706" s="282">
        <v>0</v>
      </c>
      <c r="T706" s="282">
        <f>S706*H706</f>
        <v>0</v>
      </c>
      <c r="U706" s="282"/>
      <c r="V706" s="282"/>
      <c r="W706" s="283"/>
      <c r="X706" s="26"/>
      <c r="Y706" s="26"/>
      <c r="Z706" s="26"/>
      <c r="AA706" s="26"/>
      <c r="AB706" s="26"/>
      <c r="AC706" s="26"/>
      <c r="AD706" s="26"/>
      <c r="AE706" s="26"/>
      <c r="AR706" s="58" t="s">
        <v>438</v>
      </c>
      <c r="AT706" s="58" t="s">
        <v>295</v>
      </c>
      <c r="AU706" s="58" t="s">
        <v>93</v>
      </c>
      <c r="AY706" s="18" t="s">
        <v>216</v>
      </c>
      <c r="BE706" s="59">
        <f>IF(N706="základní",J706,0)</f>
        <v>0</v>
      </c>
      <c r="BF706" s="59">
        <f>IF(N706="snížená",J706,0)</f>
        <v>0</v>
      </c>
      <c r="BG706" s="59">
        <f>IF(N706="zákl. přenesená",J706,0)</f>
        <v>0</v>
      </c>
      <c r="BH706" s="59">
        <f>IF(N706="sníž. přenesená",J706,0)</f>
        <v>0</v>
      </c>
      <c r="BI706" s="59">
        <f>IF(N706="nulová",J706,0)</f>
        <v>0</v>
      </c>
      <c r="BJ706" s="18" t="s">
        <v>91</v>
      </c>
      <c r="BK706" s="59">
        <f>ROUND(I706*H706,2)</f>
        <v>0</v>
      </c>
      <c r="BL706" s="18" t="s">
        <v>312</v>
      </c>
      <c r="BM706" s="58" t="s">
        <v>3306</v>
      </c>
    </row>
    <row r="707" spans="1:65" s="2" customFormat="1" ht="24.2" customHeight="1">
      <c r="A707" s="83"/>
      <c r="B707" s="84"/>
      <c r="C707" s="252" t="s">
        <v>533</v>
      </c>
      <c r="D707" s="252" t="s">
        <v>295</v>
      </c>
      <c r="E707" s="253" t="s">
        <v>3307</v>
      </c>
      <c r="F707" s="254" t="s">
        <v>3308</v>
      </c>
      <c r="G707" s="255" t="s">
        <v>323</v>
      </c>
      <c r="H707" s="256">
        <v>42</v>
      </c>
      <c r="I707" s="66"/>
      <c r="J707" s="280">
        <f>ROUND(I707*H707,2)</f>
        <v>0</v>
      </c>
      <c r="K707" s="254" t="s">
        <v>222</v>
      </c>
      <c r="L707" s="281">
        <f>J707</f>
        <v>0</v>
      </c>
      <c r="M707" s="282" t="s">
        <v>1</v>
      </c>
      <c r="N707" s="282" t="s">
        <v>48</v>
      </c>
      <c r="O707" s="282"/>
      <c r="P707" s="282">
        <f>O707*H707</f>
        <v>0</v>
      </c>
      <c r="Q707" s="282">
        <v>0.00031</v>
      </c>
      <c r="R707" s="282">
        <f>Q707*H707</f>
        <v>0.01302</v>
      </c>
      <c r="S707" s="282">
        <v>0</v>
      </c>
      <c r="T707" s="282">
        <f>S707*H707</f>
        <v>0</v>
      </c>
      <c r="U707" s="282"/>
      <c r="V707" s="282"/>
      <c r="W707" s="283"/>
      <c r="X707" s="26"/>
      <c r="Y707" s="26"/>
      <c r="Z707" s="26"/>
      <c r="AA707" s="26"/>
      <c r="AB707" s="26"/>
      <c r="AC707" s="26"/>
      <c r="AD707" s="26"/>
      <c r="AE707" s="26"/>
      <c r="AR707" s="58" t="s">
        <v>438</v>
      </c>
      <c r="AT707" s="58" t="s">
        <v>295</v>
      </c>
      <c r="AU707" s="58" t="s">
        <v>93</v>
      </c>
      <c r="AY707" s="18" t="s">
        <v>216</v>
      </c>
      <c r="BE707" s="59">
        <f>IF(N707="základní",J707,0)</f>
        <v>0</v>
      </c>
      <c r="BF707" s="59">
        <f>IF(N707="snížená",J707,0)</f>
        <v>0</v>
      </c>
      <c r="BG707" s="59">
        <f>IF(N707="zákl. přenesená",J707,0)</f>
        <v>0</v>
      </c>
      <c r="BH707" s="59">
        <f>IF(N707="sníž. přenesená",J707,0)</f>
        <v>0</v>
      </c>
      <c r="BI707" s="59">
        <f>IF(N707="nulová",J707,0)</f>
        <v>0</v>
      </c>
      <c r="BJ707" s="18" t="s">
        <v>91</v>
      </c>
      <c r="BK707" s="59">
        <f>ROUND(I707*H707,2)</f>
        <v>0</v>
      </c>
      <c r="BL707" s="18" t="s">
        <v>312</v>
      </c>
      <c r="BM707" s="58" t="s">
        <v>3309</v>
      </c>
    </row>
    <row r="708" spans="1:65" s="2" customFormat="1" ht="16.5" customHeight="1">
      <c r="A708" s="83"/>
      <c r="B708" s="84"/>
      <c r="C708" s="130" t="s">
        <v>537</v>
      </c>
      <c r="D708" s="130" t="s">
        <v>218</v>
      </c>
      <c r="E708" s="131" t="s">
        <v>3310</v>
      </c>
      <c r="F708" s="132" t="s">
        <v>3311</v>
      </c>
      <c r="G708" s="133" t="s">
        <v>3198</v>
      </c>
      <c r="H708" s="134">
        <v>15</v>
      </c>
      <c r="I708" s="57"/>
      <c r="J708" s="187">
        <f>ROUND(I708*H708,2)</f>
        <v>0</v>
      </c>
      <c r="K708" s="132" t="s">
        <v>222</v>
      </c>
      <c r="L708" s="188">
        <f>J708</f>
        <v>0</v>
      </c>
      <c r="M708" s="272" t="s">
        <v>1</v>
      </c>
      <c r="N708" s="272" t="s">
        <v>48</v>
      </c>
      <c r="O708" s="272"/>
      <c r="P708" s="272">
        <f>O708*H708</f>
        <v>0</v>
      </c>
      <c r="Q708" s="272">
        <v>0</v>
      </c>
      <c r="R708" s="272">
        <f>Q708*H708</f>
        <v>0</v>
      </c>
      <c r="S708" s="272">
        <v>0.00156</v>
      </c>
      <c r="T708" s="272">
        <f>S708*H708</f>
        <v>0.0234</v>
      </c>
      <c r="U708" s="272"/>
      <c r="V708" s="272"/>
      <c r="W708" s="273"/>
      <c r="X708" s="26"/>
      <c r="Y708" s="26"/>
      <c r="Z708" s="26"/>
      <c r="AA708" s="26"/>
      <c r="AB708" s="26"/>
      <c r="AC708" s="26"/>
      <c r="AD708" s="26"/>
      <c r="AE708" s="26"/>
      <c r="AR708" s="58" t="s">
        <v>312</v>
      </c>
      <c r="AT708" s="58" t="s">
        <v>218</v>
      </c>
      <c r="AU708" s="58" t="s">
        <v>93</v>
      </c>
      <c r="AY708" s="18" t="s">
        <v>216</v>
      </c>
      <c r="BE708" s="59">
        <f>IF(N708="základní",J708,0)</f>
        <v>0</v>
      </c>
      <c r="BF708" s="59">
        <f>IF(N708="snížená",J708,0)</f>
        <v>0</v>
      </c>
      <c r="BG708" s="59">
        <f>IF(N708="zákl. přenesená",J708,0)</f>
        <v>0</v>
      </c>
      <c r="BH708" s="59">
        <f>IF(N708="sníž. přenesená",J708,0)</f>
        <v>0</v>
      </c>
      <c r="BI708" s="59">
        <f>IF(N708="nulová",J708,0)</f>
        <v>0</v>
      </c>
      <c r="BJ708" s="18" t="s">
        <v>91</v>
      </c>
      <c r="BK708" s="59">
        <f>ROUND(I708*H708,2)</f>
        <v>0</v>
      </c>
      <c r="BL708" s="18" t="s">
        <v>312</v>
      </c>
      <c r="BM708" s="58" t="s">
        <v>3312</v>
      </c>
    </row>
    <row r="709" spans="1:51" s="13" customFormat="1" ht="12">
      <c r="A709" s="140"/>
      <c r="B709" s="141"/>
      <c r="C709" s="140"/>
      <c r="D709" s="137" t="s">
        <v>225</v>
      </c>
      <c r="E709" s="142" t="s">
        <v>1</v>
      </c>
      <c r="F709" s="143" t="s">
        <v>2958</v>
      </c>
      <c r="G709" s="140"/>
      <c r="H709" s="144">
        <v>1</v>
      </c>
      <c r="I709" s="61"/>
      <c r="J709" s="140"/>
      <c r="K709" s="140"/>
      <c r="L709" s="194"/>
      <c r="M709" s="274"/>
      <c r="N709" s="274"/>
      <c r="O709" s="274"/>
      <c r="P709" s="274"/>
      <c r="Q709" s="274"/>
      <c r="R709" s="274"/>
      <c r="S709" s="274"/>
      <c r="T709" s="274"/>
      <c r="U709" s="274"/>
      <c r="V709" s="274"/>
      <c r="W709" s="275"/>
      <c r="AT709" s="60" t="s">
        <v>225</v>
      </c>
      <c r="AU709" s="60" t="s">
        <v>93</v>
      </c>
      <c r="AV709" s="13" t="s">
        <v>93</v>
      </c>
      <c r="AW709" s="13" t="s">
        <v>38</v>
      </c>
      <c r="AX709" s="13" t="s">
        <v>83</v>
      </c>
      <c r="AY709" s="60" t="s">
        <v>216</v>
      </c>
    </row>
    <row r="710" spans="1:51" s="13" customFormat="1" ht="12">
      <c r="A710" s="140"/>
      <c r="B710" s="141"/>
      <c r="C710" s="140"/>
      <c r="D710" s="137" t="s">
        <v>225</v>
      </c>
      <c r="E710" s="142" t="s">
        <v>1</v>
      </c>
      <c r="F710" s="143" t="s">
        <v>3267</v>
      </c>
      <c r="G710" s="140"/>
      <c r="H710" s="144">
        <v>1</v>
      </c>
      <c r="I710" s="61"/>
      <c r="J710" s="140"/>
      <c r="K710" s="140"/>
      <c r="L710" s="194"/>
      <c r="M710" s="274"/>
      <c r="N710" s="274"/>
      <c r="O710" s="274"/>
      <c r="P710" s="274"/>
      <c r="Q710" s="274"/>
      <c r="R710" s="274"/>
      <c r="S710" s="274"/>
      <c r="T710" s="274"/>
      <c r="U710" s="274"/>
      <c r="V710" s="274"/>
      <c r="W710" s="275"/>
      <c r="AT710" s="60" t="s">
        <v>225</v>
      </c>
      <c r="AU710" s="60" t="s">
        <v>93</v>
      </c>
      <c r="AV710" s="13" t="s">
        <v>93</v>
      </c>
      <c r="AW710" s="13" t="s">
        <v>38</v>
      </c>
      <c r="AX710" s="13" t="s">
        <v>83</v>
      </c>
      <c r="AY710" s="60" t="s">
        <v>216</v>
      </c>
    </row>
    <row r="711" spans="1:51" s="13" customFormat="1" ht="12">
      <c r="A711" s="140"/>
      <c r="B711" s="141"/>
      <c r="C711" s="140"/>
      <c r="D711" s="137" t="s">
        <v>225</v>
      </c>
      <c r="E711" s="142" t="s">
        <v>1</v>
      </c>
      <c r="F711" s="143" t="s">
        <v>2960</v>
      </c>
      <c r="G711" s="140"/>
      <c r="H711" s="144">
        <v>1</v>
      </c>
      <c r="I711" s="61"/>
      <c r="J711" s="140"/>
      <c r="K711" s="140"/>
      <c r="L711" s="194"/>
      <c r="M711" s="274"/>
      <c r="N711" s="274"/>
      <c r="O711" s="274"/>
      <c r="P711" s="274"/>
      <c r="Q711" s="274"/>
      <c r="R711" s="274"/>
      <c r="S711" s="274"/>
      <c r="T711" s="274"/>
      <c r="U711" s="274"/>
      <c r="V711" s="274"/>
      <c r="W711" s="275"/>
      <c r="AT711" s="60" t="s">
        <v>225</v>
      </c>
      <c r="AU711" s="60" t="s">
        <v>93</v>
      </c>
      <c r="AV711" s="13" t="s">
        <v>93</v>
      </c>
      <c r="AW711" s="13" t="s">
        <v>38</v>
      </c>
      <c r="AX711" s="13" t="s">
        <v>83</v>
      </c>
      <c r="AY711" s="60" t="s">
        <v>216</v>
      </c>
    </row>
    <row r="712" spans="1:51" s="13" customFormat="1" ht="12">
      <c r="A712" s="140"/>
      <c r="B712" s="141"/>
      <c r="C712" s="140"/>
      <c r="D712" s="137" t="s">
        <v>225</v>
      </c>
      <c r="E712" s="142" t="s">
        <v>1</v>
      </c>
      <c r="F712" s="143" t="s">
        <v>3271</v>
      </c>
      <c r="G712" s="140"/>
      <c r="H712" s="144">
        <v>1</v>
      </c>
      <c r="I712" s="61"/>
      <c r="J712" s="140"/>
      <c r="K712" s="140"/>
      <c r="L712" s="194"/>
      <c r="M712" s="274"/>
      <c r="N712" s="274"/>
      <c r="O712" s="274"/>
      <c r="P712" s="274"/>
      <c r="Q712" s="274"/>
      <c r="R712" s="274"/>
      <c r="S712" s="274"/>
      <c r="T712" s="274"/>
      <c r="U712" s="274"/>
      <c r="V712" s="274"/>
      <c r="W712" s="275"/>
      <c r="AT712" s="60" t="s">
        <v>225</v>
      </c>
      <c r="AU712" s="60" t="s">
        <v>93</v>
      </c>
      <c r="AV712" s="13" t="s">
        <v>93</v>
      </c>
      <c r="AW712" s="13" t="s">
        <v>38</v>
      </c>
      <c r="AX712" s="13" t="s">
        <v>83</v>
      </c>
      <c r="AY712" s="60" t="s">
        <v>216</v>
      </c>
    </row>
    <row r="713" spans="1:51" s="13" customFormat="1" ht="12">
      <c r="A713" s="140"/>
      <c r="B713" s="141"/>
      <c r="C713" s="140"/>
      <c r="D713" s="137" t="s">
        <v>225</v>
      </c>
      <c r="E713" s="142" t="s">
        <v>1</v>
      </c>
      <c r="F713" s="143" t="s">
        <v>2962</v>
      </c>
      <c r="G713" s="140"/>
      <c r="H713" s="144">
        <v>1</v>
      </c>
      <c r="I713" s="61"/>
      <c r="J713" s="140"/>
      <c r="K713" s="140"/>
      <c r="L713" s="194"/>
      <c r="M713" s="274"/>
      <c r="N713" s="274"/>
      <c r="O713" s="274"/>
      <c r="P713" s="274"/>
      <c r="Q713" s="274"/>
      <c r="R713" s="274"/>
      <c r="S713" s="274"/>
      <c r="T713" s="274"/>
      <c r="U713" s="274"/>
      <c r="V713" s="274"/>
      <c r="W713" s="275"/>
      <c r="AT713" s="60" t="s">
        <v>225</v>
      </c>
      <c r="AU713" s="60" t="s">
        <v>93</v>
      </c>
      <c r="AV713" s="13" t="s">
        <v>93</v>
      </c>
      <c r="AW713" s="13" t="s">
        <v>38</v>
      </c>
      <c r="AX713" s="13" t="s">
        <v>83</v>
      </c>
      <c r="AY713" s="60" t="s">
        <v>216</v>
      </c>
    </row>
    <row r="714" spans="1:51" s="13" customFormat="1" ht="12">
      <c r="A714" s="140"/>
      <c r="B714" s="141"/>
      <c r="C714" s="140"/>
      <c r="D714" s="137" t="s">
        <v>225</v>
      </c>
      <c r="E714" s="142" t="s">
        <v>1</v>
      </c>
      <c r="F714" s="143" t="s">
        <v>3272</v>
      </c>
      <c r="G714" s="140"/>
      <c r="H714" s="144">
        <v>1</v>
      </c>
      <c r="I714" s="61"/>
      <c r="J714" s="140"/>
      <c r="K714" s="140"/>
      <c r="L714" s="194"/>
      <c r="M714" s="274"/>
      <c r="N714" s="274"/>
      <c r="O714" s="274"/>
      <c r="P714" s="274"/>
      <c r="Q714" s="274"/>
      <c r="R714" s="274"/>
      <c r="S714" s="274"/>
      <c r="T714" s="274"/>
      <c r="U714" s="274"/>
      <c r="V714" s="274"/>
      <c r="W714" s="275"/>
      <c r="AT714" s="60" t="s">
        <v>225</v>
      </c>
      <c r="AU714" s="60" t="s">
        <v>93</v>
      </c>
      <c r="AV714" s="13" t="s">
        <v>93</v>
      </c>
      <c r="AW714" s="13" t="s">
        <v>38</v>
      </c>
      <c r="AX714" s="13" t="s">
        <v>83</v>
      </c>
      <c r="AY714" s="60" t="s">
        <v>216</v>
      </c>
    </row>
    <row r="715" spans="1:51" s="13" customFormat="1" ht="12">
      <c r="A715" s="140"/>
      <c r="B715" s="141"/>
      <c r="C715" s="140"/>
      <c r="D715" s="137" t="s">
        <v>225</v>
      </c>
      <c r="E715" s="142" t="s">
        <v>1</v>
      </c>
      <c r="F715" s="143" t="s">
        <v>2964</v>
      </c>
      <c r="G715" s="140"/>
      <c r="H715" s="144">
        <v>1</v>
      </c>
      <c r="I715" s="61"/>
      <c r="J715" s="140"/>
      <c r="K715" s="140"/>
      <c r="L715" s="194"/>
      <c r="M715" s="274"/>
      <c r="N715" s="274"/>
      <c r="O715" s="274"/>
      <c r="P715" s="274"/>
      <c r="Q715" s="274"/>
      <c r="R715" s="274"/>
      <c r="S715" s="274"/>
      <c r="T715" s="274"/>
      <c r="U715" s="274"/>
      <c r="V715" s="274"/>
      <c r="W715" s="275"/>
      <c r="AT715" s="60" t="s">
        <v>225</v>
      </c>
      <c r="AU715" s="60" t="s">
        <v>93</v>
      </c>
      <c r="AV715" s="13" t="s">
        <v>93</v>
      </c>
      <c r="AW715" s="13" t="s">
        <v>38</v>
      </c>
      <c r="AX715" s="13" t="s">
        <v>83</v>
      </c>
      <c r="AY715" s="60" t="s">
        <v>216</v>
      </c>
    </row>
    <row r="716" spans="1:51" s="13" customFormat="1" ht="12">
      <c r="A716" s="140"/>
      <c r="B716" s="141"/>
      <c r="C716" s="140"/>
      <c r="D716" s="137" t="s">
        <v>225</v>
      </c>
      <c r="E716" s="142" t="s">
        <v>1</v>
      </c>
      <c r="F716" s="143" t="s">
        <v>2965</v>
      </c>
      <c r="G716" s="140"/>
      <c r="H716" s="144">
        <v>1</v>
      </c>
      <c r="I716" s="61"/>
      <c r="J716" s="140"/>
      <c r="K716" s="140"/>
      <c r="L716" s="194"/>
      <c r="M716" s="274"/>
      <c r="N716" s="274"/>
      <c r="O716" s="274"/>
      <c r="P716" s="274"/>
      <c r="Q716" s="274"/>
      <c r="R716" s="274"/>
      <c r="S716" s="274"/>
      <c r="T716" s="274"/>
      <c r="U716" s="274"/>
      <c r="V716" s="274"/>
      <c r="W716" s="275"/>
      <c r="AT716" s="60" t="s">
        <v>225</v>
      </c>
      <c r="AU716" s="60" t="s">
        <v>93</v>
      </c>
      <c r="AV716" s="13" t="s">
        <v>93</v>
      </c>
      <c r="AW716" s="13" t="s">
        <v>38</v>
      </c>
      <c r="AX716" s="13" t="s">
        <v>83</v>
      </c>
      <c r="AY716" s="60" t="s">
        <v>216</v>
      </c>
    </row>
    <row r="717" spans="1:51" s="13" customFormat="1" ht="12">
      <c r="A717" s="140"/>
      <c r="B717" s="141"/>
      <c r="C717" s="140"/>
      <c r="D717" s="137" t="s">
        <v>225</v>
      </c>
      <c r="E717" s="142" t="s">
        <v>1</v>
      </c>
      <c r="F717" s="143" t="s">
        <v>2966</v>
      </c>
      <c r="G717" s="140"/>
      <c r="H717" s="144">
        <v>1</v>
      </c>
      <c r="I717" s="61"/>
      <c r="J717" s="140"/>
      <c r="K717" s="140"/>
      <c r="L717" s="194"/>
      <c r="M717" s="274"/>
      <c r="N717" s="274"/>
      <c r="O717" s="274"/>
      <c r="P717" s="274"/>
      <c r="Q717" s="274"/>
      <c r="R717" s="274"/>
      <c r="S717" s="274"/>
      <c r="T717" s="274"/>
      <c r="U717" s="274"/>
      <c r="V717" s="274"/>
      <c r="W717" s="275"/>
      <c r="AT717" s="60" t="s">
        <v>225</v>
      </c>
      <c r="AU717" s="60" t="s">
        <v>93</v>
      </c>
      <c r="AV717" s="13" t="s">
        <v>93</v>
      </c>
      <c r="AW717" s="13" t="s">
        <v>38</v>
      </c>
      <c r="AX717" s="13" t="s">
        <v>83</v>
      </c>
      <c r="AY717" s="60" t="s">
        <v>216</v>
      </c>
    </row>
    <row r="718" spans="1:51" s="13" customFormat="1" ht="12">
      <c r="A718" s="140"/>
      <c r="B718" s="141"/>
      <c r="C718" s="140"/>
      <c r="D718" s="137" t="s">
        <v>225</v>
      </c>
      <c r="E718" s="142" t="s">
        <v>1</v>
      </c>
      <c r="F718" s="143" t="s">
        <v>3186</v>
      </c>
      <c r="G718" s="140"/>
      <c r="H718" s="144">
        <v>1</v>
      </c>
      <c r="I718" s="61"/>
      <c r="J718" s="140"/>
      <c r="K718" s="140"/>
      <c r="L718" s="194"/>
      <c r="M718" s="274"/>
      <c r="N718" s="274"/>
      <c r="O718" s="274"/>
      <c r="P718" s="274"/>
      <c r="Q718" s="274"/>
      <c r="R718" s="274"/>
      <c r="S718" s="274"/>
      <c r="T718" s="274"/>
      <c r="U718" s="274"/>
      <c r="V718" s="274"/>
      <c r="W718" s="275"/>
      <c r="AT718" s="60" t="s">
        <v>225</v>
      </c>
      <c r="AU718" s="60" t="s">
        <v>93</v>
      </c>
      <c r="AV718" s="13" t="s">
        <v>93</v>
      </c>
      <c r="AW718" s="13" t="s">
        <v>38</v>
      </c>
      <c r="AX718" s="13" t="s">
        <v>83</v>
      </c>
      <c r="AY718" s="60" t="s">
        <v>216</v>
      </c>
    </row>
    <row r="719" spans="1:51" s="13" customFormat="1" ht="12">
      <c r="A719" s="140"/>
      <c r="B719" s="141"/>
      <c r="C719" s="140"/>
      <c r="D719" s="137" t="s">
        <v>225</v>
      </c>
      <c r="E719" s="142" t="s">
        <v>1</v>
      </c>
      <c r="F719" s="143" t="s">
        <v>2968</v>
      </c>
      <c r="G719" s="140"/>
      <c r="H719" s="144">
        <v>1</v>
      </c>
      <c r="I719" s="61"/>
      <c r="J719" s="140"/>
      <c r="K719" s="140"/>
      <c r="L719" s="194"/>
      <c r="M719" s="274"/>
      <c r="N719" s="274"/>
      <c r="O719" s="274"/>
      <c r="P719" s="274"/>
      <c r="Q719" s="274"/>
      <c r="R719" s="274"/>
      <c r="S719" s="274"/>
      <c r="T719" s="274"/>
      <c r="U719" s="274"/>
      <c r="V719" s="274"/>
      <c r="W719" s="275"/>
      <c r="AT719" s="60" t="s">
        <v>225</v>
      </c>
      <c r="AU719" s="60" t="s">
        <v>93</v>
      </c>
      <c r="AV719" s="13" t="s">
        <v>93</v>
      </c>
      <c r="AW719" s="13" t="s">
        <v>38</v>
      </c>
      <c r="AX719" s="13" t="s">
        <v>83</v>
      </c>
      <c r="AY719" s="60" t="s">
        <v>216</v>
      </c>
    </row>
    <row r="720" spans="1:51" s="13" customFormat="1" ht="12">
      <c r="A720" s="140"/>
      <c r="B720" s="141"/>
      <c r="C720" s="140"/>
      <c r="D720" s="137" t="s">
        <v>225</v>
      </c>
      <c r="E720" s="142" t="s">
        <v>1</v>
      </c>
      <c r="F720" s="143" t="s">
        <v>2969</v>
      </c>
      <c r="G720" s="140"/>
      <c r="H720" s="144">
        <v>1</v>
      </c>
      <c r="I720" s="61"/>
      <c r="J720" s="140"/>
      <c r="K720" s="140"/>
      <c r="L720" s="19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5"/>
      <c r="AT720" s="60" t="s">
        <v>225</v>
      </c>
      <c r="AU720" s="60" t="s">
        <v>93</v>
      </c>
      <c r="AV720" s="13" t="s">
        <v>93</v>
      </c>
      <c r="AW720" s="13" t="s">
        <v>38</v>
      </c>
      <c r="AX720" s="13" t="s">
        <v>83</v>
      </c>
      <c r="AY720" s="60" t="s">
        <v>216</v>
      </c>
    </row>
    <row r="721" spans="1:51" s="13" customFormat="1" ht="12">
      <c r="A721" s="140"/>
      <c r="B721" s="141"/>
      <c r="C721" s="140"/>
      <c r="D721" s="137" t="s">
        <v>225</v>
      </c>
      <c r="E721" s="142" t="s">
        <v>1</v>
      </c>
      <c r="F721" s="143" t="s">
        <v>2972</v>
      </c>
      <c r="G721" s="140"/>
      <c r="H721" s="144">
        <v>1</v>
      </c>
      <c r="I721" s="61"/>
      <c r="J721" s="140"/>
      <c r="K721" s="140"/>
      <c r="L721" s="194"/>
      <c r="M721" s="274"/>
      <c r="N721" s="274"/>
      <c r="O721" s="274"/>
      <c r="P721" s="274"/>
      <c r="Q721" s="274"/>
      <c r="R721" s="274"/>
      <c r="S721" s="274"/>
      <c r="T721" s="274"/>
      <c r="U721" s="274"/>
      <c r="V721" s="274"/>
      <c r="W721" s="275"/>
      <c r="AT721" s="60" t="s">
        <v>225</v>
      </c>
      <c r="AU721" s="60" t="s">
        <v>93</v>
      </c>
      <c r="AV721" s="13" t="s">
        <v>93</v>
      </c>
      <c r="AW721" s="13" t="s">
        <v>38</v>
      </c>
      <c r="AX721" s="13" t="s">
        <v>83</v>
      </c>
      <c r="AY721" s="60" t="s">
        <v>216</v>
      </c>
    </row>
    <row r="722" spans="1:51" s="13" customFormat="1" ht="12">
      <c r="A722" s="140"/>
      <c r="B722" s="141"/>
      <c r="C722" s="140"/>
      <c r="D722" s="137" t="s">
        <v>225</v>
      </c>
      <c r="E722" s="142" t="s">
        <v>1</v>
      </c>
      <c r="F722" s="143" t="s">
        <v>3186</v>
      </c>
      <c r="G722" s="140"/>
      <c r="H722" s="144">
        <v>1</v>
      </c>
      <c r="I722" s="61"/>
      <c r="J722" s="140"/>
      <c r="K722" s="140"/>
      <c r="L722" s="194"/>
      <c r="M722" s="274"/>
      <c r="N722" s="274"/>
      <c r="O722" s="274"/>
      <c r="P722" s="274"/>
      <c r="Q722" s="274"/>
      <c r="R722" s="274"/>
      <c r="S722" s="274"/>
      <c r="T722" s="274"/>
      <c r="U722" s="274"/>
      <c r="V722" s="274"/>
      <c r="W722" s="275"/>
      <c r="AT722" s="60" t="s">
        <v>225</v>
      </c>
      <c r="AU722" s="60" t="s">
        <v>93</v>
      </c>
      <c r="AV722" s="13" t="s">
        <v>93</v>
      </c>
      <c r="AW722" s="13" t="s">
        <v>38</v>
      </c>
      <c r="AX722" s="13" t="s">
        <v>83</v>
      </c>
      <c r="AY722" s="60" t="s">
        <v>216</v>
      </c>
    </row>
    <row r="723" spans="1:51" s="13" customFormat="1" ht="12">
      <c r="A723" s="140"/>
      <c r="B723" s="141"/>
      <c r="C723" s="140"/>
      <c r="D723" s="137" t="s">
        <v>225</v>
      </c>
      <c r="E723" s="142" t="s">
        <v>1</v>
      </c>
      <c r="F723" s="143" t="s">
        <v>2975</v>
      </c>
      <c r="G723" s="140"/>
      <c r="H723" s="144">
        <v>1</v>
      </c>
      <c r="I723" s="61"/>
      <c r="J723" s="140"/>
      <c r="K723" s="140"/>
      <c r="L723" s="19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5"/>
      <c r="AT723" s="60" t="s">
        <v>225</v>
      </c>
      <c r="AU723" s="60" t="s">
        <v>93</v>
      </c>
      <c r="AV723" s="13" t="s">
        <v>93</v>
      </c>
      <c r="AW723" s="13" t="s">
        <v>38</v>
      </c>
      <c r="AX723" s="13" t="s">
        <v>83</v>
      </c>
      <c r="AY723" s="60" t="s">
        <v>216</v>
      </c>
    </row>
    <row r="724" spans="1:51" s="14" customFormat="1" ht="12">
      <c r="A724" s="145"/>
      <c r="B724" s="146"/>
      <c r="C724" s="145"/>
      <c r="D724" s="137" t="s">
        <v>225</v>
      </c>
      <c r="E724" s="147" t="s">
        <v>1</v>
      </c>
      <c r="F724" s="148" t="s">
        <v>229</v>
      </c>
      <c r="G724" s="145"/>
      <c r="H724" s="149">
        <v>15</v>
      </c>
      <c r="I724" s="63"/>
      <c r="J724" s="145"/>
      <c r="K724" s="145"/>
      <c r="L724" s="200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7"/>
      <c r="AT724" s="62" t="s">
        <v>225</v>
      </c>
      <c r="AU724" s="62" t="s">
        <v>93</v>
      </c>
      <c r="AV724" s="14" t="s">
        <v>223</v>
      </c>
      <c r="AW724" s="14" t="s">
        <v>38</v>
      </c>
      <c r="AX724" s="14" t="s">
        <v>91</v>
      </c>
      <c r="AY724" s="62" t="s">
        <v>216</v>
      </c>
    </row>
    <row r="725" spans="1:65" s="2" customFormat="1" ht="16.5" customHeight="1">
      <c r="A725" s="83"/>
      <c r="B725" s="84"/>
      <c r="C725" s="130" t="s">
        <v>544</v>
      </c>
      <c r="D725" s="130" t="s">
        <v>218</v>
      </c>
      <c r="E725" s="131" t="s">
        <v>3313</v>
      </c>
      <c r="F725" s="132" t="s">
        <v>3314</v>
      </c>
      <c r="G725" s="133" t="s">
        <v>3198</v>
      </c>
      <c r="H725" s="134">
        <v>24</v>
      </c>
      <c r="I725" s="57"/>
      <c r="J725" s="187">
        <f>ROUND(I725*H725,2)</f>
        <v>0</v>
      </c>
      <c r="K725" s="132" t="s">
        <v>222</v>
      </c>
      <c r="L725" s="188">
        <f>J725</f>
        <v>0</v>
      </c>
      <c r="M725" s="272" t="s">
        <v>1</v>
      </c>
      <c r="N725" s="272" t="s">
        <v>48</v>
      </c>
      <c r="O725" s="272"/>
      <c r="P725" s="272">
        <f>O725*H725</f>
        <v>0</v>
      </c>
      <c r="Q725" s="272">
        <v>0</v>
      </c>
      <c r="R725" s="272">
        <f>Q725*H725</f>
        <v>0</v>
      </c>
      <c r="S725" s="272">
        <v>0.00086</v>
      </c>
      <c r="T725" s="272">
        <f>S725*H725</f>
        <v>0.02064</v>
      </c>
      <c r="U725" s="272"/>
      <c r="V725" s="272"/>
      <c r="W725" s="273"/>
      <c r="X725" s="26"/>
      <c r="Y725" s="26"/>
      <c r="Z725" s="26"/>
      <c r="AA725" s="26"/>
      <c r="AB725" s="26"/>
      <c r="AC725" s="26"/>
      <c r="AD725" s="26"/>
      <c r="AE725" s="26"/>
      <c r="AR725" s="58" t="s">
        <v>312</v>
      </c>
      <c r="AT725" s="58" t="s">
        <v>218</v>
      </c>
      <c r="AU725" s="58" t="s">
        <v>93</v>
      </c>
      <c r="AY725" s="18" t="s">
        <v>216</v>
      </c>
      <c r="BE725" s="59">
        <f>IF(N725="základní",J725,0)</f>
        <v>0</v>
      </c>
      <c r="BF725" s="59">
        <f>IF(N725="snížená",J725,0)</f>
        <v>0</v>
      </c>
      <c r="BG725" s="59">
        <f>IF(N725="zákl. přenesená",J725,0)</f>
        <v>0</v>
      </c>
      <c r="BH725" s="59">
        <f>IF(N725="sníž. přenesená",J725,0)</f>
        <v>0</v>
      </c>
      <c r="BI725" s="59">
        <f>IF(N725="nulová",J725,0)</f>
        <v>0</v>
      </c>
      <c r="BJ725" s="18" t="s">
        <v>91</v>
      </c>
      <c r="BK725" s="59">
        <f>ROUND(I725*H725,2)</f>
        <v>0</v>
      </c>
      <c r="BL725" s="18" t="s">
        <v>312</v>
      </c>
      <c r="BM725" s="58" t="s">
        <v>3315</v>
      </c>
    </row>
    <row r="726" spans="1:51" s="13" customFormat="1" ht="12">
      <c r="A726" s="140"/>
      <c r="B726" s="141"/>
      <c r="C726" s="140"/>
      <c r="D726" s="137" t="s">
        <v>225</v>
      </c>
      <c r="E726" s="142" t="s">
        <v>1</v>
      </c>
      <c r="F726" s="143" t="s">
        <v>2958</v>
      </c>
      <c r="G726" s="140"/>
      <c r="H726" s="144">
        <v>1</v>
      </c>
      <c r="I726" s="61"/>
      <c r="J726" s="140"/>
      <c r="K726" s="140"/>
      <c r="L726" s="194"/>
      <c r="M726" s="274"/>
      <c r="N726" s="274"/>
      <c r="O726" s="274"/>
      <c r="P726" s="274"/>
      <c r="Q726" s="274"/>
      <c r="R726" s="274"/>
      <c r="S726" s="274"/>
      <c r="T726" s="274"/>
      <c r="U726" s="274"/>
      <c r="V726" s="274"/>
      <c r="W726" s="275"/>
      <c r="AT726" s="60" t="s">
        <v>225</v>
      </c>
      <c r="AU726" s="60" t="s">
        <v>93</v>
      </c>
      <c r="AV726" s="13" t="s">
        <v>93</v>
      </c>
      <c r="AW726" s="13" t="s">
        <v>38</v>
      </c>
      <c r="AX726" s="13" t="s">
        <v>83</v>
      </c>
      <c r="AY726" s="60" t="s">
        <v>216</v>
      </c>
    </row>
    <row r="727" spans="1:51" s="13" customFormat="1" ht="12">
      <c r="A727" s="140"/>
      <c r="B727" s="141"/>
      <c r="C727" s="140"/>
      <c r="D727" s="137" t="s">
        <v>225</v>
      </c>
      <c r="E727" s="142" t="s">
        <v>1</v>
      </c>
      <c r="F727" s="143" t="s">
        <v>3260</v>
      </c>
      <c r="G727" s="140"/>
      <c r="H727" s="144">
        <v>2</v>
      </c>
      <c r="I727" s="61"/>
      <c r="J727" s="140"/>
      <c r="K727" s="140"/>
      <c r="L727" s="19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5"/>
      <c r="AT727" s="60" t="s">
        <v>225</v>
      </c>
      <c r="AU727" s="60" t="s">
        <v>93</v>
      </c>
      <c r="AV727" s="13" t="s">
        <v>93</v>
      </c>
      <c r="AW727" s="13" t="s">
        <v>38</v>
      </c>
      <c r="AX727" s="13" t="s">
        <v>83</v>
      </c>
      <c r="AY727" s="60" t="s">
        <v>216</v>
      </c>
    </row>
    <row r="728" spans="1:51" s="13" customFormat="1" ht="12">
      <c r="A728" s="140"/>
      <c r="B728" s="141"/>
      <c r="C728" s="140"/>
      <c r="D728" s="137" t="s">
        <v>225</v>
      </c>
      <c r="E728" s="142" t="s">
        <v>1</v>
      </c>
      <c r="F728" s="143" t="s">
        <v>2979</v>
      </c>
      <c r="G728" s="140"/>
      <c r="H728" s="144">
        <v>2</v>
      </c>
      <c r="I728" s="61"/>
      <c r="J728" s="140"/>
      <c r="K728" s="140"/>
      <c r="L728" s="19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5"/>
      <c r="AT728" s="60" t="s">
        <v>225</v>
      </c>
      <c r="AU728" s="60" t="s">
        <v>93</v>
      </c>
      <c r="AV728" s="13" t="s">
        <v>93</v>
      </c>
      <c r="AW728" s="13" t="s">
        <v>38</v>
      </c>
      <c r="AX728" s="13" t="s">
        <v>83</v>
      </c>
      <c r="AY728" s="60" t="s">
        <v>216</v>
      </c>
    </row>
    <row r="729" spans="1:51" s="13" customFormat="1" ht="12">
      <c r="A729" s="140"/>
      <c r="B729" s="141"/>
      <c r="C729" s="140"/>
      <c r="D729" s="137" t="s">
        <v>225</v>
      </c>
      <c r="E729" s="142" t="s">
        <v>1</v>
      </c>
      <c r="F729" s="143" t="s">
        <v>2961</v>
      </c>
      <c r="G729" s="140"/>
      <c r="H729" s="144">
        <v>1</v>
      </c>
      <c r="I729" s="61"/>
      <c r="J729" s="140"/>
      <c r="K729" s="140"/>
      <c r="L729" s="194"/>
      <c r="M729" s="274"/>
      <c r="N729" s="274"/>
      <c r="O729" s="274"/>
      <c r="P729" s="274"/>
      <c r="Q729" s="274"/>
      <c r="R729" s="274"/>
      <c r="S729" s="274"/>
      <c r="T729" s="274"/>
      <c r="U729" s="274"/>
      <c r="V729" s="274"/>
      <c r="W729" s="275"/>
      <c r="AT729" s="60" t="s">
        <v>225</v>
      </c>
      <c r="AU729" s="60" t="s">
        <v>93</v>
      </c>
      <c r="AV729" s="13" t="s">
        <v>93</v>
      </c>
      <c r="AW729" s="13" t="s">
        <v>38</v>
      </c>
      <c r="AX729" s="13" t="s">
        <v>83</v>
      </c>
      <c r="AY729" s="60" t="s">
        <v>216</v>
      </c>
    </row>
    <row r="730" spans="1:51" s="13" customFormat="1" ht="12">
      <c r="A730" s="140"/>
      <c r="B730" s="141"/>
      <c r="C730" s="140"/>
      <c r="D730" s="137" t="s">
        <v>225</v>
      </c>
      <c r="E730" s="142" t="s">
        <v>1</v>
      </c>
      <c r="F730" s="143" t="s">
        <v>2961</v>
      </c>
      <c r="G730" s="140"/>
      <c r="H730" s="144">
        <v>1</v>
      </c>
      <c r="I730" s="61"/>
      <c r="J730" s="140"/>
      <c r="K730" s="140"/>
      <c r="L730" s="194"/>
      <c r="M730" s="274"/>
      <c r="N730" s="274"/>
      <c r="O730" s="274"/>
      <c r="P730" s="274"/>
      <c r="Q730" s="274"/>
      <c r="R730" s="274"/>
      <c r="S730" s="274"/>
      <c r="T730" s="274"/>
      <c r="U730" s="274"/>
      <c r="V730" s="274"/>
      <c r="W730" s="275"/>
      <c r="AT730" s="60" t="s">
        <v>225</v>
      </c>
      <c r="AU730" s="60" t="s">
        <v>93</v>
      </c>
      <c r="AV730" s="13" t="s">
        <v>93</v>
      </c>
      <c r="AW730" s="13" t="s">
        <v>38</v>
      </c>
      <c r="AX730" s="13" t="s">
        <v>83</v>
      </c>
      <c r="AY730" s="60" t="s">
        <v>216</v>
      </c>
    </row>
    <row r="731" spans="1:51" s="13" customFormat="1" ht="12">
      <c r="A731" s="140"/>
      <c r="B731" s="141"/>
      <c r="C731" s="140"/>
      <c r="D731" s="137" t="s">
        <v>225</v>
      </c>
      <c r="E731" s="142" t="s">
        <v>1</v>
      </c>
      <c r="F731" s="143" t="s">
        <v>2962</v>
      </c>
      <c r="G731" s="140"/>
      <c r="H731" s="144">
        <v>1</v>
      </c>
      <c r="I731" s="61"/>
      <c r="J731" s="140"/>
      <c r="K731" s="140"/>
      <c r="L731" s="19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5"/>
      <c r="AT731" s="60" t="s">
        <v>225</v>
      </c>
      <c r="AU731" s="60" t="s">
        <v>93</v>
      </c>
      <c r="AV731" s="13" t="s">
        <v>93</v>
      </c>
      <c r="AW731" s="13" t="s">
        <v>38</v>
      </c>
      <c r="AX731" s="13" t="s">
        <v>83</v>
      </c>
      <c r="AY731" s="60" t="s">
        <v>216</v>
      </c>
    </row>
    <row r="732" spans="1:51" s="13" customFormat="1" ht="12">
      <c r="A732" s="140"/>
      <c r="B732" s="141"/>
      <c r="C732" s="140"/>
      <c r="D732" s="137" t="s">
        <v>225</v>
      </c>
      <c r="E732" s="142" t="s">
        <v>1</v>
      </c>
      <c r="F732" s="143" t="s">
        <v>2963</v>
      </c>
      <c r="G732" s="140"/>
      <c r="H732" s="144">
        <v>1</v>
      </c>
      <c r="I732" s="61"/>
      <c r="J732" s="140"/>
      <c r="K732" s="140"/>
      <c r="L732" s="19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5"/>
      <c r="AT732" s="60" t="s">
        <v>225</v>
      </c>
      <c r="AU732" s="60" t="s">
        <v>93</v>
      </c>
      <c r="AV732" s="13" t="s">
        <v>93</v>
      </c>
      <c r="AW732" s="13" t="s">
        <v>38</v>
      </c>
      <c r="AX732" s="13" t="s">
        <v>83</v>
      </c>
      <c r="AY732" s="60" t="s">
        <v>216</v>
      </c>
    </row>
    <row r="733" spans="1:51" s="13" customFormat="1" ht="12">
      <c r="A733" s="140"/>
      <c r="B733" s="141"/>
      <c r="C733" s="140"/>
      <c r="D733" s="137" t="s">
        <v>225</v>
      </c>
      <c r="E733" s="142" t="s">
        <v>1</v>
      </c>
      <c r="F733" s="143" t="s">
        <v>2964</v>
      </c>
      <c r="G733" s="140"/>
      <c r="H733" s="144">
        <v>1</v>
      </c>
      <c r="I733" s="61"/>
      <c r="J733" s="140"/>
      <c r="K733" s="140"/>
      <c r="L733" s="194"/>
      <c r="M733" s="274"/>
      <c r="N733" s="274"/>
      <c r="O733" s="274"/>
      <c r="P733" s="274"/>
      <c r="Q733" s="274"/>
      <c r="R733" s="274"/>
      <c r="S733" s="274"/>
      <c r="T733" s="274"/>
      <c r="U733" s="274"/>
      <c r="V733" s="274"/>
      <c r="W733" s="275"/>
      <c r="AT733" s="60" t="s">
        <v>225</v>
      </c>
      <c r="AU733" s="60" t="s">
        <v>93</v>
      </c>
      <c r="AV733" s="13" t="s">
        <v>93</v>
      </c>
      <c r="AW733" s="13" t="s">
        <v>38</v>
      </c>
      <c r="AX733" s="13" t="s">
        <v>83</v>
      </c>
      <c r="AY733" s="60" t="s">
        <v>216</v>
      </c>
    </row>
    <row r="734" spans="1:51" s="13" customFormat="1" ht="12">
      <c r="A734" s="140"/>
      <c r="B734" s="141"/>
      <c r="C734" s="140"/>
      <c r="D734" s="137" t="s">
        <v>225</v>
      </c>
      <c r="E734" s="142" t="s">
        <v>1</v>
      </c>
      <c r="F734" s="143" t="s">
        <v>2965</v>
      </c>
      <c r="G734" s="140"/>
      <c r="H734" s="144">
        <v>1</v>
      </c>
      <c r="I734" s="61"/>
      <c r="J734" s="140"/>
      <c r="K734" s="140"/>
      <c r="L734" s="194"/>
      <c r="M734" s="274"/>
      <c r="N734" s="274"/>
      <c r="O734" s="274"/>
      <c r="P734" s="274"/>
      <c r="Q734" s="274"/>
      <c r="R734" s="274"/>
      <c r="S734" s="274"/>
      <c r="T734" s="274"/>
      <c r="U734" s="274"/>
      <c r="V734" s="274"/>
      <c r="W734" s="275"/>
      <c r="AT734" s="60" t="s">
        <v>225</v>
      </c>
      <c r="AU734" s="60" t="s">
        <v>93</v>
      </c>
      <c r="AV734" s="13" t="s">
        <v>93</v>
      </c>
      <c r="AW734" s="13" t="s">
        <v>38</v>
      </c>
      <c r="AX734" s="13" t="s">
        <v>83</v>
      </c>
      <c r="AY734" s="60" t="s">
        <v>216</v>
      </c>
    </row>
    <row r="735" spans="1:51" s="13" customFormat="1" ht="12">
      <c r="A735" s="140"/>
      <c r="B735" s="141"/>
      <c r="C735" s="140"/>
      <c r="D735" s="137" t="s">
        <v>225</v>
      </c>
      <c r="E735" s="142" t="s">
        <v>1</v>
      </c>
      <c r="F735" s="143" t="s">
        <v>2966</v>
      </c>
      <c r="G735" s="140"/>
      <c r="H735" s="144">
        <v>1</v>
      </c>
      <c r="I735" s="61"/>
      <c r="J735" s="140"/>
      <c r="K735" s="140"/>
      <c r="L735" s="194"/>
      <c r="M735" s="274"/>
      <c r="N735" s="274"/>
      <c r="O735" s="274"/>
      <c r="P735" s="274"/>
      <c r="Q735" s="274"/>
      <c r="R735" s="274"/>
      <c r="S735" s="274"/>
      <c r="T735" s="274"/>
      <c r="U735" s="274"/>
      <c r="V735" s="274"/>
      <c r="W735" s="275"/>
      <c r="AT735" s="60" t="s">
        <v>225</v>
      </c>
      <c r="AU735" s="60" t="s">
        <v>93</v>
      </c>
      <c r="AV735" s="13" t="s">
        <v>93</v>
      </c>
      <c r="AW735" s="13" t="s">
        <v>38</v>
      </c>
      <c r="AX735" s="13" t="s">
        <v>83</v>
      </c>
      <c r="AY735" s="60" t="s">
        <v>216</v>
      </c>
    </row>
    <row r="736" spans="1:51" s="13" customFormat="1" ht="12">
      <c r="A736" s="140"/>
      <c r="B736" s="141"/>
      <c r="C736" s="140"/>
      <c r="D736" s="137" t="s">
        <v>225</v>
      </c>
      <c r="E736" s="142" t="s">
        <v>1</v>
      </c>
      <c r="F736" s="143" t="s">
        <v>2967</v>
      </c>
      <c r="G736" s="140"/>
      <c r="H736" s="144">
        <v>1</v>
      </c>
      <c r="I736" s="61"/>
      <c r="J736" s="140"/>
      <c r="K736" s="140"/>
      <c r="L736" s="194"/>
      <c r="M736" s="274"/>
      <c r="N736" s="274"/>
      <c r="O736" s="274"/>
      <c r="P736" s="274"/>
      <c r="Q736" s="274"/>
      <c r="R736" s="274"/>
      <c r="S736" s="274"/>
      <c r="T736" s="274"/>
      <c r="U736" s="274"/>
      <c r="V736" s="274"/>
      <c r="W736" s="275"/>
      <c r="AT736" s="60" t="s">
        <v>225</v>
      </c>
      <c r="AU736" s="60" t="s">
        <v>93</v>
      </c>
      <c r="AV736" s="13" t="s">
        <v>93</v>
      </c>
      <c r="AW736" s="13" t="s">
        <v>38</v>
      </c>
      <c r="AX736" s="13" t="s">
        <v>83</v>
      </c>
      <c r="AY736" s="60" t="s">
        <v>216</v>
      </c>
    </row>
    <row r="737" spans="1:51" s="13" customFormat="1" ht="12">
      <c r="A737" s="140"/>
      <c r="B737" s="141"/>
      <c r="C737" s="140"/>
      <c r="D737" s="137" t="s">
        <v>225</v>
      </c>
      <c r="E737" s="142" t="s">
        <v>1</v>
      </c>
      <c r="F737" s="143" t="s">
        <v>2968</v>
      </c>
      <c r="G737" s="140"/>
      <c r="H737" s="144">
        <v>1</v>
      </c>
      <c r="I737" s="61"/>
      <c r="J737" s="140"/>
      <c r="K737" s="140"/>
      <c r="L737" s="194"/>
      <c r="M737" s="274"/>
      <c r="N737" s="274"/>
      <c r="O737" s="274"/>
      <c r="P737" s="274"/>
      <c r="Q737" s="274"/>
      <c r="R737" s="274"/>
      <c r="S737" s="274"/>
      <c r="T737" s="274"/>
      <c r="U737" s="274"/>
      <c r="V737" s="274"/>
      <c r="W737" s="275"/>
      <c r="AT737" s="60" t="s">
        <v>225</v>
      </c>
      <c r="AU737" s="60" t="s">
        <v>93</v>
      </c>
      <c r="AV737" s="13" t="s">
        <v>93</v>
      </c>
      <c r="AW737" s="13" t="s">
        <v>38</v>
      </c>
      <c r="AX737" s="13" t="s">
        <v>83</v>
      </c>
      <c r="AY737" s="60" t="s">
        <v>216</v>
      </c>
    </row>
    <row r="738" spans="1:51" s="13" customFormat="1" ht="12">
      <c r="A738" s="140"/>
      <c r="B738" s="141"/>
      <c r="C738" s="140"/>
      <c r="D738" s="137" t="s">
        <v>225</v>
      </c>
      <c r="E738" s="142" t="s">
        <v>1</v>
      </c>
      <c r="F738" s="143" t="s">
        <v>2969</v>
      </c>
      <c r="G738" s="140"/>
      <c r="H738" s="144">
        <v>1</v>
      </c>
      <c r="I738" s="61"/>
      <c r="J738" s="140"/>
      <c r="K738" s="140"/>
      <c r="L738" s="194"/>
      <c r="M738" s="274"/>
      <c r="N738" s="274"/>
      <c r="O738" s="274"/>
      <c r="P738" s="274"/>
      <c r="Q738" s="274"/>
      <c r="R738" s="274"/>
      <c r="S738" s="274"/>
      <c r="T738" s="274"/>
      <c r="U738" s="274"/>
      <c r="V738" s="274"/>
      <c r="W738" s="275"/>
      <c r="AT738" s="60" t="s">
        <v>225</v>
      </c>
      <c r="AU738" s="60" t="s">
        <v>93</v>
      </c>
      <c r="AV738" s="13" t="s">
        <v>93</v>
      </c>
      <c r="AW738" s="13" t="s">
        <v>38</v>
      </c>
      <c r="AX738" s="13" t="s">
        <v>83</v>
      </c>
      <c r="AY738" s="60" t="s">
        <v>216</v>
      </c>
    </row>
    <row r="739" spans="1:51" s="13" customFormat="1" ht="12">
      <c r="A739" s="140"/>
      <c r="B739" s="141"/>
      <c r="C739" s="140"/>
      <c r="D739" s="137" t="s">
        <v>225</v>
      </c>
      <c r="E739" s="142" t="s">
        <v>1</v>
      </c>
      <c r="F739" s="143" t="s">
        <v>2970</v>
      </c>
      <c r="G739" s="140"/>
      <c r="H739" s="144">
        <v>1</v>
      </c>
      <c r="I739" s="61"/>
      <c r="J739" s="140"/>
      <c r="K739" s="140"/>
      <c r="L739" s="194"/>
      <c r="M739" s="274"/>
      <c r="N739" s="274"/>
      <c r="O739" s="274"/>
      <c r="P739" s="274"/>
      <c r="Q739" s="274"/>
      <c r="R739" s="274"/>
      <c r="S739" s="274"/>
      <c r="T739" s="274"/>
      <c r="U739" s="274"/>
      <c r="V739" s="274"/>
      <c r="W739" s="275"/>
      <c r="AT739" s="60" t="s">
        <v>225</v>
      </c>
      <c r="AU739" s="60" t="s">
        <v>93</v>
      </c>
      <c r="AV739" s="13" t="s">
        <v>93</v>
      </c>
      <c r="AW739" s="13" t="s">
        <v>38</v>
      </c>
      <c r="AX739" s="13" t="s">
        <v>83</v>
      </c>
      <c r="AY739" s="60" t="s">
        <v>216</v>
      </c>
    </row>
    <row r="740" spans="1:51" s="13" customFormat="1" ht="12">
      <c r="A740" s="140"/>
      <c r="B740" s="141"/>
      <c r="C740" s="140"/>
      <c r="D740" s="137" t="s">
        <v>225</v>
      </c>
      <c r="E740" s="142" t="s">
        <v>1</v>
      </c>
      <c r="F740" s="143" t="s">
        <v>2971</v>
      </c>
      <c r="G740" s="140"/>
      <c r="H740" s="144">
        <v>1</v>
      </c>
      <c r="I740" s="61"/>
      <c r="J740" s="140"/>
      <c r="K740" s="140"/>
      <c r="L740" s="194"/>
      <c r="M740" s="274"/>
      <c r="N740" s="274"/>
      <c r="O740" s="274"/>
      <c r="P740" s="274"/>
      <c r="Q740" s="274"/>
      <c r="R740" s="274"/>
      <c r="S740" s="274"/>
      <c r="T740" s="274"/>
      <c r="U740" s="274"/>
      <c r="V740" s="274"/>
      <c r="W740" s="275"/>
      <c r="AT740" s="60" t="s">
        <v>225</v>
      </c>
      <c r="AU740" s="60" t="s">
        <v>93</v>
      </c>
      <c r="AV740" s="13" t="s">
        <v>93</v>
      </c>
      <c r="AW740" s="13" t="s">
        <v>38</v>
      </c>
      <c r="AX740" s="13" t="s">
        <v>83</v>
      </c>
      <c r="AY740" s="60" t="s">
        <v>216</v>
      </c>
    </row>
    <row r="741" spans="1:51" s="13" customFormat="1" ht="12">
      <c r="A741" s="140"/>
      <c r="B741" s="141"/>
      <c r="C741" s="140"/>
      <c r="D741" s="137" t="s">
        <v>225</v>
      </c>
      <c r="E741" s="142" t="s">
        <v>1</v>
      </c>
      <c r="F741" s="143" t="s">
        <v>2972</v>
      </c>
      <c r="G741" s="140"/>
      <c r="H741" s="144">
        <v>1</v>
      </c>
      <c r="I741" s="61"/>
      <c r="J741" s="140"/>
      <c r="K741" s="140"/>
      <c r="L741" s="194"/>
      <c r="M741" s="274"/>
      <c r="N741" s="274"/>
      <c r="O741" s="274"/>
      <c r="P741" s="274"/>
      <c r="Q741" s="274"/>
      <c r="R741" s="274"/>
      <c r="S741" s="274"/>
      <c r="T741" s="274"/>
      <c r="U741" s="274"/>
      <c r="V741" s="274"/>
      <c r="W741" s="275"/>
      <c r="AT741" s="60" t="s">
        <v>225</v>
      </c>
      <c r="AU741" s="60" t="s">
        <v>93</v>
      </c>
      <c r="AV741" s="13" t="s">
        <v>93</v>
      </c>
      <c r="AW741" s="13" t="s">
        <v>38</v>
      </c>
      <c r="AX741" s="13" t="s">
        <v>83</v>
      </c>
      <c r="AY741" s="60" t="s">
        <v>216</v>
      </c>
    </row>
    <row r="742" spans="1:51" s="13" customFormat="1" ht="12">
      <c r="A742" s="140"/>
      <c r="B742" s="141"/>
      <c r="C742" s="140"/>
      <c r="D742" s="137" t="s">
        <v>225</v>
      </c>
      <c r="E742" s="142" t="s">
        <v>1</v>
      </c>
      <c r="F742" s="143" t="s">
        <v>2951</v>
      </c>
      <c r="G742" s="140"/>
      <c r="H742" s="144">
        <v>1</v>
      </c>
      <c r="I742" s="61"/>
      <c r="J742" s="140"/>
      <c r="K742" s="140"/>
      <c r="L742" s="194"/>
      <c r="M742" s="274"/>
      <c r="N742" s="274"/>
      <c r="O742" s="274"/>
      <c r="P742" s="274"/>
      <c r="Q742" s="274"/>
      <c r="R742" s="274"/>
      <c r="S742" s="274"/>
      <c r="T742" s="274"/>
      <c r="U742" s="274"/>
      <c r="V742" s="274"/>
      <c r="W742" s="275"/>
      <c r="AT742" s="60" t="s">
        <v>225</v>
      </c>
      <c r="AU742" s="60" t="s">
        <v>93</v>
      </c>
      <c r="AV742" s="13" t="s">
        <v>93</v>
      </c>
      <c r="AW742" s="13" t="s">
        <v>38</v>
      </c>
      <c r="AX742" s="13" t="s">
        <v>83</v>
      </c>
      <c r="AY742" s="60" t="s">
        <v>216</v>
      </c>
    </row>
    <row r="743" spans="1:51" s="13" customFormat="1" ht="12">
      <c r="A743" s="140"/>
      <c r="B743" s="141"/>
      <c r="C743" s="140"/>
      <c r="D743" s="137" t="s">
        <v>225</v>
      </c>
      <c r="E743" s="142" t="s">
        <v>1</v>
      </c>
      <c r="F743" s="143" t="s">
        <v>2973</v>
      </c>
      <c r="G743" s="140"/>
      <c r="H743" s="144">
        <v>1</v>
      </c>
      <c r="I743" s="61"/>
      <c r="J743" s="140"/>
      <c r="K743" s="140"/>
      <c r="L743" s="194"/>
      <c r="M743" s="274"/>
      <c r="N743" s="274"/>
      <c r="O743" s="274"/>
      <c r="P743" s="274"/>
      <c r="Q743" s="274"/>
      <c r="R743" s="274"/>
      <c r="S743" s="274"/>
      <c r="T743" s="274"/>
      <c r="U743" s="274"/>
      <c r="V743" s="274"/>
      <c r="W743" s="275"/>
      <c r="AT743" s="60" t="s">
        <v>225</v>
      </c>
      <c r="AU743" s="60" t="s">
        <v>93</v>
      </c>
      <c r="AV743" s="13" t="s">
        <v>93</v>
      </c>
      <c r="AW743" s="13" t="s">
        <v>38</v>
      </c>
      <c r="AX743" s="13" t="s">
        <v>83</v>
      </c>
      <c r="AY743" s="60" t="s">
        <v>216</v>
      </c>
    </row>
    <row r="744" spans="1:51" s="13" customFormat="1" ht="12">
      <c r="A744" s="140"/>
      <c r="B744" s="141"/>
      <c r="C744" s="140"/>
      <c r="D744" s="137" t="s">
        <v>225</v>
      </c>
      <c r="E744" s="142" t="s">
        <v>1</v>
      </c>
      <c r="F744" s="143" t="s">
        <v>3004</v>
      </c>
      <c r="G744" s="140"/>
      <c r="H744" s="144">
        <v>1</v>
      </c>
      <c r="I744" s="61"/>
      <c r="J744" s="140"/>
      <c r="K744" s="140"/>
      <c r="L744" s="194"/>
      <c r="M744" s="274"/>
      <c r="N744" s="274"/>
      <c r="O744" s="274"/>
      <c r="P744" s="274"/>
      <c r="Q744" s="274"/>
      <c r="R744" s="274"/>
      <c r="S744" s="274"/>
      <c r="T744" s="274"/>
      <c r="U744" s="274"/>
      <c r="V744" s="274"/>
      <c r="W744" s="275"/>
      <c r="AT744" s="60" t="s">
        <v>225</v>
      </c>
      <c r="AU744" s="60" t="s">
        <v>93</v>
      </c>
      <c r="AV744" s="13" t="s">
        <v>93</v>
      </c>
      <c r="AW744" s="13" t="s">
        <v>38</v>
      </c>
      <c r="AX744" s="13" t="s">
        <v>83</v>
      </c>
      <c r="AY744" s="60" t="s">
        <v>216</v>
      </c>
    </row>
    <row r="745" spans="1:51" s="13" customFormat="1" ht="12">
      <c r="A745" s="140"/>
      <c r="B745" s="141"/>
      <c r="C745" s="140"/>
      <c r="D745" s="137" t="s">
        <v>225</v>
      </c>
      <c r="E745" s="142" t="s">
        <v>1</v>
      </c>
      <c r="F745" s="143" t="s">
        <v>2974</v>
      </c>
      <c r="G745" s="140"/>
      <c r="H745" s="144">
        <v>2</v>
      </c>
      <c r="I745" s="61"/>
      <c r="J745" s="140"/>
      <c r="K745" s="140"/>
      <c r="L745" s="194"/>
      <c r="M745" s="274"/>
      <c r="N745" s="274"/>
      <c r="O745" s="274"/>
      <c r="P745" s="274"/>
      <c r="Q745" s="274"/>
      <c r="R745" s="274"/>
      <c r="S745" s="274"/>
      <c r="T745" s="274"/>
      <c r="U745" s="274"/>
      <c r="V745" s="274"/>
      <c r="W745" s="275"/>
      <c r="AT745" s="60" t="s">
        <v>225</v>
      </c>
      <c r="AU745" s="60" t="s">
        <v>93</v>
      </c>
      <c r="AV745" s="13" t="s">
        <v>93</v>
      </c>
      <c r="AW745" s="13" t="s">
        <v>38</v>
      </c>
      <c r="AX745" s="13" t="s">
        <v>83</v>
      </c>
      <c r="AY745" s="60" t="s">
        <v>216</v>
      </c>
    </row>
    <row r="746" spans="1:51" s="13" customFormat="1" ht="12">
      <c r="A746" s="140"/>
      <c r="B746" s="141"/>
      <c r="C746" s="140"/>
      <c r="D746" s="137" t="s">
        <v>225</v>
      </c>
      <c r="E746" s="142" t="s">
        <v>1</v>
      </c>
      <c r="F746" s="143" t="s">
        <v>2975</v>
      </c>
      <c r="G746" s="140"/>
      <c r="H746" s="144">
        <v>1</v>
      </c>
      <c r="I746" s="61"/>
      <c r="J746" s="140"/>
      <c r="K746" s="140"/>
      <c r="L746" s="194"/>
      <c r="M746" s="274"/>
      <c r="N746" s="274"/>
      <c r="O746" s="274"/>
      <c r="P746" s="274"/>
      <c r="Q746" s="274"/>
      <c r="R746" s="274"/>
      <c r="S746" s="274"/>
      <c r="T746" s="274"/>
      <c r="U746" s="274"/>
      <c r="V746" s="274"/>
      <c r="W746" s="275"/>
      <c r="AT746" s="60" t="s">
        <v>225</v>
      </c>
      <c r="AU746" s="60" t="s">
        <v>93</v>
      </c>
      <c r="AV746" s="13" t="s">
        <v>93</v>
      </c>
      <c r="AW746" s="13" t="s">
        <v>38</v>
      </c>
      <c r="AX746" s="13" t="s">
        <v>83</v>
      </c>
      <c r="AY746" s="60" t="s">
        <v>216</v>
      </c>
    </row>
    <row r="747" spans="1:51" s="14" customFormat="1" ht="12">
      <c r="A747" s="145"/>
      <c r="B747" s="146"/>
      <c r="C747" s="145"/>
      <c r="D747" s="137" t="s">
        <v>225</v>
      </c>
      <c r="E747" s="147" t="s">
        <v>1</v>
      </c>
      <c r="F747" s="148" t="s">
        <v>229</v>
      </c>
      <c r="G747" s="145"/>
      <c r="H747" s="149">
        <v>24</v>
      </c>
      <c r="I747" s="63"/>
      <c r="J747" s="145"/>
      <c r="K747" s="145"/>
      <c r="L747" s="200"/>
      <c r="M747" s="276"/>
      <c r="N747" s="276"/>
      <c r="O747" s="276"/>
      <c r="P747" s="276"/>
      <c r="Q747" s="276"/>
      <c r="R747" s="276"/>
      <c r="S747" s="276"/>
      <c r="T747" s="276"/>
      <c r="U747" s="276"/>
      <c r="V747" s="276"/>
      <c r="W747" s="277"/>
      <c r="AT747" s="62" t="s">
        <v>225</v>
      </c>
      <c r="AU747" s="62" t="s">
        <v>93</v>
      </c>
      <c r="AV747" s="14" t="s">
        <v>223</v>
      </c>
      <c r="AW747" s="14" t="s">
        <v>38</v>
      </c>
      <c r="AX747" s="14" t="s">
        <v>91</v>
      </c>
      <c r="AY747" s="62" t="s">
        <v>216</v>
      </c>
    </row>
    <row r="748" spans="1:65" s="2" customFormat="1" ht="16.5" customHeight="1">
      <c r="A748" s="83"/>
      <c r="B748" s="84"/>
      <c r="C748" s="130" t="s">
        <v>548</v>
      </c>
      <c r="D748" s="130" t="s">
        <v>218</v>
      </c>
      <c r="E748" s="131" t="s">
        <v>3316</v>
      </c>
      <c r="F748" s="132" t="s">
        <v>3317</v>
      </c>
      <c r="G748" s="133" t="s">
        <v>323</v>
      </c>
      <c r="H748" s="134">
        <v>5</v>
      </c>
      <c r="I748" s="57"/>
      <c r="J748" s="187">
        <f>ROUND(I748*H748,2)</f>
        <v>0</v>
      </c>
      <c r="K748" s="132" t="s">
        <v>222</v>
      </c>
      <c r="L748" s="188">
        <f>J748</f>
        <v>0</v>
      </c>
      <c r="M748" s="272" t="s">
        <v>1</v>
      </c>
      <c r="N748" s="272" t="s">
        <v>48</v>
      </c>
      <c r="O748" s="272"/>
      <c r="P748" s="272">
        <f>O748*H748</f>
        <v>0</v>
      </c>
      <c r="Q748" s="272">
        <v>0</v>
      </c>
      <c r="R748" s="272">
        <f>Q748*H748</f>
        <v>0</v>
      </c>
      <c r="S748" s="272">
        <v>0.00225</v>
      </c>
      <c r="T748" s="272">
        <f>S748*H748</f>
        <v>0.01125</v>
      </c>
      <c r="U748" s="272"/>
      <c r="V748" s="272"/>
      <c r="W748" s="273"/>
      <c r="X748" s="26"/>
      <c r="Y748" s="26"/>
      <c r="Z748" s="26"/>
      <c r="AA748" s="26"/>
      <c r="AB748" s="26"/>
      <c r="AC748" s="26"/>
      <c r="AD748" s="26"/>
      <c r="AE748" s="26"/>
      <c r="AR748" s="58" t="s">
        <v>312</v>
      </c>
      <c r="AT748" s="58" t="s">
        <v>218</v>
      </c>
      <c r="AU748" s="58" t="s">
        <v>93</v>
      </c>
      <c r="AY748" s="18" t="s">
        <v>216</v>
      </c>
      <c r="BE748" s="59">
        <f>IF(N748="základní",J748,0)</f>
        <v>0</v>
      </c>
      <c r="BF748" s="59">
        <f>IF(N748="snížená",J748,0)</f>
        <v>0</v>
      </c>
      <c r="BG748" s="59">
        <f>IF(N748="zákl. přenesená",J748,0)</f>
        <v>0</v>
      </c>
      <c r="BH748" s="59">
        <f>IF(N748="sníž. přenesená",J748,0)</f>
        <v>0</v>
      </c>
      <c r="BI748" s="59">
        <f>IF(N748="nulová",J748,0)</f>
        <v>0</v>
      </c>
      <c r="BJ748" s="18" t="s">
        <v>91</v>
      </c>
      <c r="BK748" s="59">
        <f>ROUND(I748*H748,2)</f>
        <v>0</v>
      </c>
      <c r="BL748" s="18" t="s">
        <v>312</v>
      </c>
      <c r="BM748" s="58" t="s">
        <v>3318</v>
      </c>
    </row>
    <row r="749" spans="1:51" s="13" customFormat="1" ht="12">
      <c r="A749" s="140"/>
      <c r="B749" s="141"/>
      <c r="C749" s="140"/>
      <c r="D749" s="137" t="s">
        <v>225</v>
      </c>
      <c r="E749" s="142" t="s">
        <v>1</v>
      </c>
      <c r="F749" s="143" t="s">
        <v>2979</v>
      </c>
      <c r="G749" s="140"/>
      <c r="H749" s="144">
        <v>2</v>
      </c>
      <c r="I749" s="61"/>
      <c r="J749" s="140"/>
      <c r="K749" s="140"/>
      <c r="L749" s="194"/>
      <c r="M749" s="274"/>
      <c r="N749" s="274"/>
      <c r="O749" s="274"/>
      <c r="P749" s="274"/>
      <c r="Q749" s="274"/>
      <c r="R749" s="274"/>
      <c r="S749" s="274"/>
      <c r="T749" s="274"/>
      <c r="U749" s="274"/>
      <c r="V749" s="274"/>
      <c r="W749" s="275"/>
      <c r="AT749" s="60" t="s">
        <v>225</v>
      </c>
      <c r="AU749" s="60" t="s">
        <v>93</v>
      </c>
      <c r="AV749" s="13" t="s">
        <v>93</v>
      </c>
      <c r="AW749" s="13" t="s">
        <v>38</v>
      </c>
      <c r="AX749" s="13" t="s">
        <v>83</v>
      </c>
      <c r="AY749" s="60" t="s">
        <v>216</v>
      </c>
    </row>
    <row r="750" spans="1:51" s="13" customFormat="1" ht="12">
      <c r="A750" s="140"/>
      <c r="B750" s="141"/>
      <c r="C750" s="140"/>
      <c r="D750" s="137" t="s">
        <v>225</v>
      </c>
      <c r="E750" s="142" t="s">
        <v>1</v>
      </c>
      <c r="F750" s="143" t="s">
        <v>3319</v>
      </c>
      <c r="G750" s="140"/>
      <c r="H750" s="144">
        <v>1</v>
      </c>
      <c r="I750" s="61"/>
      <c r="J750" s="140"/>
      <c r="K750" s="140"/>
      <c r="L750" s="194"/>
      <c r="M750" s="274"/>
      <c r="N750" s="274"/>
      <c r="O750" s="274"/>
      <c r="P750" s="274"/>
      <c r="Q750" s="274"/>
      <c r="R750" s="274"/>
      <c r="S750" s="274"/>
      <c r="T750" s="274"/>
      <c r="U750" s="274"/>
      <c r="V750" s="274"/>
      <c r="W750" s="275"/>
      <c r="AT750" s="60" t="s">
        <v>225</v>
      </c>
      <c r="AU750" s="60" t="s">
        <v>93</v>
      </c>
      <c r="AV750" s="13" t="s">
        <v>93</v>
      </c>
      <c r="AW750" s="13" t="s">
        <v>38</v>
      </c>
      <c r="AX750" s="13" t="s">
        <v>83</v>
      </c>
      <c r="AY750" s="60" t="s">
        <v>216</v>
      </c>
    </row>
    <row r="751" spans="1:51" s="13" customFormat="1" ht="12">
      <c r="A751" s="140"/>
      <c r="B751" s="141"/>
      <c r="C751" s="140"/>
      <c r="D751" s="137" t="s">
        <v>225</v>
      </c>
      <c r="E751" s="142" t="s">
        <v>1</v>
      </c>
      <c r="F751" s="143" t="s">
        <v>2974</v>
      </c>
      <c r="G751" s="140"/>
      <c r="H751" s="144">
        <v>2</v>
      </c>
      <c r="I751" s="61"/>
      <c r="J751" s="140"/>
      <c r="K751" s="140"/>
      <c r="L751" s="194"/>
      <c r="M751" s="274"/>
      <c r="N751" s="274"/>
      <c r="O751" s="274"/>
      <c r="P751" s="274"/>
      <c r="Q751" s="274"/>
      <c r="R751" s="274"/>
      <c r="S751" s="274"/>
      <c r="T751" s="274"/>
      <c r="U751" s="274"/>
      <c r="V751" s="274"/>
      <c r="W751" s="275"/>
      <c r="AT751" s="60" t="s">
        <v>225</v>
      </c>
      <c r="AU751" s="60" t="s">
        <v>93</v>
      </c>
      <c r="AV751" s="13" t="s">
        <v>93</v>
      </c>
      <c r="AW751" s="13" t="s">
        <v>38</v>
      </c>
      <c r="AX751" s="13" t="s">
        <v>83</v>
      </c>
      <c r="AY751" s="60" t="s">
        <v>216</v>
      </c>
    </row>
    <row r="752" spans="1:51" s="14" customFormat="1" ht="12">
      <c r="A752" s="145"/>
      <c r="B752" s="146"/>
      <c r="C752" s="145"/>
      <c r="D752" s="137" t="s">
        <v>225</v>
      </c>
      <c r="E752" s="147" t="s">
        <v>1</v>
      </c>
      <c r="F752" s="148" t="s">
        <v>229</v>
      </c>
      <c r="G752" s="145"/>
      <c r="H752" s="149">
        <v>5</v>
      </c>
      <c r="I752" s="63"/>
      <c r="J752" s="145"/>
      <c r="K752" s="145"/>
      <c r="L752" s="200"/>
      <c r="M752" s="276"/>
      <c r="N752" s="276"/>
      <c r="O752" s="276"/>
      <c r="P752" s="276"/>
      <c r="Q752" s="276"/>
      <c r="R752" s="276"/>
      <c r="S752" s="276"/>
      <c r="T752" s="276"/>
      <c r="U752" s="276"/>
      <c r="V752" s="276"/>
      <c r="W752" s="277"/>
      <c r="AT752" s="62" t="s">
        <v>225</v>
      </c>
      <c r="AU752" s="62" t="s">
        <v>93</v>
      </c>
      <c r="AV752" s="14" t="s">
        <v>223</v>
      </c>
      <c r="AW752" s="14" t="s">
        <v>38</v>
      </c>
      <c r="AX752" s="14" t="s">
        <v>91</v>
      </c>
      <c r="AY752" s="62" t="s">
        <v>216</v>
      </c>
    </row>
    <row r="753" spans="1:65" s="2" customFormat="1" ht="16.5" customHeight="1">
      <c r="A753" s="83"/>
      <c r="B753" s="84"/>
      <c r="C753" s="130" t="s">
        <v>552</v>
      </c>
      <c r="D753" s="130" t="s">
        <v>218</v>
      </c>
      <c r="E753" s="131" t="s">
        <v>3320</v>
      </c>
      <c r="F753" s="132" t="s">
        <v>3321</v>
      </c>
      <c r="G753" s="133" t="s">
        <v>323</v>
      </c>
      <c r="H753" s="134">
        <v>32</v>
      </c>
      <c r="I753" s="57"/>
      <c r="J753" s="187">
        <f>ROUND(I753*H753,2)</f>
        <v>0</v>
      </c>
      <c r="K753" s="132" t="s">
        <v>222</v>
      </c>
      <c r="L753" s="188">
        <f>J753</f>
        <v>0</v>
      </c>
      <c r="M753" s="272" t="s">
        <v>1</v>
      </c>
      <c r="N753" s="272" t="s">
        <v>48</v>
      </c>
      <c r="O753" s="272"/>
      <c r="P753" s="272">
        <f>O753*H753</f>
        <v>0</v>
      </c>
      <c r="Q753" s="272">
        <v>0</v>
      </c>
      <c r="R753" s="272">
        <f>Q753*H753</f>
        <v>0</v>
      </c>
      <c r="S753" s="272">
        <v>0.00086</v>
      </c>
      <c r="T753" s="272">
        <f>S753*H753</f>
        <v>0.02752</v>
      </c>
      <c r="U753" s="272"/>
      <c r="V753" s="272"/>
      <c r="W753" s="273"/>
      <c r="X753" s="26"/>
      <c r="Y753" s="26"/>
      <c r="Z753" s="26"/>
      <c r="AA753" s="26"/>
      <c r="AB753" s="26"/>
      <c r="AC753" s="26"/>
      <c r="AD753" s="26"/>
      <c r="AE753" s="26"/>
      <c r="AR753" s="58" t="s">
        <v>312</v>
      </c>
      <c r="AT753" s="58" t="s">
        <v>218</v>
      </c>
      <c r="AU753" s="58" t="s">
        <v>93</v>
      </c>
      <c r="AY753" s="18" t="s">
        <v>216</v>
      </c>
      <c r="BE753" s="59">
        <f>IF(N753="základní",J753,0)</f>
        <v>0</v>
      </c>
      <c r="BF753" s="59">
        <f>IF(N753="snížená",J753,0)</f>
        <v>0</v>
      </c>
      <c r="BG753" s="59">
        <f>IF(N753="zákl. přenesená",J753,0)</f>
        <v>0</v>
      </c>
      <c r="BH753" s="59">
        <f>IF(N753="sníž. přenesená",J753,0)</f>
        <v>0</v>
      </c>
      <c r="BI753" s="59">
        <f>IF(N753="nulová",J753,0)</f>
        <v>0</v>
      </c>
      <c r="BJ753" s="18" t="s">
        <v>91</v>
      </c>
      <c r="BK753" s="59">
        <f>ROUND(I753*H753,2)</f>
        <v>0</v>
      </c>
      <c r="BL753" s="18" t="s">
        <v>312</v>
      </c>
      <c r="BM753" s="58" t="s">
        <v>3322</v>
      </c>
    </row>
    <row r="754" spans="1:51" s="13" customFormat="1" ht="12">
      <c r="A754" s="140"/>
      <c r="B754" s="141"/>
      <c r="C754" s="140"/>
      <c r="D754" s="137" t="s">
        <v>225</v>
      </c>
      <c r="E754" s="142" t="s">
        <v>1</v>
      </c>
      <c r="F754" s="143" t="s">
        <v>3181</v>
      </c>
      <c r="G754" s="140"/>
      <c r="H754" s="144">
        <v>2</v>
      </c>
      <c r="I754" s="61"/>
      <c r="J754" s="140"/>
      <c r="K754" s="140"/>
      <c r="L754" s="194"/>
      <c r="M754" s="274"/>
      <c r="N754" s="274"/>
      <c r="O754" s="274"/>
      <c r="P754" s="274"/>
      <c r="Q754" s="274"/>
      <c r="R754" s="274"/>
      <c r="S754" s="274"/>
      <c r="T754" s="274"/>
      <c r="U754" s="274"/>
      <c r="V754" s="274"/>
      <c r="W754" s="275"/>
      <c r="AT754" s="60" t="s">
        <v>225</v>
      </c>
      <c r="AU754" s="60" t="s">
        <v>93</v>
      </c>
      <c r="AV754" s="13" t="s">
        <v>93</v>
      </c>
      <c r="AW754" s="13" t="s">
        <v>38</v>
      </c>
      <c r="AX754" s="13" t="s">
        <v>83</v>
      </c>
      <c r="AY754" s="60" t="s">
        <v>216</v>
      </c>
    </row>
    <row r="755" spans="1:51" s="13" customFormat="1" ht="12">
      <c r="A755" s="140"/>
      <c r="B755" s="141"/>
      <c r="C755" s="140"/>
      <c r="D755" s="137" t="s">
        <v>225</v>
      </c>
      <c r="E755" s="142" t="s">
        <v>1</v>
      </c>
      <c r="F755" s="143" t="s">
        <v>2959</v>
      </c>
      <c r="G755" s="140"/>
      <c r="H755" s="144">
        <v>4</v>
      </c>
      <c r="I755" s="61"/>
      <c r="J755" s="140"/>
      <c r="K755" s="140"/>
      <c r="L755" s="194"/>
      <c r="M755" s="274"/>
      <c r="N755" s="274"/>
      <c r="O755" s="274"/>
      <c r="P755" s="274"/>
      <c r="Q755" s="274"/>
      <c r="R755" s="274"/>
      <c r="S755" s="274"/>
      <c r="T755" s="274"/>
      <c r="U755" s="274"/>
      <c r="V755" s="274"/>
      <c r="W755" s="275"/>
      <c r="AT755" s="60" t="s">
        <v>225</v>
      </c>
      <c r="AU755" s="60" t="s">
        <v>93</v>
      </c>
      <c r="AV755" s="13" t="s">
        <v>93</v>
      </c>
      <c r="AW755" s="13" t="s">
        <v>38</v>
      </c>
      <c r="AX755" s="13" t="s">
        <v>83</v>
      </c>
      <c r="AY755" s="60" t="s">
        <v>216</v>
      </c>
    </row>
    <row r="756" spans="1:51" s="13" customFormat="1" ht="12">
      <c r="A756" s="140"/>
      <c r="B756" s="141"/>
      <c r="C756" s="140"/>
      <c r="D756" s="137" t="s">
        <v>225</v>
      </c>
      <c r="E756" s="142" t="s">
        <v>1</v>
      </c>
      <c r="F756" s="143" t="s">
        <v>2960</v>
      </c>
      <c r="G756" s="140"/>
      <c r="H756" s="144">
        <v>1</v>
      </c>
      <c r="I756" s="61"/>
      <c r="J756" s="140"/>
      <c r="K756" s="140"/>
      <c r="L756" s="194"/>
      <c r="M756" s="274"/>
      <c r="N756" s="274"/>
      <c r="O756" s="274"/>
      <c r="P756" s="274"/>
      <c r="Q756" s="274"/>
      <c r="R756" s="274"/>
      <c r="S756" s="274"/>
      <c r="T756" s="274"/>
      <c r="U756" s="274"/>
      <c r="V756" s="274"/>
      <c r="W756" s="275"/>
      <c r="AT756" s="60" t="s">
        <v>225</v>
      </c>
      <c r="AU756" s="60" t="s">
        <v>93</v>
      </c>
      <c r="AV756" s="13" t="s">
        <v>93</v>
      </c>
      <c r="AW756" s="13" t="s">
        <v>38</v>
      </c>
      <c r="AX756" s="13" t="s">
        <v>83</v>
      </c>
      <c r="AY756" s="60" t="s">
        <v>216</v>
      </c>
    </row>
    <row r="757" spans="1:51" s="13" customFormat="1" ht="12">
      <c r="A757" s="140"/>
      <c r="B757" s="141"/>
      <c r="C757" s="140"/>
      <c r="D757" s="137" t="s">
        <v>225</v>
      </c>
      <c r="E757" s="142" t="s">
        <v>1</v>
      </c>
      <c r="F757" s="143" t="s">
        <v>2961</v>
      </c>
      <c r="G757" s="140"/>
      <c r="H757" s="144">
        <v>1</v>
      </c>
      <c r="I757" s="61"/>
      <c r="J757" s="140"/>
      <c r="K757" s="140"/>
      <c r="L757" s="194"/>
      <c r="M757" s="274"/>
      <c r="N757" s="274"/>
      <c r="O757" s="274"/>
      <c r="P757" s="274"/>
      <c r="Q757" s="274"/>
      <c r="R757" s="274"/>
      <c r="S757" s="274"/>
      <c r="T757" s="274"/>
      <c r="U757" s="274"/>
      <c r="V757" s="274"/>
      <c r="W757" s="275"/>
      <c r="AT757" s="60" t="s">
        <v>225</v>
      </c>
      <c r="AU757" s="60" t="s">
        <v>93</v>
      </c>
      <c r="AV757" s="13" t="s">
        <v>93</v>
      </c>
      <c r="AW757" s="13" t="s">
        <v>38</v>
      </c>
      <c r="AX757" s="13" t="s">
        <v>83</v>
      </c>
      <c r="AY757" s="60" t="s">
        <v>216</v>
      </c>
    </row>
    <row r="758" spans="1:51" s="13" customFormat="1" ht="12">
      <c r="A758" s="140"/>
      <c r="B758" s="141"/>
      <c r="C758" s="140"/>
      <c r="D758" s="137" t="s">
        <v>225</v>
      </c>
      <c r="E758" s="142" t="s">
        <v>1</v>
      </c>
      <c r="F758" s="143" t="s">
        <v>3182</v>
      </c>
      <c r="G758" s="140"/>
      <c r="H758" s="144">
        <v>2</v>
      </c>
      <c r="I758" s="61"/>
      <c r="J758" s="140"/>
      <c r="K758" s="140"/>
      <c r="L758" s="194"/>
      <c r="M758" s="274"/>
      <c r="N758" s="274"/>
      <c r="O758" s="274"/>
      <c r="P758" s="274"/>
      <c r="Q758" s="274"/>
      <c r="R758" s="274"/>
      <c r="S758" s="274"/>
      <c r="T758" s="274"/>
      <c r="U758" s="274"/>
      <c r="V758" s="274"/>
      <c r="W758" s="275"/>
      <c r="AT758" s="60" t="s">
        <v>225</v>
      </c>
      <c r="AU758" s="60" t="s">
        <v>93</v>
      </c>
      <c r="AV758" s="13" t="s">
        <v>93</v>
      </c>
      <c r="AW758" s="13" t="s">
        <v>38</v>
      </c>
      <c r="AX758" s="13" t="s">
        <v>83</v>
      </c>
      <c r="AY758" s="60" t="s">
        <v>216</v>
      </c>
    </row>
    <row r="759" spans="1:51" s="13" customFormat="1" ht="12">
      <c r="A759" s="140"/>
      <c r="B759" s="141"/>
      <c r="C759" s="140"/>
      <c r="D759" s="137" t="s">
        <v>225</v>
      </c>
      <c r="E759" s="142" t="s">
        <v>1</v>
      </c>
      <c r="F759" s="143" t="s">
        <v>3183</v>
      </c>
      <c r="G759" s="140"/>
      <c r="H759" s="144">
        <v>2</v>
      </c>
      <c r="I759" s="61"/>
      <c r="J759" s="140"/>
      <c r="K759" s="140"/>
      <c r="L759" s="194"/>
      <c r="M759" s="274"/>
      <c r="N759" s="274"/>
      <c r="O759" s="274"/>
      <c r="P759" s="274"/>
      <c r="Q759" s="274"/>
      <c r="R759" s="274"/>
      <c r="S759" s="274"/>
      <c r="T759" s="274"/>
      <c r="U759" s="274"/>
      <c r="V759" s="274"/>
      <c r="W759" s="275"/>
      <c r="AT759" s="60" t="s">
        <v>225</v>
      </c>
      <c r="AU759" s="60" t="s">
        <v>93</v>
      </c>
      <c r="AV759" s="13" t="s">
        <v>93</v>
      </c>
      <c r="AW759" s="13" t="s">
        <v>38</v>
      </c>
      <c r="AX759" s="13" t="s">
        <v>83</v>
      </c>
      <c r="AY759" s="60" t="s">
        <v>216</v>
      </c>
    </row>
    <row r="760" spans="1:51" s="13" customFormat="1" ht="12">
      <c r="A760" s="140"/>
      <c r="B760" s="141"/>
      <c r="C760" s="140"/>
      <c r="D760" s="137" t="s">
        <v>225</v>
      </c>
      <c r="E760" s="142" t="s">
        <v>1</v>
      </c>
      <c r="F760" s="143" t="s">
        <v>2964</v>
      </c>
      <c r="G760" s="140"/>
      <c r="H760" s="144">
        <v>1</v>
      </c>
      <c r="I760" s="61"/>
      <c r="J760" s="140"/>
      <c r="K760" s="140"/>
      <c r="L760" s="194"/>
      <c r="M760" s="274"/>
      <c r="N760" s="274"/>
      <c r="O760" s="274"/>
      <c r="P760" s="274"/>
      <c r="Q760" s="274"/>
      <c r="R760" s="274"/>
      <c r="S760" s="274"/>
      <c r="T760" s="274"/>
      <c r="U760" s="274"/>
      <c r="V760" s="274"/>
      <c r="W760" s="275"/>
      <c r="AT760" s="60" t="s">
        <v>225</v>
      </c>
      <c r="AU760" s="60" t="s">
        <v>93</v>
      </c>
      <c r="AV760" s="13" t="s">
        <v>93</v>
      </c>
      <c r="AW760" s="13" t="s">
        <v>38</v>
      </c>
      <c r="AX760" s="13" t="s">
        <v>83</v>
      </c>
      <c r="AY760" s="60" t="s">
        <v>216</v>
      </c>
    </row>
    <row r="761" spans="1:51" s="13" customFormat="1" ht="12">
      <c r="A761" s="140"/>
      <c r="B761" s="141"/>
      <c r="C761" s="140"/>
      <c r="D761" s="137" t="s">
        <v>225</v>
      </c>
      <c r="E761" s="142" t="s">
        <v>1</v>
      </c>
      <c r="F761" s="143" t="s">
        <v>2965</v>
      </c>
      <c r="G761" s="140"/>
      <c r="H761" s="144">
        <v>1</v>
      </c>
      <c r="I761" s="61"/>
      <c r="J761" s="140"/>
      <c r="K761" s="140"/>
      <c r="L761" s="194"/>
      <c r="M761" s="274"/>
      <c r="N761" s="274"/>
      <c r="O761" s="274"/>
      <c r="P761" s="274"/>
      <c r="Q761" s="274"/>
      <c r="R761" s="274"/>
      <c r="S761" s="274"/>
      <c r="T761" s="274"/>
      <c r="U761" s="274"/>
      <c r="V761" s="274"/>
      <c r="W761" s="275"/>
      <c r="AT761" s="60" t="s">
        <v>225</v>
      </c>
      <c r="AU761" s="60" t="s">
        <v>93</v>
      </c>
      <c r="AV761" s="13" t="s">
        <v>93</v>
      </c>
      <c r="AW761" s="13" t="s">
        <v>38</v>
      </c>
      <c r="AX761" s="13" t="s">
        <v>83</v>
      </c>
      <c r="AY761" s="60" t="s">
        <v>216</v>
      </c>
    </row>
    <row r="762" spans="1:51" s="13" customFormat="1" ht="12">
      <c r="A762" s="140"/>
      <c r="B762" s="141"/>
      <c r="C762" s="140"/>
      <c r="D762" s="137" t="s">
        <v>225</v>
      </c>
      <c r="E762" s="142" t="s">
        <v>1</v>
      </c>
      <c r="F762" s="143" t="s">
        <v>3184</v>
      </c>
      <c r="G762" s="140"/>
      <c r="H762" s="144">
        <v>2</v>
      </c>
      <c r="I762" s="61"/>
      <c r="J762" s="140"/>
      <c r="K762" s="140"/>
      <c r="L762" s="194"/>
      <c r="M762" s="274"/>
      <c r="N762" s="274"/>
      <c r="O762" s="274"/>
      <c r="P762" s="274"/>
      <c r="Q762" s="274"/>
      <c r="R762" s="274"/>
      <c r="S762" s="274"/>
      <c r="T762" s="274"/>
      <c r="U762" s="274"/>
      <c r="V762" s="274"/>
      <c r="W762" s="275"/>
      <c r="AT762" s="60" t="s">
        <v>225</v>
      </c>
      <c r="AU762" s="60" t="s">
        <v>93</v>
      </c>
      <c r="AV762" s="13" t="s">
        <v>93</v>
      </c>
      <c r="AW762" s="13" t="s">
        <v>38</v>
      </c>
      <c r="AX762" s="13" t="s">
        <v>83</v>
      </c>
      <c r="AY762" s="60" t="s">
        <v>216</v>
      </c>
    </row>
    <row r="763" spans="1:51" s="13" customFormat="1" ht="12">
      <c r="A763" s="140"/>
      <c r="B763" s="141"/>
      <c r="C763" s="140"/>
      <c r="D763" s="137" t="s">
        <v>225</v>
      </c>
      <c r="E763" s="142" t="s">
        <v>1</v>
      </c>
      <c r="F763" s="143" t="s">
        <v>3185</v>
      </c>
      <c r="G763" s="140"/>
      <c r="H763" s="144">
        <v>2</v>
      </c>
      <c r="I763" s="61"/>
      <c r="J763" s="140"/>
      <c r="K763" s="140"/>
      <c r="L763" s="194"/>
      <c r="M763" s="274"/>
      <c r="N763" s="274"/>
      <c r="O763" s="274"/>
      <c r="P763" s="274"/>
      <c r="Q763" s="274"/>
      <c r="R763" s="274"/>
      <c r="S763" s="274"/>
      <c r="T763" s="274"/>
      <c r="U763" s="274"/>
      <c r="V763" s="274"/>
      <c r="W763" s="275"/>
      <c r="AT763" s="60" t="s">
        <v>225</v>
      </c>
      <c r="AU763" s="60" t="s">
        <v>93</v>
      </c>
      <c r="AV763" s="13" t="s">
        <v>93</v>
      </c>
      <c r="AW763" s="13" t="s">
        <v>38</v>
      </c>
      <c r="AX763" s="13" t="s">
        <v>83</v>
      </c>
      <c r="AY763" s="60" t="s">
        <v>216</v>
      </c>
    </row>
    <row r="764" spans="1:51" s="13" customFormat="1" ht="12">
      <c r="A764" s="140"/>
      <c r="B764" s="141"/>
      <c r="C764" s="140"/>
      <c r="D764" s="137" t="s">
        <v>225</v>
      </c>
      <c r="E764" s="142" t="s">
        <v>1</v>
      </c>
      <c r="F764" s="143" t="s">
        <v>2968</v>
      </c>
      <c r="G764" s="140"/>
      <c r="H764" s="144">
        <v>1</v>
      </c>
      <c r="I764" s="61"/>
      <c r="J764" s="140"/>
      <c r="K764" s="140"/>
      <c r="L764" s="194"/>
      <c r="M764" s="274"/>
      <c r="N764" s="274"/>
      <c r="O764" s="274"/>
      <c r="P764" s="274"/>
      <c r="Q764" s="274"/>
      <c r="R764" s="274"/>
      <c r="S764" s="274"/>
      <c r="T764" s="274"/>
      <c r="U764" s="274"/>
      <c r="V764" s="274"/>
      <c r="W764" s="275"/>
      <c r="AT764" s="60" t="s">
        <v>225</v>
      </c>
      <c r="AU764" s="60" t="s">
        <v>93</v>
      </c>
      <c r="AV764" s="13" t="s">
        <v>93</v>
      </c>
      <c r="AW764" s="13" t="s">
        <v>38</v>
      </c>
      <c r="AX764" s="13" t="s">
        <v>83</v>
      </c>
      <c r="AY764" s="60" t="s">
        <v>216</v>
      </c>
    </row>
    <row r="765" spans="1:51" s="13" customFormat="1" ht="12">
      <c r="A765" s="140"/>
      <c r="B765" s="141"/>
      <c r="C765" s="140"/>
      <c r="D765" s="137" t="s">
        <v>225</v>
      </c>
      <c r="E765" s="142" t="s">
        <v>1</v>
      </c>
      <c r="F765" s="143" t="s">
        <v>2969</v>
      </c>
      <c r="G765" s="140"/>
      <c r="H765" s="144">
        <v>1</v>
      </c>
      <c r="I765" s="61"/>
      <c r="J765" s="140"/>
      <c r="K765" s="140"/>
      <c r="L765" s="194"/>
      <c r="M765" s="274"/>
      <c r="N765" s="274"/>
      <c r="O765" s="274"/>
      <c r="P765" s="274"/>
      <c r="Q765" s="274"/>
      <c r="R765" s="274"/>
      <c r="S765" s="274"/>
      <c r="T765" s="274"/>
      <c r="U765" s="274"/>
      <c r="V765" s="274"/>
      <c r="W765" s="275"/>
      <c r="AT765" s="60" t="s">
        <v>225</v>
      </c>
      <c r="AU765" s="60" t="s">
        <v>93</v>
      </c>
      <c r="AV765" s="13" t="s">
        <v>93</v>
      </c>
      <c r="AW765" s="13" t="s">
        <v>38</v>
      </c>
      <c r="AX765" s="13" t="s">
        <v>83</v>
      </c>
      <c r="AY765" s="60" t="s">
        <v>216</v>
      </c>
    </row>
    <row r="766" spans="1:51" s="13" customFormat="1" ht="12">
      <c r="A766" s="140"/>
      <c r="B766" s="141"/>
      <c r="C766" s="140"/>
      <c r="D766" s="137" t="s">
        <v>225</v>
      </c>
      <c r="E766" s="142" t="s">
        <v>1</v>
      </c>
      <c r="F766" s="143" t="s">
        <v>2970</v>
      </c>
      <c r="G766" s="140"/>
      <c r="H766" s="144">
        <v>1</v>
      </c>
      <c r="I766" s="61"/>
      <c r="J766" s="140"/>
      <c r="K766" s="140"/>
      <c r="L766" s="194"/>
      <c r="M766" s="274"/>
      <c r="N766" s="274"/>
      <c r="O766" s="274"/>
      <c r="P766" s="274"/>
      <c r="Q766" s="274"/>
      <c r="R766" s="274"/>
      <c r="S766" s="274"/>
      <c r="T766" s="274"/>
      <c r="U766" s="274"/>
      <c r="V766" s="274"/>
      <c r="W766" s="275"/>
      <c r="AT766" s="60" t="s">
        <v>225</v>
      </c>
      <c r="AU766" s="60" t="s">
        <v>93</v>
      </c>
      <c r="AV766" s="13" t="s">
        <v>93</v>
      </c>
      <c r="AW766" s="13" t="s">
        <v>38</v>
      </c>
      <c r="AX766" s="13" t="s">
        <v>83</v>
      </c>
      <c r="AY766" s="60" t="s">
        <v>216</v>
      </c>
    </row>
    <row r="767" spans="1:51" s="13" customFormat="1" ht="12">
      <c r="A767" s="140"/>
      <c r="B767" s="141"/>
      <c r="C767" s="140"/>
      <c r="D767" s="137" t="s">
        <v>225</v>
      </c>
      <c r="E767" s="142" t="s">
        <v>1</v>
      </c>
      <c r="F767" s="143" t="s">
        <v>2996</v>
      </c>
      <c r="G767" s="140"/>
      <c r="H767" s="144">
        <v>2</v>
      </c>
      <c r="I767" s="61"/>
      <c r="J767" s="140"/>
      <c r="K767" s="140"/>
      <c r="L767" s="194"/>
      <c r="M767" s="274"/>
      <c r="N767" s="274"/>
      <c r="O767" s="274"/>
      <c r="P767" s="274"/>
      <c r="Q767" s="274"/>
      <c r="R767" s="274"/>
      <c r="S767" s="274"/>
      <c r="T767" s="274"/>
      <c r="U767" s="274"/>
      <c r="V767" s="274"/>
      <c r="W767" s="275"/>
      <c r="AT767" s="60" t="s">
        <v>225</v>
      </c>
      <c r="AU767" s="60" t="s">
        <v>93</v>
      </c>
      <c r="AV767" s="13" t="s">
        <v>93</v>
      </c>
      <c r="AW767" s="13" t="s">
        <v>38</v>
      </c>
      <c r="AX767" s="13" t="s">
        <v>83</v>
      </c>
      <c r="AY767" s="60" t="s">
        <v>216</v>
      </c>
    </row>
    <row r="768" spans="1:51" s="13" customFormat="1" ht="12">
      <c r="A768" s="140"/>
      <c r="B768" s="141"/>
      <c r="C768" s="140"/>
      <c r="D768" s="137" t="s">
        <v>225</v>
      </c>
      <c r="E768" s="142" t="s">
        <v>1</v>
      </c>
      <c r="F768" s="143" t="s">
        <v>3251</v>
      </c>
      <c r="G768" s="140"/>
      <c r="H768" s="144">
        <v>2</v>
      </c>
      <c r="I768" s="61"/>
      <c r="J768" s="140"/>
      <c r="K768" s="140"/>
      <c r="L768" s="194"/>
      <c r="M768" s="274"/>
      <c r="N768" s="274"/>
      <c r="O768" s="274"/>
      <c r="P768" s="274"/>
      <c r="Q768" s="274"/>
      <c r="R768" s="274"/>
      <c r="S768" s="274"/>
      <c r="T768" s="274"/>
      <c r="U768" s="274"/>
      <c r="V768" s="274"/>
      <c r="W768" s="275"/>
      <c r="AT768" s="60" t="s">
        <v>225</v>
      </c>
      <c r="AU768" s="60" t="s">
        <v>93</v>
      </c>
      <c r="AV768" s="13" t="s">
        <v>93</v>
      </c>
      <c r="AW768" s="13" t="s">
        <v>38</v>
      </c>
      <c r="AX768" s="13" t="s">
        <v>83</v>
      </c>
      <c r="AY768" s="60" t="s">
        <v>216</v>
      </c>
    </row>
    <row r="769" spans="1:51" s="13" customFormat="1" ht="12">
      <c r="A769" s="140"/>
      <c r="B769" s="141"/>
      <c r="C769" s="140"/>
      <c r="D769" s="137" t="s">
        <v>225</v>
      </c>
      <c r="E769" s="142" t="s">
        <v>1</v>
      </c>
      <c r="F769" s="143" t="s">
        <v>2951</v>
      </c>
      <c r="G769" s="140"/>
      <c r="H769" s="144">
        <v>1</v>
      </c>
      <c r="I769" s="61"/>
      <c r="J769" s="140"/>
      <c r="K769" s="140"/>
      <c r="L769" s="194"/>
      <c r="M769" s="274"/>
      <c r="N769" s="274"/>
      <c r="O769" s="274"/>
      <c r="P769" s="274"/>
      <c r="Q769" s="274"/>
      <c r="R769" s="274"/>
      <c r="S769" s="274"/>
      <c r="T769" s="274"/>
      <c r="U769" s="274"/>
      <c r="V769" s="274"/>
      <c r="W769" s="275"/>
      <c r="AT769" s="60" t="s">
        <v>225</v>
      </c>
      <c r="AU769" s="60" t="s">
        <v>93</v>
      </c>
      <c r="AV769" s="13" t="s">
        <v>93</v>
      </c>
      <c r="AW769" s="13" t="s">
        <v>38</v>
      </c>
      <c r="AX769" s="13" t="s">
        <v>83</v>
      </c>
      <c r="AY769" s="60" t="s">
        <v>216</v>
      </c>
    </row>
    <row r="770" spans="1:51" s="13" customFormat="1" ht="12">
      <c r="A770" s="140"/>
      <c r="B770" s="141"/>
      <c r="C770" s="140"/>
      <c r="D770" s="137" t="s">
        <v>225</v>
      </c>
      <c r="E770" s="142" t="s">
        <v>1</v>
      </c>
      <c r="F770" s="143" t="s">
        <v>2973</v>
      </c>
      <c r="G770" s="140"/>
      <c r="H770" s="144">
        <v>1</v>
      </c>
      <c r="I770" s="61"/>
      <c r="J770" s="140"/>
      <c r="K770" s="140"/>
      <c r="L770" s="194"/>
      <c r="M770" s="274"/>
      <c r="N770" s="274"/>
      <c r="O770" s="274"/>
      <c r="P770" s="274"/>
      <c r="Q770" s="274"/>
      <c r="R770" s="274"/>
      <c r="S770" s="274"/>
      <c r="T770" s="274"/>
      <c r="U770" s="274"/>
      <c r="V770" s="274"/>
      <c r="W770" s="275"/>
      <c r="AT770" s="60" t="s">
        <v>225</v>
      </c>
      <c r="AU770" s="60" t="s">
        <v>93</v>
      </c>
      <c r="AV770" s="13" t="s">
        <v>93</v>
      </c>
      <c r="AW770" s="13" t="s">
        <v>38</v>
      </c>
      <c r="AX770" s="13" t="s">
        <v>83</v>
      </c>
      <c r="AY770" s="60" t="s">
        <v>216</v>
      </c>
    </row>
    <row r="771" spans="1:51" s="13" customFormat="1" ht="12">
      <c r="A771" s="140"/>
      <c r="B771" s="141"/>
      <c r="C771" s="140"/>
      <c r="D771" s="137" t="s">
        <v>225</v>
      </c>
      <c r="E771" s="142" t="s">
        <v>1</v>
      </c>
      <c r="F771" s="143" t="s">
        <v>3177</v>
      </c>
      <c r="G771" s="140"/>
      <c r="H771" s="144">
        <v>4</v>
      </c>
      <c r="I771" s="61"/>
      <c r="J771" s="140"/>
      <c r="K771" s="140"/>
      <c r="L771" s="194"/>
      <c r="M771" s="274"/>
      <c r="N771" s="274"/>
      <c r="O771" s="274"/>
      <c r="P771" s="274"/>
      <c r="Q771" s="274"/>
      <c r="R771" s="274"/>
      <c r="S771" s="274"/>
      <c r="T771" s="274"/>
      <c r="U771" s="274"/>
      <c r="V771" s="274"/>
      <c r="W771" s="275"/>
      <c r="AT771" s="60" t="s">
        <v>225</v>
      </c>
      <c r="AU771" s="60" t="s">
        <v>93</v>
      </c>
      <c r="AV771" s="13" t="s">
        <v>93</v>
      </c>
      <c r="AW771" s="13" t="s">
        <v>38</v>
      </c>
      <c r="AX771" s="13" t="s">
        <v>83</v>
      </c>
      <c r="AY771" s="60" t="s">
        <v>216</v>
      </c>
    </row>
    <row r="772" spans="1:51" s="13" customFormat="1" ht="12">
      <c r="A772" s="140"/>
      <c r="B772" s="141"/>
      <c r="C772" s="140"/>
      <c r="D772" s="137" t="s">
        <v>225</v>
      </c>
      <c r="E772" s="142" t="s">
        <v>1</v>
      </c>
      <c r="F772" s="143" t="s">
        <v>2975</v>
      </c>
      <c r="G772" s="140"/>
      <c r="H772" s="144">
        <v>1</v>
      </c>
      <c r="I772" s="61"/>
      <c r="J772" s="140"/>
      <c r="K772" s="140"/>
      <c r="L772" s="194"/>
      <c r="M772" s="274"/>
      <c r="N772" s="274"/>
      <c r="O772" s="274"/>
      <c r="P772" s="274"/>
      <c r="Q772" s="274"/>
      <c r="R772" s="274"/>
      <c r="S772" s="274"/>
      <c r="T772" s="274"/>
      <c r="U772" s="274"/>
      <c r="V772" s="274"/>
      <c r="W772" s="275"/>
      <c r="AT772" s="60" t="s">
        <v>225</v>
      </c>
      <c r="AU772" s="60" t="s">
        <v>93</v>
      </c>
      <c r="AV772" s="13" t="s">
        <v>93</v>
      </c>
      <c r="AW772" s="13" t="s">
        <v>38</v>
      </c>
      <c r="AX772" s="13" t="s">
        <v>83</v>
      </c>
      <c r="AY772" s="60" t="s">
        <v>216</v>
      </c>
    </row>
    <row r="773" spans="1:51" s="14" customFormat="1" ht="12">
      <c r="A773" s="145"/>
      <c r="B773" s="146"/>
      <c r="C773" s="145"/>
      <c r="D773" s="137" t="s">
        <v>225</v>
      </c>
      <c r="E773" s="147" t="s">
        <v>1</v>
      </c>
      <c r="F773" s="148" t="s">
        <v>229</v>
      </c>
      <c r="G773" s="145"/>
      <c r="H773" s="149">
        <v>32</v>
      </c>
      <c r="I773" s="63"/>
      <c r="J773" s="145"/>
      <c r="K773" s="145"/>
      <c r="L773" s="200"/>
      <c r="M773" s="276"/>
      <c r="N773" s="276"/>
      <c r="O773" s="276"/>
      <c r="P773" s="276"/>
      <c r="Q773" s="276"/>
      <c r="R773" s="276"/>
      <c r="S773" s="276"/>
      <c r="T773" s="276"/>
      <c r="U773" s="276"/>
      <c r="V773" s="276"/>
      <c r="W773" s="277"/>
      <c r="AT773" s="62" t="s">
        <v>225</v>
      </c>
      <c r="AU773" s="62" t="s">
        <v>93</v>
      </c>
      <c r="AV773" s="14" t="s">
        <v>223</v>
      </c>
      <c r="AW773" s="14" t="s">
        <v>38</v>
      </c>
      <c r="AX773" s="14" t="s">
        <v>91</v>
      </c>
      <c r="AY773" s="62" t="s">
        <v>216</v>
      </c>
    </row>
    <row r="774" spans="1:65" s="2" customFormat="1" ht="16.5" customHeight="1">
      <c r="A774" s="83"/>
      <c r="B774" s="84"/>
      <c r="C774" s="130" t="s">
        <v>556</v>
      </c>
      <c r="D774" s="130" t="s">
        <v>218</v>
      </c>
      <c r="E774" s="131" t="s">
        <v>3323</v>
      </c>
      <c r="F774" s="132" t="s">
        <v>3324</v>
      </c>
      <c r="G774" s="133" t="s">
        <v>323</v>
      </c>
      <c r="H774" s="134">
        <v>24</v>
      </c>
      <c r="I774" s="57"/>
      <c r="J774" s="187">
        <f>ROUND(I774*H774,2)</f>
        <v>0</v>
      </c>
      <c r="K774" s="132" t="s">
        <v>222</v>
      </c>
      <c r="L774" s="188">
        <f>J774</f>
        <v>0</v>
      </c>
      <c r="M774" s="272" t="s">
        <v>1</v>
      </c>
      <c r="N774" s="272" t="s">
        <v>48</v>
      </c>
      <c r="O774" s="272"/>
      <c r="P774" s="272">
        <f>O774*H774</f>
        <v>0</v>
      </c>
      <c r="Q774" s="272">
        <v>0</v>
      </c>
      <c r="R774" s="272">
        <f>Q774*H774</f>
        <v>0</v>
      </c>
      <c r="S774" s="272">
        <v>0.00085</v>
      </c>
      <c r="T774" s="272">
        <f>S774*H774</f>
        <v>0.020399999999999998</v>
      </c>
      <c r="U774" s="272"/>
      <c r="V774" s="272"/>
      <c r="W774" s="273"/>
      <c r="X774" s="26"/>
      <c r="Y774" s="26"/>
      <c r="Z774" s="26"/>
      <c r="AA774" s="26"/>
      <c r="AB774" s="26"/>
      <c r="AC774" s="26"/>
      <c r="AD774" s="26"/>
      <c r="AE774" s="26"/>
      <c r="AR774" s="58" t="s">
        <v>312</v>
      </c>
      <c r="AT774" s="58" t="s">
        <v>218</v>
      </c>
      <c r="AU774" s="58" t="s">
        <v>93</v>
      </c>
      <c r="AY774" s="18" t="s">
        <v>216</v>
      </c>
      <c r="BE774" s="59">
        <f>IF(N774="základní",J774,0)</f>
        <v>0</v>
      </c>
      <c r="BF774" s="59">
        <f>IF(N774="snížená",J774,0)</f>
        <v>0</v>
      </c>
      <c r="BG774" s="59">
        <f>IF(N774="zákl. přenesená",J774,0)</f>
        <v>0</v>
      </c>
      <c r="BH774" s="59">
        <f>IF(N774="sníž. přenesená",J774,0)</f>
        <v>0</v>
      </c>
      <c r="BI774" s="59">
        <f>IF(N774="nulová",J774,0)</f>
        <v>0</v>
      </c>
      <c r="BJ774" s="18" t="s">
        <v>91</v>
      </c>
      <c r="BK774" s="59">
        <f>ROUND(I774*H774,2)</f>
        <v>0</v>
      </c>
      <c r="BL774" s="18" t="s">
        <v>312</v>
      </c>
      <c r="BM774" s="58" t="s">
        <v>3325</v>
      </c>
    </row>
    <row r="775" spans="1:51" s="13" customFormat="1" ht="12">
      <c r="A775" s="140"/>
      <c r="B775" s="141"/>
      <c r="C775" s="140"/>
      <c r="D775" s="137" t="s">
        <v>225</v>
      </c>
      <c r="E775" s="142" t="s">
        <v>1</v>
      </c>
      <c r="F775" s="143" t="s">
        <v>2958</v>
      </c>
      <c r="G775" s="140"/>
      <c r="H775" s="144">
        <v>1</v>
      </c>
      <c r="I775" s="61"/>
      <c r="J775" s="140"/>
      <c r="K775" s="140"/>
      <c r="L775" s="194"/>
      <c r="M775" s="274"/>
      <c r="N775" s="274"/>
      <c r="O775" s="274"/>
      <c r="P775" s="274"/>
      <c r="Q775" s="274"/>
      <c r="R775" s="274"/>
      <c r="S775" s="274"/>
      <c r="T775" s="274"/>
      <c r="U775" s="274"/>
      <c r="V775" s="274"/>
      <c r="W775" s="275"/>
      <c r="AT775" s="60" t="s">
        <v>225</v>
      </c>
      <c r="AU775" s="60" t="s">
        <v>93</v>
      </c>
      <c r="AV775" s="13" t="s">
        <v>93</v>
      </c>
      <c r="AW775" s="13" t="s">
        <v>38</v>
      </c>
      <c r="AX775" s="13" t="s">
        <v>83</v>
      </c>
      <c r="AY775" s="60" t="s">
        <v>216</v>
      </c>
    </row>
    <row r="776" spans="1:51" s="13" customFormat="1" ht="12">
      <c r="A776" s="140"/>
      <c r="B776" s="141"/>
      <c r="C776" s="140"/>
      <c r="D776" s="137" t="s">
        <v>225</v>
      </c>
      <c r="E776" s="142" t="s">
        <v>1</v>
      </c>
      <c r="F776" s="143" t="s">
        <v>3260</v>
      </c>
      <c r="G776" s="140"/>
      <c r="H776" s="144">
        <v>2</v>
      </c>
      <c r="I776" s="61"/>
      <c r="J776" s="140"/>
      <c r="K776" s="140"/>
      <c r="L776" s="194"/>
      <c r="M776" s="274"/>
      <c r="N776" s="274"/>
      <c r="O776" s="274"/>
      <c r="P776" s="274"/>
      <c r="Q776" s="274"/>
      <c r="R776" s="274"/>
      <c r="S776" s="274"/>
      <c r="T776" s="274"/>
      <c r="U776" s="274"/>
      <c r="V776" s="274"/>
      <c r="W776" s="275"/>
      <c r="AT776" s="60" t="s">
        <v>225</v>
      </c>
      <c r="AU776" s="60" t="s">
        <v>93</v>
      </c>
      <c r="AV776" s="13" t="s">
        <v>93</v>
      </c>
      <c r="AW776" s="13" t="s">
        <v>38</v>
      </c>
      <c r="AX776" s="13" t="s">
        <v>83</v>
      </c>
      <c r="AY776" s="60" t="s">
        <v>216</v>
      </c>
    </row>
    <row r="777" spans="1:51" s="13" customFormat="1" ht="12">
      <c r="A777" s="140"/>
      <c r="B777" s="141"/>
      <c r="C777" s="140"/>
      <c r="D777" s="137" t="s">
        <v>225</v>
      </c>
      <c r="E777" s="142" t="s">
        <v>1</v>
      </c>
      <c r="F777" s="143" t="s">
        <v>2979</v>
      </c>
      <c r="G777" s="140"/>
      <c r="H777" s="144">
        <v>2</v>
      </c>
      <c r="I777" s="61"/>
      <c r="J777" s="140"/>
      <c r="K777" s="140"/>
      <c r="L777" s="194"/>
      <c r="M777" s="274"/>
      <c r="N777" s="274"/>
      <c r="O777" s="274"/>
      <c r="P777" s="274"/>
      <c r="Q777" s="274"/>
      <c r="R777" s="274"/>
      <c r="S777" s="274"/>
      <c r="T777" s="274"/>
      <c r="U777" s="274"/>
      <c r="V777" s="274"/>
      <c r="W777" s="275"/>
      <c r="AT777" s="60" t="s">
        <v>225</v>
      </c>
      <c r="AU777" s="60" t="s">
        <v>93</v>
      </c>
      <c r="AV777" s="13" t="s">
        <v>93</v>
      </c>
      <c r="AW777" s="13" t="s">
        <v>38</v>
      </c>
      <c r="AX777" s="13" t="s">
        <v>83</v>
      </c>
      <c r="AY777" s="60" t="s">
        <v>216</v>
      </c>
    </row>
    <row r="778" spans="1:51" s="13" customFormat="1" ht="12">
      <c r="A778" s="140"/>
      <c r="B778" s="141"/>
      <c r="C778" s="140"/>
      <c r="D778" s="137" t="s">
        <v>225</v>
      </c>
      <c r="E778" s="142" t="s">
        <v>1</v>
      </c>
      <c r="F778" s="143" t="s">
        <v>2961</v>
      </c>
      <c r="G778" s="140"/>
      <c r="H778" s="144">
        <v>1</v>
      </c>
      <c r="I778" s="61"/>
      <c r="J778" s="140"/>
      <c r="K778" s="140"/>
      <c r="L778" s="194"/>
      <c r="M778" s="274"/>
      <c r="N778" s="274"/>
      <c r="O778" s="274"/>
      <c r="P778" s="274"/>
      <c r="Q778" s="274"/>
      <c r="R778" s="274"/>
      <c r="S778" s="274"/>
      <c r="T778" s="274"/>
      <c r="U778" s="274"/>
      <c r="V778" s="274"/>
      <c r="W778" s="275"/>
      <c r="AT778" s="60" t="s">
        <v>225</v>
      </c>
      <c r="AU778" s="60" t="s">
        <v>93</v>
      </c>
      <c r="AV778" s="13" t="s">
        <v>93</v>
      </c>
      <c r="AW778" s="13" t="s">
        <v>38</v>
      </c>
      <c r="AX778" s="13" t="s">
        <v>83</v>
      </c>
      <c r="AY778" s="60" t="s">
        <v>216</v>
      </c>
    </row>
    <row r="779" spans="1:51" s="13" customFormat="1" ht="12">
      <c r="A779" s="140"/>
      <c r="B779" s="141"/>
      <c r="C779" s="140"/>
      <c r="D779" s="137" t="s">
        <v>225</v>
      </c>
      <c r="E779" s="142" t="s">
        <v>1</v>
      </c>
      <c r="F779" s="143" t="s">
        <v>2961</v>
      </c>
      <c r="G779" s="140"/>
      <c r="H779" s="144">
        <v>1</v>
      </c>
      <c r="I779" s="61"/>
      <c r="J779" s="140"/>
      <c r="K779" s="140"/>
      <c r="L779" s="194"/>
      <c r="M779" s="274"/>
      <c r="N779" s="274"/>
      <c r="O779" s="274"/>
      <c r="P779" s="274"/>
      <c r="Q779" s="274"/>
      <c r="R779" s="274"/>
      <c r="S779" s="274"/>
      <c r="T779" s="274"/>
      <c r="U779" s="274"/>
      <c r="V779" s="274"/>
      <c r="W779" s="275"/>
      <c r="AT779" s="60" t="s">
        <v>225</v>
      </c>
      <c r="AU779" s="60" t="s">
        <v>93</v>
      </c>
      <c r="AV779" s="13" t="s">
        <v>93</v>
      </c>
      <c r="AW779" s="13" t="s">
        <v>38</v>
      </c>
      <c r="AX779" s="13" t="s">
        <v>83</v>
      </c>
      <c r="AY779" s="60" t="s">
        <v>216</v>
      </c>
    </row>
    <row r="780" spans="1:51" s="13" customFormat="1" ht="12">
      <c r="A780" s="140"/>
      <c r="B780" s="141"/>
      <c r="C780" s="140"/>
      <c r="D780" s="137" t="s">
        <v>225</v>
      </c>
      <c r="E780" s="142" t="s">
        <v>1</v>
      </c>
      <c r="F780" s="143" t="s">
        <v>2962</v>
      </c>
      <c r="G780" s="140"/>
      <c r="H780" s="144">
        <v>1</v>
      </c>
      <c r="I780" s="61"/>
      <c r="J780" s="140"/>
      <c r="K780" s="140"/>
      <c r="L780" s="194"/>
      <c r="M780" s="274"/>
      <c r="N780" s="274"/>
      <c r="O780" s="274"/>
      <c r="P780" s="274"/>
      <c r="Q780" s="274"/>
      <c r="R780" s="274"/>
      <c r="S780" s="274"/>
      <c r="T780" s="274"/>
      <c r="U780" s="274"/>
      <c r="V780" s="274"/>
      <c r="W780" s="275"/>
      <c r="AT780" s="60" t="s">
        <v>225</v>
      </c>
      <c r="AU780" s="60" t="s">
        <v>93</v>
      </c>
      <c r="AV780" s="13" t="s">
        <v>93</v>
      </c>
      <c r="AW780" s="13" t="s">
        <v>38</v>
      </c>
      <c r="AX780" s="13" t="s">
        <v>83</v>
      </c>
      <c r="AY780" s="60" t="s">
        <v>216</v>
      </c>
    </row>
    <row r="781" spans="1:51" s="13" customFormat="1" ht="12">
      <c r="A781" s="140"/>
      <c r="B781" s="141"/>
      <c r="C781" s="140"/>
      <c r="D781" s="137" t="s">
        <v>225</v>
      </c>
      <c r="E781" s="142" t="s">
        <v>1</v>
      </c>
      <c r="F781" s="143" t="s">
        <v>2963</v>
      </c>
      <c r="G781" s="140"/>
      <c r="H781" s="144">
        <v>1</v>
      </c>
      <c r="I781" s="61"/>
      <c r="J781" s="140"/>
      <c r="K781" s="140"/>
      <c r="L781" s="194"/>
      <c r="M781" s="274"/>
      <c r="N781" s="274"/>
      <c r="O781" s="274"/>
      <c r="P781" s="274"/>
      <c r="Q781" s="274"/>
      <c r="R781" s="274"/>
      <c r="S781" s="274"/>
      <c r="T781" s="274"/>
      <c r="U781" s="274"/>
      <c r="V781" s="274"/>
      <c r="W781" s="275"/>
      <c r="AT781" s="60" t="s">
        <v>225</v>
      </c>
      <c r="AU781" s="60" t="s">
        <v>93</v>
      </c>
      <c r="AV781" s="13" t="s">
        <v>93</v>
      </c>
      <c r="AW781" s="13" t="s">
        <v>38</v>
      </c>
      <c r="AX781" s="13" t="s">
        <v>83</v>
      </c>
      <c r="AY781" s="60" t="s">
        <v>216</v>
      </c>
    </row>
    <row r="782" spans="1:51" s="13" customFormat="1" ht="12">
      <c r="A782" s="140"/>
      <c r="B782" s="141"/>
      <c r="C782" s="140"/>
      <c r="D782" s="137" t="s">
        <v>225</v>
      </c>
      <c r="E782" s="142" t="s">
        <v>1</v>
      </c>
      <c r="F782" s="143" t="s">
        <v>2964</v>
      </c>
      <c r="G782" s="140"/>
      <c r="H782" s="144">
        <v>1</v>
      </c>
      <c r="I782" s="61"/>
      <c r="J782" s="140"/>
      <c r="K782" s="140"/>
      <c r="L782" s="194"/>
      <c r="M782" s="274"/>
      <c r="N782" s="274"/>
      <c r="O782" s="274"/>
      <c r="P782" s="274"/>
      <c r="Q782" s="274"/>
      <c r="R782" s="274"/>
      <c r="S782" s="274"/>
      <c r="T782" s="274"/>
      <c r="U782" s="274"/>
      <c r="V782" s="274"/>
      <c r="W782" s="275"/>
      <c r="AT782" s="60" t="s">
        <v>225</v>
      </c>
      <c r="AU782" s="60" t="s">
        <v>93</v>
      </c>
      <c r="AV782" s="13" t="s">
        <v>93</v>
      </c>
      <c r="AW782" s="13" t="s">
        <v>38</v>
      </c>
      <c r="AX782" s="13" t="s">
        <v>83</v>
      </c>
      <c r="AY782" s="60" t="s">
        <v>216</v>
      </c>
    </row>
    <row r="783" spans="1:51" s="13" customFormat="1" ht="12">
      <c r="A783" s="140"/>
      <c r="B783" s="141"/>
      <c r="C783" s="140"/>
      <c r="D783" s="137" t="s">
        <v>225</v>
      </c>
      <c r="E783" s="142" t="s">
        <v>1</v>
      </c>
      <c r="F783" s="143" t="s">
        <v>2965</v>
      </c>
      <c r="G783" s="140"/>
      <c r="H783" s="144">
        <v>1</v>
      </c>
      <c r="I783" s="61"/>
      <c r="J783" s="140"/>
      <c r="K783" s="140"/>
      <c r="L783" s="194"/>
      <c r="M783" s="274"/>
      <c r="N783" s="274"/>
      <c r="O783" s="274"/>
      <c r="P783" s="274"/>
      <c r="Q783" s="274"/>
      <c r="R783" s="274"/>
      <c r="S783" s="274"/>
      <c r="T783" s="274"/>
      <c r="U783" s="274"/>
      <c r="V783" s="274"/>
      <c r="W783" s="275"/>
      <c r="AT783" s="60" t="s">
        <v>225</v>
      </c>
      <c r="AU783" s="60" t="s">
        <v>93</v>
      </c>
      <c r="AV783" s="13" t="s">
        <v>93</v>
      </c>
      <c r="AW783" s="13" t="s">
        <v>38</v>
      </c>
      <c r="AX783" s="13" t="s">
        <v>83</v>
      </c>
      <c r="AY783" s="60" t="s">
        <v>216</v>
      </c>
    </row>
    <row r="784" spans="1:51" s="13" customFormat="1" ht="12">
      <c r="A784" s="140"/>
      <c r="B784" s="141"/>
      <c r="C784" s="140"/>
      <c r="D784" s="137" t="s">
        <v>225</v>
      </c>
      <c r="E784" s="142" t="s">
        <v>1</v>
      </c>
      <c r="F784" s="143" t="s">
        <v>2966</v>
      </c>
      <c r="G784" s="140"/>
      <c r="H784" s="144">
        <v>1</v>
      </c>
      <c r="I784" s="61"/>
      <c r="J784" s="140"/>
      <c r="K784" s="140"/>
      <c r="L784" s="194"/>
      <c r="M784" s="274"/>
      <c r="N784" s="274"/>
      <c r="O784" s="274"/>
      <c r="P784" s="274"/>
      <c r="Q784" s="274"/>
      <c r="R784" s="274"/>
      <c r="S784" s="274"/>
      <c r="T784" s="274"/>
      <c r="U784" s="274"/>
      <c r="V784" s="274"/>
      <c r="W784" s="275"/>
      <c r="AT784" s="60" t="s">
        <v>225</v>
      </c>
      <c r="AU784" s="60" t="s">
        <v>93</v>
      </c>
      <c r="AV784" s="13" t="s">
        <v>93</v>
      </c>
      <c r="AW784" s="13" t="s">
        <v>38</v>
      </c>
      <c r="AX784" s="13" t="s">
        <v>83</v>
      </c>
      <c r="AY784" s="60" t="s">
        <v>216</v>
      </c>
    </row>
    <row r="785" spans="1:51" s="13" customFormat="1" ht="12">
      <c r="A785" s="140"/>
      <c r="B785" s="141"/>
      <c r="C785" s="140"/>
      <c r="D785" s="137" t="s">
        <v>225</v>
      </c>
      <c r="E785" s="142" t="s">
        <v>1</v>
      </c>
      <c r="F785" s="143" t="s">
        <v>2967</v>
      </c>
      <c r="G785" s="140"/>
      <c r="H785" s="144">
        <v>1</v>
      </c>
      <c r="I785" s="61"/>
      <c r="J785" s="140"/>
      <c r="K785" s="140"/>
      <c r="L785" s="194"/>
      <c r="M785" s="274"/>
      <c r="N785" s="274"/>
      <c r="O785" s="274"/>
      <c r="P785" s="274"/>
      <c r="Q785" s="274"/>
      <c r="R785" s="274"/>
      <c r="S785" s="274"/>
      <c r="T785" s="274"/>
      <c r="U785" s="274"/>
      <c r="V785" s="274"/>
      <c r="W785" s="275"/>
      <c r="AT785" s="60" t="s">
        <v>225</v>
      </c>
      <c r="AU785" s="60" t="s">
        <v>93</v>
      </c>
      <c r="AV785" s="13" t="s">
        <v>93</v>
      </c>
      <c r="AW785" s="13" t="s">
        <v>38</v>
      </c>
      <c r="AX785" s="13" t="s">
        <v>83</v>
      </c>
      <c r="AY785" s="60" t="s">
        <v>216</v>
      </c>
    </row>
    <row r="786" spans="1:51" s="13" customFormat="1" ht="12">
      <c r="A786" s="140"/>
      <c r="B786" s="141"/>
      <c r="C786" s="140"/>
      <c r="D786" s="137" t="s">
        <v>225</v>
      </c>
      <c r="E786" s="142" t="s">
        <v>1</v>
      </c>
      <c r="F786" s="143" t="s">
        <v>2968</v>
      </c>
      <c r="G786" s="140"/>
      <c r="H786" s="144">
        <v>1</v>
      </c>
      <c r="I786" s="61"/>
      <c r="J786" s="140"/>
      <c r="K786" s="140"/>
      <c r="L786" s="194"/>
      <c r="M786" s="274"/>
      <c r="N786" s="274"/>
      <c r="O786" s="274"/>
      <c r="P786" s="274"/>
      <c r="Q786" s="274"/>
      <c r="R786" s="274"/>
      <c r="S786" s="274"/>
      <c r="T786" s="274"/>
      <c r="U786" s="274"/>
      <c r="V786" s="274"/>
      <c r="W786" s="275"/>
      <c r="AT786" s="60" t="s">
        <v>225</v>
      </c>
      <c r="AU786" s="60" t="s">
        <v>93</v>
      </c>
      <c r="AV786" s="13" t="s">
        <v>93</v>
      </c>
      <c r="AW786" s="13" t="s">
        <v>38</v>
      </c>
      <c r="AX786" s="13" t="s">
        <v>83</v>
      </c>
      <c r="AY786" s="60" t="s">
        <v>216</v>
      </c>
    </row>
    <row r="787" spans="1:51" s="13" customFormat="1" ht="12">
      <c r="A787" s="140"/>
      <c r="B787" s="141"/>
      <c r="C787" s="140"/>
      <c r="D787" s="137" t="s">
        <v>225</v>
      </c>
      <c r="E787" s="142" t="s">
        <v>1</v>
      </c>
      <c r="F787" s="143" t="s">
        <v>2969</v>
      </c>
      <c r="G787" s="140"/>
      <c r="H787" s="144">
        <v>1</v>
      </c>
      <c r="I787" s="61"/>
      <c r="J787" s="140"/>
      <c r="K787" s="140"/>
      <c r="L787" s="194"/>
      <c r="M787" s="274"/>
      <c r="N787" s="274"/>
      <c r="O787" s="274"/>
      <c r="P787" s="274"/>
      <c r="Q787" s="274"/>
      <c r="R787" s="274"/>
      <c r="S787" s="274"/>
      <c r="T787" s="274"/>
      <c r="U787" s="274"/>
      <c r="V787" s="274"/>
      <c r="W787" s="275"/>
      <c r="AT787" s="60" t="s">
        <v>225</v>
      </c>
      <c r="AU787" s="60" t="s">
        <v>93</v>
      </c>
      <c r="AV787" s="13" t="s">
        <v>93</v>
      </c>
      <c r="AW787" s="13" t="s">
        <v>38</v>
      </c>
      <c r="AX787" s="13" t="s">
        <v>83</v>
      </c>
      <c r="AY787" s="60" t="s">
        <v>216</v>
      </c>
    </row>
    <row r="788" spans="1:51" s="13" customFormat="1" ht="12">
      <c r="A788" s="140"/>
      <c r="B788" s="141"/>
      <c r="C788" s="140"/>
      <c r="D788" s="137" t="s">
        <v>225</v>
      </c>
      <c r="E788" s="142" t="s">
        <v>1</v>
      </c>
      <c r="F788" s="143" t="s">
        <v>2970</v>
      </c>
      <c r="G788" s="140"/>
      <c r="H788" s="144">
        <v>1</v>
      </c>
      <c r="I788" s="61"/>
      <c r="J788" s="140"/>
      <c r="K788" s="140"/>
      <c r="L788" s="194"/>
      <c r="M788" s="274"/>
      <c r="N788" s="274"/>
      <c r="O788" s="274"/>
      <c r="P788" s="274"/>
      <c r="Q788" s="274"/>
      <c r="R788" s="274"/>
      <c r="S788" s="274"/>
      <c r="T788" s="274"/>
      <c r="U788" s="274"/>
      <c r="V788" s="274"/>
      <c r="W788" s="275"/>
      <c r="AT788" s="60" t="s">
        <v>225</v>
      </c>
      <c r="AU788" s="60" t="s">
        <v>93</v>
      </c>
      <c r="AV788" s="13" t="s">
        <v>93</v>
      </c>
      <c r="AW788" s="13" t="s">
        <v>38</v>
      </c>
      <c r="AX788" s="13" t="s">
        <v>83</v>
      </c>
      <c r="AY788" s="60" t="s">
        <v>216</v>
      </c>
    </row>
    <row r="789" spans="1:51" s="13" customFormat="1" ht="12">
      <c r="A789" s="140"/>
      <c r="B789" s="141"/>
      <c r="C789" s="140"/>
      <c r="D789" s="137" t="s">
        <v>225</v>
      </c>
      <c r="E789" s="142" t="s">
        <v>1</v>
      </c>
      <c r="F789" s="143" t="s">
        <v>2971</v>
      </c>
      <c r="G789" s="140"/>
      <c r="H789" s="144">
        <v>1</v>
      </c>
      <c r="I789" s="61"/>
      <c r="J789" s="140"/>
      <c r="K789" s="140"/>
      <c r="L789" s="194"/>
      <c r="M789" s="274"/>
      <c r="N789" s="274"/>
      <c r="O789" s="274"/>
      <c r="P789" s="274"/>
      <c r="Q789" s="274"/>
      <c r="R789" s="274"/>
      <c r="S789" s="274"/>
      <c r="T789" s="274"/>
      <c r="U789" s="274"/>
      <c r="V789" s="274"/>
      <c r="W789" s="275"/>
      <c r="AT789" s="60" t="s">
        <v>225</v>
      </c>
      <c r="AU789" s="60" t="s">
        <v>93</v>
      </c>
      <c r="AV789" s="13" t="s">
        <v>93</v>
      </c>
      <c r="AW789" s="13" t="s">
        <v>38</v>
      </c>
      <c r="AX789" s="13" t="s">
        <v>83</v>
      </c>
      <c r="AY789" s="60" t="s">
        <v>216</v>
      </c>
    </row>
    <row r="790" spans="1:51" s="13" customFormat="1" ht="12">
      <c r="A790" s="140"/>
      <c r="B790" s="141"/>
      <c r="C790" s="140"/>
      <c r="D790" s="137" t="s">
        <v>225</v>
      </c>
      <c r="E790" s="142" t="s">
        <v>1</v>
      </c>
      <c r="F790" s="143" t="s">
        <v>2972</v>
      </c>
      <c r="G790" s="140"/>
      <c r="H790" s="144">
        <v>1</v>
      </c>
      <c r="I790" s="61"/>
      <c r="J790" s="140"/>
      <c r="K790" s="140"/>
      <c r="L790" s="194"/>
      <c r="M790" s="274"/>
      <c r="N790" s="274"/>
      <c r="O790" s="274"/>
      <c r="P790" s="274"/>
      <c r="Q790" s="274"/>
      <c r="R790" s="274"/>
      <c r="S790" s="274"/>
      <c r="T790" s="274"/>
      <c r="U790" s="274"/>
      <c r="V790" s="274"/>
      <c r="W790" s="275"/>
      <c r="AT790" s="60" t="s">
        <v>225</v>
      </c>
      <c r="AU790" s="60" t="s">
        <v>93</v>
      </c>
      <c r="AV790" s="13" t="s">
        <v>93</v>
      </c>
      <c r="AW790" s="13" t="s">
        <v>38</v>
      </c>
      <c r="AX790" s="13" t="s">
        <v>83</v>
      </c>
      <c r="AY790" s="60" t="s">
        <v>216</v>
      </c>
    </row>
    <row r="791" spans="1:51" s="13" customFormat="1" ht="12">
      <c r="A791" s="140"/>
      <c r="B791" s="141"/>
      <c r="C791" s="140"/>
      <c r="D791" s="137" t="s">
        <v>225</v>
      </c>
      <c r="E791" s="142" t="s">
        <v>1</v>
      </c>
      <c r="F791" s="143" t="s">
        <v>2951</v>
      </c>
      <c r="G791" s="140"/>
      <c r="H791" s="144">
        <v>1</v>
      </c>
      <c r="I791" s="61"/>
      <c r="J791" s="140"/>
      <c r="K791" s="140"/>
      <c r="L791" s="194"/>
      <c r="M791" s="274"/>
      <c r="N791" s="274"/>
      <c r="O791" s="274"/>
      <c r="P791" s="274"/>
      <c r="Q791" s="274"/>
      <c r="R791" s="274"/>
      <c r="S791" s="274"/>
      <c r="T791" s="274"/>
      <c r="U791" s="274"/>
      <c r="V791" s="274"/>
      <c r="W791" s="275"/>
      <c r="AT791" s="60" t="s">
        <v>225</v>
      </c>
      <c r="AU791" s="60" t="s">
        <v>93</v>
      </c>
      <c r="AV791" s="13" t="s">
        <v>93</v>
      </c>
      <c r="AW791" s="13" t="s">
        <v>38</v>
      </c>
      <c r="AX791" s="13" t="s">
        <v>83</v>
      </c>
      <c r="AY791" s="60" t="s">
        <v>216</v>
      </c>
    </row>
    <row r="792" spans="1:51" s="13" customFormat="1" ht="12">
      <c r="A792" s="140"/>
      <c r="B792" s="141"/>
      <c r="C792" s="140"/>
      <c r="D792" s="137" t="s">
        <v>225</v>
      </c>
      <c r="E792" s="142" t="s">
        <v>1</v>
      </c>
      <c r="F792" s="143" t="s">
        <v>2973</v>
      </c>
      <c r="G792" s="140"/>
      <c r="H792" s="144">
        <v>1</v>
      </c>
      <c r="I792" s="61"/>
      <c r="J792" s="140"/>
      <c r="K792" s="140"/>
      <c r="L792" s="194"/>
      <c r="M792" s="274"/>
      <c r="N792" s="274"/>
      <c r="O792" s="274"/>
      <c r="P792" s="274"/>
      <c r="Q792" s="274"/>
      <c r="R792" s="274"/>
      <c r="S792" s="274"/>
      <c r="T792" s="274"/>
      <c r="U792" s="274"/>
      <c r="V792" s="274"/>
      <c r="W792" s="275"/>
      <c r="AT792" s="60" t="s">
        <v>225</v>
      </c>
      <c r="AU792" s="60" t="s">
        <v>93</v>
      </c>
      <c r="AV792" s="13" t="s">
        <v>93</v>
      </c>
      <c r="AW792" s="13" t="s">
        <v>38</v>
      </c>
      <c r="AX792" s="13" t="s">
        <v>83</v>
      </c>
      <c r="AY792" s="60" t="s">
        <v>216</v>
      </c>
    </row>
    <row r="793" spans="1:51" s="13" customFormat="1" ht="12">
      <c r="A793" s="140"/>
      <c r="B793" s="141"/>
      <c r="C793" s="140"/>
      <c r="D793" s="137" t="s">
        <v>225</v>
      </c>
      <c r="E793" s="142" t="s">
        <v>1</v>
      </c>
      <c r="F793" s="143" t="s">
        <v>3004</v>
      </c>
      <c r="G793" s="140"/>
      <c r="H793" s="144">
        <v>1</v>
      </c>
      <c r="I793" s="61"/>
      <c r="J793" s="140"/>
      <c r="K793" s="140"/>
      <c r="L793" s="194"/>
      <c r="M793" s="274"/>
      <c r="N793" s="274"/>
      <c r="O793" s="274"/>
      <c r="P793" s="274"/>
      <c r="Q793" s="274"/>
      <c r="R793" s="274"/>
      <c r="S793" s="274"/>
      <c r="T793" s="274"/>
      <c r="U793" s="274"/>
      <c r="V793" s="274"/>
      <c r="W793" s="275"/>
      <c r="AT793" s="60" t="s">
        <v>225</v>
      </c>
      <c r="AU793" s="60" t="s">
        <v>93</v>
      </c>
      <c r="AV793" s="13" t="s">
        <v>93</v>
      </c>
      <c r="AW793" s="13" t="s">
        <v>38</v>
      </c>
      <c r="AX793" s="13" t="s">
        <v>83</v>
      </c>
      <c r="AY793" s="60" t="s">
        <v>216</v>
      </c>
    </row>
    <row r="794" spans="1:51" s="13" customFormat="1" ht="12">
      <c r="A794" s="140"/>
      <c r="B794" s="141"/>
      <c r="C794" s="140"/>
      <c r="D794" s="137" t="s">
        <v>225</v>
      </c>
      <c r="E794" s="142" t="s">
        <v>1</v>
      </c>
      <c r="F794" s="143" t="s">
        <v>2974</v>
      </c>
      <c r="G794" s="140"/>
      <c r="H794" s="144">
        <v>2</v>
      </c>
      <c r="I794" s="61"/>
      <c r="J794" s="140"/>
      <c r="K794" s="140"/>
      <c r="L794" s="194"/>
      <c r="M794" s="274"/>
      <c r="N794" s="274"/>
      <c r="O794" s="274"/>
      <c r="P794" s="274"/>
      <c r="Q794" s="274"/>
      <c r="R794" s="274"/>
      <c r="S794" s="274"/>
      <c r="T794" s="274"/>
      <c r="U794" s="274"/>
      <c r="V794" s="274"/>
      <c r="W794" s="275"/>
      <c r="AT794" s="60" t="s">
        <v>225</v>
      </c>
      <c r="AU794" s="60" t="s">
        <v>93</v>
      </c>
      <c r="AV794" s="13" t="s">
        <v>93</v>
      </c>
      <c r="AW794" s="13" t="s">
        <v>38</v>
      </c>
      <c r="AX794" s="13" t="s">
        <v>83</v>
      </c>
      <c r="AY794" s="60" t="s">
        <v>216</v>
      </c>
    </row>
    <row r="795" spans="1:51" s="13" customFormat="1" ht="12">
      <c r="A795" s="140"/>
      <c r="B795" s="141"/>
      <c r="C795" s="140"/>
      <c r="D795" s="137" t="s">
        <v>225</v>
      </c>
      <c r="E795" s="142" t="s">
        <v>1</v>
      </c>
      <c r="F795" s="143" t="s">
        <v>2975</v>
      </c>
      <c r="G795" s="140"/>
      <c r="H795" s="144">
        <v>1</v>
      </c>
      <c r="I795" s="61"/>
      <c r="J795" s="140"/>
      <c r="K795" s="140"/>
      <c r="L795" s="194"/>
      <c r="M795" s="274"/>
      <c r="N795" s="274"/>
      <c r="O795" s="274"/>
      <c r="P795" s="274"/>
      <c r="Q795" s="274"/>
      <c r="R795" s="274"/>
      <c r="S795" s="274"/>
      <c r="T795" s="274"/>
      <c r="U795" s="274"/>
      <c r="V795" s="274"/>
      <c r="W795" s="275"/>
      <c r="AT795" s="60" t="s">
        <v>225</v>
      </c>
      <c r="AU795" s="60" t="s">
        <v>93</v>
      </c>
      <c r="AV795" s="13" t="s">
        <v>93</v>
      </c>
      <c r="AW795" s="13" t="s">
        <v>38</v>
      </c>
      <c r="AX795" s="13" t="s">
        <v>83</v>
      </c>
      <c r="AY795" s="60" t="s">
        <v>216</v>
      </c>
    </row>
    <row r="796" spans="1:51" s="14" customFormat="1" ht="12">
      <c r="A796" s="145"/>
      <c r="B796" s="146"/>
      <c r="C796" s="145"/>
      <c r="D796" s="137" t="s">
        <v>225</v>
      </c>
      <c r="E796" s="147" t="s">
        <v>1</v>
      </c>
      <c r="F796" s="148" t="s">
        <v>229</v>
      </c>
      <c r="G796" s="145"/>
      <c r="H796" s="149">
        <v>24</v>
      </c>
      <c r="I796" s="63"/>
      <c r="J796" s="145"/>
      <c r="K796" s="145"/>
      <c r="L796" s="200"/>
      <c r="M796" s="276"/>
      <c r="N796" s="276"/>
      <c r="O796" s="276"/>
      <c r="P796" s="276"/>
      <c r="Q796" s="276"/>
      <c r="R796" s="276"/>
      <c r="S796" s="276"/>
      <c r="T796" s="276"/>
      <c r="U796" s="276"/>
      <c r="V796" s="276"/>
      <c r="W796" s="277"/>
      <c r="AT796" s="62" t="s">
        <v>225</v>
      </c>
      <c r="AU796" s="62" t="s">
        <v>93</v>
      </c>
      <c r="AV796" s="14" t="s">
        <v>223</v>
      </c>
      <c r="AW796" s="14" t="s">
        <v>38</v>
      </c>
      <c r="AX796" s="14" t="s">
        <v>91</v>
      </c>
      <c r="AY796" s="62" t="s">
        <v>216</v>
      </c>
    </row>
    <row r="797" spans="1:65" s="2" customFormat="1" ht="24.2" customHeight="1">
      <c r="A797" s="83"/>
      <c r="B797" s="84"/>
      <c r="C797" s="130" t="s">
        <v>560</v>
      </c>
      <c r="D797" s="130" t="s">
        <v>218</v>
      </c>
      <c r="E797" s="131" t="s">
        <v>3326</v>
      </c>
      <c r="F797" s="132" t="s">
        <v>3327</v>
      </c>
      <c r="G797" s="133" t="s">
        <v>3198</v>
      </c>
      <c r="H797" s="134">
        <v>8</v>
      </c>
      <c r="I797" s="57"/>
      <c r="J797" s="187">
        <f>ROUND(I797*H797,2)</f>
        <v>0</v>
      </c>
      <c r="K797" s="132" t="s">
        <v>222</v>
      </c>
      <c r="L797" s="188">
        <f>J797</f>
        <v>0</v>
      </c>
      <c r="M797" s="272" t="s">
        <v>1</v>
      </c>
      <c r="N797" s="272" t="s">
        <v>48</v>
      </c>
      <c r="O797" s="272"/>
      <c r="P797" s="272">
        <f>O797*H797</f>
        <v>0</v>
      </c>
      <c r="Q797" s="272">
        <v>0.00376</v>
      </c>
      <c r="R797" s="272">
        <f>Q797*H797</f>
        <v>0.03008</v>
      </c>
      <c r="S797" s="272">
        <v>0</v>
      </c>
      <c r="T797" s="272">
        <f>S797*H797</f>
        <v>0</v>
      </c>
      <c r="U797" s="272"/>
      <c r="V797" s="272"/>
      <c r="W797" s="273"/>
      <c r="X797" s="26"/>
      <c r="Y797" s="26"/>
      <c r="Z797" s="26"/>
      <c r="AA797" s="26"/>
      <c r="AB797" s="26"/>
      <c r="AC797" s="26"/>
      <c r="AD797" s="26"/>
      <c r="AE797" s="26"/>
      <c r="AR797" s="58" t="s">
        <v>312</v>
      </c>
      <c r="AT797" s="58" t="s">
        <v>218</v>
      </c>
      <c r="AU797" s="58" t="s">
        <v>93</v>
      </c>
      <c r="AY797" s="18" t="s">
        <v>216</v>
      </c>
      <c r="BE797" s="59">
        <f>IF(N797="základní",J797,0)</f>
        <v>0</v>
      </c>
      <c r="BF797" s="59">
        <f>IF(N797="snížená",J797,0)</f>
        <v>0</v>
      </c>
      <c r="BG797" s="59">
        <f>IF(N797="zákl. přenesená",J797,0)</f>
        <v>0</v>
      </c>
      <c r="BH797" s="59">
        <f>IF(N797="sníž. přenesená",J797,0)</f>
        <v>0</v>
      </c>
      <c r="BI797" s="59">
        <f>IF(N797="nulová",J797,0)</f>
        <v>0</v>
      </c>
      <c r="BJ797" s="18" t="s">
        <v>91</v>
      </c>
      <c r="BK797" s="59">
        <f>ROUND(I797*H797,2)</f>
        <v>0</v>
      </c>
      <c r="BL797" s="18" t="s">
        <v>312</v>
      </c>
      <c r="BM797" s="58" t="s">
        <v>3328</v>
      </c>
    </row>
    <row r="798" spans="1:51" s="13" customFormat="1" ht="12">
      <c r="A798" s="140"/>
      <c r="B798" s="141"/>
      <c r="C798" s="140"/>
      <c r="D798" s="137" t="s">
        <v>225</v>
      </c>
      <c r="E798" s="142" t="s">
        <v>1</v>
      </c>
      <c r="F798" s="143" t="s">
        <v>3329</v>
      </c>
      <c r="G798" s="140"/>
      <c r="H798" s="144">
        <v>1</v>
      </c>
      <c r="I798" s="61"/>
      <c r="J798" s="140"/>
      <c r="K798" s="140"/>
      <c r="L798" s="194"/>
      <c r="M798" s="274"/>
      <c r="N798" s="274"/>
      <c r="O798" s="274"/>
      <c r="P798" s="274"/>
      <c r="Q798" s="274"/>
      <c r="R798" s="274"/>
      <c r="S798" s="274"/>
      <c r="T798" s="274"/>
      <c r="U798" s="274"/>
      <c r="V798" s="274"/>
      <c r="W798" s="275"/>
      <c r="AT798" s="60" t="s">
        <v>225</v>
      </c>
      <c r="AU798" s="60" t="s">
        <v>93</v>
      </c>
      <c r="AV798" s="13" t="s">
        <v>93</v>
      </c>
      <c r="AW798" s="13" t="s">
        <v>38</v>
      </c>
      <c r="AX798" s="13" t="s">
        <v>83</v>
      </c>
      <c r="AY798" s="60" t="s">
        <v>216</v>
      </c>
    </row>
    <row r="799" spans="1:51" s="13" customFormat="1" ht="12">
      <c r="A799" s="140"/>
      <c r="B799" s="141"/>
      <c r="C799" s="140"/>
      <c r="D799" s="137" t="s">
        <v>225</v>
      </c>
      <c r="E799" s="142" t="s">
        <v>1</v>
      </c>
      <c r="F799" s="143" t="s">
        <v>3330</v>
      </c>
      <c r="G799" s="140"/>
      <c r="H799" s="144">
        <v>1</v>
      </c>
      <c r="I799" s="61"/>
      <c r="J799" s="140"/>
      <c r="K799" s="140"/>
      <c r="L799" s="194"/>
      <c r="M799" s="274"/>
      <c r="N799" s="274"/>
      <c r="O799" s="274"/>
      <c r="P799" s="274"/>
      <c r="Q799" s="274"/>
      <c r="R799" s="274"/>
      <c r="S799" s="274"/>
      <c r="T799" s="274"/>
      <c r="U799" s="274"/>
      <c r="V799" s="274"/>
      <c r="W799" s="275"/>
      <c r="AT799" s="60" t="s">
        <v>225</v>
      </c>
      <c r="AU799" s="60" t="s">
        <v>93</v>
      </c>
      <c r="AV799" s="13" t="s">
        <v>93</v>
      </c>
      <c r="AW799" s="13" t="s">
        <v>38</v>
      </c>
      <c r="AX799" s="13" t="s">
        <v>83</v>
      </c>
      <c r="AY799" s="60" t="s">
        <v>216</v>
      </c>
    </row>
    <row r="800" spans="1:51" s="13" customFormat="1" ht="12">
      <c r="A800" s="140"/>
      <c r="B800" s="141"/>
      <c r="C800" s="140"/>
      <c r="D800" s="137" t="s">
        <v>225</v>
      </c>
      <c r="E800" s="142" t="s">
        <v>1</v>
      </c>
      <c r="F800" s="143" t="s">
        <v>3331</v>
      </c>
      <c r="G800" s="140"/>
      <c r="H800" s="144">
        <v>1</v>
      </c>
      <c r="I800" s="61"/>
      <c r="J800" s="140"/>
      <c r="K800" s="140"/>
      <c r="L800" s="194"/>
      <c r="M800" s="274"/>
      <c r="N800" s="274"/>
      <c r="O800" s="274"/>
      <c r="P800" s="274"/>
      <c r="Q800" s="274"/>
      <c r="R800" s="274"/>
      <c r="S800" s="274"/>
      <c r="T800" s="274"/>
      <c r="U800" s="274"/>
      <c r="V800" s="274"/>
      <c r="W800" s="275"/>
      <c r="AT800" s="60" t="s">
        <v>225</v>
      </c>
      <c r="AU800" s="60" t="s">
        <v>93</v>
      </c>
      <c r="AV800" s="13" t="s">
        <v>93</v>
      </c>
      <c r="AW800" s="13" t="s">
        <v>38</v>
      </c>
      <c r="AX800" s="13" t="s">
        <v>83</v>
      </c>
      <c r="AY800" s="60" t="s">
        <v>216</v>
      </c>
    </row>
    <row r="801" spans="1:51" s="13" customFormat="1" ht="12">
      <c r="A801" s="140"/>
      <c r="B801" s="141"/>
      <c r="C801" s="140"/>
      <c r="D801" s="137" t="s">
        <v>225</v>
      </c>
      <c r="E801" s="142" t="s">
        <v>1</v>
      </c>
      <c r="F801" s="143" t="s">
        <v>2961</v>
      </c>
      <c r="G801" s="140"/>
      <c r="H801" s="144">
        <v>1</v>
      </c>
      <c r="I801" s="61"/>
      <c r="J801" s="140"/>
      <c r="K801" s="140"/>
      <c r="L801" s="194"/>
      <c r="M801" s="274"/>
      <c r="N801" s="274"/>
      <c r="O801" s="274"/>
      <c r="P801" s="274"/>
      <c r="Q801" s="274"/>
      <c r="R801" s="274"/>
      <c r="S801" s="274"/>
      <c r="T801" s="274"/>
      <c r="U801" s="274"/>
      <c r="V801" s="274"/>
      <c r="W801" s="275"/>
      <c r="AT801" s="60" t="s">
        <v>225</v>
      </c>
      <c r="AU801" s="60" t="s">
        <v>93</v>
      </c>
      <c r="AV801" s="13" t="s">
        <v>93</v>
      </c>
      <c r="AW801" s="13" t="s">
        <v>38</v>
      </c>
      <c r="AX801" s="13" t="s">
        <v>83</v>
      </c>
      <c r="AY801" s="60" t="s">
        <v>216</v>
      </c>
    </row>
    <row r="802" spans="1:51" s="13" customFormat="1" ht="12">
      <c r="A802" s="140"/>
      <c r="B802" s="141"/>
      <c r="C802" s="140"/>
      <c r="D802" s="137" t="s">
        <v>225</v>
      </c>
      <c r="E802" s="142" t="s">
        <v>1</v>
      </c>
      <c r="F802" s="143" t="s">
        <v>2962</v>
      </c>
      <c r="G802" s="140"/>
      <c r="H802" s="144">
        <v>1</v>
      </c>
      <c r="I802" s="61"/>
      <c r="J802" s="140"/>
      <c r="K802" s="140"/>
      <c r="L802" s="194"/>
      <c r="M802" s="274"/>
      <c r="N802" s="274"/>
      <c r="O802" s="274"/>
      <c r="P802" s="274"/>
      <c r="Q802" s="274"/>
      <c r="R802" s="274"/>
      <c r="S802" s="274"/>
      <c r="T802" s="274"/>
      <c r="U802" s="274"/>
      <c r="V802" s="274"/>
      <c r="W802" s="275"/>
      <c r="AT802" s="60" t="s">
        <v>225</v>
      </c>
      <c r="AU802" s="60" t="s">
        <v>93</v>
      </c>
      <c r="AV802" s="13" t="s">
        <v>93</v>
      </c>
      <c r="AW802" s="13" t="s">
        <v>38</v>
      </c>
      <c r="AX802" s="13" t="s">
        <v>83</v>
      </c>
      <c r="AY802" s="60" t="s">
        <v>216</v>
      </c>
    </row>
    <row r="803" spans="1:51" s="13" customFormat="1" ht="12">
      <c r="A803" s="140"/>
      <c r="B803" s="141"/>
      <c r="C803" s="140"/>
      <c r="D803" s="137" t="s">
        <v>225</v>
      </c>
      <c r="E803" s="142" t="s">
        <v>1</v>
      </c>
      <c r="F803" s="143" t="s">
        <v>3279</v>
      </c>
      <c r="G803" s="140"/>
      <c r="H803" s="144">
        <v>1</v>
      </c>
      <c r="I803" s="61"/>
      <c r="J803" s="140"/>
      <c r="K803" s="140"/>
      <c r="L803" s="194"/>
      <c r="M803" s="274"/>
      <c r="N803" s="274"/>
      <c r="O803" s="274"/>
      <c r="P803" s="274"/>
      <c r="Q803" s="274"/>
      <c r="R803" s="274"/>
      <c r="S803" s="274"/>
      <c r="T803" s="274"/>
      <c r="U803" s="274"/>
      <c r="V803" s="274"/>
      <c r="W803" s="275"/>
      <c r="AT803" s="60" t="s">
        <v>225</v>
      </c>
      <c r="AU803" s="60" t="s">
        <v>93</v>
      </c>
      <c r="AV803" s="13" t="s">
        <v>93</v>
      </c>
      <c r="AW803" s="13" t="s">
        <v>38</v>
      </c>
      <c r="AX803" s="13" t="s">
        <v>83</v>
      </c>
      <c r="AY803" s="60" t="s">
        <v>216</v>
      </c>
    </row>
    <row r="804" spans="1:51" s="13" customFormat="1" ht="12">
      <c r="A804" s="140"/>
      <c r="B804" s="141"/>
      <c r="C804" s="140"/>
      <c r="D804" s="137" t="s">
        <v>225</v>
      </c>
      <c r="E804" s="142" t="s">
        <v>1</v>
      </c>
      <c r="F804" s="143" t="s">
        <v>2972</v>
      </c>
      <c r="G804" s="140"/>
      <c r="H804" s="144">
        <v>1</v>
      </c>
      <c r="I804" s="61"/>
      <c r="J804" s="140"/>
      <c r="K804" s="140"/>
      <c r="L804" s="194"/>
      <c r="M804" s="274"/>
      <c r="N804" s="274"/>
      <c r="O804" s="274"/>
      <c r="P804" s="274"/>
      <c r="Q804" s="274"/>
      <c r="R804" s="274"/>
      <c r="S804" s="274"/>
      <c r="T804" s="274"/>
      <c r="U804" s="274"/>
      <c r="V804" s="274"/>
      <c r="W804" s="275"/>
      <c r="AT804" s="60" t="s">
        <v>225</v>
      </c>
      <c r="AU804" s="60" t="s">
        <v>93</v>
      </c>
      <c r="AV804" s="13" t="s">
        <v>93</v>
      </c>
      <c r="AW804" s="13" t="s">
        <v>38</v>
      </c>
      <c r="AX804" s="13" t="s">
        <v>83</v>
      </c>
      <c r="AY804" s="60" t="s">
        <v>216</v>
      </c>
    </row>
    <row r="805" spans="1:51" s="13" customFormat="1" ht="12">
      <c r="A805" s="140"/>
      <c r="B805" s="141"/>
      <c r="C805" s="140"/>
      <c r="D805" s="137" t="s">
        <v>225</v>
      </c>
      <c r="E805" s="142" t="s">
        <v>1</v>
      </c>
      <c r="F805" s="143" t="s">
        <v>3186</v>
      </c>
      <c r="G805" s="140"/>
      <c r="H805" s="144">
        <v>1</v>
      </c>
      <c r="I805" s="61"/>
      <c r="J805" s="140"/>
      <c r="K805" s="140"/>
      <c r="L805" s="194"/>
      <c r="M805" s="274"/>
      <c r="N805" s="274"/>
      <c r="O805" s="274"/>
      <c r="P805" s="274"/>
      <c r="Q805" s="274"/>
      <c r="R805" s="274"/>
      <c r="S805" s="274"/>
      <c r="T805" s="274"/>
      <c r="U805" s="274"/>
      <c r="V805" s="274"/>
      <c r="W805" s="275"/>
      <c r="AT805" s="60" t="s">
        <v>225</v>
      </c>
      <c r="AU805" s="60" t="s">
        <v>93</v>
      </c>
      <c r="AV805" s="13" t="s">
        <v>93</v>
      </c>
      <c r="AW805" s="13" t="s">
        <v>38</v>
      </c>
      <c r="AX805" s="13" t="s">
        <v>83</v>
      </c>
      <c r="AY805" s="60" t="s">
        <v>216</v>
      </c>
    </row>
    <row r="806" spans="1:51" s="14" customFormat="1" ht="12">
      <c r="A806" s="145"/>
      <c r="B806" s="146"/>
      <c r="C806" s="145"/>
      <c r="D806" s="137" t="s">
        <v>225</v>
      </c>
      <c r="E806" s="147" t="s">
        <v>1</v>
      </c>
      <c r="F806" s="148" t="s">
        <v>229</v>
      </c>
      <c r="G806" s="145"/>
      <c r="H806" s="149">
        <v>8</v>
      </c>
      <c r="I806" s="63"/>
      <c r="J806" s="145"/>
      <c r="K806" s="145"/>
      <c r="L806" s="200"/>
      <c r="M806" s="276"/>
      <c r="N806" s="276"/>
      <c r="O806" s="276"/>
      <c r="P806" s="276"/>
      <c r="Q806" s="276"/>
      <c r="R806" s="276"/>
      <c r="S806" s="276"/>
      <c r="T806" s="276"/>
      <c r="U806" s="276"/>
      <c r="V806" s="276"/>
      <c r="W806" s="277"/>
      <c r="AT806" s="62" t="s">
        <v>225</v>
      </c>
      <c r="AU806" s="62" t="s">
        <v>93</v>
      </c>
      <c r="AV806" s="14" t="s">
        <v>223</v>
      </c>
      <c r="AW806" s="14" t="s">
        <v>38</v>
      </c>
      <c r="AX806" s="14" t="s">
        <v>91</v>
      </c>
      <c r="AY806" s="62" t="s">
        <v>216</v>
      </c>
    </row>
    <row r="807" spans="1:65" s="2" customFormat="1" ht="16.5" customHeight="1">
      <c r="A807" s="83"/>
      <c r="B807" s="84"/>
      <c r="C807" s="252" t="s">
        <v>565</v>
      </c>
      <c r="D807" s="252" t="s">
        <v>295</v>
      </c>
      <c r="E807" s="253" t="s">
        <v>3332</v>
      </c>
      <c r="F807" s="254" t="s">
        <v>3333</v>
      </c>
      <c r="G807" s="255" t="s">
        <v>323</v>
      </c>
      <c r="H807" s="256">
        <v>24</v>
      </c>
      <c r="I807" s="66"/>
      <c r="J807" s="280">
        <f>ROUND(I807*H807,2)</f>
        <v>0</v>
      </c>
      <c r="K807" s="254" t="s">
        <v>222</v>
      </c>
      <c r="L807" s="281">
        <f>J807</f>
        <v>0</v>
      </c>
      <c r="M807" s="282" t="s">
        <v>1</v>
      </c>
      <c r="N807" s="282" t="s">
        <v>48</v>
      </c>
      <c r="O807" s="282"/>
      <c r="P807" s="282">
        <f>O807*H807</f>
        <v>0</v>
      </c>
      <c r="Q807" s="282">
        <v>0.00032</v>
      </c>
      <c r="R807" s="282">
        <f>Q807*H807</f>
        <v>0.007680000000000001</v>
      </c>
      <c r="S807" s="282">
        <v>0</v>
      </c>
      <c r="T807" s="282">
        <f>S807*H807</f>
        <v>0</v>
      </c>
      <c r="U807" s="282"/>
      <c r="V807" s="282"/>
      <c r="W807" s="283"/>
      <c r="X807" s="26"/>
      <c r="Y807" s="26"/>
      <c r="Z807" s="26"/>
      <c r="AA807" s="26"/>
      <c r="AB807" s="26"/>
      <c r="AC807" s="26"/>
      <c r="AD807" s="26"/>
      <c r="AE807" s="26"/>
      <c r="AR807" s="58" t="s">
        <v>438</v>
      </c>
      <c r="AT807" s="58" t="s">
        <v>295</v>
      </c>
      <c r="AU807" s="58" t="s">
        <v>93</v>
      </c>
      <c r="AY807" s="18" t="s">
        <v>216</v>
      </c>
      <c r="BE807" s="59">
        <f>IF(N807="základní",J807,0)</f>
        <v>0</v>
      </c>
      <c r="BF807" s="59">
        <f>IF(N807="snížená",J807,0)</f>
        <v>0</v>
      </c>
      <c r="BG807" s="59">
        <f>IF(N807="zákl. přenesená",J807,0)</f>
        <v>0</v>
      </c>
      <c r="BH807" s="59">
        <f>IF(N807="sníž. přenesená",J807,0)</f>
        <v>0</v>
      </c>
      <c r="BI807" s="59">
        <f>IF(N807="nulová",J807,0)</f>
        <v>0</v>
      </c>
      <c r="BJ807" s="18" t="s">
        <v>91</v>
      </c>
      <c r="BK807" s="59">
        <f>ROUND(I807*H807,2)</f>
        <v>0</v>
      </c>
      <c r="BL807" s="18" t="s">
        <v>312</v>
      </c>
      <c r="BM807" s="58" t="s">
        <v>3334</v>
      </c>
    </row>
    <row r="808" spans="1:51" s="13" customFormat="1" ht="12">
      <c r="A808" s="140"/>
      <c r="B808" s="141"/>
      <c r="C808" s="140"/>
      <c r="D808" s="137" t="s">
        <v>225</v>
      </c>
      <c r="E808" s="142" t="s">
        <v>1</v>
      </c>
      <c r="F808" s="143" t="s">
        <v>3335</v>
      </c>
      <c r="G808" s="140"/>
      <c r="H808" s="144">
        <v>3</v>
      </c>
      <c r="I808" s="61"/>
      <c r="J808" s="140"/>
      <c r="K808" s="140"/>
      <c r="L808" s="194"/>
      <c r="M808" s="274"/>
      <c r="N808" s="274"/>
      <c r="O808" s="274"/>
      <c r="P808" s="274"/>
      <c r="Q808" s="274"/>
      <c r="R808" s="274"/>
      <c r="S808" s="274"/>
      <c r="T808" s="274"/>
      <c r="U808" s="274"/>
      <c r="V808" s="274"/>
      <c r="W808" s="275"/>
      <c r="AT808" s="60" t="s">
        <v>225</v>
      </c>
      <c r="AU808" s="60" t="s">
        <v>93</v>
      </c>
      <c r="AV808" s="13" t="s">
        <v>93</v>
      </c>
      <c r="AW808" s="13" t="s">
        <v>38</v>
      </c>
      <c r="AX808" s="13" t="s">
        <v>83</v>
      </c>
      <c r="AY808" s="60" t="s">
        <v>216</v>
      </c>
    </row>
    <row r="809" spans="1:51" s="13" customFormat="1" ht="12">
      <c r="A809" s="140"/>
      <c r="B809" s="141"/>
      <c r="C809" s="140"/>
      <c r="D809" s="137" t="s">
        <v>225</v>
      </c>
      <c r="E809" s="142" t="s">
        <v>1</v>
      </c>
      <c r="F809" s="143" t="s">
        <v>3336</v>
      </c>
      <c r="G809" s="140"/>
      <c r="H809" s="144">
        <v>3</v>
      </c>
      <c r="I809" s="61"/>
      <c r="J809" s="140"/>
      <c r="K809" s="140"/>
      <c r="L809" s="194"/>
      <c r="M809" s="274"/>
      <c r="N809" s="274"/>
      <c r="O809" s="274"/>
      <c r="P809" s="274"/>
      <c r="Q809" s="274"/>
      <c r="R809" s="274"/>
      <c r="S809" s="274"/>
      <c r="T809" s="274"/>
      <c r="U809" s="274"/>
      <c r="V809" s="274"/>
      <c r="W809" s="275"/>
      <c r="AT809" s="60" t="s">
        <v>225</v>
      </c>
      <c r="AU809" s="60" t="s">
        <v>93</v>
      </c>
      <c r="AV809" s="13" t="s">
        <v>93</v>
      </c>
      <c r="AW809" s="13" t="s">
        <v>38</v>
      </c>
      <c r="AX809" s="13" t="s">
        <v>83</v>
      </c>
      <c r="AY809" s="60" t="s">
        <v>216</v>
      </c>
    </row>
    <row r="810" spans="1:51" s="13" customFormat="1" ht="12">
      <c r="A810" s="140"/>
      <c r="B810" s="141"/>
      <c r="C810" s="140"/>
      <c r="D810" s="137" t="s">
        <v>225</v>
      </c>
      <c r="E810" s="142" t="s">
        <v>1</v>
      </c>
      <c r="F810" s="143" t="s">
        <v>3337</v>
      </c>
      <c r="G810" s="140"/>
      <c r="H810" s="144">
        <v>3</v>
      </c>
      <c r="I810" s="61"/>
      <c r="J810" s="140"/>
      <c r="K810" s="140"/>
      <c r="L810" s="194"/>
      <c r="M810" s="274"/>
      <c r="N810" s="274"/>
      <c r="O810" s="274"/>
      <c r="P810" s="274"/>
      <c r="Q810" s="274"/>
      <c r="R810" s="274"/>
      <c r="S810" s="274"/>
      <c r="T810" s="274"/>
      <c r="U810" s="274"/>
      <c r="V810" s="274"/>
      <c r="W810" s="275"/>
      <c r="AT810" s="60" t="s">
        <v>225</v>
      </c>
      <c r="AU810" s="60" t="s">
        <v>93</v>
      </c>
      <c r="AV810" s="13" t="s">
        <v>93</v>
      </c>
      <c r="AW810" s="13" t="s">
        <v>38</v>
      </c>
      <c r="AX810" s="13" t="s">
        <v>83</v>
      </c>
      <c r="AY810" s="60" t="s">
        <v>216</v>
      </c>
    </row>
    <row r="811" spans="1:51" s="13" customFormat="1" ht="12">
      <c r="A811" s="140"/>
      <c r="B811" s="141"/>
      <c r="C811" s="140"/>
      <c r="D811" s="137" t="s">
        <v>225</v>
      </c>
      <c r="E811" s="142" t="s">
        <v>1</v>
      </c>
      <c r="F811" s="143" t="s">
        <v>3338</v>
      </c>
      <c r="G811" s="140"/>
      <c r="H811" s="144">
        <v>3</v>
      </c>
      <c r="I811" s="61"/>
      <c r="J811" s="140"/>
      <c r="K811" s="140"/>
      <c r="L811" s="194"/>
      <c r="M811" s="274"/>
      <c r="N811" s="274"/>
      <c r="O811" s="274"/>
      <c r="P811" s="274"/>
      <c r="Q811" s="274"/>
      <c r="R811" s="274"/>
      <c r="S811" s="274"/>
      <c r="T811" s="274"/>
      <c r="U811" s="274"/>
      <c r="V811" s="274"/>
      <c r="W811" s="275"/>
      <c r="AT811" s="60" t="s">
        <v>225</v>
      </c>
      <c r="AU811" s="60" t="s">
        <v>93</v>
      </c>
      <c r="AV811" s="13" t="s">
        <v>93</v>
      </c>
      <c r="AW811" s="13" t="s">
        <v>38</v>
      </c>
      <c r="AX811" s="13" t="s">
        <v>83</v>
      </c>
      <c r="AY811" s="60" t="s">
        <v>216</v>
      </c>
    </row>
    <row r="812" spans="1:51" s="13" customFormat="1" ht="12">
      <c r="A812" s="140"/>
      <c r="B812" s="141"/>
      <c r="C812" s="140"/>
      <c r="D812" s="137" t="s">
        <v>225</v>
      </c>
      <c r="E812" s="142" t="s">
        <v>1</v>
      </c>
      <c r="F812" s="143" t="s">
        <v>2987</v>
      </c>
      <c r="G812" s="140"/>
      <c r="H812" s="144">
        <v>3</v>
      </c>
      <c r="I812" s="61"/>
      <c r="J812" s="140"/>
      <c r="K812" s="140"/>
      <c r="L812" s="194"/>
      <c r="M812" s="274"/>
      <c r="N812" s="274"/>
      <c r="O812" s="274"/>
      <c r="P812" s="274"/>
      <c r="Q812" s="274"/>
      <c r="R812" s="274"/>
      <c r="S812" s="274"/>
      <c r="T812" s="274"/>
      <c r="U812" s="274"/>
      <c r="V812" s="274"/>
      <c r="W812" s="275"/>
      <c r="AT812" s="60" t="s">
        <v>225</v>
      </c>
      <c r="AU812" s="60" t="s">
        <v>93</v>
      </c>
      <c r="AV812" s="13" t="s">
        <v>93</v>
      </c>
      <c r="AW812" s="13" t="s">
        <v>38</v>
      </c>
      <c r="AX812" s="13" t="s">
        <v>83</v>
      </c>
      <c r="AY812" s="60" t="s">
        <v>216</v>
      </c>
    </row>
    <row r="813" spans="1:51" s="13" customFormat="1" ht="12">
      <c r="A813" s="140"/>
      <c r="B813" s="141"/>
      <c r="C813" s="140"/>
      <c r="D813" s="137" t="s">
        <v>225</v>
      </c>
      <c r="E813" s="142" t="s">
        <v>1</v>
      </c>
      <c r="F813" s="143" t="s">
        <v>3339</v>
      </c>
      <c r="G813" s="140"/>
      <c r="H813" s="144">
        <v>3</v>
      </c>
      <c r="I813" s="61"/>
      <c r="J813" s="140"/>
      <c r="K813" s="140"/>
      <c r="L813" s="194"/>
      <c r="M813" s="274"/>
      <c r="N813" s="274"/>
      <c r="O813" s="274"/>
      <c r="P813" s="274"/>
      <c r="Q813" s="274"/>
      <c r="R813" s="274"/>
      <c r="S813" s="274"/>
      <c r="T813" s="274"/>
      <c r="U813" s="274"/>
      <c r="V813" s="274"/>
      <c r="W813" s="275"/>
      <c r="AT813" s="60" t="s">
        <v>225</v>
      </c>
      <c r="AU813" s="60" t="s">
        <v>93</v>
      </c>
      <c r="AV813" s="13" t="s">
        <v>93</v>
      </c>
      <c r="AW813" s="13" t="s">
        <v>38</v>
      </c>
      <c r="AX813" s="13" t="s">
        <v>83</v>
      </c>
      <c r="AY813" s="60" t="s">
        <v>216</v>
      </c>
    </row>
    <row r="814" spans="1:51" s="13" customFormat="1" ht="12">
      <c r="A814" s="140"/>
      <c r="B814" s="141"/>
      <c r="C814" s="140"/>
      <c r="D814" s="137" t="s">
        <v>225</v>
      </c>
      <c r="E814" s="142" t="s">
        <v>1</v>
      </c>
      <c r="F814" s="143" t="s">
        <v>2997</v>
      </c>
      <c r="G814" s="140"/>
      <c r="H814" s="144">
        <v>3</v>
      </c>
      <c r="I814" s="61"/>
      <c r="J814" s="140"/>
      <c r="K814" s="140"/>
      <c r="L814" s="19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5"/>
      <c r="AT814" s="60" t="s">
        <v>225</v>
      </c>
      <c r="AU814" s="60" t="s">
        <v>93</v>
      </c>
      <c r="AV814" s="13" t="s">
        <v>93</v>
      </c>
      <c r="AW814" s="13" t="s">
        <v>38</v>
      </c>
      <c r="AX814" s="13" t="s">
        <v>83</v>
      </c>
      <c r="AY814" s="60" t="s">
        <v>216</v>
      </c>
    </row>
    <row r="815" spans="1:51" s="13" customFormat="1" ht="12">
      <c r="A815" s="140"/>
      <c r="B815" s="141"/>
      <c r="C815" s="140"/>
      <c r="D815" s="137" t="s">
        <v>225</v>
      </c>
      <c r="E815" s="142" t="s">
        <v>1</v>
      </c>
      <c r="F815" s="143" t="s">
        <v>3340</v>
      </c>
      <c r="G815" s="140"/>
      <c r="H815" s="144">
        <v>3</v>
      </c>
      <c r="I815" s="61"/>
      <c r="J815" s="140"/>
      <c r="K815" s="140"/>
      <c r="L815" s="194"/>
      <c r="M815" s="274"/>
      <c r="N815" s="274"/>
      <c r="O815" s="274"/>
      <c r="P815" s="274"/>
      <c r="Q815" s="274"/>
      <c r="R815" s="274"/>
      <c r="S815" s="274"/>
      <c r="T815" s="274"/>
      <c r="U815" s="274"/>
      <c r="V815" s="274"/>
      <c r="W815" s="275"/>
      <c r="AT815" s="60" t="s">
        <v>225</v>
      </c>
      <c r="AU815" s="60" t="s">
        <v>93</v>
      </c>
      <c r="AV815" s="13" t="s">
        <v>93</v>
      </c>
      <c r="AW815" s="13" t="s">
        <v>38</v>
      </c>
      <c r="AX815" s="13" t="s">
        <v>83</v>
      </c>
      <c r="AY815" s="60" t="s">
        <v>216</v>
      </c>
    </row>
    <row r="816" spans="1:51" s="14" customFormat="1" ht="12">
      <c r="A816" s="145"/>
      <c r="B816" s="146"/>
      <c r="C816" s="145"/>
      <c r="D816" s="137" t="s">
        <v>225</v>
      </c>
      <c r="E816" s="147" t="s">
        <v>1</v>
      </c>
      <c r="F816" s="148" t="s">
        <v>229</v>
      </c>
      <c r="G816" s="145"/>
      <c r="H816" s="149">
        <v>24</v>
      </c>
      <c r="I816" s="63"/>
      <c r="J816" s="145"/>
      <c r="K816" s="145"/>
      <c r="L816" s="200"/>
      <c r="M816" s="276"/>
      <c r="N816" s="276"/>
      <c r="O816" s="276"/>
      <c r="P816" s="276"/>
      <c r="Q816" s="276"/>
      <c r="R816" s="276"/>
      <c r="S816" s="276"/>
      <c r="T816" s="276"/>
      <c r="U816" s="276"/>
      <c r="V816" s="276"/>
      <c r="W816" s="277"/>
      <c r="AT816" s="62" t="s">
        <v>225</v>
      </c>
      <c r="AU816" s="62" t="s">
        <v>93</v>
      </c>
      <c r="AV816" s="14" t="s">
        <v>223</v>
      </c>
      <c r="AW816" s="14" t="s">
        <v>38</v>
      </c>
      <c r="AX816" s="14" t="s">
        <v>91</v>
      </c>
      <c r="AY816" s="62" t="s">
        <v>216</v>
      </c>
    </row>
    <row r="817" spans="1:65" s="2" customFormat="1" ht="24.2" customHeight="1">
      <c r="A817" s="83"/>
      <c r="B817" s="84"/>
      <c r="C817" s="130" t="s">
        <v>570</v>
      </c>
      <c r="D817" s="130" t="s">
        <v>218</v>
      </c>
      <c r="E817" s="131" t="s">
        <v>3341</v>
      </c>
      <c r="F817" s="132" t="s">
        <v>3342</v>
      </c>
      <c r="G817" s="133" t="s">
        <v>3198</v>
      </c>
      <c r="H817" s="134">
        <v>39</v>
      </c>
      <c r="I817" s="57"/>
      <c r="J817" s="187">
        <f>ROUND(I817*H817,2)</f>
        <v>0</v>
      </c>
      <c r="K817" s="132" t="s">
        <v>222</v>
      </c>
      <c r="L817" s="188">
        <f>J817</f>
        <v>0</v>
      </c>
      <c r="M817" s="272" t="s">
        <v>1</v>
      </c>
      <c r="N817" s="272" t="s">
        <v>48</v>
      </c>
      <c r="O817" s="272"/>
      <c r="P817" s="272">
        <f>O817*H817</f>
        <v>0</v>
      </c>
      <c r="Q817" s="272">
        <v>0.02894</v>
      </c>
      <c r="R817" s="272">
        <f>Q817*H817</f>
        <v>1.12866</v>
      </c>
      <c r="S817" s="272">
        <v>0</v>
      </c>
      <c r="T817" s="272">
        <f>S817*H817</f>
        <v>0</v>
      </c>
      <c r="U817" s="272"/>
      <c r="V817" s="272"/>
      <c r="W817" s="273"/>
      <c r="X817" s="26"/>
      <c r="Y817" s="26"/>
      <c r="Z817" s="26"/>
      <c r="AA817" s="26"/>
      <c r="AB817" s="26"/>
      <c r="AC817" s="26"/>
      <c r="AD817" s="26"/>
      <c r="AE817" s="26"/>
      <c r="AR817" s="58" t="s">
        <v>312</v>
      </c>
      <c r="AT817" s="58" t="s">
        <v>218</v>
      </c>
      <c r="AU817" s="58" t="s">
        <v>93</v>
      </c>
      <c r="AY817" s="18" t="s">
        <v>216</v>
      </c>
      <c r="BE817" s="59">
        <f>IF(N817="základní",J817,0)</f>
        <v>0</v>
      </c>
      <c r="BF817" s="59">
        <f>IF(N817="snížená",J817,0)</f>
        <v>0</v>
      </c>
      <c r="BG817" s="59">
        <f>IF(N817="zákl. přenesená",J817,0)</f>
        <v>0</v>
      </c>
      <c r="BH817" s="59">
        <f>IF(N817="sníž. přenesená",J817,0)</f>
        <v>0</v>
      </c>
      <c r="BI817" s="59">
        <f>IF(N817="nulová",J817,0)</f>
        <v>0</v>
      </c>
      <c r="BJ817" s="18" t="s">
        <v>91</v>
      </c>
      <c r="BK817" s="59">
        <f>ROUND(I817*H817,2)</f>
        <v>0</v>
      </c>
      <c r="BL817" s="18" t="s">
        <v>312</v>
      </c>
      <c r="BM817" s="58" t="s">
        <v>3343</v>
      </c>
    </row>
    <row r="818" spans="1:51" s="13" customFormat="1" ht="12">
      <c r="A818" s="140"/>
      <c r="B818" s="141"/>
      <c r="C818" s="140"/>
      <c r="D818" s="137" t="s">
        <v>225</v>
      </c>
      <c r="E818" s="142" t="s">
        <v>1</v>
      </c>
      <c r="F818" s="143" t="s">
        <v>3181</v>
      </c>
      <c r="G818" s="140"/>
      <c r="H818" s="144">
        <v>2</v>
      </c>
      <c r="I818" s="61"/>
      <c r="J818" s="140"/>
      <c r="K818" s="140"/>
      <c r="L818" s="194"/>
      <c r="M818" s="274"/>
      <c r="N818" s="274"/>
      <c r="O818" s="274"/>
      <c r="P818" s="274"/>
      <c r="Q818" s="274"/>
      <c r="R818" s="274"/>
      <c r="S818" s="274"/>
      <c r="T818" s="274"/>
      <c r="U818" s="274"/>
      <c r="V818" s="274"/>
      <c r="W818" s="275"/>
      <c r="AT818" s="60" t="s">
        <v>225</v>
      </c>
      <c r="AU818" s="60" t="s">
        <v>93</v>
      </c>
      <c r="AV818" s="13" t="s">
        <v>93</v>
      </c>
      <c r="AW818" s="13" t="s">
        <v>38</v>
      </c>
      <c r="AX818" s="13" t="s">
        <v>83</v>
      </c>
      <c r="AY818" s="60" t="s">
        <v>216</v>
      </c>
    </row>
    <row r="819" spans="1:51" s="13" customFormat="1" ht="12">
      <c r="A819" s="140"/>
      <c r="B819" s="141"/>
      <c r="C819" s="140"/>
      <c r="D819" s="137" t="s">
        <v>225</v>
      </c>
      <c r="E819" s="142" t="s">
        <v>1</v>
      </c>
      <c r="F819" s="143" t="s">
        <v>2959</v>
      </c>
      <c r="G819" s="140"/>
      <c r="H819" s="144">
        <v>4</v>
      </c>
      <c r="I819" s="61"/>
      <c r="J819" s="140"/>
      <c r="K819" s="140"/>
      <c r="L819" s="194"/>
      <c r="M819" s="274"/>
      <c r="N819" s="274"/>
      <c r="O819" s="274"/>
      <c r="P819" s="274"/>
      <c r="Q819" s="274"/>
      <c r="R819" s="274"/>
      <c r="S819" s="274"/>
      <c r="T819" s="274"/>
      <c r="U819" s="274"/>
      <c r="V819" s="274"/>
      <c r="W819" s="275"/>
      <c r="AT819" s="60" t="s">
        <v>225</v>
      </c>
      <c r="AU819" s="60" t="s">
        <v>93</v>
      </c>
      <c r="AV819" s="13" t="s">
        <v>93</v>
      </c>
      <c r="AW819" s="13" t="s">
        <v>38</v>
      </c>
      <c r="AX819" s="13" t="s">
        <v>83</v>
      </c>
      <c r="AY819" s="60" t="s">
        <v>216</v>
      </c>
    </row>
    <row r="820" spans="1:51" s="13" customFormat="1" ht="12">
      <c r="A820" s="140"/>
      <c r="B820" s="141"/>
      <c r="C820" s="140"/>
      <c r="D820" s="137" t="s">
        <v>225</v>
      </c>
      <c r="E820" s="142" t="s">
        <v>1</v>
      </c>
      <c r="F820" s="143" t="s">
        <v>2960</v>
      </c>
      <c r="G820" s="140"/>
      <c r="H820" s="144">
        <v>1</v>
      </c>
      <c r="I820" s="61"/>
      <c r="J820" s="140"/>
      <c r="K820" s="140"/>
      <c r="L820" s="194"/>
      <c r="M820" s="274"/>
      <c r="N820" s="274"/>
      <c r="O820" s="274"/>
      <c r="P820" s="274"/>
      <c r="Q820" s="274"/>
      <c r="R820" s="274"/>
      <c r="S820" s="274"/>
      <c r="T820" s="274"/>
      <c r="U820" s="274"/>
      <c r="V820" s="274"/>
      <c r="W820" s="275"/>
      <c r="AT820" s="60" t="s">
        <v>225</v>
      </c>
      <c r="AU820" s="60" t="s">
        <v>93</v>
      </c>
      <c r="AV820" s="13" t="s">
        <v>93</v>
      </c>
      <c r="AW820" s="13" t="s">
        <v>38</v>
      </c>
      <c r="AX820" s="13" t="s">
        <v>83</v>
      </c>
      <c r="AY820" s="60" t="s">
        <v>216</v>
      </c>
    </row>
    <row r="821" spans="1:51" s="13" customFormat="1" ht="12">
      <c r="A821" s="140"/>
      <c r="B821" s="141"/>
      <c r="C821" s="140"/>
      <c r="D821" s="137" t="s">
        <v>225</v>
      </c>
      <c r="E821" s="142" t="s">
        <v>1</v>
      </c>
      <c r="F821" s="143" t="s">
        <v>2961</v>
      </c>
      <c r="G821" s="140"/>
      <c r="H821" s="144">
        <v>1</v>
      </c>
      <c r="I821" s="61"/>
      <c r="J821" s="140"/>
      <c r="K821" s="140"/>
      <c r="L821" s="194"/>
      <c r="M821" s="274"/>
      <c r="N821" s="274"/>
      <c r="O821" s="274"/>
      <c r="P821" s="274"/>
      <c r="Q821" s="274"/>
      <c r="R821" s="274"/>
      <c r="S821" s="274"/>
      <c r="T821" s="274"/>
      <c r="U821" s="274"/>
      <c r="V821" s="274"/>
      <c r="W821" s="275"/>
      <c r="AT821" s="60" t="s">
        <v>225</v>
      </c>
      <c r="AU821" s="60" t="s">
        <v>93</v>
      </c>
      <c r="AV821" s="13" t="s">
        <v>93</v>
      </c>
      <c r="AW821" s="13" t="s">
        <v>38</v>
      </c>
      <c r="AX821" s="13" t="s">
        <v>83</v>
      </c>
      <c r="AY821" s="60" t="s">
        <v>216</v>
      </c>
    </row>
    <row r="822" spans="1:51" s="13" customFormat="1" ht="12">
      <c r="A822" s="140"/>
      <c r="B822" s="141"/>
      <c r="C822" s="140"/>
      <c r="D822" s="137" t="s">
        <v>225</v>
      </c>
      <c r="E822" s="142" t="s">
        <v>1</v>
      </c>
      <c r="F822" s="143" t="s">
        <v>3182</v>
      </c>
      <c r="G822" s="140"/>
      <c r="H822" s="144">
        <v>2</v>
      </c>
      <c r="I822" s="61"/>
      <c r="J822" s="140"/>
      <c r="K822" s="140"/>
      <c r="L822" s="194"/>
      <c r="M822" s="274"/>
      <c r="N822" s="274"/>
      <c r="O822" s="274"/>
      <c r="P822" s="274"/>
      <c r="Q822" s="274"/>
      <c r="R822" s="274"/>
      <c r="S822" s="274"/>
      <c r="T822" s="274"/>
      <c r="U822" s="274"/>
      <c r="V822" s="274"/>
      <c r="W822" s="275"/>
      <c r="AT822" s="60" t="s">
        <v>225</v>
      </c>
      <c r="AU822" s="60" t="s">
        <v>93</v>
      </c>
      <c r="AV822" s="13" t="s">
        <v>93</v>
      </c>
      <c r="AW822" s="13" t="s">
        <v>38</v>
      </c>
      <c r="AX822" s="13" t="s">
        <v>83</v>
      </c>
      <c r="AY822" s="60" t="s">
        <v>216</v>
      </c>
    </row>
    <row r="823" spans="1:51" s="13" customFormat="1" ht="12">
      <c r="A823" s="140"/>
      <c r="B823" s="141"/>
      <c r="C823" s="140"/>
      <c r="D823" s="137" t="s">
        <v>225</v>
      </c>
      <c r="E823" s="142" t="s">
        <v>1</v>
      </c>
      <c r="F823" s="143" t="s">
        <v>3183</v>
      </c>
      <c r="G823" s="140"/>
      <c r="H823" s="144">
        <v>2</v>
      </c>
      <c r="I823" s="61"/>
      <c r="J823" s="140"/>
      <c r="K823" s="140"/>
      <c r="L823" s="194"/>
      <c r="M823" s="274"/>
      <c r="N823" s="274"/>
      <c r="O823" s="274"/>
      <c r="P823" s="274"/>
      <c r="Q823" s="274"/>
      <c r="R823" s="274"/>
      <c r="S823" s="274"/>
      <c r="T823" s="274"/>
      <c r="U823" s="274"/>
      <c r="V823" s="274"/>
      <c r="W823" s="275"/>
      <c r="AT823" s="60" t="s">
        <v>225</v>
      </c>
      <c r="AU823" s="60" t="s">
        <v>93</v>
      </c>
      <c r="AV823" s="13" t="s">
        <v>93</v>
      </c>
      <c r="AW823" s="13" t="s">
        <v>38</v>
      </c>
      <c r="AX823" s="13" t="s">
        <v>83</v>
      </c>
      <c r="AY823" s="60" t="s">
        <v>216</v>
      </c>
    </row>
    <row r="824" spans="1:51" s="13" customFormat="1" ht="12">
      <c r="A824" s="140"/>
      <c r="B824" s="141"/>
      <c r="C824" s="140"/>
      <c r="D824" s="137" t="s">
        <v>225</v>
      </c>
      <c r="E824" s="142" t="s">
        <v>1</v>
      </c>
      <c r="F824" s="143" t="s">
        <v>2989</v>
      </c>
      <c r="G824" s="140"/>
      <c r="H824" s="144">
        <v>2</v>
      </c>
      <c r="I824" s="61"/>
      <c r="J824" s="140"/>
      <c r="K824" s="140"/>
      <c r="L824" s="194"/>
      <c r="M824" s="274"/>
      <c r="N824" s="274"/>
      <c r="O824" s="274"/>
      <c r="P824" s="274"/>
      <c r="Q824" s="274"/>
      <c r="R824" s="274"/>
      <c r="S824" s="274"/>
      <c r="T824" s="274"/>
      <c r="U824" s="274"/>
      <c r="V824" s="274"/>
      <c r="W824" s="275"/>
      <c r="AT824" s="60" t="s">
        <v>225</v>
      </c>
      <c r="AU824" s="60" t="s">
        <v>93</v>
      </c>
      <c r="AV824" s="13" t="s">
        <v>93</v>
      </c>
      <c r="AW824" s="13" t="s">
        <v>38</v>
      </c>
      <c r="AX824" s="13" t="s">
        <v>83</v>
      </c>
      <c r="AY824" s="60" t="s">
        <v>216</v>
      </c>
    </row>
    <row r="825" spans="1:51" s="13" customFormat="1" ht="12">
      <c r="A825" s="140"/>
      <c r="B825" s="141"/>
      <c r="C825" s="140"/>
      <c r="D825" s="137" t="s">
        <v>225</v>
      </c>
      <c r="E825" s="142" t="s">
        <v>1</v>
      </c>
      <c r="F825" s="143" t="s">
        <v>2990</v>
      </c>
      <c r="G825" s="140"/>
      <c r="H825" s="144">
        <v>2</v>
      </c>
      <c r="I825" s="61"/>
      <c r="J825" s="140"/>
      <c r="K825" s="140"/>
      <c r="L825" s="194"/>
      <c r="M825" s="274"/>
      <c r="N825" s="274"/>
      <c r="O825" s="274"/>
      <c r="P825" s="274"/>
      <c r="Q825" s="274"/>
      <c r="R825" s="274"/>
      <c r="S825" s="274"/>
      <c r="T825" s="274"/>
      <c r="U825" s="274"/>
      <c r="V825" s="274"/>
      <c r="W825" s="275"/>
      <c r="AT825" s="60" t="s">
        <v>225</v>
      </c>
      <c r="AU825" s="60" t="s">
        <v>93</v>
      </c>
      <c r="AV825" s="13" t="s">
        <v>93</v>
      </c>
      <c r="AW825" s="13" t="s">
        <v>38</v>
      </c>
      <c r="AX825" s="13" t="s">
        <v>83</v>
      </c>
      <c r="AY825" s="60" t="s">
        <v>216</v>
      </c>
    </row>
    <row r="826" spans="1:51" s="13" customFormat="1" ht="12">
      <c r="A826" s="140"/>
      <c r="B826" s="141"/>
      <c r="C826" s="140"/>
      <c r="D826" s="137" t="s">
        <v>225</v>
      </c>
      <c r="E826" s="142" t="s">
        <v>1</v>
      </c>
      <c r="F826" s="143" t="s">
        <v>3184</v>
      </c>
      <c r="G826" s="140"/>
      <c r="H826" s="144">
        <v>2</v>
      </c>
      <c r="I826" s="61"/>
      <c r="J826" s="140"/>
      <c r="K826" s="140"/>
      <c r="L826" s="194"/>
      <c r="M826" s="274"/>
      <c r="N826" s="274"/>
      <c r="O826" s="274"/>
      <c r="P826" s="274"/>
      <c r="Q826" s="274"/>
      <c r="R826" s="274"/>
      <c r="S826" s="274"/>
      <c r="T826" s="274"/>
      <c r="U826" s="274"/>
      <c r="V826" s="274"/>
      <c r="W826" s="275"/>
      <c r="AT826" s="60" t="s">
        <v>225</v>
      </c>
      <c r="AU826" s="60" t="s">
        <v>93</v>
      </c>
      <c r="AV826" s="13" t="s">
        <v>93</v>
      </c>
      <c r="AW826" s="13" t="s">
        <v>38</v>
      </c>
      <c r="AX826" s="13" t="s">
        <v>83</v>
      </c>
      <c r="AY826" s="60" t="s">
        <v>216</v>
      </c>
    </row>
    <row r="827" spans="1:51" s="13" customFormat="1" ht="12">
      <c r="A827" s="140"/>
      <c r="B827" s="141"/>
      <c r="C827" s="140"/>
      <c r="D827" s="137" t="s">
        <v>225</v>
      </c>
      <c r="E827" s="142" t="s">
        <v>1</v>
      </c>
      <c r="F827" s="143" t="s">
        <v>2993</v>
      </c>
      <c r="G827" s="140"/>
      <c r="H827" s="144">
        <v>2</v>
      </c>
      <c r="I827" s="61"/>
      <c r="J827" s="140"/>
      <c r="K827" s="140"/>
      <c r="L827" s="194"/>
      <c r="M827" s="274"/>
      <c r="N827" s="274"/>
      <c r="O827" s="274"/>
      <c r="P827" s="274"/>
      <c r="Q827" s="274"/>
      <c r="R827" s="274"/>
      <c r="S827" s="274"/>
      <c r="T827" s="274"/>
      <c r="U827" s="274"/>
      <c r="V827" s="274"/>
      <c r="W827" s="275"/>
      <c r="AT827" s="60" t="s">
        <v>225</v>
      </c>
      <c r="AU827" s="60" t="s">
        <v>93</v>
      </c>
      <c r="AV827" s="13" t="s">
        <v>93</v>
      </c>
      <c r="AW827" s="13" t="s">
        <v>38</v>
      </c>
      <c r="AX827" s="13" t="s">
        <v>83</v>
      </c>
      <c r="AY827" s="60" t="s">
        <v>216</v>
      </c>
    </row>
    <row r="828" spans="1:51" s="13" customFormat="1" ht="12">
      <c r="A828" s="140"/>
      <c r="B828" s="141"/>
      <c r="C828" s="140"/>
      <c r="D828" s="137" t="s">
        <v>225</v>
      </c>
      <c r="E828" s="142" t="s">
        <v>1</v>
      </c>
      <c r="F828" s="143" t="s">
        <v>2967</v>
      </c>
      <c r="G828" s="140"/>
      <c r="H828" s="144">
        <v>1</v>
      </c>
      <c r="I828" s="61"/>
      <c r="J828" s="140"/>
      <c r="K828" s="140"/>
      <c r="L828" s="194"/>
      <c r="M828" s="274"/>
      <c r="N828" s="274"/>
      <c r="O828" s="274"/>
      <c r="P828" s="274"/>
      <c r="Q828" s="274"/>
      <c r="R828" s="274"/>
      <c r="S828" s="274"/>
      <c r="T828" s="274"/>
      <c r="U828" s="274"/>
      <c r="V828" s="274"/>
      <c r="W828" s="275"/>
      <c r="AT828" s="60" t="s">
        <v>225</v>
      </c>
      <c r="AU828" s="60" t="s">
        <v>93</v>
      </c>
      <c r="AV828" s="13" t="s">
        <v>93</v>
      </c>
      <c r="AW828" s="13" t="s">
        <v>38</v>
      </c>
      <c r="AX828" s="13" t="s">
        <v>83</v>
      </c>
      <c r="AY828" s="60" t="s">
        <v>216</v>
      </c>
    </row>
    <row r="829" spans="1:51" s="13" customFormat="1" ht="12">
      <c r="A829" s="140"/>
      <c r="B829" s="141"/>
      <c r="C829" s="140"/>
      <c r="D829" s="137" t="s">
        <v>225</v>
      </c>
      <c r="E829" s="142" t="s">
        <v>1</v>
      </c>
      <c r="F829" s="143" t="s">
        <v>2993</v>
      </c>
      <c r="G829" s="140"/>
      <c r="H829" s="144">
        <v>2</v>
      </c>
      <c r="I829" s="61"/>
      <c r="J829" s="140"/>
      <c r="K829" s="140"/>
      <c r="L829" s="194"/>
      <c r="M829" s="274"/>
      <c r="N829" s="274"/>
      <c r="O829" s="274"/>
      <c r="P829" s="274"/>
      <c r="Q829" s="274"/>
      <c r="R829" s="274"/>
      <c r="S829" s="274"/>
      <c r="T829" s="274"/>
      <c r="U829" s="274"/>
      <c r="V829" s="274"/>
      <c r="W829" s="275"/>
      <c r="AT829" s="60" t="s">
        <v>225</v>
      </c>
      <c r="AU829" s="60" t="s">
        <v>93</v>
      </c>
      <c r="AV829" s="13" t="s">
        <v>93</v>
      </c>
      <c r="AW829" s="13" t="s">
        <v>38</v>
      </c>
      <c r="AX829" s="13" t="s">
        <v>83</v>
      </c>
      <c r="AY829" s="60" t="s">
        <v>216</v>
      </c>
    </row>
    <row r="830" spans="1:51" s="13" customFormat="1" ht="12">
      <c r="A830" s="140"/>
      <c r="B830" s="141"/>
      <c r="C830" s="140"/>
      <c r="D830" s="137" t="s">
        <v>225</v>
      </c>
      <c r="E830" s="142" t="s">
        <v>1</v>
      </c>
      <c r="F830" s="143" t="s">
        <v>2969</v>
      </c>
      <c r="G830" s="140"/>
      <c r="H830" s="144">
        <v>1</v>
      </c>
      <c r="I830" s="61"/>
      <c r="J830" s="140"/>
      <c r="K830" s="140"/>
      <c r="L830" s="194"/>
      <c r="M830" s="274"/>
      <c r="N830" s="274"/>
      <c r="O830" s="274"/>
      <c r="P830" s="274"/>
      <c r="Q830" s="274"/>
      <c r="R830" s="274"/>
      <c r="S830" s="274"/>
      <c r="T830" s="274"/>
      <c r="U830" s="274"/>
      <c r="V830" s="274"/>
      <c r="W830" s="275"/>
      <c r="AT830" s="60" t="s">
        <v>225</v>
      </c>
      <c r="AU830" s="60" t="s">
        <v>93</v>
      </c>
      <c r="AV830" s="13" t="s">
        <v>93</v>
      </c>
      <c r="AW830" s="13" t="s">
        <v>38</v>
      </c>
      <c r="AX830" s="13" t="s">
        <v>83</v>
      </c>
      <c r="AY830" s="60" t="s">
        <v>216</v>
      </c>
    </row>
    <row r="831" spans="1:51" s="13" customFormat="1" ht="12">
      <c r="A831" s="140"/>
      <c r="B831" s="141"/>
      <c r="C831" s="140"/>
      <c r="D831" s="137" t="s">
        <v>225</v>
      </c>
      <c r="E831" s="142" t="s">
        <v>1</v>
      </c>
      <c r="F831" s="143" t="s">
        <v>2995</v>
      </c>
      <c r="G831" s="140"/>
      <c r="H831" s="144">
        <v>2</v>
      </c>
      <c r="I831" s="61"/>
      <c r="J831" s="140"/>
      <c r="K831" s="140"/>
      <c r="L831" s="194"/>
      <c r="M831" s="274"/>
      <c r="N831" s="274"/>
      <c r="O831" s="274"/>
      <c r="P831" s="274"/>
      <c r="Q831" s="274"/>
      <c r="R831" s="274"/>
      <c r="S831" s="274"/>
      <c r="T831" s="274"/>
      <c r="U831" s="274"/>
      <c r="V831" s="274"/>
      <c r="W831" s="275"/>
      <c r="AT831" s="60" t="s">
        <v>225</v>
      </c>
      <c r="AU831" s="60" t="s">
        <v>93</v>
      </c>
      <c r="AV831" s="13" t="s">
        <v>93</v>
      </c>
      <c r="AW831" s="13" t="s">
        <v>38</v>
      </c>
      <c r="AX831" s="13" t="s">
        <v>83</v>
      </c>
      <c r="AY831" s="60" t="s">
        <v>216</v>
      </c>
    </row>
    <row r="832" spans="1:51" s="13" customFormat="1" ht="12">
      <c r="A832" s="140"/>
      <c r="B832" s="141"/>
      <c r="C832" s="140"/>
      <c r="D832" s="137" t="s">
        <v>225</v>
      </c>
      <c r="E832" s="142" t="s">
        <v>1</v>
      </c>
      <c r="F832" s="143" t="s">
        <v>2996</v>
      </c>
      <c r="G832" s="140"/>
      <c r="H832" s="144">
        <v>2</v>
      </c>
      <c r="I832" s="61"/>
      <c r="J832" s="140"/>
      <c r="K832" s="140"/>
      <c r="L832" s="194"/>
      <c r="M832" s="274"/>
      <c r="N832" s="274"/>
      <c r="O832" s="274"/>
      <c r="P832" s="274"/>
      <c r="Q832" s="274"/>
      <c r="R832" s="274"/>
      <c r="S832" s="274"/>
      <c r="T832" s="274"/>
      <c r="U832" s="274"/>
      <c r="V832" s="274"/>
      <c r="W832" s="275"/>
      <c r="AT832" s="60" t="s">
        <v>225</v>
      </c>
      <c r="AU832" s="60" t="s">
        <v>93</v>
      </c>
      <c r="AV832" s="13" t="s">
        <v>93</v>
      </c>
      <c r="AW832" s="13" t="s">
        <v>38</v>
      </c>
      <c r="AX832" s="13" t="s">
        <v>83</v>
      </c>
      <c r="AY832" s="60" t="s">
        <v>216</v>
      </c>
    </row>
    <row r="833" spans="1:51" s="13" customFormat="1" ht="12">
      <c r="A833" s="140"/>
      <c r="B833" s="141"/>
      <c r="C833" s="140"/>
      <c r="D833" s="137" t="s">
        <v>225</v>
      </c>
      <c r="E833" s="142" t="s">
        <v>1</v>
      </c>
      <c r="F833" s="143" t="s">
        <v>2972</v>
      </c>
      <c r="G833" s="140"/>
      <c r="H833" s="144">
        <v>1</v>
      </c>
      <c r="I833" s="61"/>
      <c r="J833" s="140"/>
      <c r="K833" s="140"/>
      <c r="L833" s="194"/>
      <c r="M833" s="274"/>
      <c r="N833" s="274"/>
      <c r="O833" s="274"/>
      <c r="P833" s="274"/>
      <c r="Q833" s="274"/>
      <c r="R833" s="274"/>
      <c r="S833" s="274"/>
      <c r="T833" s="274"/>
      <c r="U833" s="274"/>
      <c r="V833" s="274"/>
      <c r="W833" s="275"/>
      <c r="AT833" s="60" t="s">
        <v>225</v>
      </c>
      <c r="AU833" s="60" t="s">
        <v>93</v>
      </c>
      <c r="AV833" s="13" t="s">
        <v>93</v>
      </c>
      <c r="AW833" s="13" t="s">
        <v>38</v>
      </c>
      <c r="AX833" s="13" t="s">
        <v>83</v>
      </c>
      <c r="AY833" s="60" t="s">
        <v>216</v>
      </c>
    </row>
    <row r="834" spans="1:51" s="13" customFormat="1" ht="12">
      <c r="A834" s="140"/>
      <c r="B834" s="141"/>
      <c r="C834" s="140"/>
      <c r="D834" s="137" t="s">
        <v>225</v>
      </c>
      <c r="E834" s="142" t="s">
        <v>1</v>
      </c>
      <c r="F834" s="143" t="s">
        <v>3169</v>
      </c>
      <c r="G834" s="140"/>
      <c r="H834" s="144">
        <v>2</v>
      </c>
      <c r="I834" s="61"/>
      <c r="J834" s="140"/>
      <c r="K834" s="140"/>
      <c r="L834" s="194"/>
      <c r="M834" s="274"/>
      <c r="N834" s="274"/>
      <c r="O834" s="274"/>
      <c r="P834" s="274"/>
      <c r="Q834" s="274"/>
      <c r="R834" s="274"/>
      <c r="S834" s="274"/>
      <c r="T834" s="274"/>
      <c r="U834" s="274"/>
      <c r="V834" s="274"/>
      <c r="W834" s="275"/>
      <c r="AT834" s="60" t="s">
        <v>225</v>
      </c>
      <c r="AU834" s="60" t="s">
        <v>93</v>
      </c>
      <c r="AV834" s="13" t="s">
        <v>93</v>
      </c>
      <c r="AW834" s="13" t="s">
        <v>38</v>
      </c>
      <c r="AX834" s="13" t="s">
        <v>83</v>
      </c>
      <c r="AY834" s="60" t="s">
        <v>216</v>
      </c>
    </row>
    <row r="835" spans="1:51" s="13" customFormat="1" ht="12">
      <c r="A835" s="140"/>
      <c r="B835" s="141"/>
      <c r="C835" s="140"/>
      <c r="D835" s="137" t="s">
        <v>225</v>
      </c>
      <c r="E835" s="142" t="s">
        <v>1</v>
      </c>
      <c r="F835" s="143" t="s">
        <v>2998</v>
      </c>
      <c r="G835" s="140"/>
      <c r="H835" s="144">
        <v>2</v>
      </c>
      <c r="I835" s="61"/>
      <c r="J835" s="140"/>
      <c r="K835" s="140"/>
      <c r="L835" s="194"/>
      <c r="M835" s="274"/>
      <c r="N835" s="274"/>
      <c r="O835" s="274"/>
      <c r="P835" s="274"/>
      <c r="Q835" s="274"/>
      <c r="R835" s="274"/>
      <c r="S835" s="274"/>
      <c r="T835" s="274"/>
      <c r="U835" s="274"/>
      <c r="V835" s="274"/>
      <c r="W835" s="275"/>
      <c r="AT835" s="60" t="s">
        <v>225</v>
      </c>
      <c r="AU835" s="60" t="s">
        <v>93</v>
      </c>
      <c r="AV835" s="13" t="s">
        <v>93</v>
      </c>
      <c r="AW835" s="13" t="s">
        <v>38</v>
      </c>
      <c r="AX835" s="13" t="s">
        <v>83</v>
      </c>
      <c r="AY835" s="60" t="s">
        <v>216</v>
      </c>
    </row>
    <row r="836" spans="1:51" s="13" customFormat="1" ht="12">
      <c r="A836" s="140"/>
      <c r="B836" s="141"/>
      <c r="C836" s="140"/>
      <c r="D836" s="137" t="s">
        <v>225</v>
      </c>
      <c r="E836" s="142" t="s">
        <v>1</v>
      </c>
      <c r="F836" s="143" t="s">
        <v>3177</v>
      </c>
      <c r="G836" s="140"/>
      <c r="H836" s="144">
        <v>4</v>
      </c>
      <c r="I836" s="61"/>
      <c r="J836" s="140"/>
      <c r="K836" s="140"/>
      <c r="L836" s="194"/>
      <c r="M836" s="274"/>
      <c r="N836" s="274"/>
      <c r="O836" s="274"/>
      <c r="P836" s="274"/>
      <c r="Q836" s="274"/>
      <c r="R836" s="274"/>
      <c r="S836" s="274"/>
      <c r="T836" s="274"/>
      <c r="U836" s="274"/>
      <c r="V836" s="274"/>
      <c r="W836" s="275"/>
      <c r="AT836" s="60" t="s">
        <v>225</v>
      </c>
      <c r="AU836" s="60" t="s">
        <v>93</v>
      </c>
      <c r="AV836" s="13" t="s">
        <v>93</v>
      </c>
      <c r="AW836" s="13" t="s">
        <v>38</v>
      </c>
      <c r="AX836" s="13" t="s">
        <v>83</v>
      </c>
      <c r="AY836" s="60" t="s">
        <v>216</v>
      </c>
    </row>
    <row r="837" spans="1:51" s="13" customFormat="1" ht="12">
      <c r="A837" s="140"/>
      <c r="B837" s="141"/>
      <c r="C837" s="140"/>
      <c r="D837" s="137" t="s">
        <v>225</v>
      </c>
      <c r="E837" s="142" t="s">
        <v>1</v>
      </c>
      <c r="F837" s="143" t="s">
        <v>3000</v>
      </c>
      <c r="G837" s="140"/>
      <c r="H837" s="144">
        <v>2</v>
      </c>
      <c r="I837" s="61"/>
      <c r="J837" s="140"/>
      <c r="K837" s="140"/>
      <c r="L837" s="194"/>
      <c r="M837" s="274"/>
      <c r="N837" s="274"/>
      <c r="O837" s="274"/>
      <c r="P837" s="274"/>
      <c r="Q837" s="274"/>
      <c r="R837" s="274"/>
      <c r="S837" s="274"/>
      <c r="T837" s="274"/>
      <c r="U837" s="274"/>
      <c r="V837" s="274"/>
      <c r="W837" s="275"/>
      <c r="AT837" s="60" t="s">
        <v>225</v>
      </c>
      <c r="AU837" s="60" t="s">
        <v>93</v>
      </c>
      <c r="AV837" s="13" t="s">
        <v>93</v>
      </c>
      <c r="AW837" s="13" t="s">
        <v>38</v>
      </c>
      <c r="AX837" s="13" t="s">
        <v>83</v>
      </c>
      <c r="AY837" s="60" t="s">
        <v>216</v>
      </c>
    </row>
    <row r="838" spans="1:51" s="14" customFormat="1" ht="12">
      <c r="A838" s="145"/>
      <c r="B838" s="146"/>
      <c r="C838" s="145"/>
      <c r="D838" s="137" t="s">
        <v>225</v>
      </c>
      <c r="E838" s="147" t="s">
        <v>1</v>
      </c>
      <c r="F838" s="148" t="s">
        <v>229</v>
      </c>
      <c r="G838" s="145"/>
      <c r="H838" s="149">
        <v>39</v>
      </c>
      <c r="I838" s="63"/>
      <c r="J838" s="145"/>
      <c r="K838" s="145"/>
      <c r="L838" s="200"/>
      <c r="M838" s="276"/>
      <c r="N838" s="276"/>
      <c r="O838" s="276"/>
      <c r="P838" s="276"/>
      <c r="Q838" s="276"/>
      <c r="R838" s="276"/>
      <c r="S838" s="276"/>
      <c r="T838" s="276"/>
      <c r="U838" s="276"/>
      <c r="V838" s="276"/>
      <c r="W838" s="277"/>
      <c r="AT838" s="62" t="s">
        <v>225</v>
      </c>
      <c r="AU838" s="62" t="s">
        <v>93</v>
      </c>
      <c r="AV838" s="14" t="s">
        <v>223</v>
      </c>
      <c r="AW838" s="14" t="s">
        <v>38</v>
      </c>
      <c r="AX838" s="14" t="s">
        <v>91</v>
      </c>
      <c r="AY838" s="62" t="s">
        <v>216</v>
      </c>
    </row>
    <row r="839" spans="1:65" s="2" customFormat="1" ht="16.5" customHeight="1">
      <c r="A839" s="83"/>
      <c r="B839" s="84"/>
      <c r="C839" s="252" t="s">
        <v>574</v>
      </c>
      <c r="D839" s="252" t="s">
        <v>295</v>
      </c>
      <c r="E839" s="253" t="s">
        <v>3344</v>
      </c>
      <c r="F839" s="254" t="s">
        <v>3345</v>
      </c>
      <c r="G839" s="255" t="s">
        <v>323</v>
      </c>
      <c r="H839" s="256">
        <v>39</v>
      </c>
      <c r="I839" s="66"/>
      <c r="J839" s="280">
        <f>ROUND(I839*H839,2)</f>
        <v>0</v>
      </c>
      <c r="K839" s="254" t="s">
        <v>222</v>
      </c>
      <c r="L839" s="281">
        <f>J839</f>
        <v>0</v>
      </c>
      <c r="M839" s="282" t="s">
        <v>1</v>
      </c>
      <c r="N839" s="282" t="s">
        <v>48</v>
      </c>
      <c r="O839" s="282"/>
      <c r="P839" s="282">
        <f>O839*H839</f>
        <v>0</v>
      </c>
      <c r="Q839" s="282">
        <v>0.0021</v>
      </c>
      <c r="R839" s="282">
        <f>Q839*H839</f>
        <v>0.0819</v>
      </c>
      <c r="S839" s="282">
        <v>0</v>
      </c>
      <c r="T839" s="282">
        <f>S839*H839</f>
        <v>0</v>
      </c>
      <c r="U839" s="282"/>
      <c r="V839" s="282"/>
      <c r="W839" s="283"/>
      <c r="X839" s="26"/>
      <c r="Y839" s="26"/>
      <c r="Z839" s="26"/>
      <c r="AA839" s="26"/>
      <c r="AB839" s="26"/>
      <c r="AC839" s="26"/>
      <c r="AD839" s="26"/>
      <c r="AE839" s="26"/>
      <c r="AR839" s="58" t="s">
        <v>438</v>
      </c>
      <c r="AT839" s="58" t="s">
        <v>295</v>
      </c>
      <c r="AU839" s="58" t="s">
        <v>93</v>
      </c>
      <c r="AY839" s="18" t="s">
        <v>216</v>
      </c>
      <c r="BE839" s="59">
        <f>IF(N839="základní",J839,0)</f>
        <v>0</v>
      </c>
      <c r="BF839" s="59">
        <f>IF(N839="snížená",J839,0)</f>
        <v>0</v>
      </c>
      <c r="BG839" s="59">
        <f>IF(N839="zákl. přenesená",J839,0)</f>
        <v>0</v>
      </c>
      <c r="BH839" s="59">
        <f>IF(N839="sníž. přenesená",J839,0)</f>
        <v>0</v>
      </c>
      <c r="BI839" s="59">
        <f>IF(N839="nulová",J839,0)</f>
        <v>0</v>
      </c>
      <c r="BJ839" s="18" t="s">
        <v>91</v>
      </c>
      <c r="BK839" s="59">
        <f>ROUND(I839*H839,2)</f>
        <v>0</v>
      </c>
      <c r="BL839" s="18" t="s">
        <v>312</v>
      </c>
      <c r="BM839" s="58" t="s">
        <v>3346</v>
      </c>
    </row>
    <row r="840" spans="1:65" s="2" customFormat="1" ht="24.2" customHeight="1">
      <c r="A840" s="83"/>
      <c r="B840" s="84"/>
      <c r="C840" s="252" t="s">
        <v>578</v>
      </c>
      <c r="D840" s="252" t="s">
        <v>295</v>
      </c>
      <c r="E840" s="253" t="s">
        <v>3347</v>
      </c>
      <c r="F840" s="254" t="s">
        <v>3348</v>
      </c>
      <c r="G840" s="255" t="s">
        <v>323</v>
      </c>
      <c r="H840" s="256">
        <v>39</v>
      </c>
      <c r="I840" s="66"/>
      <c r="J840" s="280">
        <f>ROUND(I840*H840,2)</f>
        <v>0</v>
      </c>
      <c r="K840" s="254" t="s">
        <v>222</v>
      </c>
      <c r="L840" s="281">
        <f>J840</f>
        <v>0</v>
      </c>
      <c r="M840" s="282" t="s">
        <v>1</v>
      </c>
      <c r="N840" s="282" t="s">
        <v>48</v>
      </c>
      <c r="O840" s="282"/>
      <c r="P840" s="282">
        <f>O840*H840</f>
        <v>0</v>
      </c>
      <c r="Q840" s="282">
        <v>0.00011</v>
      </c>
      <c r="R840" s="282">
        <f>Q840*H840</f>
        <v>0.00429</v>
      </c>
      <c r="S840" s="282">
        <v>0</v>
      </c>
      <c r="T840" s="282">
        <f>S840*H840</f>
        <v>0</v>
      </c>
      <c r="U840" s="282"/>
      <c r="V840" s="282"/>
      <c r="W840" s="283"/>
      <c r="X840" s="26"/>
      <c r="Y840" s="26"/>
      <c r="Z840" s="26"/>
      <c r="AA840" s="26"/>
      <c r="AB840" s="26"/>
      <c r="AC840" s="26"/>
      <c r="AD840" s="26"/>
      <c r="AE840" s="26"/>
      <c r="AR840" s="58" t="s">
        <v>438</v>
      </c>
      <c r="AT840" s="58" t="s">
        <v>295</v>
      </c>
      <c r="AU840" s="58" t="s">
        <v>93</v>
      </c>
      <c r="AY840" s="18" t="s">
        <v>216</v>
      </c>
      <c r="BE840" s="59">
        <f>IF(N840="základní",J840,0)</f>
        <v>0</v>
      </c>
      <c r="BF840" s="59">
        <f>IF(N840="snížená",J840,0)</f>
        <v>0</v>
      </c>
      <c r="BG840" s="59">
        <f>IF(N840="zákl. přenesená",J840,0)</f>
        <v>0</v>
      </c>
      <c r="BH840" s="59">
        <f>IF(N840="sníž. přenesená",J840,0)</f>
        <v>0</v>
      </c>
      <c r="BI840" s="59">
        <f>IF(N840="nulová",J840,0)</f>
        <v>0</v>
      </c>
      <c r="BJ840" s="18" t="s">
        <v>91</v>
      </c>
      <c r="BK840" s="59">
        <f>ROUND(I840*H840,2)</f>
        <v>0</v>
      </c>
      <c r="BL840" s="18" t="s">
        <v>312</v>
      </c>
      <c r="BM840" s="58" t="s">
        <v>3349</v>
      </c>
    </row>
    <row r="841" spans="1:65" s="2" customFormat="1" ht="24.2" customHeight="1">
      <c r="A841" s="83"/>
      <c r="B841" s="84"/>
      <c r="C841" s="130" t="s">
        <v>607</v>
      </c>
      <c r="D841" s="130" t="s">
        <v>218</v>
      </c>
      <c r="E841" s="131" t="s">
        <v>3350</v>
      </c>
      <c r="F841" s="132" t="s">
        <v>3351</v>
      </c>
      <c r="G841" s="133" t="s">
        <v>3198</v>
      </c>
      <c r="H841" s="134">
        <v>3.048</v>
      </c>
      <c r="I841" s="57"/>
      <c r="J841" s="187">
        <f>ROUND(I841*H841,2)</f>
        <v>0</v>
      </c>
      <c r="K841" s="132" t="s">
        <v>222</v>
      </c>
      <c r="L841" s="188">
        <f>J841</f>
        <v>0</v>
      </c>
      <c r="M841" s="272" t="s">
        <v>1</v>
      </c>
      <c r="N841" s="272" t="s">
        <v>48</v>
      </c>
      <c r="O841" s="272"/>
      <c r="P841" s="272">
        <f>O841*H841</f>
        <v>0</v>
      </c>
      <c r="Q841" s="272">
        <v>0.01608</v>
      </c>
      <c r="R841" s="272">
        <f>Q841*H841</f>
        <v>0.04901184</v>
      </c>
      <c r="S841" s="272">
        <v>0</v>
      </c>
      <c r="T841" s="272">
        <f>S841*H841</f>
        <v>0</v>
      </c>
      <c r="U841" s="272"/>
      <c r="V841" s="272"/>
      <c r="W841" s="273"/>
      <c r="X841" s="26"/>
      <c r="Y841" s="26"/>
      <c r="Z841" s="26"/>
      <c r="AA841" s="26"/>
      <c r="AB841" s="26"/>
      <c r="AC841" s="26"/>
      <c r="AD841" s="26"/>
      <c r="AE841" s="26"/>
      <c r="AR841" s="58" t="s">
        <v>312</v>
      </c>
      <c r="AT841" s="58" t="s">
        <v>218</v>
      </c>
      <c r="AU841" s="58" t="s">
        <v>93</v>
      </c>
      <c r="AY841" s="18" t="s">
        <v>216</v>
      </c>
      <c r="BE841" s="59">
        <f>IF(N841="základní",J841,0)</f>
        <v>0</v>
      </c>
      <c r="BF841" s="59">
        <f>IF(N841="snížená",J841,0)</f>
        <v>0</v>
      </c>
      <c r="BG841" s="59">
        <f>IF(N841="zákl. přenesená",J841,0)</f>
        <v>0</v>
      </c>
      <c r="BH841" s="59">
        <f>IF(N841="sníž. přenesená",J841,0)</f>
        <v>0</v>
      </c>
      <c r="BI841" s="59">
        <f>IF(N841="nulová",J841,0)</f>
        <v>0</v>
      </c>
      <c r="BJ841" s="18" t="s">
        <v>91</v>
      </c>
      <c r="BK841" s="59">
        <f>ROUND(I841*H841,2)</f>
        <v>0</v>
      </c>
      <c r="BL841" s="18" t="s">
        <v>312</v>
      </c>
      <c r="BM841" s="58" t="s">
        <v>3352</v>
      </c>
    </row>
    <row r="842" spans="1:65" s="2" customFormat="1" ht="24.2" customHeight="1">
      <c r="A842" s="83"/>
      <c r="B842" s="84"/>
      <c r="C842" s="130" t="s">
        <v>611</v>
      </c>
      <c r="D842" s="130" t="s">
        <v>218</v>
      </c>
      <c r="E842" s="131" t="s">
        <v>3353</v>
      </c>
      <c r="F842" s="132" t="s">
        <v>3354</v>
      </c>
      <c r="G842" s="133" t="s">
        <v>3198</v>
      </c>
      <c r="H842" s="134">
        <v>8</v>
      </c>
      <c r="I842" s="57"/>
      <c r="J842" s="187">
        <f>ROUND(I842*H842,2)</f>
        <v>0</v>
      </c>
      <c r="K842" s="132" t="s">
        <v>222</v>
      </c>
      <c r="L842" s="188">
        <f>J842</f>
        <v>0</v>
      </c>
      <c r="M842" s="272" t="s">
        <v>1</v>
      </c>
      <c r="N842" s="272" t="s">
        <v>48</v>
      </c>
      <c r="O842" s="272"/>
      <c r="P842" s="272">
        <f>O842*H842</f>
        <v>0</v>
      </c>
      <c r="Q842" s="272">
        <v>0.00068</v>
      </c>
      <c r="R842" s="272">
        <f>Q842*H842</f>
        <v>0.00544</v>
      </c>
      <c r="S842" s="272">
        <v>0</v>
      </c>
      <c r="T842" s="272">
        <f>S842*H842</f>
        <v>0</v>
      </c>
      <c r="U842" s="272"/>
      <c r="V842" s="272"/>
      <c r="W842" s="273"/>
      <c r="X842" s="26"/>
      <c r="Y842" s="26"/>
      <c r="Z842" s="26"/>
      <c r="AA842" s="26"/>
      <c r="AB842" s="26"/>
      <c r="AC842" s="26"/>
      <c r="AD842" s="26"/>
      <c r="AE842" s="26"/>
      <c r="AR842" s="58" t="s">
        <v>312</v>
      </c>
      <c r="AT842" s="58" t="s">
        <v>218</v>
      </c>
      <c r="AU842" s="58" t="s">
        <v>93</v>
      </c>
      <c r="AY842" s="18" t="s">
        <v>216</v>
      </c>
      <c r="BE842" s="59">
        <f>IF(N842="základní",J842,0)</f>
        <v>0</v>
      </c>
      <c r="BF842" s="59">
        <f>IF(N842="snížená",J842,0)</f>
        <v>0</v>
      </c>
      <c r="BG842" s="59">
        <f>IF(N842="zákl. přenesená",J842,0)</f>
        <v>0</v>
      </c>
      <c r="BH842" s="59">
        <f>IF(N842="sníž. přenesená",J842,0)</f>
        <v>0</v>
      </c>
      <c r="BI842" s="59">
        <f>IF(N842="nulová",J842,0)</f>
        <v>0</v>
      </c>
      <c r="BJ842" s="18" t="s">
        <v>91</v>
      </c>
      <c r="BK842" s="59">
        <f>ROUND(I842*H842,2)</f>
        <v>0</v>
      </c>
      <c r="BL842" s="18" t="s">
        <v>312</v>
      </c>
      <c r="BM842" s="58" t="s">
        <v>3355</v>
      </c>
    </row>
    <row r="843" spans="1:51" s="13" customFormat="1" ht="12">
      <c r="A843" s="140"/>
      <c r="B843" s="141"/>
      <c r="C843" s="140"/>
      <c r="D843" s="137" t="s">
        <v>225</v>
      </c>
      <c r="E843" s="142" t="s">
        <v>1</v>
      </c>
      <c r="F843" s="143" t="s">
        <v>3255</v>
      </c>
      <c r="G843" s="140"/>
      <c r="H843" s="144">
        <v>3</v>
      </c>
      <c r="I843" s="61"/>
      <c r="J843" s="140"/>
      <c r="K843" s="140"/>
      <c r="L843" s="194"/>
      <c r="M843" s="274"/>
      <c r="N843" s="274"/>
      <c r="O843" s="274"/>
      <c r="P843" s="274"/>
      <c r="Q843" s="274"/>
      <c r="R843" s="274"/>
      <c r="S843" s="274"/>
      <c r="T843" s="274"/>
      <c r="U843" s="274"/>
      <c r="V843" s="274"/>
      <c r="W843" s="275"/>
      <c r="AT843" s="60" t="s">
        <v>225</v>
      </c>
      <c r="AU843" s="60" t="s">
        <v>93</v>
      </c>
      <c r="AV843" s="13" t="s">
        <v>93</v>
      </c>
      <c r="AW843" s="13" t="s">
        <v>38</v>
      </c>
      <c r="AX843" s="13" t="s">
        <v>83</v>
      </c>
      <c r="AY843" s="60" t="s">
        <v>216</v>
      </c>
    </row>
    <row r="844" spans="1:51" s="13" customFormat="1" ht="12">
      <c r="A844" s="140"/>
      <c r="B844" s="141"/>
      <c r="C844" s="140"/>
      <c r="D844" s="137" t="s">
        <v>225</v>
      </c>
      <c r="E844" s="142" t="s">
        <v>1</v>
      </c>
      <c r="F844" s="143" t="s">
        <v>2967</v>
      </c>
      <c r="G844" s="140"/>
      <c r="H844" s="144">
        <v>1</v>
      </c>
      <c r="I844" s="61"/>
      <c r="J844" s="140"/>
      <c r="K844" s="140"/>
      <c r="L844" s="194"/>
      <c r="M844" s="274"/>
      <c r="N844" s="274"/>
      <c r="O844" s="274"/>
      <c r="P844" s="274"/>
      <c r="Q844" s="274"/>
      <c r="R844" s="274"/>
      <c r="S844" s="274"/>
      <c r="T844" s="274"/>
      <c r="U844" s="274"/>
      <c r="V844" s="274"/>
      <c r="W844" s="275"/>
      <c r="AT844" s="60" t="s">
        <v>225</v>
      </c>
      <c r="AU844" s="60" t="s">
        <v>93</v>
      </c>
      <c r="AV844" s="13" t="s">
        <v>93</v>
      </c>
      <c r="AW844" s="13" t="s">
        <v>38</v>
      </c>
      <c r="AX844" s="13" t="s">
        <v>83</v>
      </c>
      <c r="AY844" s="60" t="s">
        <v>216</v>
      </c>
    </row>
    <row r="845" spans="1:51" s="13" customFormat="1" ht="12">
      <c r="A845" s="140"/>
      <c r="B845" s="141"/>
      <c r="C845" s="140"/>
      <c r="D845" s="137" t="s">
        <v>225</v>
      </c>
      <c r="E845" s="142" t="s">
        <v>1</v>
      </c>
      <c r="F845" s="143" t="s">
        <v>2973</v>
      </c>
      <c r="G845" s="140"/>
      <c r="H845" s="144">
        <v>1</v>
      </c>
      <c r="I845" s="61"/>
      <c r="J845" s="140"/>
      <c r="K845" s="140"/>
      <c r="L845" s="194"/>
      <c r="M845" s="274"/>
      <c r="N845" s="274"/>
      <c r="O845" s="274"/>
      <c r="P845" s="274"/>
      <c r="Q845" s="274"/>
      <c r="R845" s="274"/>
      <c r="S845" s="274"/>
      <c r="T845" s="274"/>
      <c r="U845" s="274"/>
      <c r="V845" s="274"/>
      <c r="W845" s="275"/>
      <c r="AT845" s="60" t="s">
        <v>225</v>
      </c>
      <c r="AU845" s="60" t="s">
        <v>93</v>
      </c>
      <c r="AV845" s="13" t="s">
        <v>93</v>
      </c>
      <c r="AW845" s="13" t="s">
        <v>38</v>
      </c>
      <c r="AX845" s="13" t="s">
        <v>83</v>
      </c>
      <c r="AY845" s="60" t="s">
        <v>216</v>
      </c>
    </row>
    <row r="846" spans="1:51" s="13" customFormat="1" ht="12">
      <c r="A846" s="140"/>
      <c r="B846" s="141"/>
      <c r="C846" s="140"/>
      <c r="D846" s="137" t="s">
        <v>225</v>
      </c>
      <c r="E846" s="142" t="s">
        <v>1</v>
      </c>
      <c r="F846" s="143" t="s">
        <v>3340</v>
      </c>
      <c r="G846" s="140"/>
      <c r="H846" s="144">
        <v>3</v>
      </c>
      <c r="I846" s="61"/>
      <c r="J846" s="140"/>
      <c r="K846" s="140"/>
      <c r="L846" s="194"/>
      <c r="M846" s="274"/>
      <c r="N846" s="274"/>
      <c r="O846" s="274"/>
      <c r="P846" s="274"/>
      <c r="Q846" s="274"/>
      <c r="R846" s="274"/>
      <c r="S846" s="274"/>
      <c r="T846" s="274"/>
      <c r="U846" s="274"/>
      <c r="V846" s="274"/>
      <c r="W846" s="275"/>
      <c r="AT846" s="60" t="s">
        <v>225</v>
      </c>
      <c r="AU846" s="60" t="s">
        <v>93</v>
      </c>
      <c r="AV846" s="13" t="s">
        <v>93</v>
      </c>
      <c r="AW846" s="13" t="s">
        <v>38</v>
      </c>
      <c r="AX846" s="13" t="s">
        <v>83</v>
      </c>
      <c r="AY846" s="60" t="s">
        <v>216</v>
      </c>
    </row>
    <row r="847" spans="1:51" s="14" customFormat="1" ht="12">
      <c r="A847" s="145"/>
      <c r="B847" s="146"/>
      <c r="C847" s="145"/>
      <c r="D847" s="137" t="s">
        <v>225</v>
      </c>
      <c r="E847" s="147" t="s">
        <v>1</v>
      </c>
      <c r="F847" s="148" t="s">
        <v>229</v>
      </c>
      <c r="G847" s="145"/>
      <c r="H847" s="149">
        <v>8</v>
      </c>
      <c r="I847" s="63"/>
      <c r="J847" s="145"/>
      <c r="K847" s="145"/>
      <c r="L847" s="200"/>
      <c r="M847" s="276"/>
      <c r="N847" s="276"/>
      <c r="O847" s="276"/>
      <c r="P847" s="276"/>
      <c r="Q847" s="276"/>
      <c r="R847" s="276"/>
      <c r="S847" s="276"/>
      <c r="T847" s="276"/>
      <c r="U847" s="276"/>
      <c r="V847" s="276"/>
      <c r="W847" s="277"/>
      <c r="AT847" s="62" t="s">
        <v>225</v>
      </c>
      <c r="AU847" s="62" t="s">
        <v>93</v>
      </c>
      <c r="AV847" s="14" t="s">
        <v>223</v>
      </c>
      <c r="AW847" s="14" t="s">
        <v>38</v>
      </c>
      <c r="AX847" s="14" t="s">
        <v>91</v>
      </c>
      <c r="AY847" s="62" t="s">
        <v>216</v>
      </c>
    </row>
    <row r="848" spans="1:65" s="2" customFormat="1" ht="24.2" customHeight="1">
      <c r="A848" s="83"/>
      <c r="B848" s="84"/>
      <c r="C848" s="252" t="s">
        <v>644</v>
      </c>
      <c r="D848" s="252" t="s">
        <v>295</v>
      </c>
      <c r="E848" s="253" t="s">
        <v>3356</v>
      </c>
      <c r="F848" s="254" t="s">
        <v>3357</v>
      </c>
      <c r="G848" s="255" t="s">
        <v>323</v>
      </c>
      <c r="H848" s="256">
        <v>8</v>
      </c>
      <c r="I848" s="66"/>
      <c r="J848" s="280">
        <f>ROUND(I848*H848,2)</f>
        <v>0</v>
      </c>
      <c r="K848" s="254" t="s">
        <v>222</v>
      </c>
      <c r="L848" s="281">
        <f>J848</f>
        <v>0</v>
      </c>
      <c r="M848" s="282" t="s">
        <v>1</v>
      </c>
      <c r="N848" s="282" t="s">
        <v>48</v>
      </c>
      <c r="O848" s="282"/>
      <c r="P848" s="282">
        <f>O848*H848</f>
        <v>0</v>
      </c>
      <c r="Q848" s="282">
        <v>0.0011</v>
      </c>
      <c r="R848" s="282">
        <f>Q848*H848</f>
        <v>0.0088</v>
      </c>
      <c r="S848" s="282">
        <v>0</v>
      </c>
      <c r="T848" s="282">
        <f>S848*H848</f>
        <v>0</v>
      </c>
      <c r="U848" s="282"/>
      <c r="V848" s="282"/>
      <c r="W848" s="283"/>
      <c r="X848" s="26"/>
      <c r="Y848" s="26"/>
      <c r="Z848" s="26"/>
      <c r="AA848" s="26"/>
      <c r="AB848" s="26"/>
      <c r="AC848" s="26"/>
      <c r="AD848" s="26"/>
      <c r="AE848" s="26"/>
      <c r="AR848" s="58" t="s">
        <v>438</v>
      </c>
      <c r="AT848" s="58" t="s">
        <v>295</v>
      </c>
      <c r="AU848" s="58" t="s">
        <v>93</v>
      </c>
      <c r="AY848" s="18" t="s">
        <v>216</v>
      </c>
      <c r="BE848" s="59">
        <f>IF(N848="základní",J848,0)</f>
        <v>0</v>
      </c>
      <c r="BF848" s="59">
        <f>IF(N848="snížená",J848,0)</f>
        <v>0</v>
      </c>
      <c r="BG848" s="59">
        <f>IF(N848="zákl. přenesená",J848,0)</f>
        <v>0</v>
      </c>
      <c r="BH848" s="59">
        <f>IF(N848="sníž. přenesená",J848,0)</f>
        <v>0</v>
      </c>
      <c r="BI848" s="59">
        <f>IF(N848="nulová",J848,0)</f>
        <v>0</v>
      </c>
      <c r="BJ848" s="18" t="s">
        <v>91</v>
      </c>
      <c r="BK848" s="59">
        <f>ROUND(I848*H848,2)</f>
        <v>0</v>
      </c>
      <c r="BL848" s="18" t="s">
        <v>312</v>
      </c>
      <c r="BM848" s="58" t="s">
        <v>3358</v>
      </c>
    </row>
    <row r="849" spans="1:65" s="2" customFormat="1" ht="24.2" customHeight="1">
      <c r="A849" s="83"/>
      <c r="B849" s="84"/>
      <c r="C849" s="130" t="s">
        <v>649</v>
      </c>
      <c r="D849" s="130" t="s">
        <v>218</v>
      </c>
      <c r="E849" s="131" t="s">
        <v>3359</v>
      </c>
      <c r="F849" s="132" t="s">
        <v>3360</v>
      </c>
      <c r="G849" s="133" t="s">
        <v>3198</v>
      </c>
      <c r="H849" s="134">
        <v>21</v>
      </c>
      <c r="I849" s="57"/>
      <c r="J849" s="187">
        <f>ROUND(I849*H849,2)</f>
        <v>0</v>
      </c>
      <c r="K849" s="132" t="s">
        <v>222</v>
      </c>
      <c r="L849" s="188">
        <f>J849</f>
        <v>0</v>
      </c>
      <c r="M849" s="272" t="s">
        <v>1</v>
      </c>
      <c r="N849" s="272" t="s">
        <v>48</v>
      </c>
      <c r="O849" s="272"/>
      <c r="P849" s="272">
        <f>O849*H849</f>
        <v>0</v>
      </c>
      <c r="Q849" s="272">
        <v>0.01647</v>
      </c>
      <c r="R849" s="272">
        <f>Q849*H849</f>
        <v>0.34586999999999996</v>
      </c>
      <c r="S849" s="272">
        <v>0</v>
      </c>
      <c r="T849" s="272">
        <f>S849*H849</f>
        <v>0</v>
      </c>
      <c r="U849" s="272"/>
      <c r="V849" s="272"/>
      <c r="W849" s="273"/>
      <c r="X849" s="26"/>
      <c r="Y849" s="26"/>
      <c r="Z849" s="26"/>
      <c r="AA849" s="26"/>
      <c r="AB849" s="26"/>
      <c r="AC849" s="26"/>
      <c r="AD849" s="26"/>
      <c r="AE849" s="26"/>
      <c r="AR849" s="58" t="s">
        <v>312</v>
      </c>
      <c r="AT849" s="58" t="s">
        <v>218</v>
      </c>
      <c r="AU849" s="58" t="s">
        <v>93</v>
      </c>
      <c r="AY849" s="18" t="s">
        <v>216</v>
      </c>
      <c r="BE849" s="59">
        <f>IF(N849="základní",J849,0)</f>
        <v>0</v>
      </c>
      <c r="BF849" s="59">
        <f>IF(N849="snížená",J849,0)</f>
        <v>0</v>
      </c>
      <c r="BG849" s="59">
        <f>IF(N849="zákl. přenesená",J849,0)</f>
        <v>0</v>
      </c>
      <c r="BH849" s="59">
        <f>IF(N849="sníž. přenesená",J849,0)</f>
        <v>0</v>
      </c>
      <c r="BI849" s="59">
        <f>IF(N849="nulová",J849,0)</f>
        <v>0</v>
      </c>
      <c r="BJ849" s="18" t="s">
        <v>91</v>
      </c>
      <c r="BK849" s="59">
        <f>ROUND(I849*H849,2)</f>
        <v>0</v>
      </c>
      <c r="BL849" s="18" t="s">
        <v>312</v>
      </c>
      <c r="BM849" s="58" t="s">
        <v>3361</v>
      </c>
    </row>
    <row r="850" spans="1:51" s="13" customFormat="1" ht="12">
      <c r="A850" s="140"/>
      <c r="B850" s="141"/>
      <c r="C850" s="140"/>
      <c r="D850" s="137" t="s">
        <v>225</v>
      </c>
      <c r="E850" s="142" t="s">
        <v>1</v>
      </c>
      <c r="F850" s="143" t="s">
        <v>2958</v>
      </c>
      <c r="G850" s="140"/>
      <c r="H850" s="144">
        <v>1</v>
      </c>
      <c r="I850" s="61"/>
      <c r="J850" s="140"/>
      <c r="K850" s="140"/>
      <c r="L850" s="194"/>
      <c r="M850" s="274"/>
      <c r="N850" s="274"/>
      <c r="O850" s="274"/>
      <c r="P850" s="274"/>
      <c r="Q850" s="274"/>
      <c r="R850" s="274"/>
      <c r="S850" s="274"/>
      <c r="T850" s="274"/>
      <c r="U850" s="274"/>
      <c r="V850" s="274"/>
      <c r="W850" s="275"/>
      <c r="AT850" s="60" t="s">
        <v>225</v>
      </c>
      <c r="AU850" s="60" t="s">
        <v>93</v>
      </c>
      <c r="AV850" s="13" t="s">
        <v>93</v>
      </c>
      <c r="AW850" s="13" t="s">
        <v>38</v>
      </c>
      <c r="AX850" s="13" t="s">
        <v>83</v>
      </c>
      <c r="AY850" s="60" t="s">
        <v>216</v>
      </c>
    </row>
    <row r="851" spans="1:51" s="13" customFormat="1" ht="12">
      <c r="A851" s="140"/>
      <c r="B851" s="141"/>
      <c r="C851" s="140"/>
      <c r="D851" s="137" t="s">
        <v>225</v>
      </c>
      <c r="E851" s="142" t="s">
        <v>1</v>
      </c>
      <c r="F851" s="143" t="s">
        <v>3260</v>
      </c>
      <c r="G851" s="140"/>
      <c r="H851" s="144">
        <v>2</v>
      </c>
      <c r="I851" s="61"/>
      <c r="J851" s="140"/>
      <c r="K851" s="140"/>
      <c r="L851" s="194"/>
      <c r="M851" s="274"/>
      <c r="N851" s="274"/>
      <c r="O851" s="274"/>
      <c r="P851" s="274"/>
      <c r="Q851" s="274"/>
      <c r="R851" s="274"/>
      <c r="S851" s="274"/>
      <c r="T851" s="274"/>
      <c r="U851" s="274"/>
      <c r="V851" s="274"/>
      <c r="W851" s="275"/>
      <c r="AT851" s="60" t="s">
        <v>225</v>
      </c>
      <c r="AU851" s="60" t="s">
        <v>93</v>
      </c>
      <c r="AV851" s="13" t="s">
        <v>93</v>
      </c>
      <c r="AW851" s="13" t="s">
        <v>38</v>
      </c>
      <c r="AX851" s="13" t="s">
        <v>83</v>
      </c>
      <c r="AY851" s="60" t="s">
        <v>216</v>
      </c>
    </row>
    <row r="852" spans="1:51" s="13" customFormat="1" ht="12">
      <c r="A852" s="140"/>
      <c r="B852" s="141"/>
      <c r="C852" s="140"/>
      <c r="D852" s="137" t="s">
        <v>225</v>
      </c>
      <c r="E852" s="142" t="s">
        <v>1</v>
      </c>
      <c r="F852" s="143" t="s">
        <v>2979</v>
      </c>
      <c r="G852" s="140"/>
      <c r="H852" s="144">
        <v>2</v>
      </c>
      <c r="I852" s="61"/>
      <c r="J852" s="140"/>
      <c r="K852" s="140"/>
      <c r="L852" s="194"/>
      <c r="M852" s="274"/>
      <c r="N852" s="274"/>
      <c r="O852" s="274"/>
      <c r="P852" s="274"/>
      <c r="Q852" s="274"/>
      <c r="R852" s="274"/>
      <c r="S852" s="274"/>
      <c r="T852" s="274"/>
      <c r="U852" s="274"/>
      <c r="V852" s="274"/>
      <c r="W852" s="275"/>
      <c r="AT852" s="60" t="s">
        <v>225</v>
      </c>
      <c r="AU852" s="60" t="s">
        <v>93</v>
      </c>
      <c r="AV852" s="13" t="s">
        <v>93</v>
      </c>
      <c r="AW852" s="13" t="s">
        <v>38</v>
      </c>
      <c r="AX852" s="13" t="s">
        <v>83</v>
      </c>
      <c r="AY852" s="60" t="s">
        <v>216</v>
      </c>
    </row>
    <row r="853" spans="1:51" s="13" customFormat="1" ht="12">
      <c r="A853" s="140"/>
      <c r="B853" s="141"/>
      <c r="C853" s="140"/>
      <c r="D853" s="137" t="s">
        <v>225</v>
      </c>
      <c r="E853" s="142" t="s">
        <v>1</v>
      </c>
      <c r="F853" s="143" t="s">
        <v>2961</v>
      </c>
      <c r="G853" s="140"/>
      <c r="H853" s="144">
        <v>1</v>
      </c>
      <c r="I853" s="61"/>
      <c r="J853" s="140"/>
      <c r="K853" s="140"/>
      <c r="L853" s="194"/>
      <c r="M853" s="274"/>
      <c r="N853" s="274"/>
      <c r="O853" s="274"/>
      <c r="P853" s="274"/>
      <c r="Q853" s="274"/>
      <c r="R853" s="274"/>
      <c r="S853" s="274"/>
      <c r="T853" s="274"/>
      <c r="U853" s="274"/>
      <c r="V853" s="274"/>
      <c r="W853" s="275"/>
      <c r="AT853" s="60" t="s">
        <v>225</v>
      </c>
      <c r="AU853" s="60" t="s">
        <v>93</v>
      </c>
      <c r="AV853" s="13" t="s">
        <v>93</v>
      </c>
      <c r="AW853" s="13" t="s">
        <v>38</v>
      </c>
      <c r="AX853" s="13" t="s">
        <v>83</v>
      </c>
      <c r="AY853" s="60" t="s">
        <v>216</v>
      </c>
    </row>
    <row r="854" spans="1:51" s="13" customFormat="1" ht="12">
      <c r="A854" s="140"/>
      <c r="B854" s="141"/>
      <c r="C854" s="140"/>
      <c r="D854" s="137" t="s">
        <v>225</v>
      </c>
      <c r="E854" s="142" t="s">
        <v>1</v>
      </c>
      <c r="F854" s="143" t="s">
        <v>2962</v>
      </c>
      <c r="G854" s="140"/>
      <c r="H854" s="144">
        <v>1</v>
      </c>
      <c r="I854" s="61"/>
      <c r="J854" s="140"/>
      <c r="K854" s="140"/>
      <c r="L854" s="194"/>
      <c r="M854" s="274"/>
      <c r="N854" s="274"/>
      <c r="O854" s="274"/>
      <c r="P854" s="274"/>
      <c r="Q854" s="274"/>
      <c r="R854" s="274"/>
      <c r="S854" s="274"/>
      <c r="T854" s="274"/>
      <c r="U854" s="274"/>
      <c r="V854" s="274"/>
      <c r="W854" s="275"/>
      <c r="AT854" s="60" t="s">
        <v>225</v>
      </c>
      <c r="AU854" s="60" t="s">
        <v>93</v>
      </c>
      <c r="AV854" s="13" t="s">
        <v>93</v>
      </c>
      <c r="AW854" s="13" t="s">
        <v>38</v>
      </c>
      <c r="AX854" s="13" t="s">
        <v>83</v>
      </c>
      <c r="AY854" s="60" t="s">
        <v>216</v>
      </c>
    </row>
    <row r="855" spans="1:51" s="13" customFormat="1" ht="12">
      <c r="A855" s="140"/>
      <c r="B855" s="141"/>
      <c r="C855" s="140"/>
      <c r="D855" s="137" t="s">
        <v>225</v>
      </c>
      <c r="E855" s="142" t="s">
        <v>1</v>
      </c>
      <c r="F855" s="143" t="s">
        <v>2963</v>
      </c>
      <c r="G855" s="140"/>
      <c r="H855" s="144">
        <v>1</v>
      </c>
      <c r="I855" s="61"/>
      <c r="J855" s="140"/>
      <c r="K855" s="140"/>
      <c r="L855" s="194"/>
      <c r="M855" s="274"/>
      <c r="N855" s="274"/>
      <c r="O855" s="274"/>
      <c r="P855" s="274"/>
      <c r="Q855" s="274"/>
      <c r="R855" s="274"/>
      <c r="S855" s="274"/>
      <c r="T855" s="274"/>
      <c r="U855" s="274"/>
      <c r="V855" s="274"/>
      <c r="W855" s="275"/>
      <c r="AT855" s="60" t="s">
        <v>225</v>
      </c>
      <c r="AU855" s="60" t="s">
        <v>93</v>
      </c>
      <c r="AV855" s="13" t="s">
        <v>93</v>
      </c>
      <c r="AW855" s="13" t="s">
        <v>38</v>
      </c>
      <c r="AX855" s="13" t="s">
        <v>83</v>
      </c>
      <c r="AY855" s="60" t="s">
        <v>216</v>
      </c>
    </row>
    <row r="856" spans="1:51" s="13" customFormat="1" ht="12">
      <c r="A856" s="140"/>
      <c r="B856" s="141"/>
      <c r="C856" s="140"/>
      <c r="D856" s="137" t="s">
        <v>225</v>
      </c>
      <c r="E856" s="142" t="s">
        <v>1</v>
      </c>
      <c r="F856" s="143" t="s">
        <v>2964</v>
      </c>
      <c r="G856" s="140"/>
      <c r="H856" s="144">
        <v>1</v>
      </c>
      <c r="I856" s="61"/>
      <c r="J856" s="140"/>
      <c r="K856" s="140"/>
      <c r="L856" s="194"/>
      <c r="M856" s="274"/>
      <c r="N856" s="274"/>
      <c r="O856" s="274"/>
      <c r="P856" s="274"/>
      <c r="Q856" s="274"/>
      <c r="R856" s="274"/>
      <c r="S856" s="274"/>
      <c r="T856" s="274"/>
      <c r="U856" s="274"/>
      <c r="V856" s="274"/>
      <c r="W856" s="275"/>
      <c r="AT856" s="60" t="s">
        <v>225</v>
      </c>
      <c r="AU856" s="60" t="s">
        <v>93</v>
      </c>
      <c r="AV856" s="13" t="s">
        <v>93</v>
      </c>
      <c r="AW856" s="13" t="s">
        <v>38</v>
      </c>
      <c r="AX856" s="13" t="s">
        <v>83</v>
      </c>
      <c r="AY856" s="60" t="s">
        <v>216</v>
      </c>
    </row>
    <row r="857" spans="1:51" s="13" customFormat="1" ht="12">
      <c r="A857" s="140"/>
      <c r="B857" s="141"/>
      <c r="C857" s="140"/>
      <c r="D857" s="137" t="s">
        <v>225</v>
      </c>
      <c r="E857" s="142" t="s">
        <v>1</v>
      </c>
      <c r="F857" s="143" t="s">
        <v>2965</v>
      </c>
      <c r="G857" s="140"/>
      <c r="H857" s="144">
        <v>1</v>
      </c>
      <c r="I857" s="61"/>
      <c r="J857" s="140"/>
      <c r="K857" s="140"/>
      <c r="L857" s="194"/>
      <c r="M857" s="274"/>
      <c r="N857" s="274"/>
      <c r="O857" s="274"/>
      <c r="P857" s="274"/>
      <c r="Q857" s="274"/>
      <c r="R857" s="274"/>
      <c r="S857" s="274"/>
      <c r="T857" s="274"/>
      <c r="U857" s="274"/>
      <c r="V857" s="274"/>
      <c r="W857" s="275"/>
      <c r="AT857" s="60" t="s">
        <v>225</v>
      </c>
      <c r="AU857" s="60" t="s">
        <v>93</v>
      </c>
      <c r="AV857" s="13" t="s">
        <v>93</v>
      </c>
      <c r="AW857" s="13" t="s">
        <v>38</v>
      </c>
      <c r="AX857" s="13" t="s">
        <v>83</v>
      </c>
      <c r="AY857" s="60" t="s">
        <v>216</v>
      </c>
    </row>
    <row r="858" spans="1:51" s="13" customFormat="1" ht="12">
      <c r="A858" s="140"/>
      <c r="B858" s="141"/>
      <c r="C858" s="140"/>
      <c r="D858" s="137" t="s">
        <v>225</v>
      </c>
      <c r="E858" s="142" t="s">
        <v>1</v>
      </c>
      <c r="F858" s="143" t="s">
        <v>2966</v>
      </c>
      <c r="G858" s="140"/>
      <c r="H858" s="144">
        <v>1</v>
      </c>
      <c r="I858" s="61"/>
      <c r="J858" s="140"/>
      <c r="K858" s="140"/>
      <c r="L858" s="194"/>
      <c r="M858" s="274"/>
      <c r="N858" s="274"/>
      <c r="O858" s="274"/>
      <c r="P858" s="274"/>
      <c r="Q858" s="274"/>
      <c r="R858" s="274"/>
      <c r="S858" s="274"/>
      <c r="T858" s="274"/>
      <c r="U858" s="274"/>
      <c r="V858" s="274"/>
      <c r="W858" s="275"/>
      <c r="AT858" s="60" t="s">
        <v>225</v>
      </c>
      <c r="AU858" s="60" t="s">
        <v>93</v>
      </c>
      <c r="AV858" s="13" t="s">
        <v>93</v>
      </c>
      <c r="AW858" s="13" t="s">
        <v>38</v>
      </c>
      <c r="AX858" s="13" t="s">
        <v>83</v>
      </c>
      <c r="AY858" s="60" t="s">
        <v>216</v>
      </c>
    </row>
    <row r="859" spans="1:51" s="13" customFormat="1" ht="12">
      <c r="A859" s="140"/>
      <c r="B859" s="141"/>
      <c r="C859" s="140"/>
      <c r="D859" s="137" t="s">
        <v>225</v>
      </c>
      <c r="E859" s="142" t="s">
        <v>1</v>
      </c>
      <c r="F859" s="143" t="s">
        <v>2967</v>
      </c>
      <c r="G859" s="140"/>
      <c r="H859" s="144">
        <v>1</v>
      </c>
      <c r="I859" s="61"/>
      <c r="J859" s="140"/>
      <c r="K859" s="140"/>
      <c r="L859" s="194"/>
      <c r="M859" s="274"/>
      <c r="N859" s="274"/>
      <c r="O859" s="274"/>
      <c r="P859" s="274"/>
      <c r="Q859" s="274"/>
      <c r="R859" s="274"/>
      <c r="S859" s="274"/>
      <c r="T859" s="274"/>
      <c r="U859" s="274"/>
      <c r="V859" s="274"/>
      <c r="W859" s="275"/>
      <c r="AT859" s="60" t="s">
        <v>225</v>
      </c>
      <c r="AU859" s="60" t="s">
        <v>93</v>
      </c>
      <c r="AV859" s="13" t="s">
        <v>93</v>
      </c>
      <c r="AW859" s="13" t="s">
        <v>38</v>
      </c>
      <c r="AX859" s="13" t="s">
        <v>83</v>
      </c>
      <c r="AY859" s="60" t="s">
        <v>216</v>
      </c>
    </row>
    <row r="860" spans="1:51" s="13" customFormat="1" ht="12">
      <c r="A860" s="140"/>
      <c r="B860" s="141"/>
      <c r="C860" s="140"/>
      <c r="D860" s="137" t="s">
        <v>225</v>
      </c>
      <c r="E860" s="142" t="s">
        <v>1</v>
      </c>
      <c r="F860" s="143" t="s">
        <v>2968</v>
      </c>
      <c r="G860" s="140"/>
      <c r="H860" s="144">
        <v>1</v>
      </c>
      <c r="I860" s="61"/>
      <c r="J860" s="140"/>
      <c r="K860" s="140"/>
      <c r="L860" s="194"/>
      <c r="M860" s="274"/>
      <c r="N860" s="274"/>
      <c r="O860" s="274"/>
      <c r="P860" s="274"/>
      <c r="Q860" s="274"/>
      <c r="R860" s="274"/>
      <c r="S860" s="274"/>
      <c r="T860" s="274"/>
      <c r="U860" s="274"/>
      <c r="V860" s="274"/>
      <c r="W860" s="275"/>
      <c r="AT860" s="60" t="s">
        <v>225</v>
      </c>
      <c r="AU860" s="60" t="s">
        <v>93</v>
      </c>
      <c r="AV860" s="13" t="s">
        <v>93</v>
      </c>
      <c r="AW860" s="13" t="s">
        <v>38</v>
      </c>
      <c r="AX860" s="13" t="s">
        <v>83</v>
      </c>
      <c r="AY860" s="60" t="s">
        <v>216</v>
      </c>
    </row>
    <row r="861" spans="1:51" s="13" customFormat="1" ht="12">
      <c r="A861" s="140"/>
      <c r="B861" s="141"/>
      <c r="C861" s="140"/>
      <c r="D861" s="137" t="s">
        <v>225</v>
      </c>
      <c r="E861" s="142" t="s">
        <v>1</v>
      </c>
      <c r="F861" s="143" t="s">
        <v>2969</v>
      </c>
      <c r="G861" s="140"/>
      <c r="H861" s="144">
        <v>1</v>
      </c>
      <c r="I861" s="61"/>
      <c r="J861" s="140"/>
      <c r="K861" s="140"/>
      <c r="L861" s="194"/>
      <c r="M861" s="274"/>
      <c r="N861" s="274"/>
      <c r="O861" s="274"/>
      <c r="P861" s="274"/>
      <c r="Q861" s="274"/>
      <c r="R861" s="274"/>
      <c r="S861" s="274"/>
      <c r="T861" s="274"/>
      <c r="U861" s="274"/>
      <c r="V861" s="274"/>
      <c r="W861" s="275"/>
      <c r="AT861" s="60" t="s">
        <v>225</v>
      </c>
      <c r="AU861" s="60" t="s">
        <v>93</v>
      </c>
      <c r="AV861" s="13" t="s">
        <v>93</v>
      </c>
      <c r="AW861" s="13" t="s">
        <v>38</v>
      </c>
      <c r="AX861" s="13" t="s">
        <v>83</v>
      </c>
      <c r="AY861" s="60" t="s">
        <v>216</v>
      </c>
    </row>
    <row r="862" spans="1:51" s="13" customFormat="1" ht="12">
      <c r="A862" s="140"/>
      <c r="B862" s="141"/>
      <c r="C862" s="140"/>
      <c r="D862" s="137" t="s">
        <v>225</v>
      </c>
      <c r="E862" s="142" t="s">
        <v>1</v>
      </c>
      <c r="F862" s="143" t="s">
        <v>2970</v>
      </c>
      <c r="G862" s="140"/>
      <c r="H862" s="144">
        <v>1</v>
      </c>
      <c r="I862" s="61"/>
      <c r="J862" s="140"/>
      <c r="K862" s="140"/>
      <c r="L862" s="194"/>
      <c r="M862" s="274"/>
      <c r="N862" s="274"/>
      <c r="O862" s="274"/>
      <c r="P862" s="274"/>
      <c r="Q862" s="274"/>
      <c r="R862" s="274"/>
      <c r="S862" s="274"/>
      <c r="T862" s="274"/>
      <c r="U862" s="274"/>
      <c r="V862" s="274"/>
      <c r="W862" s="275"/>
      <c r="AT862" s="60" t="s">
        <v>225</v>
      </c>
      <c r="AU862" s="60" t="s">
        <v>93</v>
      </c>
      <c r="AV862" s="13" t="s">
        <v>93</v>
      </c>
      <c r="AW862" s="13" t="s">
        <v>38</v>
      </c>
      <c r="AX862" s="13" t="s">
        <v>83</v>
      </c>
      <c r="AY862" s="60" t="s">
        <v>216</v>
      </c>
    </row>
    <row r="863" spans="1:51" s="13" customFormat="1" ht="12">
      <c r="A863" s="140"/>
      <c r="B863" s="141"/>
      <c r="C863" s="140"/>
      <c r="D863" s="137" t="s">
        <v>225</v>
      </c>
      <c r="E863" s="142" t="s">
        <v>1</v>
      </c>
      <c r="F863" s="143" t="s">
        <v>2971</v>
      </c>
      <c r="G863" s="140"/>
      <c r="H863" s="144">
        <v>1</v>
      </c>
      <c r="I863" s="61"/>
      <c r="J863" s="140"/>
      <c r="K863" s="140"/>
      <c r="L863" s="194"/>
      <c r="M863" s="274"/>
      <c r="N863" s="274"/>
      <c r="O863" s="274"/>
      <c r="P863" s="274"/>
      <c r="Q863" s="274"/>
      <c r="R863" s="274"/>
      <c r="S863" s="274"/>
      <c r="T863" s="274"/>
      <c r="U863" s="274"/>
      <c r="V863" s="274"/>
      <c r="W863" s="275"/>
      <c r="AT863" s="60" t="s">
        <v>225</v>
      </c>
      <c r="AU863" s="60" t="s">
        <v>93</v>
      </c>
      <c r="AV863" s="13" t="s">
        <v>93</v>
      </c>
      <c r="AW863" s="13" t="s">
        <v>38</v>
      </c>
      <c r="AX863" s="13" t="s">
        <v>83</v>
      </c>
      <c r="AY863" s="60" t="s">
        <v>216</v>
      </c>
    </row>
    <row r="864" spans="1:51" s="13" customFormat="1" ht="12">
      <c r="A864" s="140"/>
      <c r="B864" s="141"/>
      <c r="C864" s="140"/>
      <c r="D864" s="137" t="s">
        <v>225</v>
      </c>
      <c r="E864" s="142" t="s">
        <v>1</v>
      </c>
      <c r="F864" s="143" t="s">
        <v>2972</v>
      </c>
      <c r="G864" s="140"/>
      <c r="H864" s="144">
        <v>1</v>
      </c>
      <c r="I864" s="61"/>
      <c r="J864" s="140"/>
      <c r="K864" s="140"/>
      <c r="L864" s="194"/>
      <c r="M864" s="274"/>
      <c r="N864" s="274"/>
      <c r="O864" s="274"/>
      <c r="P864" s="274"/>
      <c r="Q864" s="274"/>
      <c r="R864" s="274"/>
      <c r="S864" s="274"/>
      <c r="T864" s="274"/>
      <c r="U864" s="274"/>
      <c r="V864" s="274"/>
      <c r="W864" s="275"/>
      <c r="AT864" s="60" t="s">
        <v>225</v>
      </c>
      <c r="AU864" s="60" t="s">
        <v>93</v>
      </c>
      <c r="AV864" s="13" t="s">
        <v>93</v>
      </c>
      <c r="AW864" s="13" t="s">
        <v>38</v>
      </c>
      <c r="AX864" s="13" t="s">
        <v>83</v>
      </c>
      <c r="AY864" s="60" t="s">
        <v>216</v>
      </c>
    </row>
    <row r="865" spans="1:51" s="13" customFormat="1" ht="12">
      <c r="A865" s="140"/>
      <c r="B865" s="141"/>
      <c r="C865" s="140"/>
      <c r="D865" s="137" t="s">
        <v>225</v>
      </c>
      <c r="E865" s="142" t="s">
        <v>1</v>
      </c>
      <c r="F865" s="143" t="s">
        <v>2951</v>
      </c>
      <c r="G865" s="140"/>
      <c r="H865" s="144">
        <v>1</v>
      </c>
      <c r="I865" s="61"/>
      <c r="J865" s="140"/>
      <c r="K865" s="140"/>
      <c r="L865" s="194"/>
      <c r="M865" s="274"/>
      <c r="N865" s="274"/>
      <c r="O865" s="274"/>
      <c r="P865" s="274"/>
      <c r="Q865" s="274"/>
      <c r="R865" s="274"/>
      <c r="S865" s="274"/>
      <c r="T865" s="274"/>
      <c r="U865" s="274"/>
      <c r="V865" s="274"/>
      <c r="W865" s="275"/>
      <c r="AT865" s="60" t="s">
        <v>225</v>
      </c>
      <c r="AU865" s="60" t="s">
        <v>93</v>
      </c>
      <c r="AV865" s="13" t="s">
        <v>93</v>
      </c>
      <c r="AW865" s="13" t="s">
        <v>38</v>
      </c>
      <c r="AX865" s="13" t="s">
        <v>83</v>
      </c>
      <c r="AY865" s="60" t="s">
        <v>216</v>
      </c>
    </row>
    <row r="866" spans="1:51" s="13" customFormat="1" ht="12">
      <c r="A866" s="140"/>
      <c r="B866" s="141"/>
      <c r="C866" s="140"/>
      <c r="D866" s="137" t="s">
        <v>225</v>
      </c>
      <c r="E866" s="142" t="s">
        <v>1</v>
      </c>
      <c r="F866" s="143" t="s">
        <v>2974</v>
      </c>
      <c r="G866" s="140"/>
      <c r="H866" s="144">
        <v>2</v>
      </c>
      <c r="I866" s="61"/>
      <c r="J866" s="140"/>
      <c r="K866" s="140"/>
      <c r="L866" s="194"/>
      <c r="M866" s="274"/>
      <c r="N866" s="274"/>
      <c r="O866" s="274"/>
      <c r="P866" s="274"/>
      <c r="Q866" s="274"/>
      <c r="R866" s="274"/>
      <c r="S866" s="274"/>
      <c r="T866" s="274"/>
      <c r="U866" s="274"/>
      <c r="V866" s="274"/>
      <c r="W866" s="275"/>
      <c r="AT866" s="60" t="s">
        <v>225</v>
      </c>
      <c r="AU866" s="60" t="s">
        <v>93</v>
      </c>
      <c r="AV866" s="13" t="s">
        <v>93</v>
      </c>
      <c r="AW866" s="13" t="s">
        <v>38</v>
      </c>
      <c r="AX866" s="13" t="s">
        <v>83</v>
      </c>
      <c r="AY866" s="60" t="s">
        <v>216</v>
      </c>
    </row>
    <row r="867" spans="1:51" s="13" customFormat="1" ht="12">
      <c r="A867" s="140"/>
      <c r="B867" s="141"/>
      <c r="C867" s="140"/>
      <c r="D867" s="137" t="s">
        <v>225</v>
      </c>
      <c r="E867" s="142" t="s">
        <v>1</v>
      </c>
      <c r="F867" s="143" t="s">
        <v>2975</v>
      </c>
      <c r="G867" s="140"/>
      <c r="H867" s="144">
        <v>1</v>
      </c>
      <c r="I867" s="61"/>
      <c r="J867" s="140"/>
      <c r="K867" s="140"/>
      <c r="L867" s="194"/>
      <c r="M867" s="274"/>
      <c r="N867" s="274"/>
      <c r="O867" s="274"/>
      <c r="P867" s="274"/>
      <c r="Q867" s="274"/>
      <c r="R867" s="274"/>
      <c r="S867" s="274"/>
      <c r="T867" s="274"/>
      <c r="U867" s="274"/>
      <c r="V867" s="274"/>
      <c r="W867" s="275"/>
      <c r="AT867" s="60" t="s">
        <v>225</v>
      </c>
      <c r="AU867" s="60" t="s">
        <v>93</v>
      </c>
      <c r="AV867" s="13" t="s">
        <v>93</v>
      </c>
      <c r="AW867" s="13" t="s">
        <v>38</v>
      </c>
      <c r="AX867" s="13" t="s">
        <v>83</v>
      </c>
      <c r="AY867" s="60" t="s">
        <v>216</v>
      </c>
    </row>
    <row r="868" spans="1:51" s="14" customFormat="1" ht="12">
      <c r="A868" s="145"/>
      <c r="B868" s="146"/>
      <c r="C868" s="145"/>
      <c r="D868" s="137" t="s">
        <v>225</v>
      </c>
      <c r="E868" s="147" t="s">
        <v>1</v>
      </c>
      <c r="F868" s="148" t="s">
        <v>229</v>
      </c>
      <c r="G868" s="145"/>
      <c r="H868" s="149">
        <v>21</v>
      </c>
      <c r="I868" s="63"/>
      <c r="J868" s="145"/>
      <c r="K868" s="145"/>
      <c r="L868" s="200"/>
      <c r="M868" s="276"/>
      <c r="N868" s="276"/>
      <c r="O868" s="276"/>
      <c r="P868" s="276"/>
      <c r="Q868" s="276"/>
      <c r="R868" s="276"/>
      <c r="S868" s="276"/>
      <c r="T868" s="276"/>
      <c r="U868" s="276"/>
      <c r="V868" s="276"/>
      <c r="W868" s="277"/>
      <c r="AT868" s="62" t="s">
        <v>225</v>
      </c>
      <c r="AU868" s="62" t="s">
        <v>93</v>
      </c>
      <c r="AV868" s="14" t="s">
        <v>223</v>
      </c>
      <c r="AW868" s="14" t="s">
        <v>38</v>
      </c>
      <c r="AX868" s="14" t="s">
        <v>91</v>
      </c>
      <c r="AY868" s="62" t="s">
        <v>216</v>
      </c>
    </row>
    <row r="869" spans="1:65" s="2" customFormat="1" ht="21.75" customHeight="1">
      <c r="A869" s="83"/>
      <c r="B869" s="84"/>
      <c r="C869" s="130" t="s">
        <v>678</v>
      </c>
      <c r="D869" s="130" t="s">
        <v>218</v>
      </c>
      <c r="E869" s="131" t="s">
        <v>3362</v>
      </c>
      <c r="F869" s="132" t="s">
        <v>3363</v>
      </c>
      <c r="G869" s="133" t="s">
        <v>3198</v>
      </c>
      <c r="H869" s="134">
        <v>2</v>
      </c>
      <c r="I869" s="57"/>
      <c r="J869" s="187">
        <f>ROUND(I869*H869,2)</f>
        <v>0</v>
      </c>
      <c r="K869" s="132" t="s">
        <v>222</v>
      </c>
      <c r="L869" s="188">
        <f>J869</f>
        <v>0</v>
      </c>
      <c r="M869" s="272" t="s">
        <v>1</v>
      </c>
      <c r="N869" s="272" t="s">
        <v>48</v>
      </c>
      <c r="O869" s="272"/>
      <c r="P869" s="272">
        <f>O869*H869</f>
        <v>0</v>
      </c>
      <c r="Q869" s="272">
        <v>0.01452</v>
      </c>
      <c r="R869" s="272">
        <f>Q869*H869</f>
        <v>0.02904</v>
      </c>
      <c r="S869" s="272">
        <v>0</v>
      </c>
      <c r="T869" s="272">
        <f>S869*H869</f>
        <v>0</v>
      </c>
      <c r="U869" s="272"/>
      <c r="V869" s="272"/>
      <c r="W869" s="273"/>
      <c r="X869" s="26"/>
      <c r="Y869" s="26"/>
      <c r="Z869" s="26"/>
      <c r="AA869" s="26"/>
      <c r="AB869" s="26"/>
      <c r="AC869" s="26"/>
      <c r="AD869" s="26"/>
      <c r="AE869" s="26"/>
      <c r="AR869" s="58" t="s">
        <v>312</v>
      </c>
      <c r="AT869" s="58" t="s">
        <v>218</v>
      </c>
      <c r="AU869" s="58" t="s">
        <v>93</v>
      </c>
      <c r="AY869" s="18" t="s">
        <v>216</v>
      </c>
      <c r="BE869" s="59">
        <f>IF(N869="základní",J869,0)</f>
        <v>0</v>
      </c>
      <c r="BF869" s="59">
        <f>IF(N869="snížená",J869,0)</f>
        <v>0</v>
      </c>
      <c r="BG869" s="59">
        <f>IF(N869="zákl. přenesená",J869,0)</f>
        <v>0</v>
      </c>
      <c r="BH869" s="59">
        <f>IF(N869="sníž. přenesená",J869,0)</f>
        <v>0</v>
      </c>
      <c r="BI869" s="59">
        <f>IF(N869="nulová",J869,0)</f>
        <v>0</v>
      </c>
      <c r="BJ869" s="18" t="s">
        <v>91</v>
      </c>
      <c r="BK869" s="59">
        <f>ROUND(I869*H869,2)</f>
        <v>0</v>
      </c>
      <c r="BL869" s="18" t="s">
        <v>312</v>
      </c>
      <c r="BM869" s="58" t="s">
        <v>3364</v>
      </c>
    </row>
    <row r="870" spans="1:51" s="13" customFormat="1" ht="12">
      <c r="A870" s="140"/>
      <c r="B870" s="141"/>
      <c r="C870" s="140"/>
      <c r="D870" s="137" t="s">
        <v>225</v>
      </c>
      <c r="E870" s="142" t="s">
        <v>1</v>
      </c>
      <c r="F870" s="143" t="s">
        <v>2979</v>
      </c>
      <c r="G870" s="140"/>
      <c r="H870" s="144">
        <v>2</v>
      </c>
      <c r="I870" s="61"/>
      <c r="J870" s="140"/>
      <c r="K870" s="140"/>
      <c r="L870" s="194"/>
      <c r="M870" s="274"/>
      <c r="N870" s="274"/>
      <c r="O870" s="274"/>
      <c r="P870" s="274"/>
      <c r="Q870" s="274"/>
      <c r="R870" s="274"/>
      <c r="S870" s="274"/>
      <c r="T870" s="274"/>
      <c r="U870" s="274"/>
      <c r="V870" s="274"/>
      <c r="W870" s="275"/>
      <c r="AT870" s="60" t="s">
        <v>225</v>
      </c>
      <c r="AU870" s="60" t="s">
        <v>93</v>
      </c>
      <c r="AV870" s="13" t="s">
        <v>93</v>
      </c>
      <c r="AW870" s="13" t="s">
        <v>38</v>
      </c>
      <c r="AX870" s="13" t="s">
        <v>91</v>
      </c>
      <c r="AY870" s="60" t="s">
        <v>216</v>
      </c>
    </row>
    <row r="871" spans="1:65" s="2" customFormat="1" ht="24.2" customHeight="1">
      <c r="A871" s="83"/>
      <c r="B871" s="84"/>
      <c r="C871" s="130" t="s">
        <v>683</v>
      </c>
      <c r="D871" s="130" t="s">
        <v>218</v>
      </c>
      <c r="E871" s="131" t="s">
        <v>3365</v>
      </c>
      <c r="F871" s="132" t="s">
        <v>3366</v>
      </c>
      <c r="G871" s="133" t="s">
        <v>3198</v>
      </c>
      <c r="H871" s="134">
        <v>21</v>
      </c>
      <c r="I871" s="57"/>
      <c r="J871" s="187">
        <f>ROUND(I871*H871,2)</f>
        <v>0</v>
      </c>
      <c r="K871" s="132" t="s">
        <v>1</v>
      </c>
      <c r="L871" s="188"/>
      <c r="M871" s="272" t="s">
        <v>1</v>
      </c>
      <c r="N871" s="272" t="s">
        <v>48</v>
      </c>
      <c r="O871" s="272"/>
      <c r="P871" s="272">
        <f>O871*H871</f>
        <v>0</v>
      </c>
      <c r="Q871" s="272">
        <v>0.00052</v>
      </c>
      <c r="R871" s="272">
        <f>Q871*H871</f>
        <v>0.01092</v>
      </c>
      <c r="S871" s="272">
        <v>0</v>
      </c>
      <c r="T871" s="272">
        <f>S871*H871</f>
        <v>0</v>
      </c>
      <c r="U871" s="272"/>
      <c r="V871" s="272"/>
      <c r="W871" s="273">
        <f>J871</f>
        <v>0</v>
      </c>
      <c r="X871" s="26"/>
      <c r="Y871" s="26"/>
      <c r="Z871" s="26"/>
      <c r="AA871" s="26"/>
      <c r="AB871" s="26"/>
      <c r="AC871" s="26"/>
      <c r="AD871" s="26"/>
      <c r="AE871" s="26"/>
      <c r="AR871" s="58" t="s">
        <v>312</v>
      </c>
      <c r="AT871" s="58" t="s">
        <v>218</v>
      </c>
      <c r="AU871" s="58" t="s">
        <v>93</v>
      </c>
      <c r="AY871" s="18" t="s">
        <v>216</v>
      </c>
      <c r="BE871" s="59">
        <f>IF(N871="základní",J871,0)</f>
        <v>0</v>
      </c>
      <c r="BF871" s="59">
        <f>IF(N871="snížená",J871,0)</f>
        <v>0</v>
      </c>
      <c r="BG871" s="59">
        <f>IF(N871="zákl. přenesená",J871,0)</f>
        <v>0</v>
      </c>
      <c r="BH871" s="59">
        <f>IF(N871="sníž. přenesená",J871,0)</f>
        <v>0</v>
      </c>
      <c r="BI871" s="59">
        <f>IF(N871="nulová",J871,0)</f>
        <v>0</v>
      </c>
      <c r="BJ871" s="18" t="s">
        <v>91</v>
      </c>
      <c r="BK871" s="59">
        <f>ROUND(I871*H871,2)</f>
        <v>0</v>
      </c>
      <c r="BL871" s="18" t="s">
        <v>312</v>
      </c>
      <c r="BM871" s="58" t="s">
        <v>3367</v>
      </c>
    </row>
    <row r="872" spans="1:51" s="13" customFormat="1" ht="12">
      <c r="A872" s="140"/>
      <c r="B872" s="141"/>
      <c r="C872" s="140"/>
      <c r="D872" s="137" t="s">
        <v>225</v>
      </c>
      <c r="E872" s="142" t="s">
        <v>1</v>
      </c>
      <c r="F872" s="143" t="s">
        <v>2958</v>
      </c>
      <c r="G872" s="140"/>
      <c r="H872" s="144">
        <v>1</v>
      </c>
      <c r="I872" s="61"/>
      <c r="J872" s="140"/>
      <c r="K872" s="140"/>
      <c r="L872" s="194"/>
      <c r="M872" s="274"/>
      <c r="N872" s="274"/>
      <c r="O872" s="274"/>
      <c r="P872" s="274"/>
      <c r="Q872" s="274"/>
      <c r="R872" s="274"/>
      <c r="S872" s="274"/>
      <c r="T872" s="274"/>
      <c r="U872" s="274"/>
      <c r="V872" s="274"/>
      <c r="W872" s="275"/>
      <c r="AT872" s="60" t="s">
        <v>225</v>
      </c>
      <c r="AU872" s="60" t="s">
        <v>93</v>
      </c>
      <c r="AV872" s="13" t="s">
        <v>93</v>
      </c>
      <c r="AW872" s="13" t="s">
        <v>38</v>
      </c>
      <c r="AX872" s="13" t="s">
        <v>83</v>
      </c>
      <c r="AY872" s="60" t="s">
        <v>216</v>
      </c>
    </row>
    <row r="873" spans="1:51" s="13" customFormat="1" ht="12">
      <c r="A873" s="140"/>
      <c r="B873" s="141"/>
      <c r="C873" s="140"/>
      <c r="D873" s="137" t="s">
        <v>225</v>
      </c>
      <c r="E873" s="142" t="s">
        <v>1</v>
      </c>
      <c r="F873" s="143" t="s">
        <v>3260</v>
      </c>
      <c r="G873" s="140"/>
      <c r="H873" s="144">
        <v>2</v>
      </c>
      <c r="I873" s="61"/>
      <c r="J873" s="140"/>
      <c r="K873" s="140"/>
      <c r="L873" s="194"/>
      <c r="M873" s="274"/>
      <c r="N873" s="274"/>
      <c r="O873" s="274"/>
      <c r="P873" s="274"/>
      <c r="Q873" s="274"/>
      <c r="R873" s="274"/>
      <c r="S873" s="274"/>
      <c r="T873" s="274"/>
      <c r="U873" s="274"/>
      <c r="V873" s="274"/>
      <c r="W873" s="275"/>
      <c r="AT873" s="60" t="s">
        <v>225</v>
      </c>
      <c r="AU873" s="60" t="s">
        <v>93</v>
      </c>
      <c r="AV873" s="13" t="s">
        <v>93</v>
      </c>
      <c r="AW873" s="13" t="s">
        <v>38</v>
      </c>
      <c r="AX873" s="13" t="s">
        <v>83</v>
      </c>
      <c r="AY873" s="60" t="s">
        <v>216</v>
      </c>
    </row>
    <row r="874" spans="1:51" s="13" customFormat="1" ht="12">
      <c r="A874" s="140"/>
      <c r="B874" s="141"/>
      <c r="C874" s="140"/>
      <c r="D874" s="137" t="s">
        <v>225</v>
      </c>
      <c r="E874" s="142" t="s">
        <v>1</v>
      </c>
      <c r="F874" s="143" t="s">
        <v>2979</v>
      </c>
      <c r="G874" s="140"/>
      <c r="H874" s="144">
        <v>2</v>
      </c>
      <c r="I874" s="61"/>
      <c r="J874" s="140"/>
      <c r="K874" s="140"/>
      <c r="L874" s="194"/>
      <c r="M874" s="274"/>
      <c r="N874" s="274"/>
      <c r="O874" s="274"/>
      <c r="P874" s="274"/>
      <c r="Q874" s="274"/>
      <c r="R874" s="274"/>
      <c r="S874" s="274"/>
      <c r="T874" s="274"/>
      <c r="U874" s="274"/>
      <c r="V874" s="274"/>
      <c r="W874" s="275"/>
      <c r="AT874" s="60" t="s">
        <v>225</v>
      </c>
      <c r="AU874" s="60" t="s">
        <v>93</v>
      </c>
      <c r="AV874" s="13" t="s">
        <v>93</v>
      </c>
      <c r="AW874" s="13" t="s">
        <v>38</v>
      </c>
      <c r="AX874" s="13" t="s">
        <v>83</v>
      </c>
      <c r="AY874" s="60" t="s">
        <v>216</v>
      </c>
    </row>
    <row r="875" spans="1:51" s="13" customFormat="1" ht="12">
      <c r="A875" s="140"/>
      <c r="B875" s="141"/>
      <c r="C875" s="140"/>
      <c r="D875" s="137" t="s">
        <v>225</v>
      </c>
      <c r="E875" s="142" t="s">
        <v>1</v>
      </c>
      <c r="F875" s="143" t="s">
        <v>2961</v>
      </c>
      <c r="G875" s="140"/>
      <c r="H875" s="144">
        <v>1</v>
      </c>
      <c r="I875" s="61"/>
      <c r="J875" s="140"/>
      <c r="K875" s="140"/>
      <c r="L875" s="194"/>
      <c r="M875" s="274"/>
      <c r="N875" s="274"/>
      <c r="O875" s="274"/>
      <c r="P875" s="274"/>
      <c r="Q875" s="274"/>
      <c r="R875" s="274"/>
      <c r="S875" s="274"/>
      <c r="T875" s="274"/>
      <c r="U875" s="274"/>
      <c r="V875" s="274"/>
      <c r="W875" s="275"/>
      <c r="AT875" s="60" t="s">
        <v>225</v>
      </c>
      <c r="AU875" s="60" t="s">
        <v>93</v>
      </c>
      <c r="AV875" s="13" t="s">
        <v>93</v>
      </c>
      <c r="AW875" s="13" t="s">
        <v>38</v>
      </c>
      <c r="AX875" s="13" t="s">
        <v>83</v>
      </c>
      <c r="AY875" s="60" t="s">
        <v>216</v>
      </c>
    </row>
    <row r="876" spans="1:51" s="13" customFormat="1" ht="12">
      <c r="A876" s="140"/>
      <c r="B876" s="141"/>
      <c r="C876" s="140"/>
      <c r="D876" s="137" t="s">
        <v>225</v>
      </c>
      <c r="E876" s="142" t="s">
        <v>1</v>
      </c>
      <c r="F876" s="143" t="s">
        <v>2962</v>
      </c>
      <c r="G876" s="140"/>
      <c r="H876" s="144">
        <v>1</v>
      </c>
      <c r="I876" s="61"/>
      <c r="J876" s="140"/>
      <c r="K876" s="140"/>
      <c r="L876" s="194"/>
      <c r="M876" s="274"/>
      <c r="N876" s="274"/>
      <c r="O876" s="274"/>
      <c r="P876" s="274"/>
      <c r="Q876" s="274"/>
      <c r="R876" s="274"/>
      <c r="S876" s="274"/>
      <c r="T876" s="274"/>
      <c r="U876" s="274"/>
      <c r="V876" s="274"/>
      <c r="W876" s="275"/>
      <c r="AT876" s="60" t="s">
        <v>225</v>
      </c>
      <c r="AU876" s="60" t="s">
        <v>93</v>
      </c>
      <c r="AV876" s="13" t="s">
        <v>93</v>
      </c>
      <c r="AW876" s="13" t="s">
        <v>38</v>
      </c>
      <c r="AX876" s="13" t="s">
        <v>83</v>
      </c>
      <c r="AY876" s="60" t="s">
        <v>216</v>
      </c>
    </row>
    <row r="877" spans="1:51" s="13" customFormat="1" ht="12">
      <c r="A877" s="140"/>
      <c r="B877" s="141"/>
      <c r="C877" s="140"/>
      <c r="D877" s="137" t="s">
        <v>225</v>
      </c>
      <c r="E877" s="142" t="s">
        <v>1</v>
      </c>
      <c r="F877" s="143" t="s">
        <v>2963</v>
      </c>
      <c r="G877" s="140"/>
      <c r="H877" s="144">
        <v>1</v>
      </c>
      <c r="I877" s="61"/>
      <c r="J877" s="140"/>
      <c r="K877" s="140"/>
      <c r="L877" s="194"/>
      <c r="M877" s="274"/>
      <c r="N877" s="274"/>
      <c r="O877" s="274"/>
      <c r="P877" s="274"/>
      <c r="Q877" s="274"/>
      <c r="R877" s="274"/>
      <c r="S877" s="274"/>
      <c r="T877" s="274"/>
      <c r="U877" s="274"/>
      <c r="V877" s="274"/>
      <c r="W877" s="275"/>
      <c r="AT877" s="60" t="s">
        <v>225</v>
      </c>
      <c r="AU877" s="60" t="s">
        <v>93</v>
      </c>
      <c r="AV877" s="13" t="s">
        <v>93</v>
      </c>
      <c r="AW877" s="13" t="s">
        <v>38</v>
      </c>
      <c r="AX877" s="13" t="s">
        <v>83</v>
      </c>
      <c r="AY877" s="60" t="s">
        <v>216</v>
      </c>
    </row>
    <row r="878" spans="1:51" s="13" customFormat="1" ht="12">
      <c r="A878" s="140"/>
      <c r="B878" s="141"/>
      <c r="C878" s="140"/>
      <c r="D878" s="137" t="s">
        <v>225</v>
      </c>
      <c r="E878" s="142" t="s">
        <v>1</v>
      </c>
      <c r="F878" s="143" t="s">
        <v>2964</v>
      </c>
      <c r="G878" s="140"/>
      <c r="H878" s="144">
        <v>1</v>
      </c>
      <c r="I878" s="61"/>
      <c r="J878" s="140"/>
      <c r="K878" s="140"/>
      <c r="L878" s="194"/>
      <c r="M878" s="274"/>
      <c r="N878" s="274"/>
      <c r="O878" s="274"/>
      <c r="P878" s="274"/>
      <c r="Q878" s="274"/>
      <c r="R878" s="274"/>
      <c r="S878" s="274"/>
      <c r="T878" s="274"/>
      <c r="U878" s="274"/>
      <c r="V878" s="274"/>
      <c r="W878" s="275"/>
      <c r="AT878" s="60" t="s">
        <v>225</v>
      </c>
      <c r="AU878" s="60" t="s">
        <v>93</v>
      </c>
      <c r="AV878" s="13" t="s">
        <v>93</v>
      </c>
      <c r="AW878" s="13" t="s">
        <v>38</v>
      </c>
      <c r="AX878" s="13" t="s">
        <v>83</v>
      </c>
      <c r="AY878" s="60" t="s">
        <v>216</v>
      </c>
    </row>
    <row r="879" spans="1:51" s="13" customFormat="1" ht="12">
      <c r="A879" s="140"/>
      <c r="B879" s="141"/>
      <c r="C879" s="140"/>
      <c r="D879" s="137" t="s">
        <v>225</v>
      </c>
      <c r="E879" s="142" t="s">
        <v>1</v>
      </c>
      <c r="F879" s="143" t="s">
        <v>2965</v>
      </c>
      <c r="G879" s="140"/>
      <c r="H879" s="144">
        <v>1</v>
      </c>
      <c r="I879" s="61"/>
      <c r="J879" s="140"/>
      <c r="K879" s="140"/>
      <c r="L879" s="194"/>
      <c r="M879" s="274"/>
      <c r="N879" s="274"/>
      <c r="O879" s="274"/>
      <c r="P879" s="274"/>
      <c r="Q879" s="274"/>
      <c r="R879" s="274"/>
      <c r="S879" s="274"/>
      <c r="T879" s="274"/>
      <c r="U879" s="274"/>
      <c r="V879" s="274"/>
      <c r="W879" s="275"/>
      <c r="AT879" s="60" t="s">
        <v>225</v>
      </c>
      <c r="AU879" s="60" t="s">
        <v>93</v>
      </c>
      <c r="AV879" s="13" t="s">
        <v>93</v>
      </c>
      <c r="AW879" s="13" t="s">
        <v>38</v>
      </c>
      <c r="AX879" s="13" t="s">
        <v>83</v>
      </c>
      <c r="AY879" s="60" t="s">
        <v>216</v>
      </c>
    </row>
    <row r="880" spans="1:51" s="13" customFormat="1" ht="12">
      <c r="A880" s="140"/>
      <c r="B880" s="141"/>
      <c r="C880" s="140"/>
      <c r="D880" s="137" t="s">
        <v>225</v>
      </c>
      <c r="E880" s="142" t="s">
        <v>1</v>
      </c>
      <c r="F880" s="143" t="s">
        <v>2966</v>
      </c>
      <c r="G880" s="140"/>
      <c r="H880" s="144">
        <v>1</v>
      </c>
      <c r="I880" s="61"/>
      <c r="J880" s="140"/>
      <c r="K880" s="140"/>
      <c r="L880" s="194"/>
      <c r="M880" s="274"/>
      <c r="N880" s="274"/>
      <c r="O880" s="274"/>
      <c r="P880" s="274"/>
      <c r="Q880" s="274"/>
      <c r="R880" s="274"/>
      <c r="S880" s="274"/>
      <c r="T880" s="274"/>
      <c r="U880" s="274"/>
      <c r="V880" s="274"/>
      <c r="W880" s="275"/>
      <c r="AT880" s="60" t="s">
        <v>225</v>
      </c>
      <c r="AU880" s="60" t="s">
        <v>93</v>
      </c>
      <c r="AV880" s="13" t="s">
        <v>93</v>
      </c>
      <c r="AW880" s="13" t="s">
        <v>38</v>
      </c>
      <c r="AX880" s="13" t="s">
        <v>83</v>
      </c>
      <c r="AY880" s="60" t="s">
        <v>216</v>
      </c>
    </row>
    <row r="881" spans="1:51" s="13" customFormat="1" ht="12">
      <c r="A881" s="140"/>
      <c r="B881" s="141"/>
      <c r="C881" s="140"/>
      <c r="D881" s="137" t="s">
        <v>225</v>
      </c>
      <c r="E881" s="142" t="s">
        <v>1</v>
      </c>
      <c r="F881" s="143" t="s">
        <v>2967</v>
      </c>
      <c r="G881" s="140"/>
      <c r="H881" s="144">
        <v>1</v>
      </c>
      <c r="I881" s="61"/>
      <c r="J881" s="140"/>
      <c r="K881" s="140"/>
      <c r="L881" s="194"/>
      <c r="M881" s="274"/>
      <c r="N881" s="274"/>
      <c r="O881" s="274"/>
      <c r="P881" s="274"/>
      <c r="Q881" s="274"/>
      <c r="R881" s="274"/>
      <c r="S881" s="274"/>
      <c r="T881" s="274"/>
      <c r="U881" s="274"/>
      <c r="V881" s="274"/>
      <c r="W881" s="275"/>
      <c r="AT881" s="60" t="s">
        <v>225</v>
      </c>
      <c r="AU881" s="60" t="s">
        <v>93</v>
      </c>
      <c r="AV881" s="13" t="s">
        <v>93</v>
      </c>
      <c r="AW881" s="13" t="s">
        <v>38</v>
      </c>
      <c r="AX881" s="13" t="s">
        <v>83</v>
      </c>
      <c r="AY881" s="60" t="s">
        <v>216</v>
      </c>
    </row>
    <row r="882" spans="1:51" s="13" customFormat="1" ht="12">
      <c r="A882" s="140"/>
      <c r="B882" s="141"/>
      <c r="C882" s="140"/>
      <c r="D882" s="137" t="s">
        <v>225</v>
      </c>
      <c r="E882" s="142" t="s">
        <v>1</v>
      </c>
      <c r="F882" s="143" t="s">
        <v>2968</v>
      </c>
      <c r="G882" s="140"/>
      <c r="H882" s="144">
        <v>1</v>
      </c>
      <c r="I882" s="61"/>
      <c r="J882" s="140"/>
      <c r="K882" s="140"/>
      <c r="L882" s="194"/>
      <c r="M882" s="274"/>
      <c r="N882" s="274"/>
      <c r="O882" s="274"/>
      <c r="P882" s="274"/>
      <c r="Q882" s="274"/>
      <c r="R882" s="274"/>
      <c r="S882" s="274"/>
      <c r="T882" s="274"/>
      <c r="U882" s="274"/>
      <c r="V882" s="274"/>
      <c r="W882" s="275"/>
      <c r="AT882" s="60" t="s">
        <v>225</v>
      </c>
      <c r="AU882" s="60" t="s">
        <v>93</v>
      </c>
      <c r="AV882" s="13" t="s">
        <v>93</v>
      </c>
      <c r="AW882" s="13" t="s">
        <v>38</v>
      </c>
      <c r="AX882" s="13" t="s">
        <v>83</v>
      </c>
      <c r="AY882" s="60" t="s">
        <v>216</v>
      </c>
    </row>
    <row r="883" spans="1:51" s="13" customFormat="1" ht="12">
      <c r="A883" s="140"/>
      <c r="B883" s="141"/>
      <c r="C883" s="140"/>
      <c r="D883" s="137" t="s">
        <v>225</v>
      </c>
      <c r="E883" s="142" t="s">
        <v>1</v>
      </c>
      <c r="F883" s="143" t="s">
        <v>2969</v>
      </c>
      <c r="G883" s="140"/>
      <c r="H883" s="144">
        <v>1</v>
      </c>
      <c r="I883" s="61"/>
      <c r="J883" s="140"/>
      <c r="K883" s="140"/>
      <c r="L883" s="194"/>
      <c r="M883" s="274"/>
      <c r="N883" s="274"/>
      <c r="O883" s="274"/>
      <c r="P883" s="274"/>
      <c r="Q883" s="274"/>
      <c r="R883" s="274"/>
      <c r="S883" s="274"/>
      <c r="T883" s="274"/>
      <c r="U883" s="274"/>
      <c r="V883" s="274"/>
      <c r="W883" s="275"/>
      <c r="AT883" s="60" t="s">
        <v>225</v>
      </c>
      <c r="AU883" s="60" t="s">
        <v>93</v>
      </c>
      <c r="AV883" s="13" t="s">
        <v>93</v>
      </c>
      <c r="AW883" s="13" t="s">
        <v>38</v>
      </c>
      <c r="AX883" s="13" t="s">
        <v>83</v>
      </c>
      <c r="AY883" s="60" t="s">
        <v>216</v>
      </c>
    </row>
    <row r="884" spans="1:51" s="13" customFormat="1" ht="12">
      <c r="A884" s="140"/>
      <c r="B884" s="141"/>
      <c r="C884" s="140"/>
      <c r="D884" s="137" t="s">
        <v>225</v>
      </c>
      <c r="E884" s="142" t="s">
        <v>1</v>
      </c>
      <c r="F884" s="143" t="s">
        <v>2970</v>
      </c>
      <c r="G884" s="140"/>
      <c r="H884" s="144">
        <v>1</v>
      </c>
      <c r="I884" s="61"/>
      <c r="J884" s="140"/>
      <c r="K884" s="140"/>
      <c r="L884" s="194"/>
      <c r="M884" s="274"/>
      <c r="N884" s="274"/>
      <c r="O884" s="274"/>
      <c r="P884" s="274"/>
      <c r="Q884" s="274"/>
      <c r="R884" s="274"/>
      <c r="S884" s="274"/>
      <c r="T884" s="274"/>
      <c r="U884" s="274"/>
      <c r="V884" s="274"/>
      <c r="W884" s="275"/>
      <c r="AT884" s="60" t="s">
        <v>225</v>
      </c>
      <c r="AU884" s="60" t="s">
        <v>93</v>
      </c>
      <c r="AV884" s="13" t="s">
        <v>93</v>
      </c>
      <c r="AW884" s="13" t="s">
        <v>38</v>
      </c>
      <c r="AX884" s="13" t="s">
        <v>83</v>
      </c>
      <c r="AY884" s="60" t="s">
        <v>216</v>
      </c>
    </row>
    <row r="885" spans="1:51" s="13" customFormat="1" ht="12">
      <c r="A885" s="140"/>
      <c r="B885" s="141"/>
      <c r="C885" s="140"/>
      <c r="D885" s="137" t="s">
        <v>225</v>
      </c>
      <c r="E885" s="142" t="s">
        <v>1</v>
      </c>
      <c r="F885" s="143" t="s">
        <v>2971</v>
      </c>
      <c r="G885" s="140"/>
      <c r="H885" s="144">
        <v>1</v>
      </c>
      <c r="I885" s="61"/>
      <c r="J885" s="140"/>
      <c r="K885" s="140"/>
      <c r="L885" s="194"/>
      <c r="M885" s="274"/>
      <c r="N885" s="274"/>
      <c r="O885" s="274"/>
      <c r="P885" s="274"/>
      <c r="Q885" s="274"/>
      <c r="R885" s="274"/>
      <c r="S885" s="274"/>
      <c r="T885" s="274"/>
      <c r="U885" s="274"/>
      <c r="V885" s="274"/>
      <c r="W885" s="275"/>
      <c r="AT885" s="60" t="s">
        <v>225</v>
      </c>
      <c r="AU885" s="60" t="s">
        <v>93</v>
      </c>
      <c r="AV885" s="13" t="s">
        <v>93</v>
      </c>
      <c r="AW885" s="13" t="s">
        <v>38</v>
      </c>
      <c r="AX885" s="13" t="s">
        <v>83</v>
      </c>
      <c r="AY885" s="60" t="s">
        <v>216</v>
      </c>
    </row>
    <row r="886" spans="1:51" s="13" customFormat="1" ht="12">
      <c r="A886" s="140"/>
      <c r="B886" s="141"/>
      <c r="C886" s="140"/>
      <c r="D886" s="137" t="s">
        <v>225</v>
      </c>
      <c r="E886" s="142" t="s">
        <v>1</v>
      </c>
      <c r="F886" s="143" t="s">
        <v>2972</v>
      </c>
      <c r="G886" s="140"/>
      <c r="H886" s="144">
        <v>1</v>
      </c>
      <c r="I886" s="61"/>
      <c r="J886" s="140"/>
      <c r="K886" s="140"/>
      <c r="L886" s="194"/>
      <c r="M886" s="274"/>
      <c r="N886" s="274"/>
      <c r="O886" s="274"/>
      <c r="P886" s="274"/>
      <c r="Q886" s="274"/>
      <c r="R886" s="274"/>
      <c r="S886" s="274"/>
      <c r="T886" s="274"/>
      <c r="U886" s="274"/>
      <c r="V886" s="274"/>
      <c r="W886" s="275"/>
      <c r="AT886" s="60" t="s">
        <v>225</v>
      </c>
      <c r="AU886" s="60" t="s">
        <v>93</v>
      </c>
      <c r="AV886" s="13" t="s">
        <v>93</v>
      </c>
      <c r="AW886" s="13" t="s">
        <v>38</v>
      </c>
      <c r="AX886" s="13" t="s">
        <v>83</v>
      </c>
      <c r="AY886" s="60" t="s">
        <v>216</v>
      </c>
    </row>
    <row r="887" spans="1:51" s="13" customFormat="1" ht="12">
      <c r="A887" s="140"/>
      <c r="B887" s="141"/>
      <c r="C887" s="140"/>
      <c r="D887" s="137" t="s">
        <v>225</v>
      </c>
      <c r="E887" s="142" t="s">
        <v>1</v>
      </c>
      <c r="F887" s="143" t="s">
        <v>2951</v>
      </c>
      <c r="G887" s="140"/>
      <c r="H887" s="144">
        <v>1</v>
      </c>
      <c r="I887" s="61"/>
      <c r="J887" s="140"/>
      <c r="K887" s="140"/>
      <c r="L887" s="194"/>
      <c r="M887" s="274"/>
      <c r="N887" s="274"/>
      <c r="O887" s="274"/>
      <c r="P887" s="274"/>
      <c r="Q887" s="274"/>
      <c r="R887" s="274"/>
      <c r="S887" s="274"/>
      <c r="T887" s="274"/>
      <c r="U887" s="274"/>
      <c r="V887" s="274"/>
      <c r="W887" s="275"/>
      <c r="AT887" s="60" t="s">
        <v>225</v>
      </c>
      <c r="AU887" s="60" t="s">
        <v>93</v>
      </c>
      <c r="AV887" s="13" t="s">
        <v>93</v>
      </c>
      <c r="AW887" s="13" t="s">
        <v>38</v>
      </c>
      <c r="AX887" s="13" t="s">
        <v>83</v>
      </c>
      <c r="AY887" s="60" t="s">
        <v>216</v>
      </c>
    </row>
    <row r="888" spans="1:51" s="13" customFormat="1" ht="12">
      <c r="A888" s="140"/>
      <c r="B888" s="141"/>
      <c r="C888" s="140"/>
      <c r="D888" s="137" t="s">
        <v>225</v>
      </c>
      <c r="E888" s="142" t="s">
        <v>1</v>
      </c>
      <c r="F888" s="143" t="s">
        <v>2974</v>
      </c>
      <c r="G888" s="140"/>
      <c r="H888" s="144">
        <v>2</v>
      </c>
      <c r="I888" s="61"/>
      <c r="J888" s="140"/>
      <c r="K888" s="140"/>
      <c r="L888" s="194"/>
      <c r="M888" s="274"/>
      <c r="N888" s="274"/>
      <c r="O888" s="274"/>
      <c r="P888" s="274"/>
      <c r="Q888" s="274"/>
      <c r="R888" s="274"/>
      <c r="S888" s="274"/>
      <c r="T888" s="274"/>
      <c r="U888" s="274"/>
      <c r="V888" s="274"/>
      <c r="W888" s="275"/>
      <c r="AT888" s="60" t="s">
        <v>225</v>
      </c>
      <c r="AU888" s="60" t="s">
        <v>93</v>
      </c>
      <c r="AV888" s="13" t="s">
        <v>93</v>
      </c>
      <c r="AW888" s="13" t="s">
        <v>38</v>
      </c>
      <c r="AX888" s="13" t="s">
        <v>83</v>
      </c>
      <c r="AY888" s="60" t="s">
        <v>216</v>
      </c>
    </row>
    <row r="889" spans="1:51" s="13" customFormat="1" ht="12">
      <c r="A889" s="140"/>
      <c r="B889" s="141"/>
      <c r="C889" s="140"/>
      <c r="D889" s="137" t="s">
        <v>225</v>
      </c>
      <c r="E889" s="142" t="s">
        <v>1</v>
      </c>
      <c r="F889" s="143" t="s">
        <v>2975</v>
      </c>
      <c r="G889" s="140"/>
      <c r="H889" s="144">
        <v>1</v>
      </c>
      <c r="I889" s="61"/>
      <c r="J889" s="140"/>
      <c r="K889" s="140"/>
      <c r="L889" s="194"/>
      <c r="M889" s="274"/>
      <c r="N889" s="274"/>
      <c r="O889" s="274"/>
      <c r="P889" s="274"/>
      <c r="Q889" s="274"/>
      <c r="R889" s="274"/>
      <c r="S889" s="274"/>
      <c r="T889" s="274"/>
      <c r="U889" s="274"/>
      <c r="V889" s="274"/>
      <c r="W889" s="275"/>
      <c r="AT889" s="60" t="s">
        <v>225</v>
      </c>
      <c r="AU889" s="60" t="s">
        <v>93</v>
      </c>
      <c r="AV889" s="13" t="s">
        <v>93</v>
      </c>
      <c r="AW889" s="13" t="s">
        <v>38</v>
      </c>
      <c r="AX889" s="13" t="s">
        <v>83</v>
      </c>
      <c r="AY889" s="60" t="s">
        <v>216</v>
      </c>
    </row>
    <row r="890" spans="1:51" s="14" customFormat="1" ht="12">
      <c r="A890" s="145"/>
      <c r="B890" s="146"/>
      <c r="C890" s="145"/>
      <c r="D890" s="137" t="s">
        <v>225</v>
      </c>
      <c r="E890" s="147" t="s">
        <v>1</v>
      </c>
      <c r="F890" s="148" t="s">
        <v>229</v>
      </c>
      <c r="G890" s="145"/>
      <c r="H890" s="149">
        <v>21</v>
      </c>
      <c r="I890" s="63"/>
      <c r="J890" s="145"/>
      <c r="K890" s="145"/>
      <c r="L890" s="200"/>
      <c r="M890" s="276"/>
      <c r="N890" s="276"/>
      <c r="O890" s="276"/>
      <c r="P890" s="276"/>
      <c r="Q890" s="276"/>
      <c r="R890" s="276"/>
      <c r="S890" s="276"/>
      <c r="T890" s="276"/>
      <c r="U890" s="276"/>
      <c r="V890" s="276"/>
      <c r="W890" s="277"/>
      <c r="AT890" s="62" t="s">
        <v>225</v>
      </c>
      <c r="AU890" s="62" t="s">
        <v>93</v>
      </c>
      <c r="AV890" s="14" t="s">
        <v>223</v>
      </c>
      <c r="AW890" s="14" t="s">
        <v>38</v>
      </c>
      <c r="AX890" s="14" t="s">
        <v>91</v>
      </c>
      <c r="AY890" s="62" t="s">
        <v>216</v>
      </c>
    </row>
    <row r="891" spans="1:65" s="2" customFormat="1" ht="24.2" customHeight="1">
      <c r="A891" s="83"/>
      <c r="B891" s="84"/>
      <c r="C891" s="130" t="s">
        <v>687</v>
      </c>
      <c r="D891" s="130" t="s">
        <v>218</v>
      </c>
      <c r="E891" s="131" t="s">
        <v>3368</v>
      </c>
      <c r="F891" s="132" t="s">
        <v>3369</v>
      </c>
      <c r="G891" s="133" t="s">
        <v>3198</v>
      </c>
      <c r="H891" s="134">
        <v>21</v>
      </c>
      <c r="I891" s="57"/>
      <c r="J891" s="187">
        <f>ROUND(I891*H891,2)</f>
        <v>0</v>
      </c>
      <c r="K891" s="132" t="s">
        <v>1</v>
      </c>
      <c r="L891" s="188"/>
      <c r="M891" s="272" t="s">
        <v>1</v>
      </c>
      <c r="N891" s="272" t="s">
        <v>48</v>
      </c>
      <c r="O891" s="272"/>
      <c r="P891" s="272">
        <f>O891*H891</f>
        <v>0</v>
      </c>
      <c r="Q891" s="272">
        <v>0.00052</v>
      </c>
      <c r="R891" s="272">
        <f>Q891*H891</f>
        <v>0.01092</v>
      </c>
      <c r="S891" s="272">
        <v>0</v>
      </c>
      <c r="T891" s="272">
        <f>S891*H891</f>
        <v>0</v>
      </c>
      <c r="U891" s="272"/>
      <c r="V891" s="272"/>
      <c r="W891" s="273">
        <f>J891</f>
        <v>0</v>
      </c>
      <c r="X891" s="26"/>
      <c r="Y891" s="26"/>
      <c r="Z891" s="26"/>
      <c r="AA891" s="26"/>
      <c r="AB891" s="26"/>
      <c r="AC891" s="26"/>
      <c r="AD891" s="26"/>
      <c r="AE891" s="26"/>
      <c r="AR891" s="58" t="s">
        <v>312</v>
      </c>
      <c r="AT891" s="58" t="s">
        <v>218</v>
      </c>
      <c r="AU891" s="58" t="s">
        <v>93</v>
      </c>
      <c r="AY891" s="18" t="s">
        <v>216</v>
      </c>
      <c r="BE891" s="59">
        <f>IF(N891="základní",J891,0)</f>
        <v>0</v>
      </c>
      <c r="BF891" s="59">
        <f>IF(N891="snížená",J891,0)</f>
        <v>0</v>
      </c>
      <c r="BG891" s="59">
        <f>IF(N891="zákl. přenesená",J891,0)</f>
        <v>0</v>
      </c>
      <c r="BH891" s="59">
        <f>IF(N891="sníž. přenesená",J891,0)</f>
        <v>0</v>
      </c>
      <c r="BI891" s="59">
        <f>IF(N891="nulová",J891,0)</f>
        <v>0</v>
      </c>
      <c r="BJ891" s="18" t="s">
        <v>91</v>
      </c>
      <c r="BK891" s="59">
        <f>ROUND(I891*H891,2)</f>
        <v>0</v>
      </c>
      <c r="BL891" s="18" t="s">
        <v>312</v>
      </c>
      <c r="BM891" s="58" t="s">
        <v>3370</v>
      </c>
    </row>
    <row r="892" spans="1:51" s="13" customFormat="1" ht="12">
      <c r="A892" s="140"/>
      <c r="B892" s="141"/>
      <c r="C892" s="140"/>
      <c r="D892" s="137" t="s">
        <v>225</v>
      </c>
      <c r="E892" s="142" t="s">
        <v>1</v>
      </c>
      <c r="F892" s="143" t="s">
        <v>2958</v>
      </c>
      <c r="G892" s="140"/>
      <c r="H892" s="144">
        <v>1</v>
      </c>
      <c r="I892" s="61"/>
      <c r="J892" s="140"/>
      <c r="K892" s="140"/>
      <c r="L892" s="194"/>
      <c r="M892" s="274"/>
      <c r="N892" s="274"/>
      <c r="O892" s="274"/>
      <c r="P892" s="274"/>
      <c r="Q892" s="274"/>
      <c r="R892" s="274"/>
      <c r="S892" s="274"/>
      <c r="T892" s="274"/>
      <c r="U892" s="274"/>
      <c r="V892" s="274"/>
      <c r="W892" s="275"/>
      <c r="AT892" s="60" t="s">
        <v>225</v>
      </c>
      <c r="AU892" s="60" t="s">
        <v>93</v>
      </c>
      <c r="AV892" s="13" t="s">
        <v>93</v>
      </c>
      <c r="AW892" s="13" t="s">
        <v>38</v>
      </c>
      <c r="AX892" s="13" t="s">
        <v>83</v>
      </c>
      <c r="AY892" s="60" t="s">
        <v>216</v>
      </c>
    </row>
    <row r="893" spans="1:51" s="13" customFormat="1" ht="12">
      <c r="A893" s="140"/>
      <c r="B893" s="141"/>
      <c r="C893" s="140"/>
      <c r="D893" s="137" t="s">
        <v>225</v>
      </c>
      <c r="E893" s="142" t="s">
        <v>1</v>
      </c>
      <c r="F893" s="143" t="s">
        <v>3260</v>
      </c>
      <c r="G893" s="140"/>
      <c r="H893" s="144">
        <v>2</v>
      </c>
      <c r="I893" s="61"/>
      <c r="J893" s="140"/>
      <c r="K893" s="140"/>
      <c r="L893" s="194"/>
      <c r="M893" s="274"/>
      <c r="N893" s="274"/>
      <c r="O893" s="274"/>
      <c r="P893" s="274"/>
      <c r="Q893" s="274"/>
      <c r="R893" s="274"/>
      <c r="S893" s="274"/>
      <c r="T893" s="274"/>
      <c r="U893" s="274"/>
      <c r="V893" s="274"/>
      <c r="W893" s="275"/>
      <c r="AT893" s="60" t="s">
        <v>225</v>
      </c>
      <c r="AU893" s="60" t="s">
        <v>93</v>
      </c>
      <c r="AV893" s="13" t="s">
        <v>93</v>
      </c>
      <c r="AW893" s="13" t="s">
        <v>38</v>
      </c>
      <c r="AX893" s="13" t="s">
        <v>83</v>
      </c>
      <c r="AY893" s="60" t="s">
        <v>216</v>
      </c>
    </row>
    <row r="894" spans="1:51" s="13" customFormat="1" ht="12">
      <c r="A894" s="140"/>
      <c r="B894" s="141"/>
      <c r="C894" s="140"/>
      <c r="D894" s="137" t="s">
        <v>225</v>
      </c>
      <c r="E894" s="142" t="s">
        <v>1</v>
      </c>
      <c r="F894" s="143" t="s">
        <v>2979</v>
      </c>
      <c r="G894" s="140"/>
      <c r="H894" s="144">
        <v>2</v>
      </c>
      <c r="I894" s="61"/>
      <c r="J894" s="140"/>
      <c r="K894" s="140"/>
      <c r="L894" s="194"/>
      <c r="M894" s="274"/>
      <c r="N894" s="274"/>
      <c r="O894" s="274"/>
      <c r="P894" s="274"/>
      <c r="Q894" s="274"/>
      <c r="R894" s="274"/>
      <c r="S894" s="274"/>
      <c r="T894" s="274"/>
      <c r="U894" s="274"/>
      <c r="V894" s="274"/>
      <c r="W894" s="275"/>
      <c r="AT894" s="60" t="s">
        <v>225</v>
      </c>
      <c r="AU894" s="60" t="s">
        <v>93</v>
      </c>
      <c r="AV894" s="13" t="s">
        <v>93</v>
      </c>
      <c r="AW894" s="13" t="s">
        <v>38</v>
      </c>
      <c r="AX894" s="13" t="s">
        <v>83</v>
      </c>
      <c r="AY894" s="60" t="s">
        <v>216</v>
      </c>
    </row>
    <row r="895" spans="1:51" s="13" customFormat="1" ht="12">
      <c r="A895" s="140"/>
      <c r="B895" s="141"/>
      <c r="C895" s="140"/>
      <c r="D895" s="137" t="s">
        <v>225</v>
      </c>
      <c r="E895" s="142" t="s">
        <v>1</v>
      </c>
      <c r="F895" s="143" t="s">
        <v>2961</v>
      </c>
      <c r="G895" s="140"/>
      <c r="H895" s="144">
        <v>1</v>
      </c>
      <c r="I895" s="61"/>
      <c r="J895" s="140"/>
      <c r="K895" s="140"/>
      <c r="L895" s="194"/>
      <c r="M895" s="274"/>
      <c r="N895" s="274"/>
      <c r="O895" s="274"/>
      <c r="P895" s="274"/>
      <c r="Q895" s="274"/>
      <c r="R895" s="274"/>
      <c r="S895" s="274"/>
      <c r="T895" s="274"/>
      <c r="U895" s="274"/>
      <c r="V895" s="274"/>
      <c r="W895" s="275"/>
      <c r="AT895" s="60" t="s">
        <v>225</v>
      </c>
      <c r="AU895" s="60" t="s">
        <v>93</v>
      </c>
      <c r="AV895" s="13" t="s">
        <v>93</v>
      </c>
      <c r="AW895" s="13" t="s">
        <v>38</v>
      </c>
      <c r="AX895" s="13" t="s">
        <v>83</v>
      </c>
      <c r="AY895" s="60" t="s">
        <v>216</v>
      </c>
    </row>
    <row r="896" spans="1:51" s="13" customFormat="1" ht="12">
      <c r="A896" s="140"/>
      <c r="B896" s="141"/>
      <c r="C896" s="140"/>
      <c r="D896" s="137" t="s">
        <v>225</v>
      </c>
      <c r="E896" s="142" t="s">
        <v>1</v>
      </c>
      <c r="F896" s="143" t="s">
        <v>2962</v>
      </c>
      <c r="G896" s="140"/>
      <c r="H896" s="144">
        <v>1</v>
      </c>
      <c r="I896" s="61"/>
      <c r="J896" s="140"/>
      <c r="K896" s="140"/>
      <c r="L896" s="194"/>
      <c r="M896" s="274"/>
      <c r="N896" s="274"/>
      <c r="O896" s="274"/>
      <c r="P896" s="274"/>
      <c r="Q896" s="274"/>
      <c r="R896" s="274"/>
      <c r="S896" s="274"/>
      <c r="T896" s="274"/>
      <c r="U896" s="274"/>
      <c r="V896" s="274"/>
      <c r="W896" s="275"/>
      <c r="AT896" s="60" t="s">
        <v>225</v>
      </c>
      <c r="AU896" s="60" t="s">
        <v>93</v>
      </c>
      <c r="AV896" s="13" t="s">
        <v>93</v>
      </c>
      <c r="AW896" s="13" t="s">
        <v>38</v>
      </c>
      <c r="AX896" s="13" t="s">
        <v>83</v>
      </c>
      <c r="AY896" s="60" t="s">
        <v>216</v>
      </c>
    </row>
    <row r="897" spans="1:51" s="13" customFormat="1" ht="12">
      <c r="A897" s="140"/>
      <c r="B897" s="141"/>
      <c r="C897" s="140"/>
      <c r="D897" s="137" t="s">
        <v>225</v>
      </c>
      <c r="E897" s="142" t="s">
        <v>1</v>
      </c>
      <c r="F897" s="143" t="s">
        <v>2963</v>
      </c>
      <c r="G897" s="140"/>
      <c r="H897" s="144">
        <v>1</v>
      </c>
      <c r="I897" s="61"/>
      <c r="J897" s="140"/>
      <c r="K897" s="140"/>
      <c r="L897" s="194"/>
      <c r="M897" s="274"/>
      <c r="N897" s="274"/>
      <c r="O897" s="274"/>
      <c r="P897" s="274"/>
      <c r="Q897" s="274"/>
      <c r="R897" s="274"/>
      <c r="S897" s="274"/>
      <c r="T897" s="274"/>
      <c r="U897" s="274"/>
      <c r="V897" s="274"/>
      <c r="W897" s="275"/>
      <c r="AT897" s="60" t="s">
        <v>225</v>
      </c>
      <c r="AU897" s="60" t="s">
        <v>93</v>
      </c>
      <c r="AV897" s="13" t="s">
        <v>93</v>
      </c>
      <c r="AW897" s="13" t="s">
        <v>38</v>
      </c>
      <c r="AX897" s="13" t="s">
        <v>83</v>
      </c>
      <c r="AY897" s="60" t="s">
        <v>216</v>
      </c>
    </row>
    <row r="898" spans="1:51" s="13" customFormat="1" ht="12">
      <c r="A898" s="140"/>
      <c r="B898" s="141"/>
      <c r="C898" s="140"/>
      <c r="D898" s="137" t="s">
        <v>225</v>
      </c>
      <c r="E898" s="142" t="s">
        <v>1</v>
      </c>
      <c r="F898" s="143" t="s">
        <v>2964</v>
      </c>
      <c r="G898" s="140"/>
      <c r="H898" s="144">
        <v>1</v>
      </c>
      <c r="I898" s="61"/>
      <c r="J898" s="140"/>
      <c r="K898" s="140"/>
      <c r="L898" s="194"/>
      <c r="M898" s="274"/>
      <c r="N898" s="274"/>
      <c r="O898" s="274"/>
      <c r="P898" s="274"/>
      <c r="Q898" s="274"/>
      <c r="R898" s="274"/>
      <c r="S898" s="274"/>
      <c r="T898" s="274"/>
      <c r="U898" s="274"/>
      <c r="V898" s="274"/>
      <c r="W898" s="275"/>
      <c r="AT898" s="60" t="s">
        <v>225</v>
      </c>
      <c r="AU898" s="60" t="s">
        <v>93</v>
      </c>
      <c r="AV898" s="13" t="s">
        <v>93</v>
      </c>
      <c r="AW898" s="13" t="s">
        <v>38</v>
      </c>
      <c r="AX898" s="13" t="s">
        <v>83</v>
      </c>
      <c r="AY898" s="60" t="s">
        <v>216</v>
      </c>
    </row>
    <row r="899" spans="1:51" s="13" customFormat="1" ht="12">
      <c r="A899" s="140"/>
      <c r="B899" s="141"/>
      <c r="C899" s="140"/>
      <c r="D899" s="137" t="s">
        <v>225</v>
      </c>
      <c r="E899" s="142" t="s">
        <v>1</v>
      </c>
      <c r="F899" s="143" t="s">
        <v>2965</v>
      </c>
      <c r="G899" s="140"/>
      <c r="H899" s="144">
        <v>1</v>
      </c>
      <c r="I899" s="61"/>
      <c r="J899" s="140"/>
      <c r="K899" s="140"/>
      <c r="L899" s="194"/>
      <c r="M899" s="274"/>
      <c r="N899" s="274"/>
      <c r="O899" s="274"/>
      <c r="P899" s="274"/>
      <c r="Q899" s="274"/>
      <c r="R899" s="274"/>
      <c r="S899" s="274"/>
      <c r="T899" s="274"/>
      <c r="U899" s="274"/>
      <c r="V899" s="274"/>
      <c r="W899" s="275"/>
      <c r="AT899" s="60" t="s">
        <v>225</v>
      </c>
      <c r="AU899" s="60" t="s">
        <v>93</v>
      </c>
      <c r="AV899" s="13" t="s">
        <v>93</v>
      </c>
      <c r="AW899" s="13" t="s">
        <v>38</v>
      </c>
      <c r="AX899" s="13" t="s">
        <v>83</v>
      </c>
      <c r="AY899" s="60" t="s">
        <v>216</v>
      </c>
    </row>
    <row r="900" spans="1:51" s="13" customFormat="1" ht="12">
      <c r="A900" s="140"/>
      <c r="B900" s="141"/>
      <c r="C900" s="140"/>
      <c r="D900" s="137" t="s">
        <v>225</v>
      </c>
      <c r="E900" s="142" t="s">
        <v>1</v>
      </c>
      <c r="F900" s="143" t="s">
        <v>2966</v>
      </c>
      <c r="G900" s="140"/>
      <c r="H900" s="144">
        <v>1</v>
      </c>
      <c r="I900" s="61"/>
      <c r="J900" s="140"/>
      <c r="K900" s="140"/>
      <c r="L900" s="194"/>
      <c r="M900" s="274"/>
      <c r="N900" s="274"/>
      <c r="O900" s="274"/>
      <c r="P900" s="274"/>
      <c r="Q900" s="274"/>
      <c r="R900" s="274"/>
      <c r="S900" s="274"/>
      <c r="T900" s="274"/>
      <c r="U900" s="274"/>
      <c r="V900" s="274"/>
      <c r="W900" s="275"/>
      <c r="AT900" s="60" t="s">
        <v>225</v>
      </c>
      <c r="AU900" s="60" t="s">
        <v>93</v>
      </c>
      <c r="AV900" s="13" t="s">
        <v>93</v>
      </c>
      <c r="AW900" s="13" t="s">
        <v>38</v>
      </c>
      <c r="AX900" s="13" t="s">
        <v>83</v>
      </c>
      <c r="AY900" s="60" t="s">
        <v>216</v>
      </c>
    </row>
    <row r="901" spans="1:51" s="13" customFormat="1" ht="12">
      <c r="A901" s="140"/>
      <c r="B901" s="141"/>
      <c r="C901" s="140"/>
      <c r="D901" s="137" t="s">
        <v>225</v>
      </c>
      <c r="E901" s="142" t="s">
        <v>1</v>
      </c>
      <c r="F901" s="143" t="s">
        <v>2967</v>
      </c>
      <c r="G901" s="140"/>
      <c r="H901" s="144">
        <v>1</v>
      </c>
      <c r="I901" s="61"/>
      <c r="J901" s="140"/>
      <c r="K901" s="140"/>
      <c r="L901" s="194"/>
      <c r="M901" s="274"/>
      <c r="N901" s="274"/>
      <c r="O901" s="274"/>
      <c r="P901" s="274"/>
      <c r="Q901" s="274"/>
      <c r="R901" s="274"/>
      <c r="S901" s="274"/>
      <c r="T901" s="274"/>
      <c r="U901" s="274"/>
      <c r="V901" s="274"/>
      <c r="W901" s="275"/>
      <c r="AT901" s="60" t="s">
        <v>225</v>
      </c>
      <c r="AU901" s="60" t="s">
        <v>93</v>
      </c>
      <c r="AV901" s="13" t="s">
        <v>93</v>
      </c>
      <c r="AW901" s="13" t="s">
        <v>38</v>
      </c>
      <c r="AX901" s="13" t="s">
        <v>83</v>
      </c>
      <c r="AY901" s="60" t="s">
        <v>216</v>
      </c>
    </row>
    <row r="902" spans="1:51" s="13" customFormat="1" ht="12">
      <c r="A902" s="140"/>
      <c r="B902" s="141"/>
      <c r="C902" s="140"/>
      <c r="D902" s="137" t="s">
        <v>225</v>
      </c>
      <c r="E902" s="142" t="s">
        <v>1</v>
      </c>
      <c r="F902" s="143" t="s">
        <v>2968</v>
      </c>
      <c r="G902" s="140"/>
      <c r="H902" s="144">
        <v>1</v>
      </c>
      <c r="I902" s="61"/>
      <c r="J902" s="140"/>
      <c r="K902" s="140"/>
      <c r="L902" s="194"/>
      <c r="M902" s="274"/>
      <c r="N902" s="274"/>
      <c r="O902" s="274"/>
      <c r="P902" s="274"/>
      <c r="Q902" s="274"/>
      <c r="R902" s="274"/>
      <c r="S902" s="274"/>
      <c r="T902" s="274"/>
      <c r="U902" s="274"/>
      <c r="V902" s="274"/>
      <c r="W902" s="275"/>
      <c r="AT902" s="60" t="s">
        <v>225</v>
      </c>
      <c r="AU902" s="60" t="s">
        <v>93</v>
      </c>
      <c r="AV902" s="13" t="s">
        <v>93</v>
      </c>
      <c r="AW902" s="13" t="s">
        <v>38</v>
      </c>
      <c r="AX902" s="13" t="s">
        <v>83</v>
      </c>
      <c r="AY902" s="60" t="s">
        <v>216</v>
      </c>
    </row>
    <row r="903" spans="1:51" s="13" customFormat="1" ht="12">
      <c r="A903" s="140"/>
      <c r="B903" s="141"/>
      <c r="C903" s="140"/>
      <c r="D903" s="137" t="s">
        <v>225</v>
      </c>
      <c r="E903" s="142" t="s">
        <v>1</v>
      </c>
      <c r="F903" s="143" t="s">
        <v>2969</v>
      </c>
      <c r="G903" s="140"/>
      <c r="H903" s="144">
        <v>1</v>
      </c>
      <c r="I903" s="61"/>
      <c r="J903" s="140"/>
      <c r="K903" s="140"/>
      <c r="L903" s="194"/>
      <c r="M903" s="274"/>
      <c r="N903" s="274"/>
      <c r="O903" s="274"/>
      <c r="P903" s="274"/>
      <c r="Q903" s="274"/>
      <c r="R903" s="274"/>
      <c r="S903" s="274"/>
      <c r="T903" s="274"/>
      <c r="U903" s="274"/>
      <c r="V903" s="274"/>
      <c r="W903" s="275"/>
      <c r="AT903" s="60" t="s">
        <v>225</v>
      </c>
      <c r="AU903" s="60" t="s">
        <v>93</v>
      </c>
      <c r="AV903" s="13" t="s">
        <v>93</v>
      </c>
      <c r="AW903" s="13" t="s">
        <v>38</v>
      </c>
      <c r="AX903" s="13" t="s">
        <v>83</v>
      </c>
      <c r="AY903" s="60" t="s">
        <v>216</v>
      </c>
    </row>
    <row r="904" spans="1:51" s="13" customFormat="1" ht="12">
      <c r="A904" s="140"/>
      <c r="B904" s="141"/>
      <c r="C904" s="140"/>
      <c r="D904" s="137" t="s">
        <v>225</v>
      </c>
      <c r="E904" s="142" t="s">
        <v>1</v>
      </c>
      <c r="F904" s="143" t="s">
        <v>2970</v>
      </c>
      <c r="G904" s="140"/>
      <c r="H904" s="144">
        <v>1</v>
      </c>
      <c r="I904" s="61"/>
      <c r="J904" s="140"/>
      <c r="K904" s="140"/>
      <c r="L904" s="194"/>
      <c r="M904" s="274"/>
      <c r="N904" s="274"/>
      <c r="O904" s="274"/>
      <c r="P904" s="274"/>
      <c r="Q904" s="274"/>
      <c r="R904" s="274"/>
      <c r="S904" s="274"/>
      <c r="T904" s="274"/>
      <c r="U904" s="274"/>
      <c r="V904" s="274"/>
      <c r="W904" s="275"/>
      <c r="AT904" s="60" t="s">
        <v>225</v>
      </c>
      <c r="AU904" s="60" t="s">
        <v>93</v>
      </c>
      <c r="AV904" s="13" t="s">
        <v>93</v>
      </c>
      <c r="AW904" s="13" t="s">
        <v>38</v>
      </c>
      <c r="AX904" s="13" t="s">
        <v>83</v>
      </c>
      <c r="AY904" s="60" t="s">
        <v>216</v>
      </c>
    </row>
    <row r="905" spans="1:51" s="13" customFormat="1" ht="12">
      <c r="A905" s="140"/>
      <c r="B905" s="141"/>
      <c r="C905" s="140"/>
      <c r="D905" s="137" t="s">
        <v>225</v>
      </c>
      <c r="E905" s="142" t="s">
        <v>1</v>
      </c>
      <c r="F905" s="143" t="s">
        <v>2971</v>
      </c>
      <c r="G905" s="140"/>
      <c r="H905" s="144">
        <v>1</v>
      </c>
      <c r="I905" s="61"/>
      <c r="J905" s="140"/>
      <c r="K905" s="140"/>
      <c r="L905" s="194"/>
      <c r="M905" s="274"/>
      <c r="N905" s="274"/>
      <c r="O905" s="274"/>
      <c r="P905" s="274"/>
      <c r="Q905" s="274"/>
      <c r="R905" s="274"/>
      <c r="S905" s="274"/>
      <c r="T905" s="274"/>
      <c r="U905" s="274"/>
      <c r="V905" s="274"/>
      <c r="W905" s="275"/>
      <c r="AT905" s="60" t="s">
        <v>225</v>
      </c>
      <c r="AU905" s="60" t="s">
        <v>93</v>
      </c>
      <c r="AV905" s="13" t="s">
        <v>93</v>
      </c>
      <c r="AW905" s="13" t="s">
        <v>38</v>
      </c>
      <c r="AX905" s="13" t="s">
        <v>83</v>
      </c>
      <c r="AY905" s="60" t="s">
        <v>216</v>
      </c>
    </row>
    <row r="906" spans="1:51" s="13" customFormat="1" ht="12">
      <c r="A906" s="140"/>
      <c r="B906" s="141"/>
      <c r="C906" s="140"/>
      <c r="D906" s="137" t="s">
        <v>225</v>
      </c>
      <c r="E906" s="142" t="s">
        <v>1</v>
      </c>
      <c r="F906" s="143" t="s">
        <v>2972</v>
      </c>
      <c r="G906" s="140"/>
      <c r="H906" s="144">
        <v>1</v>
      </c>
      <c r="I906" s="61"/>
      <c r="J906" s="140"/>
      <c r="K906" s="140"/>
      <c r="L906" s="194"/>
      <c r="M906" s="274"/>
      <c r="N906" s="274"/>
      <c r="O906" s="274"/>
      <c r="P906" s="274"/>
      <c r="Q906" s="274"/>
      <c r="R906" s="274"/>
      <c r="S906" s="274"/>
      <c r="T906" s="274"/>
      <c r="U906" s="274"/>
      <c r="V906" s="274"/>
      <c r="W906" s="275"/>
      <c r="AT906" s="60" t="s">
        <v>225</v>
      </c>
      <c r="AU906" s="60" t="s">
        <v>93</v>
      </c>
      <c r="AV906" s="13" t="s">
        <v>93</v>
      </c>
      <c r="AW906" s="13" t="s">
        <v>38</v>
      </c>
      <c r="AX906" s="13" t="s">
        <v>83</v>
      </c>
      <c r="AY906" s="60" t="s">
        <v>216</v>
      </c>
    </row>
    <row r="907" spans="1:51" s="13" customFormat="1" ht="12">
      <c r="A907" s="140"/>
      <c r="B907" s="141"/>
      <c r="C907" s="140"/>
      <c r="D907" s="137" t="s">
        <v>225</v>
      </c>
      <c r="E907" s="142" t="s">
        <v>1</v>
      </c>
      <c r="F907" s="143" t="s">
        <v>2951</v>
      </c>
      <c r="G907" s="140"/>
      <c r="H907" s="144">
        <v>1</v>
      </c>
      <c r="I907" s="61"/>
      <c r="J907" s="140"/>
      <c r="K907" s="140"/>
      <c r="L907" s="194"/>
      <c r="M907" s="274"/>
      <c r="N907" s="274"/>
      <c r="O907" s="274"/>
      <c r="P907" s="274"/>
      <c r="Q907" s="274"/>
      <c r="R907" s="274"/>
      <c r="S907" s="274"/>
      <c r="T907" s="274"/>
      <c r="U907" s="274"/>
      <c r="V907" s="274"/>
      <c r="W907" s="275"/>
      <c r="AT907" s="60" t="s">
        <v>225</v>
      </c>
      <c r="AU907" s="60" t="s">
        <v>93</v>
      </c>
      <c r="AV907" s="13" t="s">
        <v>93</v>
      </c>
      <c r="AW907" s="13" t="s">
        <v>38</v>
      </c>
      <c r="AX907" s="13" t="s">
        <v>83</v>
      </c>
      <c r="AY907" s="60" t="s">
        <v>216</v>
      </c>
    </row>
    <row r="908" spans="1:51" s="13" customFormat="1" ht="12">
      <c r="A908" s="140"/>
      <c r="B908" s="141"/>
      <c r="C908" s="140"/>
      <c r="D908" s="137" t="s">
        <v>225</v>
      </c>
      <c r="E908" s="142" t="s">
        <v>1</v>
      </c>
      <c r="F908" s="143" t="s">
        <v>2974</v>
      </c>
      <c r="G908" s="140"/>
      <c r="H908" s="144">
        <v>2</v>
      </c>
      <c r="I908" s="61"/>
      <c r="J908" s="140"/>
      <c r="K908" s="140"/>
      <c r="L908" s="194"/>
      <c r="M908" s="274"/>
      <c r="N908" s="274"/>
      <c r="O908" s="274"/>
      <c r="P908" s="274"/>
      <c r="Q908" s="274"/>
      <c r="R908" s="274"/>
      <c r="S908" s="274"/>
      <c r="T908" s="274"/>
      <c r="U908" s="274"/>
      <c r="V908" s="274"/>
      <c r="W908" s="275"/>
      <c r="AT908" s="60" t="s">
        <v>225</v>
      </c>
      <c r="AU908" s="60" t="s">
        <v>93</v>
      </c>
      <c r="AV908" s="13" t="s">
        <v>93</v>
      </c>
      <c r="AW908" s="13" t="s">
        <v>38</v>
      </c>
      <c r="AX908" s="13" t="s">
        <v>83</v>
      </c>
      <c r="AY908" s="60" t="s">
        <v>216</v>
      </c>
    </row>
    <row r="909" spans="1:51" s="13" customFormat="1" ht="12">
      <c r="A909" s="140"/>
      <c r="B909" s="141"/>
      <c r="C909" s="140"/>
      <c r="D909" s="137" t="s">
        <v>225</v>
      </c>
      <c r="E909" s="142" t="s">
        <v>1</v>
      </c>
      <c r="F909" s="143" t="s">
        <v>2975</v>
      </c>
      <c r="G909" s="140"/>
      <c r="H909" s="144">
        <v>1</v>
      </c>
      <c r="I909" s="61"/>
      <c r="J909" s="140"/>
      <c r="K909" s="140"/>
      <c r="L909" s="194"/>
      <c r="M909" s="274"/>
      <c r="N909" s="274"/>
      <c r="O909" s="274"/>
      <c r="P909" s="274"/>
      <c r="Q909" s="274"/>
      <c r="R909" s="274"/>
      <c r="S909" s="274"/>
      <c r="T909" s="274"/>
      <c r="U909" s="274"/>
      <c r="V909" s="274"/>
      <c r="W909" s="275"/>
      <c r="AT909" s="60" t="s">
        <v>225</v>
      </c>
      <c r="AU909" s="60" t="s">
        <v>93</v>
      </c>
      <c r="AV909" s="13" t="s">
        <v>93</v>
      </c>
      <c r="AW909" s="13" t="s">
        <v>38</v>
      </c>
      <c r="AX909" s="13" t="s">
        <v>83</v>
      </c>
      <c r="AY909" s="60" t="s">
        <v>216</v>
      </c>
    </row>
    <row r="910" spans="1:51" s="14" customFormat="1" ht="12">
      <c r="A910" s="145"/>
      <c r="B910" s="146"/>
      <c r="C910" s="145"/>
      <c r="D910" s="137" t="s">
        <v>225</v>
      </c>
      <c r="E910" s="147" t="s">
        <v>1</v>
      </c>
      <c r="F910" s="148" t="s">
        <v>229</v>
      </c>
      <c r="G910" s="145"/>
      <c r="H910" s="149">
        <v>21</v>
      </c>
      <c r="I910" s="63"/>
      <c r="J910" s="145"/>
      <c r="K910" s="145"/>
      <c r="L910" s="200"/>
      <c r="M910" s="276"/>
      <c r="N910" s="276"/>
      <c r="O910" s="276"/>
      <c r="P910" s="276"/>
      <c r="Q910" s="276"/>
      <c r="R910" s="276"/>
      <c r="S910" s="276"/>
      <c r="T910" s="276"/>
      <c r="U910" s="276"/>
      <c r="V910" s="276"/>
      <c r="W910" s="277"/>
      <c r="AT910" s="62" t="s">
        <v>225</v>
      </c>
      <c r="AU910" s="62" t="s">
        <v>93</v>
      </c>
      <c r="AV910" s="14" t="s">
        <v>223</v>
      </c>
      <c r="AW910" s="14" t="s">
        <v>38</v>
      </c>
      <c r="AX910" s="14" t="s">
        <v>91</v>
      </c>
      <c r="AY910" s="62" t="s">
        <v>216</v>
      </c>
    </row>
    <row r="911" spans="1:65" s="2" customFormat="1" ht="24.2" customHeight="1">
      <c r="A911" s="83"/>
      <c r="B911" s="84"/>
      <c r="C911" s="130" t="s">
        <v>691</v>
      </c>
      <c r="D911" s="130" t="s">
        <v>218</v>
      </c>
      <c r="E911" s="131" t="s">
        <v>3371</v>
      </c>
      <c r="F911" s="132" t="s">
        <v>3372</v>
      </c>
      <c r="G911" s="133" t="s">
        <v>3198</v>
      </c>
      <c r="H911" s="134">
        <v>8</v>
      </c>
      <c r="I911" s="57"/>
      <c r="J911" s="187">
        <f>ROUND(I911*H911,2)</f>
        <v>0</v>
      </c>
      <c r="K911" s="132" t="s">
        <v>222</v>
      </c>
      <c r="L911" s="188">
        <f>J911</f>
        <v>0</v>
      </c>
      <c r="M911" s="272" t="s">
        <v>1</v>
      </c>
      <c r="N911" s="272" t="s">
        <v>48</v>
      </c>
      <c r="O911" s="272"/>
      <c r="P911" s="272">
        <f>O911*H911</f>
        <v>0</v>
      </c>
      <c r="Q911" s="272">
        <v>0.01475</v>
      </c>
      <c r="R911" s="272">
        <f>Q911*H911</f>
        <v>0.118</v>
      </c>
      <c r="S911" s="272">
        <v>0</v>
      </c>
      <c r="T911" s="272">
        <f>S911*H911</f>
        <v>0</v>
      </c>
      <c r="U911" s="272"/>
      <c r="V911" s="272"/>
      <c r="W911" s="273"/>
      <c r="X911" s="26"/>
      <c r="Y911" s="26"/>
      <c r="Z911" s="26"/>
      <c r="AA911" s="26"/>
      <c r="AB911" s="26"/>
      <c r="AC911" s="26"/>
      <c r="AD911" s="26"/>
      <c r="AE911" s="26"/>
      <c r="AR911" s="58" t="s">
        <v>312</v>
      </c>
      <c r="AT911" s="58" t="s">
        <v>218</v>
      </c>
      <c r="AU911" s="58" t="s">
        <v>93</v>
      </c>
      <c r="AY911" s="18" t="s">
        <v>216</v>
      </c>
      <c r="BE911" s="59">
        <f>IF(N911="základní",J911,0)</f>
        <v>0</v>
      </c>
      <c r="BF911" s="59">
        <f>IF(N911="snížená",J911,0)</f>
        <v>0</v>
      </c>
      <c r="BG911" s="59">
        <f>IF(N911="zákl. přenesená",J911,0)</f>
        <v>0</v>
      </c>
      <c r="BH911" s="59">
        <f>IF(N911="sníž. přenesená",J911,0)</f>
        <v>0</v>
      </c>
      <c r="BI911" s="59">
        <f>IF(N911="nulová",J911,0)</f>
        <v>0</v>
      </c>
      <c r="BJ911" s="18" t="s">
        <v>91</v>
      </c>
      <c r="BK911" s="59">
        <f>ROUND(I911*H911,2)</f>
        <v>0</v>
      </c>
      <c r="BL911" s="18" t="s">
        <v>312</v>
      </c>
      <c r="BM911" s="58" t="s">
        <v>3373</v>
      </c>
    </row>
    <row r="912" spans="1:51" s="13" customFormat="1" ht="12">
      <c r="A912" s="140"/>
      <c r="B912" s="141"/>
      <c r="C912" s="140"/>
      <c r="D912" s="137" t="s">
        <v>225</v>
      </c>
      <c r="E912" s="142" t="s">
        <v>1</v>
      </c>
      <c r="F912" s="143" t="s">
        <v>3329</v>
      </c>
      <c r="G912" s="140"/>
      <c r="H912" s="144">
        <v>1</v>
      </c>
      <c r="I912" s="61"/>
      <c r="J912" s="140"/>
      <c r="K912" s="140"/>
      <c r="L912" s="194"/>
      <c r="M912" s="274"/>
      <c r="N912" s="274"/>
      <c r="O912" s="274"/>
      <c r="P912" s="274"/>
      <c r="Q912" s="274"/>
      <c r="R912" s="274"/>
      <c r="S912" s="274"/>
      <c r="T912" s="274"/>
      <c r="U912" s="274"/>
      <c r="V912" s="274"/>
      <c r="W912" s="275"/>
      <c r="AT912" s="60" t="s">
        <v>225</v>
      </c>
      <c r="AU912" s="60" t="s">
        <v>93</v>
      </c>
      <c r="AV912" s="13" t="s">
        <v>93</v>
      </c>
      <c r="AW912" s="13" t="s">
        <v>38</v>
      </c>
      <c r="AX912" s="13" t="s">
        <v>83</v>
      </c>
      <c r="AY912" s="60" t="s">
        <v>216</v>
      </c>
    </row>
    <row r="913" spans="1:51" s="13" customFormat="1" ht="12">
      <c r="A913" s="140"/>
      <c r="B913" s="141"/>
      <c r="C913" s="140"/>
      <c r="D913" s="137" t="s">
        <v>225</v>
      </c>
      <c r="E913" s="142" t="s">
        <v>1</v>
      </c>
      <c r="F913" s="143" t="s">
        <v>3330</v>
      </c>
      <c r="G913" s="140"/>
      <c r="H913" s="144">
        <v>1</v>
      </c>
      <c r="I913" s="61"/>
      <c r="J913" s="140"/>
      <c r="K913" s="140"/>
      <c r="L913" s="194"/>
      <c r="M913" s="274"/>
      <c r="N913" s="274"/>
      <c r="O913" s="274"/>
      <c r="P913" s="274"/>
      <c r="Q913" s="274"/>
      <c r="R913" s="274"/>
      <c r="S913" s="274"/>
      <c r="T913" s="274"/>
      <c r="U913" s="274"/>
      <c r="V913" s="274"/>
      <c r="W913" s="275"/>
      <c r="AT913" s="60" t="s">
        <v>225</v>
      </c>
      <c r="AU913" s="60" t="s">
        <v>93</v>
      </c>
      <c r="AV913" s="13" t="s">
        <v>93</v>
      </c>
      <c r="AW913" s="13" t="s">
        <v>38</v>
      </c>
      <c r="AX913" s="13" t="s">
        <v>83</v>
      </c>
      <c r="AY913" s="60" t="s">
        <v>216</v>
      </c>
    </row>
    <row r="914" spans="1:51" s="13" customFormat="1" ht="12">
      <c r="A914" s="140"/>
      <c r="B914" s="141"/>
      <c r="C914" s="140"/>
      <c r="D914" s="137" t="s">
        <v>225</v>
      </c>
      <c r="E914" s="142" t="s">
        <v>1</v>
      </c>
      <c r="F914" s="143" t="s">
        <v>3331</v>
      </c>
      <c r="G914" s="140"/>
      <c r="H914" s="144">
        <v>1</v>
      </c>
      <c r="I914" s="61"/>
      <c r="J914" s="140"/>
      <c r="K914" s="140"/>
      <c r="L914" s="194"/>
      <c r="M914" s="274"/>
      <c r="N914" s="274"/>
      <c r="O914" s="274"/>
      <c r="P914" s="274"/>
      <c r="Q914" s="274"/>
      <c r="R914" s="274"/>
      <c r="S914" s="274"/>
      <c r="T914" s="274"/>
      <c r="U914" s="274"/>
      <c r="V914" s="274"/>
      <c r="W914" s="275"/>
      <c r="AT914" s="60" t="s">
        <v>225</v>
      </c>
      <c r="AU914" s="60" t="s">
        <v>93</v>
      </c>
      <c r="AV914" s="13" t="s">
        <v>93</v>
      </c>
      <c r="AW914" s="13" t="s">
        <v>38</v>
      </c>
      <c r="AX914" s="13" t="s">
        <v>83</v>
      </c>
      <c r="AY914" s="60" t="s">
        <v>216</v>
      </c>
    </row>
    <row r="915" spans="1:51" s="13" customFormat="1" ht="12">
      <c r="A915" s="140"/>
      <c r="B915" s="141"/>
      <c r="C915" s="140"/>
      <c r="D915" s="137" t="s">
        <v>225</v>
      </c>
      <c r="E915" s="142" t="s">
        <v>1</v>
      </c>
      <c r="F915" s="143" t="s">
        <v>2961</v>
      </c>
      <c r="G915" s="140"/>
      <c r="H915" s="144">
        <v>1</v>
      </c>
      <c r="I915" s="61"/>
      <c r="J915" s="140"/>
      <c r="K915" s="140"/>
      <c r="L915" s="194"/>
      <c r="M915" s="274"/>
      <c r="N915" s="274"/>
      <c r="O915" s="274"/>
      <c r="P915" s="274"/>
      <c r="Q915" s="274"/>
      <c r="R915" s="274"/>
      <c r="S915" s="274"/>
      <c r="T915" s="274"/>
      <c r="U915" s="274"/>
      <c r="V915" s="274"/>
      <c r="W915" s="275"/>
      <c r="AT915" s="60" t="s">
        <v>225</v>
      </c>
      <c r="AU915" s="60" t="s">
        <v>93</v>
      </c>
      <c r="AV915" s="13" t="s">
        <v>93</v>
      </c>
      <c r="AW915" s="13" t="s">
        <v>38</v>
      </c>
      <c r="AX915" s="13" t="s">
        <v>83</v>
      </c>
      <c r="AY915" s="60" t="s">
        <v>216</v>
      </c>
    </row>
    <row r="916" spans="1:51" s="13" customFormat="1" ht="12">
      <c r="A916" s="140"/>
      <c r="B916" s="141"/>
      <c r="C916" s="140"/>
      <c r="D916" s="137" t="s">
        <v>225</v>
      </c>
      <c r="E916" s="142" t="s">
        <v>1</v>
      </c>
      <c r="F916" s="143" t="s">
        <v>2962</v>
      </c>
      <c r="G916" s="140"/>
      <c r="H916" s="144">
        <v>1</v>
      </c>
      <c r="I916" s="61"/>
      <c r="J916" s="140"/>
      <c r="K916" s="140"/>
      <c r="L916" s="194"/>
      <c r="M916" s="274"/>
      <c r="N916" s="274"/>
      <c r="O916" s="274"/>
      <c r="P916" s="274"/>
      <c r="Q916" s="274"/>
      <c r="R916" s="274"/>
      <c r="S916" s="274"/>
      <c r="T916" s="274"/>
      <c r="U916" s="274"/>
      <c r="V916" s="274"/>
      <c r="W916" s="275"/>
      <c r="AT916" s="60" t="s">
        <v>225</v>
      </c>
      <c r="AU916" s="60" t="s">
        <v>93</v>
      </c>
      <c r="AV916" s="13" t="s">
        <v>93</v>
      </c>
      <c r="AW916" s="13" t="s">
        <v>38</v>
      </c>
      <c r="AX916" s="13" t="s">
        <v>83</v>
      </c>
      <c r="AY916" s="60" t="s">
        <v>216</v>
      </c>
    </row>
    <row r="917" spans="1:51" s="13" customFormat="1" ht="12">
      <c r="A917" s="140"/>
      <c r="B917" s="141"/>
      <c r="C917" s="140"/>
      <c r="D917" s="137" t="s">
        <v>225</v>
      </c>
      <c r="E917" s="142" t="s">
        <v>1</v>
      </c>
      <c r="F917" s="143" t="s">
        <v>3279</v>
      </c>
      <c r="G917" s="140"/>
      <c r="H917" s="144">
        <v>1</v>
      </c>
      <c r="I917" s="61"/>
      <c r="J917" s="140"/>
      <c r="K917" s="140"/>
      <c r="L917" s="194"/>
      <c r="M917" s="274"/>
      <c r="N917" s="274"/>
      <c r="O917" s="274"/>
      <c r="P917" s="274"/>
      <c r="Q917" s="274"/>
      <c r="R917" s="274"/>
      <c r="S917" s="274"/>
      <c r="T917" s="274"/>
      <c r="U917" s="274"/>
      <c r="V917" s="274"/>
      <c r="W917" s="275"/>
      <c r="AT917" s="60" t="s">
        <v>225</v>
      </c>
      <c r="AU917" s="60" t="s">
        <v>93</v>
      </c>
      <c r="AV917" s="13" t="s">
        <v>93</v>
      </c>
      <c r="AW917" s="13" t="s">
        <v>38</v>
      </c>
      <c r="AX917" s="13" t="s">
        <v>83</v>
      </c>
      <c r="AY917" s="60" t="s">
        <v>216</v>
      </c>
    </row>
    <row r="918" spans="1:51" s="13" customFormat="1" ht="12">
      <c r="A918" s="140"/>
      <c r="B918" s="141"/>
      <c r="C918" s="140"/>
      <c r="D918" s="137" t="s">
        <v>225</v>
      </c>
      <c r="E918" s="142" t="s">
        <v>1</v>
      </c>
      <c r="F918" s="143" t="s">
        <v>2972</v>
      </c>
      <c r="G918" s="140"/>
      <c r="H918" s="144">
        <v>1</v>
      </c>
      <c r="I918" s="61"/>
      <c r="J918" s="140"/>
      <c r="K918" s="140"/>
      <c r="L918" s="194"/>
      <c r="M918" s="274"/>
      <c r="N918" s="274"/>
      <c r="O918" s="274"/>
      <c r="P918" s="274"/>
      <c r="Q918" s="274"/>
      <c r="R918" s="274"/>
      <c r="S918" s="274"/>
      <c r="T918" s="274"/>
      <c r="U918" s="274"/>
      <c r="V918" s="274"/>
      <c r="W918" s="275"/>
      <c r="AT918" s="60" t="s">
        <v>225</v>
      </c>
      <c r="AU918" s="60" t="s">
        <v>93</v>
      </c>
      <c r="AV918" s="13" t="s">
        <v>93</v>
      </c>
      <c r="AW918" s="13" t="s">
        <v>38</v>
      </c>
      <c r="AX918" s="13" t="s">
        <v>83</v>
      </c>
      <c r="AY918" s="60" t="s">
        <v>216</v>
      </c>
    </row>
    <row r="919" spans="1:51" s="13" customFormat="1" ht="12">
      <c r="A919" s="140"/>
      <c r="B919" s="141"/>
      <c r="C919" s="140"/>
      <c r="D919" s="137" t="s">
        <v>225</v>
      </c>
      <c r="E919" s="142" t="s">
        <v>1</v>
      </c>
      <c r="F919" s="143" t="s">
        <v>3186</v>
      </c>
      <c r="G919" s="140"/>
      <c r="H919" s="144">
        <v>1</v>
      </c>
      <c r="I919" s="61"/>
      <c r="J919" s="140"/>
      <c r="K919" s="140"/>
      <c r="L919" s="194"/>
      <c r="M919" s="274"/>
      <c r="N919" s="274"/>
      <c r="O919" s="274"/>
      <c r="P919" s="274"/>
      <c r="Q919" s="274"/>
      <c r="R919" s="274"/>
      <c r="S919" s="274"/>
      <c r="T919" s="274"/>
      <c r="U919" s="274"/>
      <c r="V919" s="274"/>
      <c r="W919" s="275"/>
      <c r="AT919" s="60" t="s">
        <v>225</v>
      </c>
      <c r="AU919" s="60" t="s">
        <v>93</v>
      </c>
      <c r="AV919" s="13" t="s">
        <v>93</v>
      </c>
      <c r="AW919" s="13" t="s">
        <v>38</v>
      </c>
      <c r="AX919" s="13" t="s">
        <v>83</v>
      </c>
      <c r="AY919" s="60" t="s">
        <v>216</v>
      </c>
    </row>
    <row r="920" spans="1:51" s="14" customFormat="1" ht="12">
      <c r="A920" s="145"/>
      <c r="B920" s="146"/>
      <c r="C920" s="145"/>
      <c r="D920" s="137" t="s">
        <v>225</v>
      </c>
      <c r="E920" s="147" t="s">
        <v>1</v>
      </c>
      <c r="F920" s="148" t="s">
        <v>229</v>
      </c>
      <c r="G920" s="145"/>
      <c r="H920" s="149">
        <v>8</v>
      </c>
      <c r="I920" s="63"/>
      <c r="J920" s="145"/>
      <c r="K920" s="145"/>
      <c r="L920" s="200"/>
      <c r="M920" s="276"/>
      <c r="N920" s="276"/>
      <c r="O920" s="276"/>
      <c r="P920" s="276"/>
      <c r="Q920" s="276"/>
      <c r="R920" s="276"/>
      <c r="S920" s="276"/>
      <c r="T920" s="276"/>
      <c r="U920" s="276"/>
      <c r="V920" s="276"/>
      <c r="W920" s="277"/>
      <c r="AT920" s="62" t="s">
        <v>225</v>
      </c>
      <c r="AU920" s="62" t="s">
        <v>93</v>
      </c>
      <c r="AV920" s="14" t="s">
        <v>223</v>
      </c>
      <c r="AW920" s="14" t="s">
        <v>38</v>
      </c>
      <c r="AX920" s="14" t="s">
        <v>91</v>
      </c>
      <c r="AY920" s="62" t="s">
        <v>216</v>
      </c>
    </row>
    <row r="921" spans="1:65" s="2" customFormat="1" ht="24.2" customHeight="1">
      <c r="A921" s="83"/>
      <c r="B921" s="84"/>
      <c r="C921" s="130" t="s">
        <v>696</v>
      </c>
      <c r="D921" s="130" t="s">
        <v>218</v>
      </c>
      <c r="E921" s="131" t="s">
        <v>3374</v>
      </c>
      <c r="F921" s="132" t="s">
        <v>3375</v>
      </c>
      <c r="G921" s="133" t="s">
        <v>3198</v>
      </c>
      <c r="H921" s="134">
        <v>9</v>
      </c>
      <c r="I921" s="57"/>
      <c r="J921" s="187">
        <f>ROUND(I921*H921,2)</f>
        <v>0</v>
      </c>
      <c r="K921" s="132" t="s">
        <v>222</v>
      </c>
      <c r="L921" s="188">
        <f>J921</f>
        <v>0</v>
      </c>
      <c r="M921" s="272" t="s">
        <v>1</v>
      </c>
      <c r="N921" s="272" t="s">
        <v>48</v>
      </c>
      <c r="O921" s="272"/>
      <c r="P921" s="272">
        <f>O921*H921</f>
        <v>0</v>
      </c>
      <c r="Q921" s="272">
        <v>0.01066</v>
      </c>
      <c r="R921" s="272">
        <f>Q921*H921</f>
        <v>0.09594</v>
      </c>
      <c r="S921" s="272">
        <v>0</v>
      </c>
      <c r="T921" s="272">
        <f>S921*H921</f>
        <v>0</v>
      </c>
      <c r="U921" s="272"/>
      <c r="V921" s="272"/>
      <c r="W921" s="273"/>
      <c r="X921" s="26"/>
      <c r="Y921" s="26"/>
      <c r="Z921" s="26"/>
      <c r="AA921" s="26"/>
      <c r="AB921" s="26"/>
      <c r="AC921" s="26"/>
      <c r="AD921" s="26"/>
      <c r="AE921" s="26"/>
      <c r="AR921" s="58" t="s">
        <v>312</v>
      </c>
      <c r="AT921" s="58" t="s">
        <v>218</v>
      </c>
      <c r="AU921" s="58" t="s">
        <v>93</v>
      </c>
      <c r="AY921" s="18" t="s">
        <v>216</v>
      </c>
      <c r="BE921" s="59">
        <f>IF(N921="základní",J921,0)</f>
        <v>0</v>
      </c>
      <c r="BF921" s="59">
        <f>IF(N921="snížená",J921,0)</f>
        <v>0</v>
      </c>
      <c r="BG921" s="59">
        <f>IF(N921="zákl. přenesená",J921,0)</f>
        <v>0</v>
      </c>
      <c r="BH921" s="59">
        <f>IF(N921="sníž. přenesená",J921,0)</f>
        <v>0</v>
      </c>
      <c r="BI921" s="59">
        <f>IF(N921="nulová",J921,0)</f>
        <v>0</v>
      </c>
      <c r="BJ921" s="18" t="s">
        <v>91</v>
      </c>
      <c r="BK921" s="59">
        <f>ROUND(I921*H921,2)</f>
        <v>0</v>
      </c>
      <c r="BL921" s="18" t="s">
        <v>312</v>
      </c>
      <c r="BM921" s="58" t="s">
        <v>3376</v>
      </c>
    </row>
    <row r="922" spans="1:51" s="13" customFormat="1" ht="12">
      <c r="A922" s="140"/>
      <c r="B922" s="141"/>
      <c r="C922" s="140"/>
      <c r="D922" s="137" t="s">
        <v>225</v>
      </c>
      <c r="E922" s="142" t="s">
        <v>1</v>
      </c>
      <c r="F922" s="143" t="s">
        <v>3377</v>
      </c>
      <c r="G922" s="140"/>
      <c r="H922" s="144">
        <v>1</v>
      </c>
      <c r="I922" s="61"/>
      <c r="J922" s="140"/>
      <c r="K922" s="140"/>
      <c r="L922" s="194"/>
      <c r="M922" s="274"/>
      <c r="N922" s="274"/>
      <c r="O922" s="274"/>
      <c r="P922" s="274"/>
      <c r="Q922" s="274"/>
      <c r="R922" s="274"/>
      <c r="S922" s="274"/>
      <c r="T922" s="274"/>
      <c r="U922" s="274"/>
      <c r="V922" s="274"/>
      <c r="W922" s="275"/>
      <c r="AT922" s="60" t="s">
        <v>225</v>
      </c>
      <c r="AU922" s="60" t="s">
        <v>93</v>
      </c>
      <c r="AV922" s="13" t="s">
        <v>93</v>
      </c>
      <c r="AW922" s="13" t="s">
        <v>38</v>
      </c>
      <c r="AX922" s="13" t="s">
        <v>83</v>
      </c>
      <c r="AY922" s="60" t="s">
        <v>216</v>
      </c>
    </row>
    <row r="923" spans="1:51" s="13" customFormat="1" ht="12">
      <c r="A923" s="140"/>
      <c r="B923" s="141"/>
      <c r="C923" s="140"/>
      <c r="D923" s="137" t="s">
        <v>225</v>
      </c>
      <c r="E923" s="142" t="s">
        <v>1</v>
      </c>
      <c r="F923" s="143" t="s">
        <v>3378</v>
      </c>
      <c r="G923" s="140"/>
      <c r="H923" s="144">
        <v>1</v>
      </c>
      <c r="I923" s="61"/>
      <c r="J923" s="140"/>
      <c r="K923" s="140"/>
      <c r="L923" s="194"/>
      <c r="M923" s="274"/>
      <c r="N923" s="274"/>
      <c r="O923" s="274"/>
      <c r="P923" s="274"/>
      <c r="Q923" s="274"/>
      <c r="R923" s="274"/>
      <c r="S923" s="274"/>
      <c r="T923" s="274"/>
      <c r="U923" s="274"/>
      <c r="V923" s="274"/>
      <c r="W923" s="275"/>
      <c r="AT923" s="60" t="s">
        <v>225</v>
      </c>
      <c r="AU923" s="60" t="s">
        <v>93</v>
      </c>
      <c r="AV923" s="13" t="s">
        <v>93</v>
      </c>
      <c r="AW923" s="13" t="s">
        <v>38</v>
      </c>
      <c r="AX923" s="13" t="s">
        <v>83</v>
      </c>
      <c r="AY923" s="60" t="s">
        <v>216</v>
      </c>
    </row>
    <row r="924" spans="1:51" s="13" customFormat="1" ht="12">
      <c r="A924" s="140"/>
      <c r="B924" s="141"/>
      <c r="C924" s="140"/>
      <c r="D924" s="137" t="s">
        <v>225</v>
      </c>
      <c r="E924" s="142" t="s">
        <v>1</v>
      </c>
      <c r="F924" s="143" t="s">
        <v>3379</v>
      </c>
      <c r="G924" s="140"/>
      <c r="H924" s="144">
        <v>1</v>
      </c>
      <c r="I924" s="61"/>
      <c r="J924" s="140"/>
      <c r="K924" s="140"/>
      <c r="L924" s="194"/>
      <c r="M924" s="274"/>
      <c r="N924" s="274"/>
      <c r="O924" s="274"/>
      <c r="P924" s="274"/>
      <c r="Q924" s="274"/>
      <c r="R924" s="274"/>
      <c r="S924" s="274"/>
      <c r="T924" s="274"/>
      <c r="U924" s="274"/>
      <c r="V924" s="274"/>
      <c r="W924" s="275"/>
      <c r="AT924" s="60" t="s">
        <v>225</v>
      </c>
      <c r="AU924" s="60" t="s">
        <v>93</v>
      </c>
      <c r="AV924" s="13" t="s">
        <v>93</v>
      </c>
      <c r="AW924" s="13" t="s">
        <v>38</v>
      </c>
      <c r="AX924" s="13" t="s">
        <v>83</v>
      </c>
      <c r="AY924" s="60" t="s">
        <v>216</v>
      </c>
    </row>
    <row r="925" spans="1:51" s="13" customFormat="1" ht="12">
      <c r="A925" s="140"/>
      <c r="B925" s="141"/>
      <c r="C925" s="140"/>
      <c r="D925" s="137" t="s">
        <v>225</v>
      </c>
      <c r="E925" s="142" t="s">
        <v>1</v>
      </c>
      <c r="F925" s="143" t="s">
        <v>3380</v>
      </c>
      <c r="G925" s="140"/>
      <c r="H925" s="144">
        <v>1</v>
      </c>
      <c r="I925" s="61"/>
      <c r="J925" s="140"/>
      <c r="K925" s="140"/>
      <c r="L925" s="194"/>
      <c r="M925" s="274"/>
      <c r="N925" s="274"/>
      <c r="O925" s="274"/>
      <c r="P925" s="274"/>
      <c r="Q925" s="274"/>
      <c r="R925" s="274"/>
      <c r="S925" s="274"/>
      <c r="T925" s="274"/>
      <c r="U925" s="274"/>
      <c r="V925" s="274"/>
      <c r="W925" s="275"/>
      <c r="AT925" s="60" t="s">
        <v>225</v>
      </c>
      <c r="AU925" s="60" t="s">
        <v>93</v>
      </c>
      <c r="AV925" s="13" t="s">
        <v>93</v>
      </c>
      <c r="AW925" s="13" t="s">
        <v>38</v>
      </c>
      <c r="AX925" s="13" t="s">
        <v>83</v>
      </c>
      <c r="AY925" s="60" t="s">
        <v>216</v>
      </c>
    </row>
    <row r="926" spans="1:51" s="13" customFormat="1" ht="12">
      <c r="A926" s="140"/>
      <c r="B926" s="141"/>
      <c r="C926" s="140"/>
      <c r="D926" s="137" t="s">
        <v>225</v>
      </c>
      <c r="E926" s="142" t="s">
        <v>1</v>
      </c>
      <c r="F926" s="143" t="s">
        <v>3381</v>
      </c>
      <c r="G926" s="140"/>
      <c r="H926" s="144">
        <v>1</v>
      </c>
      <c r="I926" s="61"/>
      <c r="J926" s="140"/>
      <c r="K926" s="140"/>
      <c r="L926" s="194"/>
      <c r="M926" s="274"/>
      <c r="N926" s="274"/>
      <c r="O926" s="274"/>
      <c r="P926" s="274"/>
      <c r="Q926" s="274"/>
      <c r="R926" s="274"/>
      <c r="S926" s="274"/>
      <c r="T926" s="274"/>
      <c r="U926" s="274"/>
      <c r="V926" s="274"/>
      <c r="W926" s="275"/>
      <c r="AT926" s="60" t="s">
        <v>225</v>
      </c>
      <c r="AU926" s="60" t="s">
        <v>93</v>
      </c>
      <c r="AV926" s="13" t="s">
        <v>93</v>
      </c>
      <c r="AW926" s="13" t="s">
        <v>38</v>
      </c>
      <c r="AX926" s="13" t="s">
        <v>83</v>
      </c>
      <c r="AY926" s="60" t="s">
        <v>216</v>
      </c>
    </row>
    <row r="927" spans="1:51" s="13" customFormat="1" ht="12">
      <c r="A927" s="140"/>
      <c r="B927" s="141"/>
      <c r="C927" s="140"/>
      <c r="D927" s="137" t="s">
        <v>225</v>
      </c>
      <c r="E927" s="142" t="s">
        <v>1</v>
      </c>
      <c r="F927" s="143" t="s">
        <v>3382</v>
      </c>
      <c r="G927" s="140"/>
      <c r="H927" s="144">
        <v>1</v>
      </c>
      <c r="I927" s="61"/>
      <c r="J927" s="140"/>
      <c r="K927" s="140"/>
      <c r="L927" s="194"/>
      <c r="M927" s="274"/>
      <c r="N927" s="274"/>
      <c r="O927" s="274"/>
      <c r="P927" s="274"/>
      <c r="Q927" s="274"/>
      <c r="R927" s="274"/>
      <c r="S927" s="274"/>
      <c r="T927" s="274"/>
      <c r="U927" s="274"/>
      <c r="V927" s="274"/>
      <c r="W927" s="275"/>
      <c r="AT927" s="60" t="s">
        <v>225</v>
      </c>
      <c r="AU927" s="60" t="s">
        <v>93</v>
      </c>
      <c r="AV927" s="13" t="s">
        <v>93</v>
      </c>
      <c r="AW927" s="13" t="s">
        <v>38</v>
      </c>
      <c r="AX927" s="13" t="s">
        <v>83</v>
      </c>
      <c r="AY927" s="60" t="s">
        <v>216</v>
      </c>
    </row>
    <row r="928" spans="1:51" s="13" customFormat="1" ht="12">
      <c r="A928" s="140"/>
      <c r="B928" s="141"/>
      <c r="C928" s="140"/>
      <c r="D928" s="137" t="s">
        <v>225</v>
      </c>
      <c r="E928" s="142" t="s">
        <v>1</v>
      </c>
      <c r="F928" s="143" t="s">
        <v>3383</v>
      </c>
      <c r="G928" s="140"/>
      <c r="H928" s="144">
        <v>1</v>
      </c>
      <c r="I928" s="61"/>
      <c r="J928" s="140"/>
      <c r="K928" s="140"/>
      <c r="L928" s="194"/>
      <c r="M928" s="274"/>
      <c r="N928" s="274"/>
      <c r="O928" s="274"/>
      <c r="P928" s="274"/>
      <c r="Q928" s="274"/>
      <c r="R928" s="274"/>
      <c r="S928" s="274"/>
      <c r="T928" s="274"/>
      <c r="U928" s="274"/>
      <c r="V928" s="274"/>
      <c r="W928" s="275"/>
      <c r="AT928" s="60" t="s">
        <v>225</v>
      </c>
      <c r="AU928" s="60" t="s">
        <v>93</v>
      </c>
      <c r="AV928" s="13" t="s">
        <v>93</v>
      </c>
      <c r="AW928" s="13" t="s">
        <v>38</v>
      </c>
      <c r="AX928" s="13" t="s">
        <v>83</v>
      </c>
      <c r="AY928" s="60" t="s">
        <v>216</v>
      </c>
    </row>
    <row r="929" spans="1:51" s="13" customFormat="1" ht="12">
      <c r="A929" s="140"/>
      <c r="B929" s="141"/>
      <c r="C929" s="140"/>
      <c r="D929" s="137" t="s">
        <v>225</v>
      </c>
      <c r="E929" s="142" t="s">
        <v>1</v>
      </c>
      <c r="F929" s="143" t="s">
        <v>3384</v>
      </c>
      <c r="G929" s="140"/>
      <c r="H929" s="144">
        <v>2</v>
      </c>
      <c r="I929" s="61"/>
      <c r="J929" s="140"/>
      <c r="K929" s="140"/>
      <c r="L929" s="194"/>
      <c r="M929" s="274"/>
      <c r="N929" s="274"/>
      <c r="O929" s="274"/>
      <c r="P929" s="274"/>
      <c r="Q929" s="274"/>
      <c r="R929" s="274"/>
      <c r="S929" s="274"/>
      <c r="T929" s="274"/>
      <c r="U929" s="274"/>
      <c r="V929" s="274"/>
      <c r="W929" s="275"/>
      <c r="AT929" s="60" t="s">
        <v>225</v>
      </c>
      <c r="AU929" s="60" t="s">
        <v>93</v>
      </c>
      <c r="AV929" s="13" t="s">
        <v>93</v>
      </c>
      <c r="AW929" s="13" t="s">
        <v>38</v>
      </c>
      <c r="AX929" s="13" t="s">
        <v>83</v>
      </c>
      <c r="AY929" s="60" t="s">
        <v>216</v>
      </c>
    </row>
    <row r="930" spans="1:51" s="14" customFormat="1" ht="12">
      <c r="A930" s="145"/>
      <c r="B930" s="146"/>
      <c r="C930" s="145"/>
      <c r="D930" s="137" t="s">
        <v>225</v>
      </c>
      <c r="E930" s="147" t="s">
        <v>1</v>
      </c>
      <c r="F930" s="148" t="s">
        <v>229</v>
      </c>
      <c r="G930" s="145"/>
      <c r="H930" s="149">
        <v>9</v>
      </c>
      <c r="I930" s="63"/>
      <c r="J930" s="145"/>
      <c r="K930" s="145"/>
      <c r="L930" s="200"/>
      <c r="M930" s="276"/>
      <c r="N930" s="276"/>
      <c r="O930" s="276"/>
      <c r="P930" s="276"/>
      <c r="Q930" s="276"/>
      <c r="R930" s="276"/>
      <c r="S930" s="276"/>
      <c r="T930" s="276"/>
      <c r="U930" s="276"/>
      <c r="V930" s="276"/>
      <c r="W930" s="277"/>
      <c r="AT930" s="62" t="s">
        <v>225</v>
      </c>
      <c r="AU930" s="62" t="s">
        <v>93</v>
      </c>
      <c r="AV930" s="14" t="s">
        <v>223</v>
      </c>
      <c r="AW930" s="14" t="s">
        <v>38</v>
      </c>
      <c r="AX930" s="14" t="s">
        <v>91</v>
      </c>
      <c r="AY930" s="62" t="s">
        <v>216</v>
      </c>
    </row>
    <row r="931" spans="1:65" s="2" customFormat="1" ht="21.75" customHeight="1">
      <c r="A931" s="83"/>
      <c r="B931" s="84"/>
      <c r="C931" s="130" t="s">
        <v>705</v>
      </c>
      <c r="D931" s="130" t="s">
        <v>218</v>
      </c>
      <c r="E931" s="131" t="s">
        <v>3283</v>
      </c>
      <c r="F931" s="132" t="s">
        <v>3284</v>
      </c>
      <c r="G931" s="133" t="s">
        <v>3198</v>
      </c>
      <c r="H931" s="134">
        <v>47</v>
      </c>
      <c r="I931" s="57"/>
      <c r="J931" s="187">
        <f>ROUND(I931*H931,2)</f>
        <v>0</v>
      </c>
      <c r="K931" s="132" t="s">
        <v>222</v>
      </c>
      <c r="L931" s="188">
        <f>J931</f>
        <v>0</v>
      </c>
      <c r="M931" s="272" t="s">
        <v>1</v>
      </c>
      <c r="N931" s="272" t="s">
        <v>48</v>
      </c>
      <c r="O931" s="272"/>
      <c r="P931" s="272">
        <f>O931*H931</f>
        <v>0</v>
      </c>
      <c r="Q931" s="272">
        <v>9E-05</v>
      </c>
      <c r="R931" s="272">
        <f>Q931*H931</f>
        <v>0.00423</v>
      </c>
      <c r="S931" s="272">
        <v>0</v>
      </c>
      <c r="T931" s="272">
        <f>S931*H931</f>
        <v>0</v>
      </c>
      <c r="U931" s="272"/>
      <c r="V931" s="272"/>
      <c r="W931" s="273"/>
      <c r="X931" s="26"/>
      <c r="Y931" s="26"/>
      <c r="Z931" s="26"/>
      <c r="AA931" s="26"/>
      <c r="AB931" s="26"/>
      <c r="AC931" s="26"/>
      <c r="AD931" s="26"/>
      <c r="AE931" s="26"/>
      <c r="AR931" s="58" t="s">
        <v>312</v>
      </c>
      <c r="AT931" s="58" t="s">
        <v>218</v>
      </c>
      <c r="AU931" s="58" t="s">
        <v>93</v>
      </c>
      <c r="AY931" s="18" t="s">
        <v>216</v>
      </c>
      <c r="BE931" s="59">
        <f>IF(N931="základní",J931,0)</f>
        <v>0</v>
      </c>
      <c r="BF931" s="59">
        <f>IF(N931="snížená",J931,0)</f>
        <v>0</v>
      </c>
      <c r="BG931" s="59">
        <f>IF(N931="zákl. přenesená",J931,0)</f>
        <v>0</v>
      </c>
      <c r="BH931" s="59">
        <f>IF(N931="sníž. přenesená",J931,0)</f>
        <v>0</v>
      </c>
      <c r="BI931" s="59">
        <f>IF(N931="nulová",J931,0)</f>
        <v>0</v>
      </c>
      <c r="BJ931" s="18" t="s">
        <v>91</v>
      </c>
      <c r="BK931" s="59">
        <f>ROUND(I931*H931,2)</f>
        <v>0</v>
      </c>
      <c r="BL931" s="18" t="s">
        <v>312</v>
      </c>
      <c r="BM931" s="58" t="s">
        <v>3385</v>
      </c>
    </row>
    <row r="932" spans="1:51" s="13" customFormat="1" ht="12">
      <c r="A932" s="140"/>
      <c r="B932" s="141"/>
      <c r="C932" s="140"/>
      <c r="D932" s="137" t="s">
        <v>225</v>
      </c>
      <c r="E932" s="142" t="s">
        <v>1</v>
      </c>
      <c r="F932" s="143" t="s">
        <v>3181</v>
      </c>
      <c r="G932" s="140"/>
      <c r="H932" s="144">
        <v>2</v>
      </c>
      <c r="I932" s="61"/>
      <c r="J932" s="140"/>
      <c r="K932" s="140"/>
      <c r="L932" s="194"/>
      <c r="M932" s="274"/>
      <c r="N932" s="274"/>
      <c r="O932" s="274"/>
      <c r="P932" s="274"/>
      <c r="Q932" s="274"/>
      <c r="R932" s="274"/>
      <c r="S932" s="274"/>
      <c r="T932" s="274"/>
      <c r="U932" s="274"/>
      <c r="V932" s="274"/>
      <c r="W932" s="275"/>
      <c r="AT932" s="60" t="s">
        <v>225</v>
      </c>
      <c r="AU932" s="60" t="s">
        <v>93</v>
      </c>
      <c r="AV932" s="13" t="s">
        <v>93</v>
      </c>
      <c r="AW932" s="13" t="s">
        <v>38</v>
      </c>
      <c r="AX932" s="13" t="s">
        <v>83</v>
      </c>
      <c r="AY932" s="60" t="s">
        <v>216</v>
      </c>
    </row>
    <row r="933" spans="1:51" s="13" customFormat="1" ht="12">
      <c r="A933" s="140"/>
      <c r="B933" s="141"/>
      <c r="C933" s="140"/>
      <c r="D933" s="137" t="s">
        <v>225</v>
      </c>
      <c r="E933" s="142" t="s">
        <v>1</v>
      </c>
      <c r="F933" s="143" t="s">
        <v>2959</v>
      </c>
      <c r="G933" s="140"/>
      <c r="H933" s="144">
        <v>4</v>
      </c>
      <c r="I933" s="61"/>
      <c r="J933" s="140"/>
      <c r="K933" s="140"/>
      <c r="L933" s="194"/>
      <c r="M933" s="274"/>
      <c r="N933" s="274"/>
      <c r="O933" s="274"/>
      <c r="P933" s="274"/>
      <c r="Q933" s="274"/>
      <c r="R933" s="274"/>
      <c r="S933" s="274"/>
      <c r="T933" s="274"/>
      <c r="U933" s="274"/>
      <c r="V933" s="274"/>
      <c r="W933" s="275"/>
      <c r="AT933" s="60" t="s">
        <v>225</v>
      </c>
      <c r="AU933" s="60" t="s">
        <v>93</v>
      </c>
      <c r="AV933" s="13" t="s">
        <v>93</v>
      </c>
      <c r="AW933" s="13" t="s">
        <v>38</v>
      </c>
      <c r="AX933" s="13" t="s">
        <v>83</v>
      </c>
      <c r="AY933" s="60" t="s">
        <v>216</v>
      </c>
    </row>
    <row r="934" spans="1:51" s="13" customFormat="1" ht="12">
      <c r="A934" s="140"/>
      <c r="B934" s="141"/>
      <c r="C934" s="140"/>
      <c r="D934" s="137" t="s">
        <v>225</v>
      </c>
      <c r="E934" s="142" t="s">
        <v>1</v>
      </c>
      <c r="F934" s="143" t="s">
        <v>2960</v>
      </c>
      <c r="G934" s="140"/>
      <c r="H934" s="144">
        <v>1</v>
      </c>
      <c r="I934" s="61"/>
      <c r="J934" s="140"/>
      <c r="K934" s="140"/>
      <c r="L934" s="194"/>
      <c r="M934" s="274"/>
      <c r="N934" s="274"/>
      <c r="O934" s="274"/>
      <c r="P934" s="274"/>
      <c r="Q934" s="274"/>
      <c r="R934" s="274"/>
      <c r="S934" s="274"/>
      <c r="T934" s="274"/>
      <c r="U934" s="274"/>
      <c r="V934" s="274"/>
      <c r="W934" s="275"/>
      <c r="AT934" s="60" t="s">
        <v>225</v>
      </c>
      <c r="AU934" s="60" t="s">
        <v>93</v>
      </c>
      <c r="AV934" s="13" t="s">
        <v>93</v>
      </c>
      <c r="AW934" s="13" t="s">
        <v>38</v>
      </c>
      <c r="AX934" s="13" t="s">
        <v>83</v>
      </c>
      <c r="AY934" s="60" t="s">
        <v>216</v>
      </c>
    </row>
    <row r="935" spans="1:51" s="13" customFormat="1" ht="12">
      <c r="A935" s="140"/>
      <c r="B935" s="141"/>
      <c r="C935" s="140"/>
      <c r="D935" s="137" t="s">
        <v>225</v>
      </c>
      <c r="E935" s="142" t="s">
        <v>1</v>
      </c>
      <c r="F935" s="143" t="s">
        <v>2961</v>
      </c>
      <c r="G935" s="140"/>
      <c r="H935" s="144">
        <v>1</v>
      </c>
      <c r="I935" s="61"/>
      <c r="J935" s="140"/>
      <c r="K935" s="140"/>
      <c r="L935" s="194"/>
      <c r="M935" s="274"/>
      <c r="N935" s="274"/>
      <c r="O935" s="274"/>
      <c r="P935" s="274"/>
      <c r="Q935" s="274"/>
      <c r="R935" s="274"/>
      <c r="S935" s="274"/>
      <c r="T935" s="274"/>
      <c r="U935" s="274"/>
      <c r="V935" s="274"/>
      <c r="W935" s="275"/>
      <c r="AT935" s="60" t="s">
        <v>225</v>
      </c>
      <c r="AU935" s="60" t="s">
        <v>93</v>
      </c>
      <c r="AV935" s="13" t="s">
        <v>93</v>
      </c>
      <c r="AW935" s="13" t="s">
        <v>38</v>
      </c>
      <c r="AX935" s="13" t="s">
        <v>83</v>
      </c>
      <c r="AY935" s="60" t="s">
        <v>216</v>
      </c>
    </row>
    <row r="936" spans="1:51" s="13" customFormat="1" ht="12">
      <c r="A936" s="140"/>
      <c r="B936" s="141"/>
      <c r="C936" s="140"/>
      <c r="D936" s="137" t="s">
        <v>225</v>
      </c>
      <c r="E936" s="142" t="s">
        <v>1</v>
      </c>
      <c r="F936" s="143" t="s">
        <v>3182</v>
      </c>
      <c r="G936" s="140"/>
      <c r="H936" s="144">
        <v>2</v>
      </c>
      <c r="I936" s="61"/>
      <c r="J936" s="140"/>
      <c r="K936" s="140"/>
      <c r="L936" s="194"/>
      <c r="M936" s="274"/>
      <c r="N936" s="274"/>
      <c r="O936" s="274"/>
      <c r="P936" s="274"/>
      <c r="Q936" s="274"/>
      <c r="R936" s="274"/>
      <c r="S936" s="274"/>
      <c r="T936" s="274"/>
      <c r="U936" s="274"/>
      <c r="V936" s="274"/>
      <c r="W936" s="275"/>
      <c r="AT936" s="60" t="s">
        <v>225</v>
      </c>
      <c r="AU936" s="60" t="s">
        <v>93</v>
      </c>
      <c r="AV936" s="13" t="s">
        <v>93</v>
      </c>
      <c r="AW936" s="13" t="s">
        <v>38</v>
      </c>
      <c r="AX936" s="13" t="s">
        <v>83</v>
      </c>
      <c r="AY936" s="60" t="s">
        <v>216</v>
      </c>
    </row>
    <row r="937" spans="1:51" s="13" customFormat="1" ht="12">
      <c r="A937" s="140"/>
      <c r="B937" s="141"/>
      <c r="C937" s="140"/>
      <c r="D937" s="137" t="s">
        <v>225</v>
      </c>
      <c r="E937" s="142" t="s">
        <v>1</v>
      </c>
      <c r="F937" s="143" t="s">
        <v>3183</v>
      </c>
      <c r="G937" s="140"/>
      <c r="H937" s="144">
        <v>2</v>
      </c>
      <c r="I937" s="61"/>
      <c r="J937" s="140"/>
      <c r="K937" s="140"/>
      <c r="L937" s="194"/>
      <c r="M937" s="274"/>
      <c r="N937" s="274"/>
      <c r="O937" s="274"/>
      <c r="P937" s="274"/>
      <c r="Q937" s="274"/>
      <c r="R937" s="274"/>
      <c r="S937" s="274"/>
      <c r="T937" s="274"/>
      <c r="U937" s="274"/>
      <c r="V937" s="274"/>
      <c r="W937" s="275"/>
      <c r="AT937" s="60" t="s">
        <v>225</v>
      </c>
      <c r="AU937" s="60" t="s">
        <v>93</v>
      </c>
      <c r="AV937" s="13" t="s">
        <v>93</v>
      </c>
      <c r="AW937" s="13" t="s">
        <v>38</v>
      </c>
      <c r="AX937" s="13" t="s">
        <v>83</v>
      </c>
      <c r="AY937" s="60" t="s">
        <v>216</v>
      </c>
    </row>
    <row r="938" spans="1:51" s="13" customFormat="1" ht="12">
      <c r="A938" s="140"/>
      <c r="B938" s="141"/>
      <c r="C938" s="140"/>
      <c r="D938" s="137" t="s">
        <v>225</v>
      </c>
      <c r="E938" s="142" t="s">
        <v>1</v>
      </c>
      <c r="F938" s="143" t="s">
        <v>2989</v>
      </c>
      <c r="G938" s="140"/>
      <c r="H938" s="144">
        <v>2</v>
      </c>
      <c r="I938" s="61"/>
      <c r="J938" s="140"/>
      <c r="K938" s="140"/>
      <c r="L938" s="194"/>
      <c r="M938" s="274"/>
      <c r="N938" s="274"/>
      <c r="O938" s="274"/>
      <c r="P938" s="274"/>
      <c r="Q938" s="274"/>
      <c r="R938" s="274"/>
      <c r="S938" s="274"/>
      <c r="T938" s="274"/>
      <c r="U938" s="274"/>
      <c r="V938" s="274"/>
      <c r="W938" s="275"/>
      <c r="AT938" s="60" t="s">
        <v>225</v>
      </c>
      <c r="AU938" s="60" t="s">
        <v>93</v>
      </c>
      <c r="AV938" s="13" t="s">
        <v>93</v>
      </c>
      <c r="AW938" s="13" t="s">
        <v>38</v>
      </c>
      <c r="AX938" s="13" t="s">
        <v>83</v>
      </c>
      <c r="AY938" s="60" t="s">
        <v>216</v>
      </c>
    </row>
    <row r="939" spans="1:51" s="13" customFormat="1" ht="12">
      <c r="A939" s="140"/>
      <c r="B939" s="141"/>
      <c r="C939" s="140"/>
      <c r="D939" s="137" t="s">
        <v>225</v>
      </c>
      <c r="E939" s="142" t="s">
        <v>1</v>
      </c>
      <c r="F939" s="143" t="s">
        <v>2990</v>
      </c>
      <c r="G939" s="140"/>
      <c r="H939" s="144">
        <v>2</v>
      </c>
      <c r="I939" s="61"/>
      <c r="J939" s="140"/>
      <c r="K939" s="140"/>
      <c r="L939" s="194"/>
      <c r="M939" s="274"/>
      <c r="N939" s="274"/>
      <c r="O939" s="274"/>
      <c r="P939" s="274"/>
      <c r="Q939" s="274"/>
      <c r="R939" s="274"/>
      <c r="S939" s="274"/>
      <c r="T939" s="274"/>
      <c r="U939" s="274"/>
      <c r="V939" s="274"/>
      <c r="W939" s="275"/>
      <c r="AT939" s="60" t="s">
        <v>225</v>
      </c>
      <c r="AU939" s="60" t="s">
        <v>93</v>
      </c>
      <c r="AV939" s="13" t="s">
        <v>93</v>
      </c>
      <c r="AW939" s="13" t="s">
        <v>38</v>
      </c>
      <c r="AX939" s="13" t="s">
        <v>83</v>
      </c>
      <c r="AY939" s="60" t="s">
        <v>216</v>
      </c>
    </row>
    <row r="940" spans="1:51" s="13" customFormat="1" ht="12">
      <c r="A940" s="140"/>
      <c r="B940" s="141"/>
      <c r="C940" s="140"/>
      <c r="D940" s="137" t="s">
        <v>225</v>
      </c>
      <c r="E940" s="142" t="s">
        <v>1</v>
      </c>
      <c r="F940" s="143" t="s">
        <v>3184</v>
      </c>
      <c r="G940" s="140"/>
      <c r="H940" s="144">
        <v>2</v>
      </c>
      <c r="I940" s="61"/>
      <c r="J940" s="140"/>
      <c r="K940" s="140"/>
      <c r="L940" s="194"/>
      <c r="M940" s="274"/>
      <c r="N940" s="274"/>
      <c r="O940" s="274"/>
      <c r="P940" s="274"/>
      <c r="Q940" s="274"/>
      <c r="R940" s="274"/>
      <c r="S940" s="274"/>
      <c r="T940" s="274"/>
      <c r="U940" s="274"/>
      <c r="V940" s="274"/>
      <c r="W940" s="275"/>
      <c r="AT940" s="60" t="s">
        <v>225</v>
      </c>
      <c r="AU940" s="60" t="s">
        <v>93</v>
      </c>
      <c r="AV940" s="13" t="s">
        <v>93</v>
      </c>
      <c r="AW940" s="13" t="s">
        <v>38</v>
      </c>
      <c r="AX940" s="13" t="s">
        <v>83</v>
      </c>
      <c r="AY940" s="60" t="s">
        <v>216</v>
      </c>
    </row>
    <row r="941" spans="1:51" s="13" customFormat="1" ht="12">
      <c r="A941" s="140"/>
      <c r="B941" s="141"/>
      <c r="C941" s="140"/>
      <c r="D941" s="137" t="s">
        <v>225</v>
      </c>
      <c r="E941" s="142" t="s">
        <v>1</v>
      </c>
      <c r="F941" s="143" t="s">
        <v>2993</v>
      </c>
      <c r="G941" s="140"/>
      <c r="H941" s="144">
        <v>2</v>
      </c>
      <c r="I941" s="61"/>
      <c r="J941" s="140"/>
      <c r="K941" s="140"/>
      <c r="L941" s="194"/>
      <c r="M941" s="274"/>
      <c r="N941" s="274"/>
      <c r="O941" s="274"/>
      <c r="P941" s="274"/>
      <c r="Q941" s="274"/>
      <c r="R941" s="274"/>
      <c r="S941" s="274"/>
      <c r="T941" s="274"/>
      <c r="U941" s="274"/>
      <c r="V941" s="274"/>
      <c r="W941" s="275"/>
      <c r="AT941" s="60" t="s">
        <v>225</v>
      </c>
      <c r="AU941" s="60" t="s">
        <v>93</v>
      </c>
      <c r="AV941" s="13" t="s">
        <v>93</v>
      </c>
      <c r="AW941" s="13" t="s">
        <v>38</v>
      </c>
      <c r="AX941" s="13" t="s">
        <v>83</v>
      </c>
      <c r="AY941" s="60" t="s">
        <v>216</v>
      </c>
    </row>
    <row r="942" spans="1:51" s="13" customFormat="1" ht="12">
      <c r="A942" s="140"/>
      <c r="B942" s="141"/>
      <c r="C942" s="140"/>
      <c r="D942" s="137" t="s">
        <v>225</v>
      </c>
      <c r="E942" s="142" t="s">
        <v>1</v>
      </c>
      <c r="F942" s="143" t="s">
        <v>2967</v>
      </c>
      <c r="G942" s="140"/>
      <c r="H942" s="144">
        <v>1</v>
      </c>
      <c r="I942" s="61"/>
      <c r="J942" s="140"/>
      <c r="K942" s="140"/>
      <c r="L942" s="194"/>
      <c r="M942" s="274"/>
      <c r="N942" s="274"/>
      <c r="O942" s="274"/>
      <c r="P942" s="274"/>
      <c r="Q942" s="274"/>
      <c r="R942" s="274"/>
      <c r="S942" s="274"/>
      <c r="T942" s="274"/>
      <c r="U942" s="274"/>
      <c r="V942" s="274"/>
      <c r="W942" s="275"/>
      <c r="AT942" s="60" t="s">
        <v>225</v>
      </c>
      <c r="AU942" s="60" t="s">
        <v>93</v>
      </c>
      <c r="AV942" s="13" t="s">
        <v>93</v>
      </c>
      <c r="AW942" s="13" t="s">
        <v>38</v>
      </c>
      <c r="AX942" s="13" t="s">
        <v>83</v>
      </c>
      <c r="AY942" s="60" t="s">
        <v>216</v>
      </c>
    </row>
    <row r="943" spans="1:51" s="13" customFormat="1" ht="12">
      <c r="A943" s="140"/>
      <c r="B943" s="141"/>
      <c r="C943" s="140"/>
      <c r="D943" s="137" t="s">
        <v>225</v>
      </c>
      <c r="E943" s="142" t="s">
        <v>1</v>
      </c>
      <c r="F943" s="143" t="s">
        <v>2993</v>
      </c>
      <c r="G943" s="140"/>
      <c r="H943" s="144">
        <v>2</v>
      </c>
      <c r="I943" s="61"/>
      <c r="J943" s="140"/>
      <c r="K943" s="140"/>
      <c r="L943" s="194"/>
      <c r="M943" s="274"/>
      <c r="N943" s="274"/>
      <c r="O943" s="274"/>
      <c r="P943" s="274"/>
      <c r="Q943" s="274"/>
      <c r="R943" s="274"/>
      <c r="S943" s="274"/>
      <c r="T943" s="274"/>
      <c r="U943" s="274"/>
      <c r="V943" s="274"/>
      <c r="W943" s="275"/>
      <c r="AT943" s="60" t="s">
        <v>225</v>
      </c>
      <c r="AU943" s="60" t="s">
        <v>93</v>
      </c>
      <c r="AV943" s="13" t="s">
        <v>93</v>
      </c>
      <c r="AW943" s="13" t="s">
        <v>38</v>
      </c>
      <c r="AX943" s="13" t="s">
        <v>83</v>
      </c>
      <c r="AY943" s="60" t="s">
        <v>216</v>
      </c>
    </row>
    <row r="944" spans="1:51" s="13" customFormat="1" ht="12">
      <c r="A944" s="140"/>
      <c r="B944" s="141"/>
      <c r="C944" s="140"/>
      <c r="D944" s="137" t="s">
        <v>225</v>
      </c>
      <c r="E944" s="142" t="s">
        <v>1</v>
      </c>
      <c r="F944" s="143" t="s">
        <v>2969</v>
      </c>
      <c r="G944" s="140"/>
      <c r="H944" s="144">
        <v>1</v>
      </c>
      <c r="I944" s="61"/>
      <c r="J944" s="140"/>
      <c r="K944" s="140"/>
      <c r="L944" s="194"/>
      <c r="M944" s="274"/>
      <c r="N944" s="274"/>
      <c r="O944" s="274"/>
      <c r="P944" s="274"/>
      <c r="Q944" s="274"/>
      <c r="R944" s="274"/>
      <c r="S944" s="274"/>
      <c r="T944" s="274"/>
      <c r="U944" s="274"/>
      <c r="V944" s="274"/>
      <c r="W944" s="275"/>
      <c r="AT944" s="60" t="s">
        <v>225</v>
      </c>
      <c r="AU944" s="60" t="s">
        <v>93</v>
      </c>
      <c r="AV944" s="13" t="s">
        <v>93</v>
      </c>
      <c r="AW944" s="13" t="s">
        <v>38</v>
      </c>
      <c r="AX944" s="13" t="s">
        <v>83</v>
      </c>
      <c r="AY944" s="60" t="s">
        <v>216</v>
      </c>
    </row>
    <row r="945" spans="1:51" s="13" customFormat="1" ht="12">
      <c r="A945" s="140"/>
      <c r="B945" s="141"/>
      <c r="C945" s="140"/>
      <c r="D945" s="137" t="s">
        <v>225</v>
      </c>
      <c r="E945" s="142" t="s">
        <v>1</v>
      </c>
      <c r="F945" s="143" t="s">
        <v>2995</v>
      </c>
      <c r="G945" s="140"/>
      <c r="H945" s="144">
        <v>2</v>
      </c>
      <c r="I945" s="61"/>
      <c r="J945" s="140"/>
      <c r="K945" s="140"/>
      <c r="L945" s="194"/>
      <c r="M945" s="274"/>
      <c r="N945" s="274"/>
      <c r="O945" s="274"/>
      <c r="P945" s="274"/>
      <c r="Q945" s="274"/>
      <c r="R945" s="274"/>
      <c r="S945" s="274"/>
      <c r="T945" s="274"/>
      <c r="U945" s="274"/>
      <c r="V945" s="274"/>
      <c r="W945" s="275"/>
      <c r="AT945" s="60" t="s">
        <v>225</v>
      </c>
      <c r="AU945" s="60" t="s">
        <v>93</v>
      </c>
      <c r="AV945" s="13" t="s">
        <v>93</v>
      </c>
      <c r="AW945" s="13" t="s">
        <v>38</v>
      </c>
      <c r="AX945" s="13" t="s">
        <v>83</v>
      </c>
      <c r="AY945" s="60" t="s">
        <v>216</v>
      </c>
    </row>
    <row r="946" spans="1:51" s="13" customFormat="1" ht="12">
      <c r="A946" s="140"/>
      <c r="B946" s="141"/>
      <c r="C946" s="140"/>
      <c r="D946" s="137" t="s">
        <v>225</v>
      </c>
      <c r="E946" s="142" t="s">
        <v>1</v>
      </c>
      <c r="F946" s="143" t="s">
        <v>2996</v>
      </c>
      <c r="G946" s="140"/>
      <c r="H946" s="144">
        <v>2</v>
      </c>
      <c r="I946" s="61"/>
      <c r="J946" s="140"/>
      <c r="K946" s="140"/>
      <c r="L946" s="194"/>
      <c r="M946" s="274"/>
      <c r="N946" s="274"/>
      <c r="O946" s="274"/>
      <c r="P946" s="274"/>
      <c r="Q946" s="274"/>
      <c r="R946" s="274"/>
      <c r="S946" s="274"/>
      <c r="T946" s="274"/>
      <c r="U946" s="274"/>
      <c r="V946" s="274"/>
      <c r="W946" s="275"/>
      <c r="AT946" s="60" t="s">
        <v>225</v>
      </c>
      <c r="AU946" s="60" t="s">
        <v>93</v>
      </c>
      <c r="AV946" s="13" t="s">
        <v>93</v>
      </c>
      <c r="AW946" s="13" t="s">
        <v>38</v>
      </c>
      <c r="AX946" s="13" t="s">
        <v>83</v>
      </c>
      <c r="AY946" s="60" t="s">
        <v>216</v>
      </c>
    </row>
    <row r="947" spans="1:51" s="13" customFormat="1" ht="12">
      <c r="A947" s="140"/>
      <c r="B947" s="141"/>
      <c r="C947" s="140"/>
      <c r="D947" s="137" t="s">
        <v>225</v>
      </c>
      <c r="E947" s="142" t="s">
        <v>1</v>
      </c>
      <c r="F947" s="143" t="s">
        <v>2972</v>
      </c>
      <c r="G947" s="140"/>
      <c r="H947" s="144">
        <v>1</v>
      </c>
      <c r="I947" s="61"/>
      <c r="J947" s="140"/>
      <c r="K947" s="140"/>
      <c r="L947" s="194"/>
      <c r="M947" s="274"/>
      <c r="N947" s="274"/>
      <c r="O947" s="274"/>
      <c r="P947" s="274"/>
      <c r="Q947" s="274"/>
      <c r="R947" s="274"/>
      <c r="S947" s="274"/>
      <c r="T947" s="274"/>
      <c r="U947" s="274"/>
      <c r="V947" s="274"/>
      <c r="W947" s="275"/>
      <c r="AT947" s="60" t="s">
        <v>225</v>
      </c>
      <c r="AU947" s="60" t="s">
        <v>93</v>
      </c>
      <c r="AV947" s="13" t="s">
        <v>93</v>
      </c>
      <c r="AW947" s="13" t="s">
        <v>38</v>
      </c>
      <c r="AX947" s="13" t="s">
        <v>83</v>
      </c>
      <c r="AY947" s="60" t="s">
        <v>216</v>
      </c>
    </row>
    <row r="948" spans="1:51" s="13" customFormat="1" ht="12">
      <c r="A948" s="140"/>
      <c r="B948" s="141"/>
      <c r="C948" s="140"/>
      <c r="D948" s="137" t="s">
        <v>225</v>
      </c>
      <c r="E948" s="142" t="s">
        <v>1</v>
      </c>
      <c r="F948" s="143" t="s">
        <v>3169</v>
      </c>
      <c r="G948" s="140"/>
      <c r="H948" s="144">
        <v>2</v>
      </c>
      <c r="I948" s="61"/>
      <c r="J948" s="140"/>
      <c r="K948" s="140"/>
      <c r="L948" s="194"/>
      <c r="M948" s="274"/>
      <c r="N948" s="274"/>
      <c r="O948" s="274"/>
      <c r="P948" s="274"/>
      <c r="Q948" s="274"/>
      <c r="R948" s="274"/>
      <c r="S948" s="274"/>
      <c r="T948" s="274"/>
      <c r="U948" s="274"/>
      <c r="V948" s="274"/>
      <c r="W948" s="275"/>
      <c r="AT948" s="60" t="s">
        <v>225</v>
      </c>
      <c r="AU948" s="60" t="s">
        <v>93</v>
      </c>
      <c r="AV948" s="13" t="s">
        <v>93</v>
      </c>
      <c r="AW948" s="13" t="s">
        <v>38</v>
      </c>
      <c r="AX948" s="13" t="s">
        <v>83</v>
      </c>
      <c r="AY948" s="60" t="s">
        <v>216</v>
      </c>
    </row>
    <row r="949" spans="1:51" s="13" customFormat="1" ht="12">
      <c r="A949" s="140"/>
      <c r="B949" s="141"/>
      <c r="C949" s="140"/>
      <c r="D949" s="137" t="s">
        <v>225</v>
      </c>
      <c r="E949" s="142" t="s">
        <v>1</v>
      </c>
      <c r="F949" s="143" t="s">
        <v>2998</v>
      </c>
      <c r="G949" s="140"/>
      <c r="H949" s="144">
        <v>2</v>
      </c>
      <c r="I949" s="61"/>
      <c r="J949" s="140"/>
      <c r="K949" s="140"/>
      <c r="L949" s="194"/>
      <c r="M949" s="274"/>
      <c r="N949" s="274"/>
      <c r="O949" s="274"/>
      <c r="P949" s="274"/>
      <c r="Q949" s="274"/>
      <c r="R949" s="274"/>
      <c r="S949" s="274"/>
      <c r="T949" s="274"/>
      <c r="U949" s="274"/>
      <c r="V949" s="274"/>
      <c r="W949" s="275"/>
      <c r="AT949" s="60" t="s">
        <v>225</v>
      </c>
      <c r="AU949" s="60" t="s">
        <v>93</v>
      </c>
      <c r="AV949" s="13" t="s">
        <v>93</v>
      </c>
      <c r="AW949" s="13" t="s">
        <v>38</v>
      </c>
      <c r="AX949" s="13" t="s">
        <v>83</v>
      </c>
      <c r="AY949" s="60" t="s">
        <v>216</v>
      </c>
    </row>
    <row r="950" spans="1:51" s="13" customFormat="1" ht="12">
      <c r="A950" s="140"/>
      <c r="B950" s="141"/>
      <c r="C950" s="140"/>
      <c r="D950" s="137" t="s">
        <v>225</v>
      </c>
      <c r="E950" s="142" t="s">
        <v>1</v>
      </c>
      <c r="F950" s="143" t="s">
        <v>3177</v>
      </c>
      <c r="G950" s="140"/>
      <c r="H950" s="144">
        <v>4</v>
      </c>
      <c r="I950" s="61"/>
      <c r="J950" s="140"/>
      <c r="K950" s="140"/>
      <c r="L950" s="194"/>
      <c r="M950" s="274"/>
      <c r="N950" s="274"/>
      <c r="O950" s="274"/>
      <c r="P950" s="274"/>
      <c r="Q950" s="274"/>
      <c r="R950" s="274"/>
      <c r="S950" s="274"/>
      <c r="T950" s="274"/>
      <c r="U950" s="274"/>
      <c r="V950" s="274"/>
      <c r="W950" s="275"/>
      <c r="AT950" s="60" t="s">
        <v>225</v>
      </c>
      <c r="AU950" s="60" t="s">
        <v>93</v>
      </c>
      <c r="AV950" s="13" t="s">
        <v>93</v>
      </c>
      <c r="AW950" s="13" t="s">
        <v>38</v>
      </c>
      <c r="AX950" s="13" t="s">
        <v>83</v>
      </c>
      <c r="AY950" s="60" t="s">
        <v>216</v>
      </c>
    </row>
    <row r="951" spans="1:51" s="13" customFormat="1" ht="12">
      <c r="A951" s="140"/>
      <c r="B951" s="141"/>
      <c r="C951" s="140"/>
      <c r="D951" s="137" t="s">
        <v>225</v>
      </c>
      <c r="E951" s="142" t="s">
        <v>1</v>
      </c>
      <c r="F951" s="143" t="s">
        <v>3000</v>
      </c>
      <c r="G951" s="140"/>
      <c r="H951" s="144">
        <v>2</v>
      </c>
      <c r="I951" s="61"/>
      <c r="J951" s="140"/>
      <c r="K951" s="140"/>
      <c r="L951" s="194"/>
      <c r="M951" s="274"/>
      <c r="N951" s="274"/>
      <c r="O951" s="274"/>
      <c r="P951" s="274"/>
      <c r="Q951" s="274"/>
      <c r="R951" s="274"/>
      <c r="S951" s="274"/>
      <c r="T951" s="274"/>
      <c r="U951" s="274"/>
      <c r="V951" s="274"/>
      <c r="W951" s="275"/>
      <c r="AT951" s="60" t="s">
        <v>225</v>
      </c>
      <c r="AU951" s="60" t="s">
        <v>93</v>
      </c>
      <c r="AV951" s="13" t="s">
        <v>93</v>
      </c>
      <c r="AW951" s="13" t="s">
        <v>38</v>
      </c>
      <c r="AX951" s="13" t="s">
        <v>83</v>
      </c>
      <c r="AY951" s="60" t="s">
        <v>216</v>
      </c>
    </row>
    <row r="952" spans="1:51" s="16" customFormat="1" ht="12">
      <c r="A952" s="206"/>
      <c r="B952" s="207"/>
      <c r="C952" s="206"/>
      <c r="D952" s="137" t="s">
        <v>225</v>
      </c>
      <c r="E952" s="208" t="s">
        <v>1</v>
      </c>
      <c r="F952" s="209" t="s">
        <v>3386</v>
      </c>
      <c r="G952" s="206"/>
      <c r="H952" s="210">
        <v>39</v>
      </c>
      <c r="I952" s="68"/>
      <c r="J952" s="206"/>
      <c r="K952" s="206"/>
      <c r="L952" s="284"/>
      <c r="M952" s="285"/>
      <c r="N952" s="285"/>
      <c r="O952" s="285"/>
      <c r="P952" s="285"/>
      <c r="Q952" s="285"/>
      <c r="R952" s="285"/>
      <c r="S952" s="285"/>
      <c r="T952" s="285"/>
      <c r="U952" s="285"/>
      <c r="V952" s="285"/>
      <c r="W952" s="286"/>
      <c r="AT952" s="67" t="s">
        <v>225</v>
      </c>
      <c r="AU952" s="67" t="s">
        <v>93</v>
      </c>
      <c r="AV952" s="16" t="s">
        <v>234</v>
      </c>
      <c r="AW952" s="16" t="s">
        <v>38</v>
      </c>
      <c r="AX952" s="16" t="s">
        <v>83</v>
      </c>
      <c r="AY952" s="67" t="s">
        <v>216</v>
      </c>
    </row>
    <row r="953" spans="1:51" s="13" customFormat="1" ht="12">
      <c r="A953" s="140"/>
      <c r="B953" s="141"/>
      <c r="C953" s="140"/>
      <c r="D953" s="137" t="s">
        <v>225</v>
      </c>
      <c r="E953" s="142" t="s">
        <v>1</v>
      </c>
      <c r="F953" s="143" t="s">
        <v>3329</v>
      </c>
      <c r="G953" s="140"/>
      <c r="H953" s="144">
        <v>1</v>
      </c>
      <c r="I953" s="61"/>
      <c r="J953" s="140"/>
      <c r="K953" s="140"/>
      <c r="L953" s="194"/>
      <c r="M953" s="274"/>
      <c r="N953" s="274"/>
      <c r="O953" s="274"/>
      <c r="P953" s="274"/>
      <c r="Q953" s="274"/>
      <c r="R953" s="274"/>
      <c r="S953" s="274"/>
      <c r="T953" s="274"/>
      <c r="U953" s="274"/>
      <c r="V953" s="274"/>
      <c r="W953" s="275"/>
      <c r="AT953" s="60" t="s">
        <v>225</v>
      </c>
      <c r="AU953" s="60" t="s">
        <v>93</v>
      </c>
      <c r="AV953" s="13" t="s">
        <v>93</v>
      </c>
      <c r="AW953" s="13" t="s">
        <v>38</v>
      </c>
      <c r="AX953" s="13" t="s">
        <v>83</v>
      </c>
      <c r="AY953" s="60" t="s">
        <v>216</v>
      </c>
    </row>
    <row r="954" spans="1:51" s="13" customFormat="1" ht="12">
      <c r="A954" s="140"/>
      <c r="B954" s="141"/>
      <c r="C954" s="140"/>
      <c r="D954" s="137" t="s">
        <v>225</v>
      </c>
      <c r="E954" s="142" t="s">
        <v>1</v>
      </c>
      <c r="F954" s="143" t="s">
        <v>3330</v>
      </c>
      <c r="G954" s="140"/>
      <c r="H954" s="144">
        <v>1</v>
      </c>
      <c r="I954" s="61"/>
      <c r="J954" s="140"/>
      <c r="K954" s="140"/>
      <c r="L954" s="194"/>
      <c r="M954" s="274"/>
      <c r="N954" s="274"/>
      <c r="O954" s="274"/>
      <c r="P954" s="274"/>
      <c r="Q954" s="274"/>
      <c r="R954" s="274"/>
      <c r="S954" s="274"/>
      <c r="T954" s="274"/>
      <c r="U954" s="274"/>
      <c r="V954" s="274"/>
      <c r="W954" s="275"/>
      <c r="AT954" s="60" t="s">
        <v>225</v>
      </c>
      <c r="AU954" s="60" t="s">
        <v>93</v>
      </c>
      <c r="AV954" s="13" t="s">
        <v>93</v>
      </c>
      <c r="AW954" s="13" t="s">
        <v>38</v>
      </c>
      <c r="AX954" s="13" t="s">
        <v>83</v>
      </c>
      <c r="AY954" s="60" t="s">
        <v>216</v>
      </c>
    </row>
    <row r="955" spans="1:51" s="13" customFormat="1" ht="12">
      <c r="A955" s="140"/>
      <c r="B955" s="141"/>
      <c r="C955" s="140"/>
      <c r="D955" s="137" t="s">
        <v>225</v>
      </c>
      <c r="E955" s="142" t="s">
        <v>1</v>
      </c>
      <c r="F955" s="143" t="s">
        <v>3331</v>
      </c>
      <c r="G955" s="140"/>
      <c r="H955" s="144">
        <v>1</v>
      </c>
      <c r="I955" s="61"/>
      <c r="J955" s="140"/>
      <c r="K955" s="140"/>
      <c r="L955" s="194"/>
      <c r="M955" s="274"/>
      <c r="N955" s="274"/>
      <c r="O955" s="274"/>
      <c r="P955" s="274"/>
      <c r="Q955" s="274"/>
      <c r="R955" s="274"/>
      <c r="S955" s="274"/>
      <c r="T955" s="274"/>
      <c r="U955" s="274"/>
      <c r="V955" s="274"/>
      <c r="W955" s="275"/>
      <c r="AT955" s="60" t="s">
        <v>225</v>
      </c>
      <c r="AU955" s="60" t="s">
        <v>93</v>
      </c>
      <c r="AV955" s="13" t="s">
        <v>93</v>
      </c>
      <c r="AW955" s="13" t="s">
        <v>38</v>
      </c>
      <c r="AX955" s="13" t="s">
        <v>83</v>
      </c>
      <c r="AY955" s="60" t="s">
        <v>216</v>
      </c>
    </row>
    <row r="956" spans="1:51" s="13" customFormat="1" ht="12">
      <c r="A956" s="140"/>
      <c r="B956" s="141"/>
      <c r="C956" s="140"/>
      <c r="D956" s="137" t="s">
        <v>225</v>
      </c>
      <c r="E956" s="142" t="s">
        <v>1</v>
      </c>
      <c r="F956" s="143" t="s">
        <v>2961</v>
      </c>
      <c r="G956" s="140"/>
      <c r="H956" s="144">
        <v>1</v>
      </c>
      <c r="I956" s="61"/>
      <c r="J956" s="140"/>
      <c r="K956" s="140"/>
      <c r="L956" s="194"/>
      <c r="M956" s="274"/>
      <c r="N956" s="274"/>
      <c r="O956" s="274"/>
      <c r="P956" s="274"/>
      <c r="Q956" s="274"/>
      <c r="R956" s="274"/>
      <c r="S956" s="274"/>
      <c r="T956" s="274"/>
      <c r="U956" s="274"/>
      <c r="V956" s="274"/>
      <c r="W956" s="275"/>
      <c r="AT956" s="60" t="s">
        <v>225</v>
      </c>
      <c r="AU956" s="60" t="s">
        <v>93</v>
      </c>
      <c r="AV956" s="13" t="s">
        <v>93</v>
      </c>
      <c r="AW956" s="13" t="s">
        <v>38</v>
      </c>
      <c r="AX956" s="13" t="s">
        <v>83</v>
      </c>
      <c r="AY956" s="60" t="s">
        <v>216</v>
      </c>
    </row>
    <row r="957" spans="1:51" s="13" customFormat="1" ht="12">
      <c r="A957" s="140"/>
      <c r="B957" s="141"/>
      <c r="C957" s="140"/>
      <c r="D957" s="137" t="s">
        <v>225</v>
      </c>
      <c r="E957" s="142" t="s">
        <v>1</v>
      </c>
      <c r="F957" s="143" t="s">
        <v>2962</v>
      </c>
      <c r="G957" s="140"/>
      <c r="H957" s="144">
        <v>1</v>
      </c>
      <c r="I957" s="61"/>
      <c r="J957" s="140"/>
      <c r="K957" s="140"/>
      <c r="L957" s="194"/>
      <c r="M957" s="274"/>
      <c r="N957" s="274"/>
      <c r="O957" s="274"/>
      <c r="P957" s="274"/>
      <c r="Q957" s="274"/>
      <c r="R957" s="274"/>
      <c r="S957" s="274"/>
      <c r="T957" s="274"/>
      <c r="U957" s="274"/>
      <c r="V957" s="274"/>
      <c r="W957" s="275"/>
      <c r="AT957" s="60" t="s">
        <v>225</v>
      </c>
      <c r="AU957" s="60" t="s">
        <v>93</v>
      </c>
      <c r="AV957" s="13" t="s">
        <v>93</v>
      </c>
      <c r="AW957" s="13" t="s">
        <v>38</v>
      </c>
      <c r="AX957" s="13" t="s">
        <v>83</v>
      </c>
      <c r="AY957" s="60" t="s">
        <v>216</v>
      </c>
    </row>
    <row r="958" spans="1:51" s="13" customFormat="1" ht="12">
      <c r="A958" s="140"/>
      <c r="B958" s="141"/>
      <c r="C958" s="140"/>
      <c r="D958" s="137" t="s">
        <v>225</v>
      </c>
      <c r="E958" s="142" t="s">
        <v>1</v>
      </c>
      <c r="F958" s="143" t="s">
        <v>3279</v>
      </c>
      <c r="G958" s="140"/>
      <c r="H958" s="144">
        <v>1</v>
      </c>
      <c r="I958" s="61"/>
      <c r="J958" s="140"/>
      <c r="K958" s="140"/>
      <c r="L958" s="194"/>
      <c r="M958" s="274"/>
      <c r="N958" s="274"/>
      <c r="O958" s="274"/>
      <c r="P958" s="274"/>
      <c r="Q958" s="274"/>
      <c r="R958" s="274"/>
      <c r="S958" s="274"/>
      <c r="T958" s="274"/>
      <c r="U958" s="274"/>
      <c r="V958" s="274"/>
      <c r="W958" s="275"/>
      <c r="AT958" s="60" t="s">
        <v>225</v>
      </c>
      <c r="AU958" s="60" t="s">
        <v>93</v>
      </c>
      <c r="AV958" s="13" t="s">
        <v>93</v>
      </c>
      <c r="AW958" s="13" t="s">
        <v>38</v>
      </c>
      <c r="AX958" s="13" t="s">
        <v>83</v>
      </c>
      <c r="AY958" s="60" t="s">
        <v>216</v>
      </c>
    </row>
    <row r="959" spans="1:51" s="13" customFormat="1" ht="12">
      <c r="A959" s="140"/>
      <c r="B959" s="141"/>
      <c r="C959" s="140"/>
      <c r="D959" s="137" t="s">
        <v>225</v>
      </c>
      <c r="E959" s="142" t="s">
        <v>1</v>
      </c>
      <c r="F959" s="143" t="s">
        <v>2972</v>
      </c>
      <c r="G959" s="140"/>
      <c r="H959" s="144">
        <v>1</v>
      </c>
      <c r="I959" s="61"/>
      <c r="J959" s="140"/>
      <c r="K959" s="140"/>
      <c r="L959" s="194"/>
      <c r="M959" s="274"/>
      <c r="N959" s="274"/>
      <c r="O959" s="274"/>
      <c r="P959" s="274"/>
      <c r="Q959" s="274"/>
      <c r="R959" s="274"/>
      <c r="S959" s="274"/>
      <c r="T959" s="274"/>
      <c r="U959" s="274"/>
      <c r="V959" s="274"/>
      <c r="W959" s="275"/>
      <c r="AT959" s="60" t="s">
        <v>225</v>
      </c>
      <c r="AU959" s="60" t="s">
        <v>93</v>
      </c>
      <c r="AV959" s="13" t="s">
        <v>93</v>
      </c>
      <c r="AW959" s="13" t="s">
        <v>38</v>
      </c>
      <c r="AX959" s="13" t="s">
        <v>83</v>
      </c>
      <c r="AY959" s="60" t="s">
        <v>216</v>
      </c>
    </row>
    <row r="960" spans="1:51" s="13" customFormat="1" ht="12">
      <c r="A960" s="140"/>
      <c r="B960" s="141"/>
      <c r="C960" s="140"/>
      <c r="D960" s="137" t="s">
        <v>225</v>
      </c>
      <c r="E960" s="142" t="s">
        <v>1</v>
      </c>
      <c r="F960" s="143" t="s">
        <v>3186</v>
      </c>
      <c r="G960" s="140"/>
      <c r="H960" s="144">
        <v>1</v>
      </c>
      <c r="I960" s="61"/>
      <c r="J960" s="140"/>
      <c r="K960" s="140"/>
      <c r="L960" s="194"/>
      <c r="M960" s="274"/>
      <c r="N960" s="274"/>
      <c r="O960" s="274"/>
      <c r="P960" s="274"/>
      <c r="Q960" s="274"/>
      <c r="R960" s="274"/>
      <c r="S960" s="274"/>
      <c r="T960" s="274"/>
      <c r="U960" s="274"/>
      <c r="V960" s="274"/>
      <c r="W960" s="275"/>
      <c r="AT960" s="60" t="s">
        <v>225</v>
      </c>
      <c r="AU960" s="60" t="s">
        <v>93</v>
      </c>
      <c r="AV960" s="13" t="s">
        <v>93</v>
      </c>
      <c r="AW960" s="13" t="s">
        <v>38</v>
      </c>
      <c r="AX960" s="13" t="s">
        <v>83</v>
      </c>
      <c r="AY960" s="60" t="s">
        <v>216</v>
      </c>
    </row>
    <row r="961" spans="1:51" s="14" customFormat="1" ht="12">
      <c r="A961" s="145"/>
      <c r="B961" s="146"/>
      <c r="C961" s="145"/>
      <c r="D961" s="137" t="s">
        <v>225</v>
      </c>
      <c r="E961" s="147" t="s">
        <v>1</v>
      </c>
      <c r="F961" s="148" t="s">
        <v>229</v>
      </c>
      <c r="G961" s="145"/>
      <c r="H961" s="149">
        <v>47</v>
      </c>
      <c r="I961" s="63"/>
      <c r="J961" s="145"/>
      <c r="K961" s="145"/>
      <c r="L961" s="200"/>
      <c r="M961" s="276"/>
      <c r="N961" s="276"/>
      <c r="O961" s="276"/>
      <c r="P961" s="276"/>
      <c r="Q961" s="276"/>
      <c r="R961" s="276"/>
      <c r="S961" s="276"/>
      <c r="T961" s="276"/>
      <c r="U961" s="276"/>
      <c r="V961" s="276"/>
      <c r="W961" s="277"/>
      <c r="AT961" s="62" t="s">
        <v>225</v>
      </c>
      <c r="AU961" s="62" t="s">
        <v>93</v>
      </c>
      <c r="AV961" s="14" t="s">
        <v>223</v>
      </c>
      <c r="AW961" s="14" t="s">
        <v>38</v>
      </c>
      <c r="AX961" s="14" t="s">
        <v>91</v>
      </c>
      <c r="AY961" s="62" t="s">
        <v>216</v>
      </c>
    </row>
    <row r="962" spans="1:65" s="2" customFormat="1" ht="24.2" customHeight="1">
      <c r="A962" s="83"/>
      <c r="B962" s="84"/>
      <c r="C962" s="252" t="s">
        <v>709</v>
      </c>
      <c r="D962" s="252" t="s">
        <v>295</v>
      </c>
      <c r="E962" s="253" t="s">
        <v>3387</v>
      </c>
      <c r="F962" s="254" t="s">
        <v>3388</v>
      </c>
      <c r="G962" s="255" t="s">
        <v>237</v>
      </c>
      <c r="H962" s="256">
        <v>47</v>
      </c>
      <c r="I962" s="66"/>
      <c r="J962" s="280">
        <f>ROUND(I962*H962,2)</f>
        <v>0</v>
      </c>
      <c r="K962" s="254" t="s">
        <v>222</v>
      </c>
      <c r="L962" s="281">
        <f>J962</f>
        <v>0</v>
      </c>
      <c r="M962" s="282" t="s">
        <v>1</v>
      </c>
      <c r="N962" s="282" t="s">
        <v>48</v>
      </c>
      <c r="O962" s="282"/>
      <c r="P962" s="282">
        <f>O962*H962</f>
        <v>0</v>
      </c>
      <c r="Q962" s="282">
        <v>0.00018</v>
      </c>
      <c r="R962" s="282">
        <f>Q962*H962</f>
        <v>0.00846</v>
      </c>
      <c r="S962" s="282">
        <v>0</v>
      </c>
      <c r="T962" s="282">
        <f>S962*H962</f>
        <v>0</v>
      </c>
      <c r="U962" s="282"/>
      <c r="V962" s="282"/>
      <c r="W962" s="283"/>
      <c r="X962" s="26"/>
      <c r="Y962" s="26"/>
      <c r="Z962" s="26"/>
      <c r="AA962" s="26"/>
      <c r="AB962" s="26"/>
      <c r="AC962" s="26"/>
      <c r="AD962" s="26"/>
      <c r="AE962" s="26"/>
      <c r="AR962" s="58" t="s">
        <v>438</v>
      </c>
      <c r="AT962" s="58" t="s">
        <v>295</v>
      </c>
      <c r="AU962" s="58" t="s">
        <v>93</v>
      </c>
      <c r="AY962" s="18" t="s">
        <v>216</v>
      </c>
      <c r="BE962" s="59">
        <f>IF(N962="základní",J962,0)</f>
        <v>0</v>
      </c>
      <c r="BF962" s="59">
        <f>IF(N962="snížená",J962,0)</f>
        <v>0</v>
      </c>
      <c r="BG962" s="59">
        <f>IF(N962="zákl. přenesená",J962,0)</f>
        <v>0</v>
      </c>
      <c r="BH962" s="59">
        <f>IF(N962="sníž. přenesená",J962,0)</f>
        <v>0</v>
      </c>
      <c r="BI962" s="59">
        <f>IF(N962="nulová",J962,0)</f>
        <v>0</v>
      </c>
      <c r="BJ962" s="18" t="s">
        <v>91</v>
      </c>
      <c r="BK962" s="59">
        <f>ROUND(I962*H962,2)</f>
        <v>0</v>
      </c>
      <c r="BL962" s="18" t="s">
        <v>312</v>
      </c>
      <c r="BM962" s="58" t="s">
        <v>3389</v>
      </c>
    </row>
    <row r="963" spans="1:65" s="2" customFormat="1" ht="24.2" customHeight="1">
      <c r="A963" s="83"/>
      <c r="B963" s="84"/>
      <c r="C963" s="252" t="s">
        <v>713</v>
      </c>
      <c r="D963" s="252" t="s">
        <v>295</v>
      </c>
      <c r="E963" s="253" t="s">
        <v>3307</v>
      </c>
      <c r="F963" s="254" t="s">
        <v>3308</v>
      </c>
      <c r="G963" s="255" t="s">
        <v>323</v>
      </c>
      <c r="H963" s="256">
        <v>47</v>
      </c>
      <c r="I963" s="66"/>
      <c r="J963" s="280">
        <f>ROUND(I963*H963,2)</f>
        <v>0</v>
      </c>
      <c r="K963" s="254" t="s">
        <v>222</v>
      </c>
      <c r="L963" s="281">
        <f>J963</f>
        <v>0</v>
      </c>
      <c r="M963" s="282" t="s">
        <v>1</v>
      </c>
      <c r="N963" s="282" t="s">
        <v>48</v>
      </c>
      <c r="O963" s="282"/>
      <c r="P963" s="282">
        <f>O963*H963</f>
        <v>0</v>
      </c>
      <c r="Q963" s="282">
        <v>0.00031</v>
      </c>
      <c r="R963" s="282">
        <f>Q963*H963</f>
        <v>0.01457</v>
      </c>
      <c r="S963" s="282">
        <v>0</v>
      </c>
      <c r="T963" s="282">
        <f>S963*H963</f>
        <v>0</v>
      </c>
      <c r="U963" s="282"/>
      <c r="V963" s="282"/>
      <c r="W963" s="283"/>
      <c r="X963" s="26"/>
      <c r="Y963" s="26"/>
      <c r="Z963" s="26"/>
      <c r="AA963" s="26"/>
      <c r="AB963" s="26"/>
      <c r="AC963" s="26"/>
      <c r="AD963" s="26"/>
      <c r="AE963" s="26"/>
      <c r="AR963" s="58" t="s">
        <v>438</v>
      </c>
      <c r="AT963" s="58" t="s">
        <v>295</v>
      </c>
      <c r="AU963" s="58" t="s">
        <v>93</v>
      </c>
      <c r="AY963" s="18" t="s">
        <v>216</v>
      </c>
      <c r="BE963" s="59">
        <f>IF(N963="základní",J963,0)</f>
        <v>0</v>
      </c>
      <c r="BF963" s="59">
        <f>IF(N963="snížená",J963,0)</f>
        <v>0</v>
      </c>
      <c r="BG963" s="59">
        <f>IF(N963="zákl. přenesená",J963,0)</f>
        <v>0</v>
      </c>
      <c r="BH963" s="59">
        <f>IF(N963="sníž. přenesená",J963,0)</f>
        <v>0</v>
      </c>
      <c r="BI963" s="59">
        <f>IF(N963="nulová",J963,0)</f>
        <v>0</v>
      </c>
      <c r="BJ963" s="18" t="s">
        <v>91</v>
      </c>
      <c r="BK963" s="59">
        <f>ROUND(I963*H963,2)</f>
        <v>0</v>
      </c>
      <c r="BL963" s="18" t="s">
        <v>312</v>
      </c>
      <c r="BM963" s="58" t="s">
        <v>3390</v>
      </c>
    </row>
    <row r="964" spans="1:65" s="2" customFormat="1" ht="24.2" customHeight="1">
      <c r="A964" s="83"/>
      <c r="B964" s="84"/>
      <c r="C964" s="130" t="s">
        <v>721</v>
      </c>
      <c r="D964" s="130" t="s">
        <v>218</v>
      </c>
      <c r="E964" s="131" t="s">
        <v>3391</v>
      </c>
      <c r="F964" s="132" t="s">
        <v>3392</v>
      </c>
      <c r="G964" s="133" t="s">
        <v>3198</v>
      </c>
      <c r="H964" s="134">
        <v>8</v>
      </c>
      <c r="I964" s="57"/>
      <c r="J964" s="187">
        <f>ROUND(I964*H964,2)</f>
        <v>0</v>
      </c>
      <c r="K964" s="132" t="s">
        <v>222</v>
      </c>
      <c r="L964" s="188">
        <f>J964</f>
        <v>0</v>
      </c>
      <c r="M964" s="272" t="s">
        <v>1</v>
      </c>
      <c r="N964" s="272" t="s">
        <v>48</v>
      </c>
      <c r="O964" s="272"/>
      <c r="P964" s="272">
        <f>O964*H964</f>
        <v>0</v>
      </c>
      <c r="Q964" s="272">
        <v>0.00172</v>
      </c>
      <c r="R964" s="272">
        <f>Q964*H964</f>
        <v>0.01376</v>
      </c>
      <c r="S964" s="272">
        <v>0</v>
      </c>
      <c r="T964" s="272">
        <f>S964*H964</f>
        <v>0</v>
      </c>
      <c r="U964" s="272"/>
      <c r="V964" s="272"/>
      <c r="W964" s="273"/>
      <c r="X964" s="26"/>
      <c r="Y964" s="26"/>
      <c r="Z964" s="26"/>
      <c r="AA964" s="26"/>
      <c r="AB964" s="26"/>
      <c r="AC964" s="26"/>
      <c r="AD964" s="26"/>
      <c r="AE964" s="26"/>
      <c r="AR964" s="58" t="s">
        <v>312</v>
      </c>
      <c r="AT964" s="58" t="s">
        <v>218</v>
      </c>
      <c r="AU964" s="58" t="s">
        <v>93</v>
      </c>
      <c r="AY964" s="18" t="s">
        <v>216</v>
      </c>
      <c r="BE964" s="59">
        <f>IF(N964="základní",J964,0)</f>
        <v>0</v>
      </c>
      <c r="BF964" s="59">
        <f>IF(N964="snížená",J964,0)</f>
        <v>0</v>
      </c>
      <c r="BG964" s="59">
        <f>IF(N964="zákl. přenesená",J964,0)</f>
        <v>0</v>
      </c>
      <c r="BH964" s="59">
        <f>IF(N964="sníž. přenesená",J964,0)</f>
        <v>0</v>
      </c>
      <c r="BI964" s="59">
        <f>IF(N964="nulová",J964,0)</f>
        <v>0</v>
      </c>
      <c r="BJ964" s="18" t="s">
        <v>91</v>
      </c>
      <c r="BK964" s="59">
        <f>ROUND(I964*H964,2)</f>
        <v>0</v>
      </c>
      <c r="BL964" s="18" t="s">
        <v>312</v>
      </c>
      <c r="BM964" s="58" t="s">
        <v>3393</v>
      </c>
    </row>
    <row r="965" spans="1:51" s="13" customFormat="1" ht="12">
      <c r="A965" s="140"/>
      <c r="B965" s="141"/>
      <c r="C965" s="140"/>
      <c r="D965" s="137" t="s">
        <v>225</v>
      </c>
      <c r="E965" s="142" t="s">
        <v>1</v>
      </c>
      <c r="F965" s="143" t="s">
        <v>3329</v>
      </c>
      <c r="G965" s="140"/>
      <c r="H965" s="144">
        <v>1</v>
      </c>
      <c r="I965" s="61"/>
      <c r="J965" s="140"/>
      <c r="K965" s="140"/>
      <c r="L965" s="194"/>
      <c r="M965" s="274"/>
      <c r="N965" s="274"/>
      <c r="O965" s="274"/>
      <c r="P965" s="274"/>
      <c r="Q965" s="274"/>
      <c r="R965" s="274"/>
      <c r="S965" s="274"/>
      <c r="T965" s="274"/>
      <c r="U965" s="274"/>
      <c r="V965" s="274"/>
      <c r="W965" s="275"/>
      <c r="AT965" s="60" t="s">
        <v>225</v>
      </c>
      <c r="AU965" s="60" t="s">
        <v>93</v>
      </c>
      <c r="AV965" s="13" t="s">
        <v>93</v>
      </c>
      <c r="AW965" s="13" t="s">
        <v>38</v>
      </c>
      <c r="AX965" s="13" t="s">
        <v>83</v>
      </c>
      <c r="AY965" s="60" t="s">
        <v>216</v>
      </c>
    </row>
    <row r="966" spans="1:51" s="13" customFormat="1" ht="12">
      <c r="A966" s="140"/>
      <c r="B966" s="141"/>
      <c r="C966" s="140"/>
      <c r="D966" s="137" t="s">
        <v>225</v>
      </c>
      <c r="E966" s="142" t="s">
        <v>1</v>
      </c>
      <c r="F966" s="143" t="s">
        <v>3330</v>
      </c>
      <c r="G966" s="140"/>
      <c r="H966" s="144">
        <v>1</v>
      </c>
      <c r="I966" s="61"/>
      <c r="J966" s="140"/>
      <c r="K966" s="140"/>
      <c r="L966" s="194"/>
      <c r="M966" s="274"/>
      <c r="N966" s="274"/>
      <c r="O966" s="274"/>
      <c r="P966" s="274"/>
      <c r="Q966" s="274"/>
      <c r="R966" s="274"/>
      <c r="S966" s="274"/>
      <c r="T966" s="274"/>
      <c r="U966" s="274"/>
      <c r="V966" s="274"/>
      <c r="W966" s="275"/>
      <c r="AT966" s="60" t="s">
        <v>225</v>
      </c>
      <c r="AU966" s="60" t="s">
        <v>93</v>
      </c>
      <c r="AV966" s="13" t="s">
        <v>93</v>
      </c>
      <c r="AW966" s="13" t="s">
        <v>38</v>
      </c>
      <c r="AX966" s="13" t="s">
        <v>83</v>
      </c>
      <c r="AY966" s="60" t="s">
        <v>216</v>
      </c>
    </row>
    <row r="967" spans="1:51" s="13" customFormat="1" ht="12">
      <c r="A967" s="140"/>
      <c r="B967" s="141"/>
      <c r="C967" s="140"/>
      <c r="D967" s="137" t="s">
        <v>225</v>
      </c>
      <c r="E967" s="142" t="s">
        <v>1</v>
      </c>
      <c r="F967" s="143" t="s">
        <v>3331</v>
      </c>
      <c r="G967" s="140"/>
      <c r="H967" s="144">
        <v>1</v>
      </c>
      <c r="I967" s="61"/>
      <c r="J967" s="140"/>
      <c r="K967" s="140"/>
      <c r="L967" s="194"/>
      <c r="M967" s="274"/>
      <c r="N967" s="274"/>
      <c r="O967" s="274"/>
      <c r="P967" s="274"/>
      <c r="Q967" s="274"/>
      <c r="R967" s="274"/>
      <c r="S967" s="274"/>
      <c r="T967" s="274"/>
      <c r="U967" s="274"/>
      <c r="V967" s="274"/>
      <c r="W967" s="275"/>
      <c r="AT967" s="60" t="s">
        <v>225</v>
      </c>
      <c r="AU967" s="60" t="s">
        <v>93</v>
      </c>
      <c r="AV967" s="13" t="s">
        <v>93</v>
      </c>
      <c r="AW967" s="13" t="s">
        <v>38</v>
      </c>
      <c r="AX967" s="13" t="s">
        <v>83</v>
      </c>
      <c r="AY967" s="60" t="s">
        <v>216</v>
      </c>
    </row>
    <row r="968" spans="1:51" s="13" customFormat="1" ht="12">
      <c r="A968" s="140"/>
      <c r="B968" s="141"/>
      <c r="C968" s="140"/>
      <c r="D968" s="137" t="s">
        <v>225</v>
      </c>
      <c r="E968" s="142" t="s">
        <v>1</v>
      </c>
      <c r="F968" s="143" t="s">
        <v>2961</v>
      </c>
      <c r="G968" s="140"/>
      <c r="H968" s="144">
        <v>1</v>
      </c>
      <c r="I968" s="61"/>
      <c r="J968" s="140"/>
      <c r="K968" s="140"/>
      <c r="L968" s="194"/>
      <c r="M968" s="274"/>
      <c r="N968" s="274"/>
      <c r="O968" s="274"/>
      <c r="P968" s="274"/>
      <c r="Q968" s="274"/>
      <c r="R968" s="274"/>
      <c r="S968" s="274"/>
      <c r="T968" s="274"/>
      <c r="U968" s="274"/>
      <c r="V968" s="274"/>
      <c r="W968" s="275"/>
      <c r="AT968" s="60" t="s">
        <v>225</v>
      </c>
      <c r="AU968" s="60" t="s">
        <v>93</v>
      </c>
      <c r="AV968" s="13" t="s">
        <v>93</v>
      </c>
      <c r="AW968" s="13" t="s">
        <v>38</v>
      </c>
      <c r="AX968" s="13" t="s">
        <v>83</v>
      </c>
      <c r="AY968" s="60" t="s">
        <v>216</v>
      </c>
    </row>
    <row r="969" spans="1:51" s="13" customFormat="1" ht="12">
      <c r="A969" s="140"/>
      <c r="B969" s="141"/>
      <c r="C969" s="140"/>
      <c r="D969" s="137" t="s">
        <v>225</v>
      </c>
      <c r="E969" s="142" t="s">
        <v>1</v>
      </c>
      <c r="F969" s="143" t="s">
        <v>2962</v>
      </c>
      <c r="G969" s="140"/>
      <c r="H969" s="144">
        <v>1</v>
      </c>
      <c r="I969" s="61"/>
      <c r="J969" s="140"/>
      <c r="K969" s="140"/>
      <c r="L969" s="194"/>
      <c r="M969" s="274"/>
      <c r="N969" s="274"/>
      <c r="O969" s="274"/>
      <c r="P969" s="274"/>
      <c r="Q969" s="274"/>
      <c r="R969" s="274"/>
      <c r="S969" s="274"/>
      <c r="T969" s="274"/>
      <c r="U969" s="274"/>
      <c r="V969" s="274"/>
      <c r="W969" s="275"/>
      <c r="AT969" s="60" t="s">
        <v>225</v>
      </c>
      <c r="AU969" s="60" t="s">
        <v>93</v>
      </c>
      <c r="AV969" s="13" t="s">
        <v>93</v>
      </c>
      <c r="AW969" s="13" t="s">
        <v>38</v>
      </c>
      <c r="AX969" s="13" t="s">
        <v>83</v>
      </c>
      <c r="AY969" s="60" t="s">
        <v>216</v>
      </c>
    </row>
    <row r="970" spans="1:51" s="13" customFormat="1" ht="12">
      <c r="A970" s="140"/>
      <c r="B970" s="141"/>
      <c r="C970" s="140"/>
      <c r="D970" s="137" t="s">
        <v>225</v>
      </c>
      <c r="E970" s="142" t="s">
        <v>1</v>
      </c>
      <c r="F970" s="143" t="s">
        <v>3279</v>
      </c>
      <c r="G970" s="140"/>
      <c r="H970" s="144">
        <v>1</v>
      </c>
      <c r="I970" s="61"/>
      <c r="J970" s="140"/>
      <c r="K970" s="140"/>
      <c r="L970" s="194"/>
      <c r="M970" s="274"/>
      <c r="N970" s="274"/>
      <c r="O970" s="274"/>
      <c r="P970" s="274"/>
      <c r="Q970" s="274"/>
      <c r="R970" s="274"/>
      <c r="S970" s="274"/>
      <c r="T970" s="274"/>
      <c r="U970" s="274"/>
      <c r="V970" s="274"/>
      <c r="W970" s="275"/>
      <c r="AT970" s="60" t="s">
        <v>225</v>
      </c>
      <c r="AU970" s="60" t="s">
        <v>93</v>
      </c>
      <c r="AV970" s="13" t="s">
        <v>93</v>
      </c>
      <c r="AW970" s="13" t="s">
        <v>38</v>
      </c>
      <c r="AX970" s="13" t="s">
        <v>83</v>
      </c>
      <c r="AY970" s="60" t="s">
        <v>216</v>
      </c>
    </row>
    <row r="971" spans="1:51" s="13" customFormat="1" ht="12">
      <c r="A971" s="140"/>
      <c r="B971" s="141"/>
      <c r="C971" s="140"/>
      <c r="D971" s="137" t="s">
        <v>225</v>
      </c>
      <c r="E971" s="142" t="s">
        <v>1</v>
      </c>
      <c r="F971" s="143" t="s">
        <v>2972</v>
      </c>
      <c r="G971" s="140"/>
      <c r="H971" s="144">
        <v>1</v>
      </c>
      <c r="I971" s="61"/>
      <c r="J971" s="140"/>
      <c r="K971" s="140"/>
      <c r="L971" s="194"/>
      <c r="M971" s="274"/>
      <c r="N971" s="274"/>
      <c r="O971" s="274"/>
      <c r="P971" s="274"/>
      <c r="Q971" s="274"/>
      <c r="R971" s="274"/>
      <c r="S971" s="274"/>
      <c r="T971" s="274"/>
      <c r="U971" s="274"/>
      <c r="V971" s="274"/>
      <c r="W971" s="275"/>
      <c r="AT971" s="60" t="s">
        <v>225</v>
      </c>
      <c r="AU971" s="60" t="s">
        <v>93</v>
      </c>
      <c r="AV971" s="13" t="s">
        <v>93</v>
      </c>
      <c r="AW971" s="13" t="s">
        <v>38</v>
      </c>
      <c r="AX971" s="13" t="s">
        <v>83</v>
      </c>
      <c r="AY971" s="60" t="s">
        <v>216</v>
      </c>
    </row>
    <row r="972" spans="1:51" s="13" customFormat="1" ht="12">
      <c r="A972" s="140"/>
      <c r="B972" s="141"/>
      <c r="C972" s="140"/>
      <c r="D972" s="137" t="s">
        <v>225</v>
      </c>
      <c r="E972" s="142" t="s">
        <v>1</v>
      </c>
      <c r="F972" s="143" t="s">
        <v>3186</v>
      </c>
      <c r="G972" s="140"/>
      <c r="H972" s="144">
        <v>1</v>
      </c>
      <c r="I972" s="61"/>
      <c r="J972" s="140"/>
      <c r="K972" s="140"/>
      <c r="L972" s="194"/>
      <c r="M972" s="274"/>
      <c r="N972" s="274"/>
      <c r="O972" s="274"/>
      <c r="P972" s="274"/>
      <c r="Q972" s="274"/>
      <c r="R972" s="274"/>
      <c r="S972" s="274"/>
      <c r="T972" s="274"/>
      <c r="U972" s="274"/>
      <c r="V972" s="274"/>
      <c r="W972" s="275"/>
      <c r="AT972" s="60" t="s">
        <v>225</v>
      </c>
      <c r="AU972" s="60" t="s">
        <v>93</v>
      </c>
      <c r="AV972" s="13" t="s">
        <v>93</v>
      </c>
      <c r="AW972" s="13" t="s">
        <v>38</v>
      </c>
      <c r="AX972" s="13" t="s">
        <v>83</v>
      </c>
      <c r="AY972" s="60" t="s">
        <v>216</v>
      </c>
    </row>
    <row r="973" spans="1:51" s="14" customFormat="1" ht="12">
      <c r="A973" s="145"/>
      <c r="B973" s="146"/>
      <c r="C973" s="145"/>
      <c r="D973" s="137" t="s">
        <v>225</v>
      </c>
      <c r="E973" s="147" t="s">
        <v>1</v>
      </c>
      <c r="F973" s="148" t="s">
        <v>229</v>
      </c>
      <c r="G973" s="145"/>
      <c r="H973" s="149">
        <v>8</v>
      </c>
      <c r="I973" s="63"/>
      <c r="J973" s="145"/>
      <c r="K973" s="145"/>
      <c r="L973" s="200"/>
      <c r="M973" s="276"/>
      <c r="N973" s="276"/>
      <c r="O973" s="276"/>
      <c r="P973" s="276"/>
      <c r="Q973" s="276"/>
      <c r="R973" s="276"/>
      <c r="S973" s="276"/>
      <c r="T973" s="276"/>
      <c r="U973" s="276"/>
      <c r="V973" s="276"/>
      <c r="W973" s="277"/>
      <c r="AT973" s="62" t="s">
        <v>225</v>
      </c>
      <c r="AU973" s="62" t="s">
        <v>93</v>
      </c>
      <c r="AV973" s="14" t="s">
        <v>223</v>
      </c>
      <c r="AW973" s="14" t="s">
        <v>38</v>
      </c>
      <c r="AX973" s="14" t="s">
        <v>91</v>
      </c>
      <c r="AY973" s="62" t="s">
        <v>216</v>
      </c>
    </row>
    <row r="974" spans="1:65" s="2" customFormat="1" ht="24.2" customHeight="1">
      <c r="A974" s="83"/>
      <c r="B974" s="84"/>
      <c r="C974" s="130" t="s">
        <v>727</v>
      </c>
      <c r="D974" s="130" t="s">
        <v>218</v>
      </c>
      <c r="E974" s="131" t="s">
        <v>3394</v>
      </c>
      <c r="F974" s="132" t="s">
        <v>3395</v>
      </c>
      <c r="G974" s="133" t="s">
        <v>3198</v>
      </c>
      <c r="H974" s="134">
        <v>21</v>
      </c>
      <c r="I974" s="57"/>
      <c r="J974" s="187">
        <f>ROUND(I974*H974,2)</f>
        <v>0</v>
      </c>
      <c r="K974" s="132" t="s">
        <v>222</v>
      </c>
      <c r="L974" s="188">
        <f>J974</f>
        <v>0</v>
      </c>
      <c r="M974" s="272" t="s">
        <v>1</v>
      </c>
      <c r="N974" s="272" t="s">
        <v>48</v>
      </c>
      <c r="O974" s="272"/>
      <c r="P974" s="272">
        <f>O974*H974</f>
        <v>0</v>
      </c>
      <c r="Q974" s="272">
        <v>0.00124</v>
      </c>
      <c r="R974" s="272">
        <f>Q974*H974</f>
        <v>0.02604</v>
      </c>
      <c r="S974" s="272">
        <v>0</v>
      </c>
      <c r="T974" s="272">
        <f>S974*H974</f>
        <v>0</v>
      </c>
      <c r="U974" s="272"/>
      <c r="V974" s="272"/>
      <c r="W974" s="273"/>
      <c r="X974" s="26"/>
      <c r="Y974" s="26"/>
      <c r="Z974" s="26"/>
      <c r="AA974" s="26"/>
      <c r="AB974" s="26"/>
      <c r="AC974" s="26"/>
      <c r="AD974" s="26"/>
      <c r="AE974" s="26"/>
      <c r="AR974" s="58" t="s">
        <v>312</v>
      </c>
      <c r="AT974" s="58" t="s">
        <v>218</v>
      </c>
      <c r="AU974" s="58" t="s">
        <v>93</v>
      </c>
      <c r="AY974" s="18" t="s">
        <v>216</v>
      </c>
      <c r="BE974" s="59">
        <f>IF(N974="základní",J974,0)</f>
        <v>0</v>
      </c>
      <c r="BF974" s="59">
        <f>IF(N974="snížená",J974,0)</f>
        <v>0</v>
      </c>
      <c r="BG974" s="59">
        <f>IF(N974="zákl. přenesená",J974,0)</f>
        <v>0</v>
      </c>
      <c r="BH974" s="59">
        <f>IF(N974="sníž. přenesená",J974,0)</f>
        <v>0</v>
      </c>
      <c r="BI974" s="59">
        <f>IF(N974="nulová",J974,0)</f>
        <v>0</v>
      </c>
      <c r="BJ974" s="18" t="s">
        <v>91</v>
      </c>
      <c r="BK974" s="59">
        <f>ROUND(I974*H974,2)</f>
        <v>0</v>
      </c>
      <c r="BL974" s="18" t="s">
        <v>312</v>
      </c>
      <c r="BM974" s="58" t="s">
        <v>3396</v>
      </c>
    </row>
    <row r="975" spans="1:51" s="13" customFormat="1" ht="12">
      <c r="A975" s="140"/>
      <c r="B975" s="141"/>
      <c r="C975" s="140"/>
      <c r="D975" s="137" t="s">
        <v>225</v>
      </c>
      <c r="E975" s="142" t="s">
        <v>1</v>
      </c>
      <c r="F975" s="143" t="s">
        <v>2958</v>
      </c>
      <c r="G975" s="140"/>
      <c r="H975" s="144">
        <v>1</v>
      </c>
      <c r="I975" s="61"/>
      <c r="J975" s="140"/>
      <c r="K975" s="140"/>
      <c r="L975" s="194"/>
      <c r="M975" s="274"/>
      <c r="N975" s="274"/>
      <c r="O975" s="274"/>
      <c r="P975" s="274"/>
      <c r="Q975" s="274"/>
      <c r="R975" s="274"/>
      <c r="S975" s="274"/>
      <c r="T975" s="274"/>
      <c r="U975" s="274"/>
      <c r="V975" s="274"/>
      <c r="W975" s="275"/>
      <c r="AT975" s="60" t="s">
        <v>225</v>
      </c>
      <c r="AU975" s="60" t="s">
        <v>93</v>
      </c>
      <c r="AV975" s="13" t="s">
        <v>93</v>
      </c>
      <c r="AW975" s="13" t="s">
        <v>38</v>
      </c>
      <c r="AX975" s="13" t="s">
        <v>83</v>
      </c>
      <c r="AY975" s="60" t="s">
        <v>216</v>
      </c>
    </row>
    <row r="976" spans="1:51" s="13" customFormat="1" ht="12">
      <c r="A976" s="140"/>
      <c r="B976" s="141"/>
      <c r="C976" s="140"/>
      <c r="D976" s="137" t="s">
        <v>225</v>
      </c>
      <c r="E976" s="142" t="s">
        <v>1</v>
      </c>
      <c r="F976" s="143" t="s">
        <v>3260</v>
      </c>
      <c r="G976" s="140"/>
      <c r="H976" s="144">
        <v>2</v>
      </c>
      <c r="I976" s="61"/>
      <c r="J976" s="140"/>
      <c r="K976" s="140"/>
      <c r="L976" s="194"/>
      <c r="M976" s="274"/>
      <c r="N976" s="274"/>
      <c r="O976" s="274"/>
      <c r="P976" s="274"/>
      <c r="Q976" s="274"/>
      <c r="R976" s="274"/>
      <c r="S976" s="274"/>
      <c r="T976" s="274"/>
      <c r="U976" s="274"/>
      <c r="V976" s="274"/>
      <c r="W976" s="275"/>
      <c r="AT976" s="60" t="s">
        <v>225</v>
      </c>
      <c r="AU976" s="60" t="s">
        <v>93</v>
      </c>
      <c r="AV976" s="13" t="s">
        <v>93</v>
      </c>
      <c r="AW976" s="13" t="s">
        <v>38</v>
      </c>
      <c r="AX976" s="13" t="s">
        <v>83</v>
      </c>
      <c r="AY976" s="60" t="s">
        <v>216</v>
      </c>
    </row>
    <row r="977" spans="1:51" s="13" customFormat="1" ht="12">
      <c r="A977" s="140"/>
      <c r="B977" s="141"/>
      <c r="C977" s="140"/>
      <c r="D977" s="137" t="s">
        <v>225</v>
      </c>
      <c r="E977" s="142" t="s">
        <v>1</v>
      </c>
      <c r="F977" s="143" t="s">
        <v>2979</v>
      </c>
      <c r="G977" s="140"/>
      <c r="H977" s="144">
        <v>2</v>
      </c>
      <c r="I977" s="61"/>
      <c r="J977" s="140"/>
      <c r="K977" s="140"/>
      <c r="L977" s="194"/>
      <c r="M977" s="274"/>
      <c r="N977" s="274"/>
      <c r="O977" s="274"/>
      <c r="P977" s="274"/>
      <c r="Q977" s="274"/>
      <c r="R977" s="274"/>
      <c r="S977" s="274"/>
      <c r="T977" s="274"/>
      <c r="U977" s="274"/>
      <c r="V977" s="274"/>
      <c r="W977" s="275"/>
      <c r="AT977" s="60" t="s">
        <v>225</v>
      </c>
      <c r="AU977" s="60" t="s">
        <v>93</v>
      </c>
      <c r="AV977" s="13" t="s">
        <v>93</v>
      </c>
      <c r="AW977" s="13" t="s">
        <v>38</v>
      </c>
      <c r="AX977" s="13" t="s">
        <v>83</v>
      </c>
      <c r="AY977" s="60" t="s">
        <v>216</v>
      </c>
    </row>
    <row r="978" spans="1:51" s="13" customFormat="1" ht="12">
      <c r="A978" s="140"/>
      <c r="B978" s="141"/>
      <c r="C978" s="140"/>
      <c r="D978" s="137" t="s">
        <v>225</v>
      </c>
      <c r="E978" s="142" t="s">
        <v>1</v>
      </c>
      <c r="F978" s="143" t="s">
        <v>2961</v>
      </c>
      <c r="G978" s="140"/>
      <c r="H978" s="144">
        <v>1</v>
      </c>
      <c r="I978" s="61"/>
      <c r="J978" s="140"/>
      <c r="K978" s="140"/>
      <c r="L978" s="194"/>
      <c r="M978" s="274"/>
      <c r="N978" s="274"/>
      <c r="O978" s="274"/>
      <c r="P978" s="274"/>
      <c r="Q978" s="274"/>
      <c r="R978" s="274"/>
      <c r="S978" s="274"/>
      <c r="T978" s="274"/>
      <c r="U978" s="274"/>
      <c r="V978" s="274"/>
      <c r="W978" s="275"/>
      <c r="AT978" s="60" t="s">
        <v>225</v>
      </c>
      <c r="AU978" s="60" t="s">
        <v>93</v>
      </c>
      <c r="AV978" s="13" t="s">
        <v>93</v>
      </c>
      <c r="AW978" s="13" t="s">
        <v>38</v>
      </c>
      <c r="AX978" s="13" t="s">
        <v>83</v>
      </c>
      <c r="AY978" s="60" t="s">
        <v>216</v>
      </c>
    </row>
    <row r="979" spans="1:51" s="13" customFormat="1" ht="12">
      <c r="A979" s="140"/>
      <c r="B979" s="141"/>
      <c r="C979" s="140"/>
      <c r="D979" s="137" t="s">
        <v>225</v>
      </c>
      <c r="E979" s="142" t="s">
        <v>1</v>
      </c>
      <c r="F979" s="143" t="s">
        <v>2962</v>
      </c>
      <c r="G979" s="140"/>
      <c r="H979" s="144">
        <v>1</v>
      </c>
      <c r="I979" s="61"/>
      <c r="J979" s="140"/>
      <c r="K979" s="140"/>
      <c r="L979" s="194"/>
      <c r="M979" s="274"/>
      <c r="N979" s="274"/>
      <c r="O979" s="274"/>
      <c r="P979" s="274"/>
      <c r="Q979" s="274"/>
      <c r="R979" s="274"/>
      <c r="S979" s="274"/>
      <c r="T979" s="274"/>
      <c r="U979" s="274"/>
      <c r="V979" s="274"/>
      <c r="W979" s="275"/>
      <c r="AT979" s="60" t="s">
        <v>225</v>
      </c>
      <c r="AU979" s="60" t="s">
        <v>93</v>
      </c>
      <c r="AV979" s="13" t="s">
        <v>93</v>
      </c>
      <c r="AW979" s="13" t="s">
        <v>38</v>
      </c>
      <c r="AX979" s="13" t="s">
        <v>83</v>
      </c>
      <c r="AY979" s="60" t="s">
        <v>216</v>
      </c>
    </row>
    <row r="980" spans="1:51" s="13" customFormat="1" ht="12">
      <c r="A980" s="140"/>
      <c r="B980" s="141"/>
      <c r="C980" s="140"/>
      <c r="D980" s="137" t="s">
        <v>225</v>
      </c>
      <c r="E980" s="142" t="s">
        <v>1</v>
      </c>
      <c r="F980" s="143" t="s">
        <v>2963</v>
      </c>
      <c r="G980" s="140"/>
      <c r="H980" s="144">
        <v>1</v>
      </c>
      <c r="I980" s="61"/>
      <c r="J980" s="140"/>
      <c r="K980" s="140"/>
      <c r="L980" s="194"/>
      <c r="M980" s="274"/>
      <c r="N980" s="274"/>
      <c r="O980" s="274"/>
      <c r="P980" s="274"/>
      <c r="Q980" s="274"/>
      <c r="R980" s="274"/>
      <c r="S980" s="274"/>
      <c r="T980" s="274"/>
      <c r="U980" s="274"/>
      <c r="V980" s="274"/>
      <c r="W980" s="275"/>
      <c r="AT980" s="60" t="s">
        <v>225</v>
      </c>
      <c r="AU980" s="60" t="s">
        <v>93</v>
      </c>
      <c r="AV980" s="13" t="s">
        <v>93</v>
      </c>
      <c r="AW980" s="13" t="s">
        <v>38</v>
      </c>
      <c r="AX980" s="13" t="s">
        <v>83</v>
      </c>
      <c r="AY980" s="60" t="s">
        <v>216</v>
      </c>
    </row>
    <row r="981" spans="1:51" s="13" customFormat="1" ht="12">
      <c r="A981" s="140"/>
      <c r="B981" s="141"/>
      <c r="C981" s="140"/>
      <c r="D981" s="137" t="s">
        <v>225</v>
      </c>
      <c r="E981" s="142" t="s">
        <v>1</v>
      </c>
      <c r="F981" s="143" t="s">
        <v>2964</v>
      </c>
      <c r="G981" s="140"/>
      <c r="H981" s="144">
        <v>1</v>
      </c>
      <c r="I981" s="61"/>
      <c r="J981" s="140"/>
      <c r="K981" s="140"/>
      <c r="L981" s="194"/>
      <c r="M981" s="274"/>
      <c r="N981" s="274"/>
      <c r="O981" s="274"/>
      <c r="P981" s="274"/>
      <c r="Q981" s="274"/>
      <c r="R981" s="274"/>
      <c r="S981" s="274"/>
      <c r="T981" s="274"/>
      <c r="U981" s="274"/>
      <c r="V981" s="274"/>
      <c r="W981" s="275"/>
      <c r="AT981" s="60" t="s">
        <v>225</v>
      </c>
      <c r="AU981" s="60" t="s">
        <v>93</v>
      </c>
      <c r="AV981" s="13" t="s">
        <v>93</v>
      </c>
      <c r="AW981" s="13" t="s">
        <v>38</v>
      </c>
      <c r="AX981" s="13" t="s">
        <v>83</v>
      </c>
      <c r="AY981" s="60" t="s">
        <v>216</v>
      </c>
    </row>
    <row r="982" spans="1:51" s="13" customFormat="1" ht="12">
      <c r="A982" s="140"/>
      <c r="B982" s="141"/>
      <c r="C982" s="140"/>
      <c r="D982" s="137" t="s">
        <v>225</v>
      </c>
      <c r="E982" s="142" t="s">
        <v>1</v>
      </c>
      <c r="F982" s="143" t="s">
        <v>2965</v>
      </c>
      <c r="G982" s="140"/>
      <c r="H982" s="144">
        <v>1</v>
      </c>
      <c r="I982" s="61"/>
      <c r="J982" s="140"/>
      <c r="K982" s="140"/>
      <c r="L982" s="194"/>
      <c r="M982" s="274"/>
      <c r="N982" s="274"/>
      <c r="O982" s="274"/>
      <c r="P982" s="274"/>
      <c r="Q982" s="274"/>
      <c r="R982" s="274"/>
      <c r="S982" s="274"/>
      <c r="T982" s="274"/>
      <c r="U982" s="274"/>
      <c r="V982" s="274"/>
      <c r="W982" s="275"/>
      <c r="AT982" s="60" t="s">
        <v>225</v>
      </c>
      <c r="AU982" s="60" t="s">
        <v>93</v>
      </c>
      <c r="AV982" s="13" t="s">
        <v>93</v>
      </c>
      <c r="AW982" s="13" t="s">
        <v>38</v>
      </c>
      <c r="AX982" s="13" t="s">
        <v>83</v>
      </c>
      <c r="AY982" s="60" t="s">
        <v>216</v>
      </c>
    </row>
    <row r="983" spans="1:51" s="13" customFormat="1" ht="12">
      <c r="A983" s="140"/>
      <c r="B983" s="141"/>
      <c r="C983" s="140"/>
      <c r="D983" s="137" t="s">
        <v>225</v>
      </c>
      <c r="E983" s="142" t="s">
        <v>1</v>
      </c>
      <c r="F983" s="143" t="s">
        <v>2966</v>
      </c>
      <c r="G983" s="140"/>
      <c r="H983" s="144">
        <v>1</v>
      </c>
      <c r="I983" s="61"/>
      <c r="J983" s="140"/>
      <c r="K983" s="140"/>
      <c r="L983" s="194"/>
      <c r="M983" s="274"/>
      <c r="N983" s="274"/>
      <c r="O983" s="274"/>
      <c r="P983" s="274"/>
      <c r="Q983" s="274"/>
      <c r="R983" s="274"/>
      <c r="S983" s="274"/>
      <c r="T983" s="274"/>
      <c r="U983" s="274"/>
      <c r="V983" s="274"/>
      <c r="W983" s="275"/>
      <c r="AT983" s="60" t="s">
        <v>225</v>
      </c>
      <c r="AU983" s="60" t="s">
        <v>93</v>
      </c>
      <c r="AV983" s="13" t="s">
        <v>93</v>
      </c>
      <c r="AW983" s="13" t="s">
        <v>38</v>
      </c>
      <c r="AX983" s="13" t="s">
        <v>83</v>
      </c>
      <c r="AY983" s="60" t="s">
        <v>216</v>
      </c>
    </row>
    <row r="984" spans="1:51" s="13" customFormat="1" ht="12">
      <c r="A984" s="140"/>
      <c r="B984" s="141"/>
      <c r="C984" s="140"/>
      <c r="D984" s="137" t="s">
        <v>225</v>
      </c>
      <c r="E984" s="142" t="s">
        <v>1</v>
      </c>
      <c r="F984" s="143" t="s">
        <v>2967</v>
      </c>
      <c r="G984" s="140"/>
      <c r="H984" s="144">
        <v>1</v>
      </c>
      <c r="I984" s="61"/>
      <c r="J984" s="140"/>
      <c r="K984" s="140"/>
      <c r="L984" s="194"/>
      <c r="M984" s="274"/>
      <c r="N984" s="274"/>
      <c r="O984" s="274"/>
      <c r="P984" s="274"/>
      <c r="Q984" s="274"/>
      <c r="R984" s="274"/>
      <c r="S984" s="274"/>
      <c r="T984" s="274"/>
      <c r="U984" s="274"/>
      <c r="V984" s="274"/>
      <c r="W984" s="275"/>
      <c r="AT984" s="60" t="s">
        <v>225</v>
      </c>
      <c r="AU984" s="60" t="s">
        <v>93</v>
      </c>
      <c r="AV984" s="13" t="s">
        <v>93</v>
      </c>
      <c r="AW984" s="13" t="s">
        <v>38</v>
      </c>
      <c r="AX984" s="13" t="s">
        <v>83</v>
      </c>
      <c r="AY984" s="60" t="s">
        <v>216</v>
      </c>
    </row>
    <row r="985" spans="1:51" s="13" customFormat="1" ht="12">
      <c r="A985" s="140"/>
      <c r="B985" s="141"/>
      <c r="C985" s="140"/>
      <c r="D985" s="137" t="s">
        <v>225</v>
      </c>
      <c r="E985" s="142" t="s">
        <v>1</v>
      </c>
      <c r="F985" s="143" t="s">
        <v>2968</v>
      </c>
      <c r="G985" s="140"/>
      <c r="H985" s="144">
        <v>1</v>
      </c>
      <c r="I985" s="61"/>
      <c r="J985" s="140"/>
      <c r="K985" s="140"/>
      <c r="L985" s="194"/>
      <c r="M985" s="274"/>
      <c r="N985" s="274"/>
      <c r="O985" s="274"/>
      <c r="P985" s="274"/>
      <c r="Q985" s="274"/>
      <c r="R985" s="274"/>
      <c r="S985" s="274"/>
      <c r="T985" s="274"/>
      <c r="U985" s="274"/>
      <c r="V985" s="274"/>
      <c r="W985" s="275"/>
      <c r="AT985" s="60" t="s">
        <v>225</v>
      </c>
      <c r="AU985" s="60" t="s">
        <v>93</v>
      </c>
      <c r="AV985" s="13" t="s">
        <v>93</v>
      </c>
      <c r="AW985" s="13" t="s">
        <v>38</v>
      </c>
      <c r="AX985" s="13" t="s">
        <v>83</v>
      </c>
      <c r="AY985" s="60" t="s">
        <v>216</v>
      </c>
    </row>
    <row r="986" spans="1:51" s="13" customFormat="1" ht="12">
      <c r="A986" s="140"/>
      <c r="B986" s="141"/>
      <c r="C986" s="140"/>
      <c r="D986" s="137" t="s">
        <v>225</v>
      </c>
      <c r="E986" s="142" t="s">
        <v>1</v>
      </c>
      <c r="F986" s="143" t="s">
        <v>2969</v>
      </c>
      <c r="G986" s="140"/>
      <c r="H986" s="144">
        <v>1</v>
      </c>
      <c r="I986" s="61"/>
      <c r="J986" s="140"/>
      <c r="K986" s="140"/>
      <c r="L986" s="194"/>
      <c r="M986" s="274"/>
      <c r="N986" s="274"/>
      <c r="O986" s="274"/>
      <c r="P986" s="274"/>
      <c r="Q986" s="274"/>
      <c r="R986" s="274"/>
      <c r="S986" s="274"/>
      <c r="T986" s="274"/>
      <c r="U986" s="274"/>
      <c r="V986" s="274"/>
      <c r="W986" s="275"/>
      <c r="AT986" s="60" t="s">
        <v>225</v>
      </c>
      <c r="AU986" s="60" t="s">
        <v>93</v>
      </c>
      <c r="AV986" s="13" t="s">
        <v>93</v>
      </c>
      <c r="AW986" s="13" t="s">
        <v>38</v>
      </c>
      <c r="AX986" s="13" t="s">
        <v>83</v>
      </c>
      <c r="AY986" s="60" t="s">
        <v>216</v>
      </c>
    </row>
    <row r="987" spans="1:51" s="13" customFormat="1" ht="12">
      <c r="A987" s="140"/>
      <c r="B987" s="141"/>
      <c r="C987" s="140"/>
      <c r="D987" s="137" t="s">
        <v>225</v>
      </c>
      <c r="E987" s="142" t="s">
        <v>1</v>
      </c>
      <c r="F987" s="143" t="s">
        <v>2970</v>
      </c>
      <c r="G987" s="140"/>
      <c r="H987" s="144">
        <v>1</v>
      </c>
      <c r="I987" s="61"/>
      <c r="J987" s="140"/>
      <c r="K987" s="140"/>
      <c r="L987" s="194"/>
      <c r="M987" s="274"/>
      <c r="N987" s="274"/>
      <c r="O987" s="274"/>
      <c r="P987" s="274"/>
      <c r="Q987" s="274"/>
      <c r="R987" s="274"/>
      <c r="S987" s="274"/>
      <c r="T987" s="274"/>
      <c r="U987" s="274"/>
      <c r="V987" s="274"/>
      <c r="W987" s="275"/>
      <c r="AT987" s="60" t="s">
        <v>225</v>
      </c>
      <c r="AU987" s="60" t="s">
        <v>93</v>
      </c>
      <c r="AV987" s="13" t="s">
        <v>93</v>
      </c>
      <c r="AW987" s="13" t="s">
        <v>38</v>
      </c>
      <c r="AX987" s="13" t="s">
        <v>83</v>
      </c>
      <c r="AY987" s="60" t="s">
        <v>216</v>
      </c>
    </row>
    <row r="988" spans="1:51" s="13" customFormat="1" ht="12">
      <c r="A988" s="140"/>
      <c r="B988" s="141"/>
      <c r="C988" s="140"/>
      <c r="D988" s="137" t="s">
        <v>225</v>
      </c>
      <c r="E988" s="142" t="s">
        <v>1</v>
      </c>
      <c r="F988" s="143" t="s">
        <v>2971</v>
      </c>
      <c r="G988" s="140"/>
      <c r="H988" s="144">
        <v>1</v>
      </c>
      <c r="I988" s="61"/>
      <c r="J988" s="140"/>
      <c r="K988" s="140"/>
      <c r="L988" s="194"/>
      <c r="M988" s="274"/>
      <c r="N988" s="274"/>
      <c r="O988" s="274"/>
      <c r="P988" s="274"/>
      <c r="Q988" s="274"/>
      <c r="R988" s="274"/>
      <c r="S988" s="274"/>
      <c r="T988" s="274"/>
      <c r="U988" s="274"/>
      <c r="V988" s="274"/>
      <c r="W988" s="275"/>
      <c r="AT988" s="60" t="s">
        <v>225</v>
      </c>
      <c r="AU988" s="60" t="s">
        <v>93</v>
      </c>
      <c r="AV988" s="13" t="s">
        <v>93</v>
      </c>
      <c r="AW988" s="13" t="s">
        <v>38</v>
      </c>
      <c r="AX988" s="13" t="s">
        <v>83</v>
      </c>
      <c r="AY988" s="60" t="s">
        <v>216</v>
      </c>
    </row>
    <row r="989" spans="1:51" s="13" customFormat="1" ht="12">
      <c r="A989" s="140"/>
      <c r="B989" s="141"/>
      <c r="C989" s="140"/>
      <c r="D989" s="137" t="s">
        <v>225</v>
      </c>
      <c r="E989" s="142" t="s">
        <v>1</v>
      </c>
      <c r="F989" s="143" t="s">
        <v>2972</v>
      </c>
      <c r="G989" s="140"/>
      <c r="H989" s="144">
        <v>1</v>
      </c>
      <c r="I989" s="61"/>
      <c r="J989" s="140"/>
      <c r="K989" s="140"/>
      <c r="L989" s="194"/>
      <c r="M989" s="274"/>
      <c r="N989" s="274"/>
      <c r="O989" s="274"/>
      <c r="P989" s="274"/>
      <c r="Q989" s="274"/>
      <c r="R989" s="274"/>
      <c r="S989" s="274"/>
      <c r="T989" s="274"/>
      <c r="U989" s="274"/>
      <c r="V989" s="274"/>
      <c r="W989" s="275"/>
      <c r="AT989" s="60" t="s">
        <v>225</v>
      </c>
      <c r="AU989" s="60" t="s">
        <v>93</v>
      </c>
      <c r="AV989" s="13" t="s">
        <v>93</v>
      </c>
      <c r="AW989" s="13" t="s">
        <v>38</v>
      </c>
      <c r="AX989" s="13" t="s">
        <v>83</v>
      </c>
      <c r="AY989" s="60" t="s">
        <v>216</v>
      </c>
    </row>
    <row r="990" spans="1:51" s="13" customFormat="1" ht="12">
      <c r="A990" s="140"/>
      <c r="B990" s="141"/>
      <c r="C990" s="140"/>
      <c r="D990" s="137" t="s">
        <v>225</v>
      </c>
      <c r="E990" s="142" t="s">
        <v>1</v>
      </c>
      <c r="F990" s="143" t="s">
        <v>2951</v>
      </c>
      <c r="G990" s="140"/>
      <c r="H990" s="144">
        <v>1</v>
      </c>
      <c r="I990" s="61"/>
      <c r="J990" s="140"/>
      <c r="K990" s="140"/>
      <c r="L990" s="194"/>
      <c r="M990" s="274"/>
      <c r="N990" s="274"/>
      <c r="O990" s="274"/>
      <c r="P990" s="274"/>
      <c r="Q990" s="274"/>
      <c r="R990" s="274"/>
      <c r="S990" s="274"/>
      <c r="T990" s="274"/>
      <c r="U990" s="274"/>
      <c r="V990" s="274"/>
      <c r="W990" s="275"/>
      <c r="AT990" s="60" t="s">
        <v>225</v>
      </c>
      <c r="AU990" s="60" t="s">
        <v>93</v>
      </c>
      <c r="AV990" s="13" t="s">
        <v>93</v>
      </c>
      <c r="AW990" s="13" t="s">
        <v>38</v>
      </c>
      <c r="AX990" s="13" t="s">
        <v>83</v>
      </c>
      <c r="AY990" s="60" t="s">
        <v>216</v>
      </c>
    </row>
    <row r="991" spans="1:51" s="13" customFormat="1" ht="12">
      <c r="A991" s="140"/>
      <c r="B991" s="141"/>
      <c r="C991" s="140"/>
      <c r="D991" s="137" t="s">
        <v>225</v>
      </c>
      <c r="E991" s="142" t="s">
        <v>1</v>
      </c>
      <c r="F991" s="143" t="s">
        <v>2974</v>
      </c>
      <c r="G991" s="140"/>
      <c r="H991" s="144">
        <v>2</v>
      </c>
      <c r="I991" s="61"/>
      <c r="J991" s="140"/>
      <c r="K991" s="140"/>
      <c r="L991" s="194"/>
      <c r="M991" s="274"/>
      <c r="N991" s="274"/>
      <c r="O991" s="274"/>
      <c r="P991" s="274"/>
      <c r="Q991" s="274"/>
      <c r="R991" s="274"/>
      <c r="S991" s="274"/>
      <c r="T991" s="274"/>
      <c r="U991" s="274"/>
      <c r="V991" s="274"/>
      <c r="W991" s="275"/>
      <c r="AT991" s="60" t="s">
        <v>225</v>
      </c>
      <c r="AU991" s="60" t="s">
        <v>93</v>
      </c>
      <c r="AV991" s="13" t="s">
        <v>93</v>
      </c>
      <c r="AW991" s="13" t="s">
        <v>38</v>
      </c>
      <c r="AX991" s="13" t="s">
        <v>83</v>
      </c>
      <c r="AY991" s="60" t="s">
        <v>216</v>
      </c>
    </row>
    <row r="992" spans="1:51" s="13" customFormat="1" ht="12">
      <c r="A992" s="140"/>
      <c r="B992" s="141"/>
      <c r="C992" s="140"/>
      <c r="D992" s="137" t="s">
        <v>225</v>
      </c>
      <c r="E992" s="142" t="s">
        <v>1</v>
      </c>
      <c r="F992" s="143" t="s">
        <v>2975</v>
      </c>
      <c r="G992" s="140"/>
      <c r="H992" s="144">
        <v>1</v>
      </c>
      <c r="I992" s="61"/>
      <c r="J992" s="140"/>
      <c r="K992" s="140"/>
      <c r="L992" s="194"/>
      <c r="M992" s="274"/>
      <c r="N992" s="274"/>
      <c r="O992" s="274"/>
      <c r="P992" s="274"/>
      <c r="Q992" s="274"/>
      <c r="R992" s="274"/>
      <c r="S992" s="274"/>
      <c r="T992" s="274"/>
      <c r="U992" s="274"/>
      <c r="V992" s="274"/>
      <c r="W992" s="275"/>
      <c r="AT992" s="60" t="s">
        <v>225</v>
      </c>
      <c r="AU992" s="60" t="s">
        <v>93</v>
      </c>
      <c r="AV992" s="13" t="s">
        <v>93</v>
      </c>
      <c r="AW992" s="13" t="s">
        <v>38</v>
      </c>
      <c r="AX992" s="13" t="s">
        <v>83</v>
      </c>
      <c r="AY992" s="60" t="s">
        <v>216</v>
      </c>
    </row>
    <row r="993" spans="1:51" s="14" customFormat="1" ht="12">
      <c r="A993" s="145"/>
      <c r="B993" s="146"/>
      <c r="C993" s="145"/>
      <c r="D993" s="137" t="s">
        <v>225</v>
      </c>
      <c r="E993" s="147" t="s">
        <v>1</v>
      </c>
      <c r="F993" s="148" t="s">
        <v>229</v>
      </c>
      <c r="G993" s="145"/>
      <c r="H993" s="149">
        <v>21</v>
      </c>
      <c r="I993" s="63"/>
      <c r="J993" s="145"/>
      <c r="K993" s="145"/>
      <c r="L993" s="200"/>
      <c r="M993" s="276"/>
      <c r="N993" s="276"/>
      <c r="O993" s="276"/>
      <c r="P993" s="276"/>
      <c r="Q993" s="276"/>
      <c r="R993" s="276"/>
      <c r="S993" s="276"/>
      <c r="T993" s="276"/>
      <c r="U993" s="276"/>
      <c r="V993" s="276"/>
      <c r="W993" s="277"/>
      <c r="AT993" s="62" t="s">
        <v>225</v>
      </c>
      <c r="AU993" s="62" t="s">
        <v>93</v>
      </c>
      <c r="AV993" s="14" t="s">
        <v>223</v>
      </c>
      <c r="AW993" s="14" t="s">
        <v>38</v>
      </c>
      <c r="AX993" s="14" t="s">
        <v>91</v>
      </c>
      <c r="AY993" s="62" t="s">
        <v>216</v>
      </c>
    </row>
    <row r="994" spans="1:65" s="2" customFormat="1" ht="16.5" customHeight="1">
      <c r="A994" s="83"/>
      <c r="B994" s="84"/>
      <c r="C994" s="130" t="s">
        <v>756</v>
      </c>
      <c r="D994" s="130" t="s">
        <v>218</v>
      </c>
      <c r="E994" s="131" t="s">
        <v>3397</v>
      </c>
      <c r="F994" s="132" t="s">
        <v>3398</v>
      </c>
      <c r="G994" s="133" t="s">
        <v>3198</v>
      </c>
      <c r="H994" s="134">
        <v>2</v>
      </c>
      <c r="I994" s="57"/>
      <c r="J994" s="187">
        <f>ROUND(I994*H994,2)</f>
        <v>0</v>
      </c>
      <c r="K994" s="132" t="s">
        <v>222</v>
      </c>
      <c r="L994" s="188">
        <f>J994</f>
        <v>0</v>
      </c>
      <c r="M994" s="272" t="s">
        <v>1</v>
      </c>
      <c r="N994" s="272" t="s">
        <v>48</v>
      </c>
      <c r="O994" s="272"/>
      <c r="P994" s="272">
        <f>O994*H994</f>
        <v>0</v>
      </c>
      <c r="Q994" s="272">
        <v>0.00184</v>
      </c>
      <c r="R994" s="272">
        <f>Q994*H994</f>
        <v>0.00368</v>
      </c>
      <c r="S994" s="272">
        <v>0</v>
      </c>
      <c r="T994" s="272">
        <f>S994*H994</f>
        <v>0</v>
      </c>
      <c r="U994" s="272"/>
      <c r="V994" s="272"/>
      <c r="W994" s="273"/>
      <c r="X994" s="26"/>
      <c r="Y994" s="26"/>
      <c r="Z994" s="26"/>
      <c r="AA994" s="26"/>
      <c r="AB994" s="26"/>
      <c r="AC994" s="26"/>
      <c r="AD994" s="26"/>
      <c r="AE994" s="26"/>
      <c r="AR994" s="58" t="s">
        <v>312</v>
      </c>
      <c r="AT994" s="58" t="s">
        <v>218</v>
      </c>
      <c r="AU994" s="58" t="s">
        <v>93</v>
      </c>
      <c r="AY994" s="18" t="s">
        <v>216</v>
      </c>
      <c r="BE994" s="59">
        <f>IF(N994="základní",J994,0)</f>
        <v>0</v>
      </c>
      <c r="BF994" s="59">
        <f>IF(N994="snížená",J994,0)</f>
        <v>0</v>
      </c>
      <c r="BG994" s="59">
        <f>IF(N994="zákl. přenesená",J994,0)</f>
        <v>0</v>
      </c>
      <c r="BH994" s="59">
        <f>IF(N994="sníž. přenesená",J994,0)</f>
        <v>0</v>
      </c>
      <c r="BI994" s="59">
        <f>IF(N994="nulová",J994,0)</f>
        <v>0</v>
      </c>
      <c r="BJ994" s="18" t="s">
        <v>91</v>
      </c>
      <c r="BK994" s="59">
        <f>ROUND(I994*H994,2)</f>
        <v>0</v>
      </c>
      <c r="BL994" s="18" t="s">
        <v>312</v>
      </c>
      <c r="BM994" s="58" t="s">
        <v>3399</v>
      </c>
    </row>
    <row r="995" spans="1:51" s="13" customFormat="1" ht="12">
      <c r="A995" s="140"/>
      <c r="B995" s="141"/>
      <c r="C995" s="140"/>
      <c r="D995" s="137" t="s">
        <v>225</v>
      </c>
      <c r="E995" s="142" t="s">
        <v>1</v>
      </c>
      <c r="F995" s="143" t="s">
        <v>2979</v>
      </c>
      <c r="G995" s="140"/>
      <c r="H995" s="144">
        <v>2</v>
      </c>
      <c r="I995" s="61"/>
      <c r="J995" s="140"/>
      <c r="K995" s="140"/>
      <c r="L995" s="194"/>
      <c r="M995" s="274"/>
      <c r="N995" s="274"/>
      <c r="O995" s="274"/>
      <c r="P995" s="274"/>
      <c r="Q995" s="274"/>
      <c r="R995" s="274"/>
      <c r="S995" s="274"/>
      <c r="T995" s="274"/>
      <c r="U995" s="274"/>
      <c r="V995" s="274"/>
      <c r="W995" s="275"/>
      <c r="AT995" s="60" t="s">
        <v>225</v>
      </c>
      <c r="AU995" s="60" t="s">
        <v>93</v>
      </c>
      <c r="AV995" s="13" t="s">
        <v>93</v>
      </c>
      <c r="AW995" s="13" t="s">
        <v>38</v>
      </c>
      <c r="AX995" s="13" t="s">
        <v>91</v>
      </c>
      <c r="AY995" s="60" t="s">
        <v>216</v>
      </c>
    </row>
    <row r="996" spans="1:65" s="2" customFormat="1" ht="16.5" customHeight="1">
      <c r="A996" s="83"/>
      <c r="B996" s="84"/>
      <c r="C996" s="130" t="s">
        <v>784</v>
      </c>
      <c r="D996" s="130" t="s">
        <v>218</v>
      </c>
      <c r="E996" s="131" t="s">
        <v>3400</v>
      </c>
      <c r="F996" s="132" t="s">
        <v>3401</v>
      </c>
      <c r="G996" s="133" t="s">
        <v>323</v>
      </c>
      <c r="H996" s="134">
        <v>21</v>
      </c>
      <c r="I996" s="57"/>
      <c r="J996" s="187">
        <f>ROUND(I996*H996,2)</f>
        <v>0</v>
      </c>
      <c r="K996" s="132" t="s">
        <v>222</v>
      </c>
      <c r="L996" s="188">
        <f>J996</f>
        <v>0</v>
      </c>
      <c r="M996" s="272" t="s">
        <v>1</v>
      </c>
      <c r="N996" s="272" t="s">
        <v>48</v>
      </c>
      <c r="O996" s="272"/>
      <c r="P996" s="272">
        <f>O996*H996</f>
        <v>0</v>
      </c>
      <c r="Q996" s="272">
        <v>0.00024</v>
      </c>
      <c r="R996" s="272">
        <f>Q996*H996</f>
        <v>0.00504</v>
      </c>
      <c r="S996" s="272">
        <v>0</v>
      </c>
      <c r="T996" s="272">
        <f>S996*H996</f>
        <v>0</v>
      </c>
      <c r="U996" s="272"/>
      <c r="V996" s="272"/>
      <c r="W996" s="273"/>
      <c r="X996" s="26"/>
      <c r="Y996" s="26"/>
      <c r="Z996" s="26"/>
      <c r="AA996" s="26"/>
      <c r="AB996" s="26"/>
      <c r="AC996" s="26"/>
      <c r="AD996" s="26"/>
      <c r="AE996" s="26"/>
      <c r="AR996" s="58" t="s">
        <v>312</v>
      </c>
      <c r="AT996" s="58" t="s">
        <v>218</v>
      </c>
      <c r="AU996" s="58" t="s">
        <v>93</v>
      </c>
      <c r="AY996" s="18" t="s">
        <v>216</v>
      </c>
      <c r="BE996" s="59">
        <f>IF(N996="základní",J996,0)</f>
        <v>0</v>
      </c>
      <c r="BF996" s="59">
        <f>IF(N996="snížená",J996,0)</f>
        <v>0</v>
      </c>
      <c r="BG996" s="59">
        <f>IF(N996="zákl. přenesená",J996,0)</f>
        <v>0</v>
      </c>
      <c r="BH996" s="59">
        <f>IF(N996="sníž. přenesená",J996,0)</f>
        <v>0</v>
      </c>
      <c r="BI996" s="59">
        <f>IF(N996="nulová",J996,0)</f>
        <v>0</v>
      </c>
      <c r="BJ996" s="18" t="s">
        <v>91</v>
      </c>
      <c r="BK996" s="59">
        <f>ROUND(I996*H996,2)</f>
        <v>0</v>
      </c>
      <c r="BL996" s="18" t="s">
        <v>312</v>
      </c>
      <c r="BM996" s="58" t="s">
        <v>3402</v>
      </c>
    </row>
    <row r="997" spans="1:51" s="13" customFormat="1" ht="12">
      <c r="A997" s="140"/>
      <c r="B997" s="141"/>
      <c r="C997" s="140"/>
      <c r="D997" s="137" t="s">
        <v>225</v>
      </c>
      <c r="E997" s="142" t="s">
        <v>1</v>
      </c>
      <c r="F997" s="143" t="s">
        <v>2958</v>
      </c>
      <c r="G997" s="140"/>
      <c r="H997" s="144">
        <v>1</v>
      </c>
      <c r="I997" s="61"/>
      <c r="J997" s="140"/>
      <c r="K997" s="140"/>
      <c r="L997" s="194"/>
      <c r="M997" s="274"/>
      <c r="N997" s="274"/>
      <c r="O997" s="274"/>
      <c r="P997" s="274"/>
      <c r="Q997" s="274"/>
      <c r="R997" s="274"/>
      <c r="S997" s="274"/>
      <c r="T997" s="274"/>
      <c r="U997" s="274"/>
      <c r="V997" s="274"/>
      <c r="W997" s="275"/>
      <c r="AT997" s="60" t="s">
        <v>225</v>
      </c>
      <c r="AU997" s="60" t="s">
        <v>93</v>
      </c>
      <c r="AV997" s="13" t="s">
        <v>93</v>
      </c>
      <c r="AW997" s="13" t="s">
        <v>38</v>
      </c>
      <c r="AX997" s="13" t="s">
        <v>83</v>
      </c>
      <c r="AY997" s="60" t="s">
        <v>216</v>
      </c>
    </row>
    <row r="998" spans="1:51" s="13" customFormat="1" ht="12">
      <c r="A998" s="140"/>
      <c r="B998" s="141"/>
      <c r="C998" s="140"/>
      <c r="D998" s="137" t="s">
        <v>225</v>
      </c>
      <c r="E998" s="142" t="s">
        <v>1</v>
      </c>
      <c r="F998" s="143" t="s">
        <v>3260</v>
      </c>
      <c r="G998" s="140"/>
      <c r="H998" s="144">
        <v>2</v>
      </c>
      <c r="I998" s="61"/>
      <c r="J998" s="140"/>
      <c r="K998" s="140"/>
      <c r="L998" s="194"/>
      <c r="M998" s="274"/>
      <c r="N998" s="274"/>
      <c r="O998" s="274"/>
      <c r="P998" s="274"/>
      <c r="Q998" s="274"/>
      <c r="R998" s="274"/>
      <c r="S998" s="274"/>
      <c r="T998" s="274"/>
      <c r="U998" s="274"/>
      <c r="V998" s="274"/>
      <c r="W998" s="275"/>
      <c r="AT998" s="60" t="s">
        <v>225</v>
      </c>
      <c r="AU998" s="60" t="s">
        <v>93</v>
      </c>
      <c r="AV998" s="13" t="s">
        <v>93</v>
      </c>
      <c r="AW998" s="13" t="s">
        <v>38</v>
      </c>
      <c r="AX998" s="13" t="s">
        <v>83</v>
      </c>
      <c r="AY998" s="60" t="s">
        <v>216</v>
      </c>
    </row>
    <row r="999" spans="1:51" s="13" customFormat="1" ht="12">
      <c r="A999" s="140"/>
      <c r="B999" s="141"/>
      <c r="C999" s="140"/>
      <c r="D999" s="137" t="s">
        <v>225</v>
      </c>
      <c r="E999" s="142" t="s">
        <v>1</v>
      </c>
      <c r="F999" s="143" t="s">
        <v>2979</v>
      </c>
      <c r="G999" s="140"/>
      <c r="H999" s="144">
        <v>2</v>
      </c>
      <c r="I999" s="61"/>
      <c r="J999" s="140"/>
      <c r="K999" s="140"/>
      <c r="L999" s="194"/>
      <c r="M999" s="274"/>
      <c r="N999" s="274"/>
      <c r="O999" s="274"/>
      <c r="P999" s="274"/>
      <c r="Q999" s="274"/>
      <c r="R999" s="274"/>
      <c r="S999" s="274"/>
      <c r="T999" s="274"/>
      <c r="U999" s="274"/>
      <c r="V999" s="274"/>
      <c r="W999" s="275"/>
      <c r="AT999" s="60" t="s">
        <v>225</v>
      </c>
      <c r="AU999" s="60" t="s">
        <v>93</v>
      </c>
      <c r="AV999" s="13" t="s">
        <v>93</v>
      </c>
      <c r="AW999" s="13" t="s">
        <v>38</v>
      </c>
      <c r="AX999" s="13" t="s">
        <v>83</v>
      </c>
      <c r="AY999" s="60" t="s">
        <v>216</v>
      </c>
    </row>
    <row r="1000" spans="1:51" s="13" customFormat="1" ht="12">
      <c r="A1000" s="140"/>
      <c r="B1000" s="141"/>
      <c r="C1000" s="140"/>
      <c r="D1000" s="137" t="s">
        <v>225</v>
      </c>
      <c r="E1000" s="142" t="s">
        <v>1</v>
      </c>
      <c r="F1000" s="143" t="s">
        <v>2961</v>
      </c>
      <c r="G1000" s="140"/>
      <c r="H1000" s="144">
        <v>1</v>
      </c>
      <c r="I1000" s="61"/>
      <c r="J1000" s="140"/>
      <c r="K1000" s="140"/>
      <c r="L1000" s="194"/>
      <c r="M1000" s="274"/>
      <c r="N1000" s="274"/>
      <c r="O1000" s="274"/>
      <c r="P1000" s="274"/>
      <c r="Q1000" s="274"/>
      <c r="R1000" s="274"/>
      <c r="S1000" s="274"/>
      <c r="T1000" s="274"/>
      <c r="U1000" s="274"/>
      <c r="V1000" s="274"/>
      <c r="W1000" s="275"/>
      <c r="AT1000" s="60" t="s">
        <v>225</v>
      </c>
      <c r="AU1000" s="60" t="s">
        <v>93</v>
      </c>
      <c r="AV1000" s="13" t="s">
        <v>93</v>
      </c>
      <c r="AW1000" s="13" t="s">
        <v>38</v>
      </c>
      <c r="AX1000" s="13" t="s">
        <v>83</v>
      </c>
      <c r="AY1000" s="60" t="s">
        <v>216</v>
      </c>
    </row>
    <row r="1001" spans="1:51" s="13" customFormat="1" ht="12">
      <c r="A1001" s="140"/>
      <c r="B1001" s="141"/>
      <c r="C1001" s="140"/>
      <c r="D1001" s="137" t="s">
        <v>225</v>
      </c>
      <c r="E1001" s="142" t="s">
        <v>1</v>
      </c>
      <c r="F1001" s="143" t="s">
        <v>2962</v>
      </c>
      <c r="G1001" s="140"/>
      <c r="H1001" s="144">
        <v>1</v>
      </c>
      <c r="I1001" s="61"/>
      <c r="J1001" s="140"/>
      <c r="K1001" s="140"/>
      <c r="L1001" s="194"/>
      <c r="M1001" s="274"/>
      <c r="N1001" s="274"/>
      <c r="O1001" s="274"/>
      <c r="P1001" s="274"/>
      <c r="Q1001" s="274"/>
      <c r="R1001" s="274"/>
      <c r="S1001" s="274"/>
      <c r="T1001" s="274"/>
      <c r="U1001" s="274"/>
      <c r="V1001" s="274"/>
      <c r="W1001" s="275"/>
      <c r="AT1001" s="60" t="s">
        <v>225</v>
      </c>
      <c r="AU1001" s="60" t="s">
        <v>93</v>
      </c>
      <c r="AV1001" s="13" t="s">
        <v>93</v>
      </c>
      <c r="AW1001" s="13" t="s">
        <v>38</v>
      </c>
      <c r="AX1001" s="13" t="s">
        <v>83</v>
      </c>
      <c r="AY1001" s="60" t="s">
        <v>216</v>
      </c>
    </row>
    <row r="1002" spans="1:51" s="13" customFormat="1" ht="12">
      <c r="A1002" s="140"/>
      <c r="B1002" s="141"/>
      <c r="C1002" s="140"/>
      <c r="D1002" s="137" t="s">
        <v>225</v>
      </c>
      <c r="E1002" s="142" t="s">
        <v>1</v>
      </c>
      <c r="F1002" s="143" t="s">
        <v>2963</v>
      </c>
      <c r="G1002" s="140"/>
      <c r="H1002" s="144">
        <v>1</v>
      </c>
      <c r="I1002" s="61"/>
      <c r="J1002" s="140"/>
      <c r="K1002" s="140"/>
      <c r="L1002" s="194"/>
      <c r="M1002" s="274"/>
      <c r="N1002" s="274"/>
      <c r="O1002" s="274"/>
      <c r="P1002" s="274"/>
      <c r="Q1002" s="274"/>
      <c r="R1002" s="274"/>
      <c r="S1002" s="274"/>
      <c r="T1002" s="274"/>
      <c r="U1002" s="274"/>
      <c r="V1002" s="274"/>
      <c r="W1002" s="275"/>
      <c r="AT1002" s="60" t="s">
        <v>225</v>
      </c>
      <c r="AU1002" s="60" t="s">
        <v>93</v>
      </c>
      <c r="AV1002" s="13" t="s">
        <v>93</v>
      </c>
      <c r="AW1002" s="13" t="s">
        <v>38</v>
      </c>
      <c r="AX1002" s="13" t="s">
        <v>83</v>
      </c>
      <c r="AY1002" s="60" t="s">
        <v>216</v>
      </c>
    </row>
    <row r="1003" spans="1:51" s="13" customFormat="1" ht="12">
      <c r="A1003" s="140"/>
      <c r="B1003" s="141"/>
      <c r="C1003" s="140"/>
      <c r="D1003" s="137" t="s">
        <v>225</v>
      </c>
      <c r="E1003" s="142" t="s">
        <v>1</v>
      </c>
      <c r="F1003" s="143" t="s">
        <v>2964</v>
      </c>
      <c r="G1003" s="140"/>
      <c r="H1003" s="144">
        <v>1</v>
      </c>
      <c r="I1003" s="61"/>
      <c r="J1003" s="140"/>
      <c r="K1003" s="140"/>
      <c r="L1003" s="194"/>
      <c r="M1003" s="274"/>
      <c r="N1003" s="274"/>
      <c r="O1003" s="274"/>
      <c r="P1003" s="274"/>
      <c r="Q1003" s="274"/>
      <c r="R1003" s="274"/>
      <c r="S1003" s="274"/>
      <c r="T1003" s="274"/>
      <c r="U1003" s="274"/>
      <c r="V1003" s="274"/>
      <c r="W1003" s="275"/>
      <c r="AT1003" s="60" t="s">
        <v>225</v>
      </c>
      <c r="AU1003" s="60" t="s">
        <v>93</v>
      </c>
      <c r="AV1003" s="13" t="s">
        <v>93</v>
      </c>
      <c r="AW1003" s="13" t="s">
        <v>38</v>
      </c>
      <c r="AX1003" s="13" t="s">
        <v>83</v>
      </c>
      <c r="AY1003" s="60" t="s">
        <v>216</v>
      </c>
    </row>
    <row r="1004" spans="1:51" s="13" customFormat="1" ht="12">
      <c r="A1004" s="140"/>
      <c r="B1004" s="141"/>
      <c r="C1004" s="140"/>
      <c r="D1004" s="137" t="s">
        <v>225</v>
      </c>
      <c r="E1004" s="142" t="s">
        <v>1</v>
      </c>
      <c r="F1004" s="143" t="s">
        <v>2965</v>
      </c>
      <c r="G1004" s="140"/>
      <c r="H1004" s="144">
        <v>1</v>
      </c>
      <c r="I1004" s="61"/>
      <c r="J1004" s="140"/>
      <c r="K1004" s="140"/>
      <c r="L1004" s="194"/>
      <c r="M1004" s="274"/>
      <c r="N1004" s="274"/>
      <c r="O1004" s="274"/>
      <c r="P1004" s="274"/>
      <c r="Q1004" s="274"/>
      <c r="R1004" s="274"/>
      <c r="S1004" s="274"/>
      <c r="T1004" s="274"/>
      <c r="U1004" s="274"/>
      <c r="V1004" s="274"/>
      <c r="W1004" s="275"/>
      <c r="AT1004" s="60" t="s">
        <v>225</v>
      </c>
      <c r="AU1004" s="60" t="s">
        <v>93</v>
      </c>
      <c r="AV1004" s="13" t="s">
        <v>93</v>
      </c>
      <c r="AW1004" s="13" t="s">
        <v>38</v>
      </c>
      <c r="AX1004" s="13" t="s">
        <v>83</v>
      </c>
      <c r="AY1004" s="60" t="s">
        <v>216</v>
      </c>
    </row>
    <row r="1005" spans="1:51" s="13" customFormat="1" ht="12">
      <c r="A1005" s="140"/>
      <c r="B1005" s="141"/>
      <c r="C1005" s="140"/>
      <c r="D1005" s="137" t="s">
        <v>225</v>
      </c>
      <c r="E1005" s="142" t="s">
        <v>1</v>
      </c>
      <c r="F1005" s="143" t="s">
        <v>2966</v>
      </c>
      <c r="G1005" s="140"/>
      <c r="H1005" s="144">
        <v>1</v>
      </c>
      <c r="I1005" s="61"/>
      <c r="J1005" s="140"/>
      <c r="K1005" s="140"/>
      <c r="L1005" s="194"/>
      <c r="M1005" s="274"/>
      <c r="N1005" s="274"/>
      <c r="O1005" s="274"/>
      <c r="P1005" s="274"/>
      <c r="Q1005" s="274"/>
      <c r="R1005" s="274"/>
      <c r="S1005" s="274"/>
      <c r="T1005" s="274"/>
      <c r="U1005" s="274"/>
      <c r="V1005" s="274"/>
      <c r="W1005" s="275"/>
      <c r="AT1005" s="60" t="s">
        <v>225</v>
      </c>
      <c r="AU1005" s="60" t="s">
        <v>93</v>
      </c>
      <c r="AV1005" s="13" t="s">
        <v>93</v>
      </c>
      <c r="AW1005" s="13" t="s">
        <v>38</v>
      </c>
      <c r="AX1005" s="13" t="s">
        <v>83</v>
      </c>
      <c r="AY1005" s="60" t="s">
        <v>216</v>
      </c>
    </row>
    <row r="1006" spans="1:51" s="13" customFormat="1" ht="12">
      <c r="A1006" s="140"/>
      <c r="B1006" s="141"/>
      <c r="C1006" s="140"/>
      <c r="D1006" s="137" t="s">
        <v>225</v>
      </c>
      <c r="E1006" s="142" t="s">
        <v>1</v>
      </c>
      <c r="F1006" s="143" t="s">
        <v>2967</v>
      </c>
      <c r="G1006" s="140"/>
      <c r="H1006" s="144">
        <v>1</v>
      </c>
      <c r="I1006" s="61"/>
      <c r="J1006" s="140"/>
      <c r="K1006" s="140"/>
      <c r="L1006" s="194"/>
      <c r="M1006" s="274"/>
      <c r="N1006" s="274"/>
      <c r="O1006" s="274"/>
      <c r="P1006" s="274"/>
      <c r="Q1006" s="274"/>
      <c r="R1006" s="274"/>
      <c r="S1006" s="274"/>
      <c r="T1006" s="274"/>
      <c r="U1006" s="274"/>
      <c r="V1006" s="274"/>
      <c r="W1006" s="275"/>
      <c r="AT1006" s="60" t="s">
        <v>225</v>
      </c>
      <c r="AU1006" s="60" t="s">
        <v>93</v>
      </c>
      <c r="AV1006" s="13" t="s">
        <v>93</v>
      </c>
      <c r="AW1006" s="13" t="s">
        <v>38</v>
      </c>
      <c r="AX1006" s="13" t="s">
        <v>83</v>
      </c>
      <c r="AY1006" s="60" t="s">
        <v>216</v>
      </c>
    </row>
    <row r="1007" spans="1:51" s="13" customFormat="1" ht="12">
      <c r="A1007" s="140"/>
      <c r="B1007" s="141"/>
      <c r="C1007" s="140"/>
      <c r="D1007" s="137" t="s">
        <v>225</v>
      </c>
      <c r="E1007" s="142" t="s">
        <v>1</v>
      </c>
      <c r="F1007" s="143" t="s">
        <v>2968</v>
      </c>
      <c r="G1007" s="140"/>
      <c r="H1007" s="144">
        <v>1</v>
      </c>
      <c r="I1007" s="61"/>
      <c r="J1007" s="140"/>
      <c r="K1007" s="140"/>
      <c r="L1007" s="194"/>
      <c r="M1007" s="274"/>
      <c r="N1007" s="274"/>
      <c r="O1007" s="274"/>
      <c r="P1007" s="274"/>
      <c r="Q1007" s="274"/>
      <c r="R1007" s="274"/>
      <c r="S1007" s="274"/>
      <c r="T1007" s="274"/>
      <c r="U1007" s="274"/>
      <c r="V1007" s="274"/>
      <c r="W1007" s="275"/>
      <c r="AT1007" s="60" t="s">
        <v>225</v>
      </c>
      <c r="AU1007" s="60" t="s">
        <v>93</v>
      </c>
      <c r="AV1007" s="13" t="s">
        <v>93</v>
      </c>
      <c r="AW1007" s="13" t="s">
        <v>38</v>
      </c>
      <c r="AX1007" s="13" t="s">
        <v>83</v>
      </c>
      <c r="AY1007" s="60" t="s">
        <v>216</v>
      </c>
    </row>
    <row r="1008" spans="1:51" s="13" customFormat="1" ht="12">
      <c r="A1008" s="140"/>
      <c r="B1008" s="141"/>
      <c r="C1008" s="140"/>
      <c r="D1008" s="137" t="s">
        <v>225</v>
      </c>
      <c r="E1008" s="142" t="s">
        <v>1</v>
      </c>
      <c r="F1008" s="143" t="s">
        <v>2969</v>
      </c>
      <c r="G1008" s="140"/>
      <c r="H1008" s="144">
        <v>1</v>
      </c>
      <c r="I1008" s="61"/>
      <c r="J1008" s="140"/>
      <c r="K1008" s="140"/>
      <c r="L1008" s="194"/>
      <c r="M1008" s="274"/>
      <c r="N1008" s="274"/>
      <c r="O1008" s="274"/>
      <c r="P1008" s="274"/>
      <c r="Q1008" s="274"/>
      <c r="R1008" s="274"/>
      <c r="S1008" s="274"/>
      <c r="T1008" s="274"/>
      <c r="U1008" s="274"/>
      <c r="V1008" s="274"/>
      <c r="W1008" s="275"/>
      <c r="AT1008" s="60" t="s">
        <v>225</v>
      </c>
      <c r="AU1008" s="60" t="s">
        <v>93</v>
      </c>
      <c r="AV1008" s="13" t="s">
        <v>93</v>
      </c>
      <c r="AW1008" s="13" t="s">
        <v>38</v>
      </c>
      <c r="AX1008" s="13" t="s">
        <v>83</v>
      </c>
      <c r="AY1008" s="60" t="s">
        <v>216</v>
      </c>
    </row>
    <row r="1009" spans="1:51" s="13" customFormat="1" ht="12">
      <c r="A1009" s="140"/>
      <c r="B1009" s="141"/>
      <c r="C1009" s="140"/>
      <c r="D1009" s="137" t="s">
        <v>225</v>
      </c>
      <c r="E1009" s="142" t="s">
        <v>1</v>
      </c>
      <c r="F1009" s="143" t="s">
        <v>2970</v>
      </c>
      <c r="G1009" s="140"/>
      <c r="H1009" s="144">
        <v>1</v>
      </c>
      <c r="I1009" s="61"/>
      <c r="J1009" s="140"/>
      <c r="K1009" s="140"/>
      <c r="L1009" s="194"/>
      <c r="M1009" s="274"/>
      <c r="N1009" s="274"/>
      <c r="O1009" s="274"/>
      <c r="P1009" s="274"/>
      <c r="Q1009" s="274"/>
      <c r="R1009" s="274"/>
      <c r="S1009" s="274"/>
      <c r="T1009" s="274"/>
      <c r="U1009" s="274"/>
      <c r="V1009" s="274"/>
      <c r="W1009" s="275"/>
      <c r="AT1009" s="60" t="s">
        <v>225</v>
      </c>
      <c r="AU1009" s="60" t="s">
        <v>93</v>
      </c>
      <c r="AV1009" s="13" t="s">
        <v>93</v>
      </c>
      <c r="AW1009" s="13" t="s">
        <v>38</v>
      </c>
      <c r="AX1009" s="13" t="s">
        <v>83</v>
      </c>
      <c r="AY1009" s="60" t="s">
        <v>216</v>
      </c>
    </row>
    <row r="1010" spans="1:51" s="13" customFormat="1" ht="12">
      <c r="A1010" s="140"/>
      <c r="B1010" s="141"/>
      <c r="C1010" s="140"/>
      <c r="D1010" s="137" t="s">
        <v>225</v>
      </c>
      <c r="E1010" s="142" t="s">
        <v>1</v>
      </c>
      <c r="F1010" s="143" t="s">
        <v>2971</v>
      </c>
      <c r="G1010" s="140"/>
      <c r="H1010" s="144">
        <v>1</v>
      </c>
      <c r="I1010" s="61"/>
      <c r="J1010" s="140"/>
      <c r="K1010" s="140"/>
      <c r="L1010" s="194"/>
      <c r="M1010" s="274"/>
      <c r="N1010" s="274"/>
      <c r="O1010" s="274"/>
      <c r="P1010" s="274"/>
      <c r="Q1010" s="274"/>
      <c r="R1010" s="274"/>
      <c r="S1010" s="274"/>
      <c r="T1010" s="274"/>
      <c r="U1010" s="274"/>
      <c r="V1010" s="274"/>
      <c r="W1010" s="275"/>
      <c r="AT1010" s="60" t="s">
        <v>225</v>
      </c>
      <c r="AU1010" s="60" t="s">
        <v>93</v>
      </c>
      <c r="AV1010" s="13" t="s">
        <v>93</v>
      </c>
      <c r="AW1010" s="13" t="s">
        <v>38</v>
      </c>
      <c r="AX1010" s="13" t="s">
        <v>83</v>
      </c>
      <c r="AY1010" s="60" t="s">
        <v>216</v>
      </c>
    </row>
    <row r="1011" spans="1:51" s="13" customFormat="1" ht="12">
      <c r="A1011" s="140"/>
      <c r="B1011" s="141"/>
      <c r="C1011" s="140"/>
      <c r="D1011" s="137" t="s">
        <v>225</v>
      </c>
      <c r="E1011" s="142" t="s">
        <v>1</v>
      </c>
      <c r="F1011" s="143" t="s">
        <v>2972</v>
      </c>
      <c r="G1011" s="140"/>
      <c r="H1011" s="144">
        <v>1</v>
      </c>
      <c r="I1011" s="61"/>
      <c r="J1011" s="140"/>
      <c r="K1011" s="140"/>
      <c r="L1011" s="194"/>
      <c r="M1011" s="274"/>
      <c r="N1011" s="274"/>
      <c r="O1011" s="274"/>
      <c r="P1011" s="274"/>
      <c r="Q1011" s="274"/>
      <c r="R1011" s="274"/>
      <c r="S1011" s="274"/>
      <c r="T1011" s="274"/>
      <c r="U1011" s="274"/>
      <c r="V1011" s="274"/>
      <c r="W1011" s="275"/>
      <c r="AT1011" s="60" t="s">
        <v>225</v>
      </c>
      <c r="AU1011" s="60" t="s">
        <v>93</v>
      </c>
      <c r="AV1011" s="13" t="s">
        <v>93</v>
      </c>
      <c r="AW1011" s="13" t="s">
        <v>38</v>
      </c>
      <c r="AX1011" s="13" t="s">
        <v>83</v>
      </c>
      <c r="AY1011" s="60" t="s">
        <v>216</v>
      </c>
    </row>
    <row r="1012" spans="1:51" s="13" customFormat="1" ht="12">
      <c r="A1012" s="140"/>
      <c r="B1012" s="141"/>
      <c r="C1012" s="140"/>
      <c r="D1012" s="137" t="s">
        <v>225</v>
      </c>
      <c r="E1012" s="142" t="s">
        <v>1</v>
      </c>
      <c r="F1012" s="143" t="s">
        <v>2951</v>
      </c>
      <c r="G1012" s="140"/>
      <c r="H1012" s="144">
        <v>1</v>
      </c>
      <c r="I1012" s="61"/>
      <c r="J1012" s="140"/>
      <c r="K1012" s="140"/>
      <c r="L1012" s="194"/>
      <c r="M1012" s="274"/>
      <c r="N1012" s="274"/>
      <c r="O1012" s="274"/>
      <c r="P1012" s="274"/>
      <c r="Q1012" s="274"/>
      <c r="R1012" s="274"/>
      <c r="S1012" s="274"/>
      <c r="T1012" s="274"/>
      <c r="U1012" s="274"/>
      <c r="V1012" s="274"/>
      <c r="W1012" s="275"/>
      <c r="AT1012" s="60" t="s">
        <v>225</v>
      </c>
      <c r="AU1012" s="60" t="s">
        <v>93</v>
      </c>
      <c r="AV1012" s="13" t="s">
        <v>93</v>
      </c>
      <c r="AW1012" s="13" t="s">
        <v>38</v>
      </c>
      <c r="AX1012" s="13" t="s">
        <v>83</v>
      </c>
      <c r="AY1012" s="60" t="s">
        <v>216</v>
      </c>
    </row>
    <row r="1013" spans="1:51" s="13" customFormat="1" ht="12">
      <c r="A1013" s="140"/>
      <c r="B1013" s="141"/>
      <c r="C1013" s="140"/>
      <c r="D1013" s="137" t="s">
        <v>225</v>
      </c>
      <c r="E1013" s="142" t="s">
        <v>1</v>
      </c>
      <c r="F1013" s="143" t="s">
        <v>2974</v>
      </c>
      <c r="G1013" s="140"/>
      <c r="H1013" s="144">
        <v>2</v>
      </c>
      <c r="I1013" s="61"/>
      <c r="J1013" s="140"/>
      <c r="K1013" s="140"/>
      <c r="L1013" s="194"/>
      <c r="M1013" s="274"/>
      <c r="N1013" s="274"/>
      <c r="O1013" s="274"/>
      <c r="P1013" s="274"/>
      <c r="Q1013" s="274"/>
      <c r="R1013" s="274"/>
      <c r="S1013" s="274"/>
      <c r="T1013" s="274"/>
      <c r="U1013" s="274"/>
      <c r="V1013" s="274"/>
      <c r="W1013" s="275"/>
      <c r="AT1013" s="60" t="s">
        <v>225</v>
      </c>
      <c r="AU1013" s="60" t="s">
        <v>93</v>
      </c>
      <c r="AV1013" s="13" t="s">
        <v>93</v>
      </c>
      <c r="AW1013" s="13" t="s">
        <v>38</v>
      </c>
      <c r="AX1013" s="13" t="s">
        <v>83</v>
      </c>
      <c r="AY1013" s="60" t="s">
        <v>216</v>
      </c>
    </row>
    <row r="1014" spans="1:51" s="13" customFormat="1" ht="12">
      <c r="A1014" s="140"/>
      <c r="B1014" s="141"/>
      <c r="C1014" s="140"/>
      <c r="D1014" s="137" t="s">
        <v>225</v>
      </c>
      <c r="E1014" s="142" t="s">
        <v>1</v>
      </c>
      <c r="F1014" s="143" t="s">
        <v>2975</v>
      </c>
      <c r="G1014" s="140"/>
      <c r="H1014" s="144">
        <v>1</v>
      </c>
      <c r="I1014" s="61"/>
      <c r="J1014" s="140"/>
      <c r="K1014" s="140"/>
      <c r="L1014" s="194"/>
      <c r="M1014" s="274"/>
      <c r="N1014" s="274"/>
      <c r="O1014" s="274"/>
      <c r="P1014" s="274"/>
      <c r="Q1014" s="274"/>
      <c r="R1014" s="274"/>
      <c r="S1014" s="274"/>
      <c r="T1014" s="274"/>
      <c r="U1014" s="274"/>
      <c r="V1014" s="274"/>
      <c r="W1014" s="275"/>
      <c r="AT1014" s="60" t="s">
        <v>225</v>
      </c>
      <c r="AU1014" s="60" t="s">
        <v>93</v>
      </c>
      <c r="AV1014" s="13" t="s">
        <v>93</v>
      </c>
      <c r="AW1014" s="13" t="s">
        <v>38</v>
      </c>
      <c r="AX1014" s="13" t="s">
        <v>83</v>
      </c>
      <c r="AY1014" s="60" t="s">
        <v>216</v>
      </c>
    </row>
    <row r="1015" spans="1:51" s="14" customFormat="1" ht="12">
      <c r="A1015" s="145"/>
      <c r="B1015" s="146"/>
      <c r="C1015" s="145"/>
      <c r="D1015" s="137" t="s">
        <v>225</v>
      </c>
      <c r="E1015" s="147" t="s">
        <v>1</v>
      </c>
      <c r="F1015" s="148" t="s">
        <v>229</v>
      </c>
      <c r="G1015" s="145"/>
      <c r="H1015" s="149">
        <v>21</v>
      </c>
      <c r="I1015" s="63"/>
      <c r="J1015" s="145"/>
      <c r="K1015" s="145"/>
      <c r="L1015" s="200"/>
      <c r="M1015" s="276"/>
      <c r="N1015" s="276"/>
      <c r="O1015" s="276"/>
      <c r="P1015" s="276"/>
      <c r="Q1015" s="276"/>
      <c r="R1015" s="276"/>
      <c r="S1015" s="276"/>
      <c r="T1015" s="276"/>
      <c r="U1015" s="276"/>
      <c r="V1015" s="276"/>
      <c r="W1015" s="277"/>
      <c r="AT1015" s="62" t="s">
        <v>225</v>
      </c>
      <c r="AU1015" s="62" t="s">
        <v>93</v>
      </c>
      <c r="AV1015" s="14" t="s">
        <v>223</v>
      </c>
      <c r="AW1015" s="14" t="s">
        <v>38</v>
      </c>
      <c r="AX1015" s="14" t="s">
        <v>91</v>
      </c>
      <c r="AY1015" s="62" t="s">
        <v>216</v>
      </c>
    </row>
    <row r="1016" spans="1:65" s="2" customFormat="1" ht="33" customHeight="1">
      <c r="A1016" s="83"/>
      <c r="B1016" s="84"/>
      <c r="C1016" s="130" t="s">
        <v>789</v>
      </c>
      <c r="D1016" s="130" t="s">
        <v>218</v>
      </c>
      <c r="E1016" s="131" t="s">
        <v>3403</v>
      </c>
      <c r="F1016" s="132" t="s">
        <v>3404</v>
      </c>
      <c r="G1016" s="133" t="s">
        <v>323</v>
      </c>
      <c r="H1016" s="134">
        <v>2</v>
      </c>
      <c r="I1016" s="57"/>
      <c r="J1016" s="187">
        <f>ROUND(I1016*H1016,2)</f>
        <v>0</v>
      </c>
      <c r="K1016" s="132" t="s">
        <v>222</v>
      </c>
      <c r="L1016" s="188">
        <f>J1016</f>
        <v>0</v>
      </c>
      <c r="M1016" s="272" t="s">
        <v>1</v>
      </c>
      <c r="N1016" s="272" t="s">
        <v>48</v>
      </c>
      <c r="O1016" s="272"/>
      <c r="P1016" s="272">
        <f>O1016*H1016</f>
        <v>0</v>
      </c>
      <c r="Q1016" s="272">
        <v>0.00047</v>
      </c>
      <c r="R1016" s="272">
        <f>Q1016*H1016</f>
        <v>0.00094</v>
      </c>
      <c r="S1016" s="272">
        <v>0</v>
      </c>
      <c r="T1016" s="272">
        <f>S1016*H1016</f>
        <v>0</v>
      </c>
      <c r="U1016" s="272"/>
      <c r="V1016" s="272"/>
      <c r="W1016" s="273"/>
      <c r="X1016" s="26"/>
      <c r="Y1016" s="26"/>
      <c r="Z1016" s="26"/>
      <c r="AA1016" s="26"/>
      <c r="AB1016" s="26"/>
      <c r="AC1016" s="26"/>
      <c r="AD1016" s="26"/>
      <c r="AE1016" s="26"/>
      <c r="AR1016" s="58" t="s">
        <v>312</v>
      </c>
      <c r="AT1016" s="58" t="s">
        <v>218</v>
      </c>
      <c r="AU1016" s="58" t="s">
        <v>93</v>
      </c>
      <c r="AY1016" s="18" t="s">
        <v>216</v>
      </c>
      <c r="BE1016" s="59">
        <f>IF(N1016="základní",J1016,0)</f>
        <v>0</v>
      </c>
      <c r="BF1016" s="59">
        <f>IF(N1016="snížená",J1016,0)</f>
        <v>0</v>
      </c>
      <c r="BG1016" s="59">
        <f>IF(N1016="zákl. přenesená",J1016,0)</f>
        <v>0</v>
      </c>
      <c r="BH1016" s="59">
        <f>IF(N1016="sníž. přenesená",J1016,0)</f>
        <v>0</v>
      </c>
      <c r="BI1016" s="59">
        <f>IF(N1016="nulová",J1016,0)</f>
        <v>0</v>
      </c>
      <c r="BJ1016" s="18" t="s">
        <v>91</v>
      </c>
      <c r="BK1016" s="59">
        <f>ROUND(I1016*H1016,2)</f>
        <v>0</v>
      </c>
      <c r="BL1016" s="18" t="s">
        <v>312</v>
      </c>
      <c r="BM1016" s="58" t="s">
        <v>3405</v>
      </c>
    </row>
    <row r="1017" spans="1:51" s="13" customFormat="1" ht="12">
      <c r="A1017" s="140"/>
      <c r="B1017" s="141"/>
      <c r="C1017" s="140"/>
      <c r="D1017" s="137" t="s">
        <v>225</v>
      </c>
      <c r="E1017" s="142" t="s">
        <v>1</v>
      </c>
      <c r="F1017" s="143" t="s">
        <v>2979</v>
      </c>
      <c r="G1017" s="140"/>
      <c r="H1017" s="144">
        <v>2</v>
      </c>
      <c r="I1017" s="61"/>
      <c r="J1017" s="140"/>
      <c r="K1017" s="140"/>
      <c r="L1017" s="194"/>
      <c r="M1017" s="274"/>
      <c r="N1017" s="274"/>
      <c r="O1017" s="274"/>
      <c r="P1017" s="274"/>
      <c r="Q1017" s="274"/>
      <c r="R1017" s="274"/>
      <c r="S1017" s="274"/>
      <c r="T1017" s="274"/>
      <c r="U1017" s="274"/>
      <c r="V1017" s="274"/>
      <c r="W1017" s="275"/>
      <c r="AT1017" s="60" t="s">
        <v>225</v>
      </c>
      <c r="AU1017" s="60" t="s">
        <v>93</v>
      </c>
      <c r="AV1017" s="13" t="s">
        <v>93</v>
      </c>
      <c r="AW1017" s="13" t="s">
        <v>38</v>
      </c>
      <c r="AX1017" s="13" t="s">
        <v>91</v>
      </c>
      <c r="AY1017" s="60" t="s">
        <v>216</v>
      </c>
    </row>
    <row r="1018" spans="1:65" s="2" customFormat="1" ht="16.5" customHeight="1">
      <c r="A1018" s="83"/>
      <c r="B1018" s="84"/>
      <c r="C1018" s="130" t="s">
        <v>793</v>
      </c>
      <c r="D1018" s="130" t="s">
        <v>218</v>
      </c>
      <c r="E1018" s="131" t="s">
        <v>3406</v>
      </c>
      <c r="F1018" s="132" t="s">
        <v>3407</v>
      </c>
      <c r="G1018" s="133" t="s">
        <v>323</v>
      </c>
      <c r="H1018" s="134">
        <v>21</v>
      </c>
      <c r="I1018" s="57"/>
      <c r="J1018" s="187">
        <f>ROUND(I1018*H1018,2)</f>
        <v>0</v>
      </c>
      <c r="K1018" s="132" t="s">
        <v>222</v>
      </c>
      <c r="L1018" s="188">
        <f>J1018</f>
        <v>0</v>
      </c>
      <c r="M1018" s="272" t="s">
        <v>1</v>
      </c>
      <c r="N1018" s="272" t="s">
        <v>48</v>
      </c>
      <c r="O1018" s="272"/>
      <c r="P1018" s="272">
        <f>O1018*H1018</f>
        <v>0</v>
      </c>
      <c r="Q1018" s="272">
        <v>0.00018</v>
      </c>
      <c r="R1018" s="272">
        <f>Q1018*H1018</f>
        <v>0.0037800000000000004</v>
      </c>
      <c r="S1018" s="272">
        <v>0</v>
      </c>
      <c r="T1018" s="272">
        <f>S1018*H1018</f>
        <v>0</v>
      </c>
      <c r="U1018" s="272"/>
      <c r="V1018" s="272"/>
      <c r="W1018" s="273"/>
      <c r="X1018" s="26"/>
      <c r="Y1018" s="26"/>
      <c r="Z1018" s="26"/>
      <c r="AA1018" s="26"/>
      <c r="AB1018" s="26"/>
      <c r="AC1018" s="26"/>
      <c r="AD1018" s="26"/>
      <c r="AE1018" s="26"/>
      <c r="AR1018" s="58" t="s">
        <v>312</v>
      </c>
      <c r="AT1018" s="58" t="s">
        <v>218</v>
      </c>
      <c r="AU1018" s="58" t="s">
        <v>93</v>
      </c>
      <c r="AY1018" s="18" t="s">
        <v>216</v>
      </c>
      <c r="BE1018" s="59">
        <f>IF(N1018="základní",J1018,0)</f>
        <v>0</v>
      </c>
      <c r="BF1018" s="59">
        <f>IF(N1018="snížená",J1018,0)</f>
        <v>0</v>
      </c>
      <c r="BG1018" s="59">
        <f>IF(N1018="zákl. přenesená",J1018,0)</f>
        <v>0</v>
      </c>
      <c r="BH1018" s="59">
        <f>IF(N1018="sníž. přenesená",J1018,0)</f>
        <v>0</v>
      </c>
      <c r="BI1018" s="59">
        <f>IF(N1018="nulová",J1018,0)</f>
        <v>0</v>
      </c>
      <c r="BJ1018" s="18" t="s">
        <v>91</v>
      </c>
      <c r="BK1018" s="59">
        <f>ROUND(I1018*H1018,2)</f>
        <v>0</v>
      </c>
      <c r="BL1018" s="18" t="s">
        <v>312</v>
      </c>
      <c r="BM1018" s="58" t="s">
        <v>3408</v>
      </c>
    </row>
    <row r="1019" spans="1:65" s="2" customFormat="1" ht="16.5" customHeight="1">
      <c r="A1019" s="83"/>
      <c r="B1019" s="84"/>
      <c r="C1019" s="252" t="s">
        <v>800</v>
      </c>
      <c r="D1019" s="252" t="s">
        <v>295</v>
      </c>
      <c r="E1019" s="253" t="s">
        <v>3409</v>
      </c>
      <c r="F1019" s="254" t="s">
        <v>3410</v>
      </c>
      <c r="G1019" s="255" t="s">
        <v>323</v>
      </c>
      <c r="H1019" s="256">
        <v>21</v>
      </c>
      <c r="I1019" s="66"/>
      <c r="J1019" s="280">
        <f>ROUND(I1019*H1019,2)</f>
        <v>0</v>
      </c>
      <c r="K1019" s="254" t="s">
        <v>222</v>
      </c>
      <c r="L1019" s="281">
        <f>J1019</f>
        <v>0</v>
      </c>
      <c r="M1019" s="282" t="s">
        <v>1</v>
      </c>
      <c r="N1019" s="282" t="s">
        <v>48</v>
      </c>
      <c r="O1019" s="282"/>
      <c r="P1019" s="282">
        <f>O1019*H1019</f>
        <v>0</v>
      </c>
      <c r="Q1019" s="282">
        <v>0.00025</v>
      </c>
      <c r="R1019" s="282">
        <f>Q1019*H1019</f>
        <v>0.00525</v>
      </c>
      <c r="S1019" s="282">
        <v>0</v>
      </c>
      <c r="T1019" s="282">
        <f>S1019*H1019</f>
        <v>0</v>
      </c>
      <c r="U1019" s="282"/>
      <c r="V1019" s="282"/>
      <c r="W1019" s="283"/>
      <c r="X1019" s="26"/>
      <c r="Y1019" s="26"/>
      <c r="Z1019" s="26"/>
      <c r="AA1019" s="26"/>
      <c r="AB1019" s="26"/>
      <c r="AC1019" s="26"/>
      <c r="AD1019" s="26"/>
      <c r="AE1019" s="26"/>
      <c r="AR1019" s="58" t="s">
        <v>438</v>
      </c>
      <c r="AT1019" s="58" t="s">
        <v>295</v>
      </c>
      <c r="AU1019" s="58" t="s">
        <v>93</v>
      </c>
      <c r="AY1019" s="18" t="s">
        <v>216</v>
      </c>
      <c r="BE1019" s="59">
        <f>IF(N1019="základní",J1019,0)</f>
        <v>0</v>
      </c>
      <c r="BF1019" s="59">
        <f>IF(N1019="snížená",J1019,0)</f>
        <v>0</v>
      </c>
      <c r="BG1019" s="59">
        <f>IF(N1019="zákl. přenesená",J1019,0)</f>
        <v>0</v>
      </c>
      <c r="BH1019" s="59">
        <f>IF(N1019="sníž. přenesená",J1019,0)</f>
        <v>0</v>
      </c>
      <c r="BI1019" s="59">
        <f>IF(N1019="nulová",J1019,0)</f>
        <v>0</v>
      </c>
      <c r="BJ1019" s="18" t="s">
        <v>91</v>
      </c>
      <c r="BK1019" s="59">
        <f>ROUND(I1019*H1019,2)</f>
        <v>0</v>
      </c>
      <c r="BL1019" s="18" t="s">
        <v>312</v>
      </c>
      <c r="BM1019" s="58" t="s">
        <v>3411</v>
      </c>
    </row>
    <row r="1020" spans="1:65" s="2" customFormat="1" ht="24.2" customHeight="1">
      <c r="A1020" s="83"/>
      <c r="B1020" s="84"/>
      <c r="C1020" s="130" t="s">
        <v>805</v>
      </c>
      <c r="D1020" s="130" t="s">
        <v>218</v>
      </c>
      <c r="E1020" s="131" t="s">
        <v>3412</v>
      </c>
      <c r="F1020" s="132" t="s">
        <v>3413</v>
      </c>
      <c r="G1020" s="133" t="s">
        <v>278</v>
      </c>
      <c r="H1020" s="134">
        <v>2.033</v>
      </c>
      <c r="I1020" s="57"/>
      <c r="J1020" s="187">
        <f>ROUND(I1020*H1020,2)</f>
        <v>0</v>
      </c>
      <c r="K1020" s="132" t="s">
        <v>222</v>
      </c>
      <c r="L1020" s="188">
        <f>J1020</f>
        <v>0</v>
      </c>
      <c r="M1020" s="272" t="s">
        <v>1</v>
      </c>
      <c r="N1020" s="272" t="s">
        <v>48</v>
      </c>
      <c r="O1020" s="272"/>
      <c r="P1020" s="272">
        <f>O1020*H1020</f>
        <v>0</v>
      </c>
      <c r="Q1020" s="272">
        <v>0</v>
      </c>
      <c r="R1020" s="272">
        <f>Q1020*H1020</f>
        <v>0</v>
      </c>
      <c r="S1020" s="272">
        <v>0</v>
      </c>
      <c r="T1020" s="272">
        <f>S1020*H1020</f>
        <v>0</v>
      </c>
      <c r="U1020" s="272"/>
      <c r="V1020" s="272"/>
      <c r="W1020" s="273"/>
      <c r="X1020" s="26"/>
      <c r="Y1020" s="26"/>
      <c r="Z1020" s="26"/>
      <c r="AA1020" s="26"/>
      <c r="AB1020" s="26"/>
      <c r="AC1020" s="26"/>
      <c r="AD1020" s="26"/>
      <c r="AE1020" s="26"/>
      <c r="AR1020" s="58" t="s">
        <v>312</v>
      </c>
      <c r="AT1020" s="58" t="s">
        <v>218</v>
      </c>
      <c r="AU1020" s="58" t="s">
        <v>93</v>
      </c>
      <c r="AY1020" s="18" t="s">
        <v>216</v>
      </c>
      <c r="BE1020" s="59">
        <f>IF(N1020="základní",J1020,0)</f>
        <v>0</v>
      </c>
      <c r="BF1020" s="59">
        <f>IF(N1020="snížená",J1020,0)</f>
        <v>0</v>
      </c>
      <c r="BG1020" s="59">
        <f>IF(N1020="zákl. přenesená",J1020,0)</f>
        <v>0</v>
      </c>
      <c r="BH1020" s="59">
        <f>IF(N1020="sníž. přenesená",J1020,0)</f>
        <v>0</v>
      </c>
      <c r="BI1020" s="59">
        <f>IF(N1020="nulová",J1020,0)</f>
        <v>0</v>
      </c>
      <c r="BJ1020" s="18" t="s">
        <v>91</v>
      </c>
      <c r="BK1020" s="59">
        <f>ROUND(I1020*H1020,2)</f>
        <v>0</v>
      </c>
      <c r="BL1020" s="18" t="s">
        <v>312</v>
      </c>
      <c r="BM1020" s="58" t="s">
        <v>3414</v>
      </c>
    </row>
    <row r="1021" spans="1:31" s="2" customFormat="1" ht="6.95" customHeight="1">
      <c r="A1021" s="83"/>
      <c r="B1021" s="106"/>
      <c r="C1021" s="107"/>
      <c r="D1021" s="107"/>
      <c r="E1021" s="107"/>
      <c r="F1021" s="107"/>
      <c r="G1021" s="107"/>
      <c r="H1021" s="107"/>
      <c r="I1021" s="33"/>
      <c r="J1021" s="107"/>
      <c r="K1021" s="107"/>
      <c r="L1021" s="203"/>
      <c r="M1021" s="287"/>
      <c r="N1021" s="287"/>
      <c r="O1021" s="287"/>
      <c r="P1021" s="287"/>
      <c r="Q1021" s="287"/>
      <c r="R1021" s="287"/>
      <c r="S1021" s="287"/>
      <c r="T1021" s="287"/>
      <c r="U1021" s="287"/>
      <c r="V1021" s="287"/>
      <c r="W1021" s="288"/>
      <c r="X1021" s="26"/>
      <c r="Y1021" s="26"/>
      <c r="Z1021" s="26"/>
      <c r="AA1021" s="26"/>
      <c r="AB1021" s="26"/>
      <c r="AC1021" s="26"/>
      <c r="AD1021" s="26"/>
      <c r="AE1021" s="26"/>
    </row>
  </sheetData>
  <sheetProtection algorithmName="SHA-512" hashValue="onlFDONDmxTfQf4YV78exZmywt1i0O+mwpXI8mThv/exAzCFRnnE6ZFU17fxTJJKPTtnvIVCbOOS2EA2udviag==" saltValue="E4yN2HiNQNEOoEtga3Lsyw==" spinCount="100000" sheet="1" objects="1" scenarios="1"/>
  <autoFilter ref="C119:K102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43"/>
  <sheetViews>
    <sheetView showGridLines="0" workbookViewId="0" topLeftCell="A1">
      <selection activeCell="I124" sqref="I124"/>
    </sheetView>
  </sheetViews>
  <sheetFormatPr defaultColWidth="9.140625" defaultRowHeight="12"/>
  <cols>
    <col min="1" max="1" width="8.28125" style="77" customWidth="1"/>
    <col min="2" max="2" width="1.1484375" style="77" customWidth="1"/>
    <col min="3" max="3" width="4.140625" style="77" customWidth="1"/>
    <col min="4" max="4" width="4.28125" style="77" customWidth="1"/>
    <col min="5" max="5" width="17.140625" style="77" customWidth="1"/>
    <col min="6" max="6" width="50.8515625" style="77" customWidth="1"/>
    <col min="7" max="7" width="7.421875" style="77" customWidth="1"/>
    <col min="8" max="8" width="14.00390625" style="77" customWidth="1"/>
    <col min="9" max="9" width="15.8515625" style="1" customWidth="1"/>
    <col min="10" max="11" width="22.28125" style="77" customWidth="1"/>
    <col min="12" max="12" width="10.8515625" style="150" customWidth="1"/>
    <col min="13" max="13" width="10.8515625" style="77" hidden="1" customWidth="1"/>
    <col min="14" max="14" width="0.85546875" style="77" hidden="1" customWidth="1"/>
    <col min="15" max="20" width="14.140625" style="77" hidden="1" customWidth="1"/>
    <col min="21" max="21" width="16.28125" style="77" hidden="1" customWidth="1"/>
    <col min="22" max="22" width="12.28125" style="77" customWidth="1"/>
    <col min="23" max="23" width="16.28125" style="77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5" customHeight="1"/>
    <row r="2" spans="1:56" s="1" customFormat="1" ht="36.95" customHeight="1">
      <c r="A2" s="77"/>
      <c r="B2" s="77"/>
      <c r="C2" s="77"/>
      <c r="D2" s="77"/>
      <c r="E2" s="77"/>
      <c r="F2" s="77"/>
      <c r="G2" s="77"/>
      <c r="H2" s="77"/>
      <c r="J2" s="77"/>
      <c r="K2" s="77"/>
      <c r="L2" s="376" t="s">
        <v>5</v>
      </c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77"/>
      <c r="AT2" s="18" t="s">
        <v>99</v>
      </c>
      <c r="AZ2" s="41" t="s">
        <v>3415</v>
      </c>
      <c r="BA2" s="41" t="s">
        <v>3416</v>
      </c>
      <c r="BB2" s="41" t="s">
        <v>1</v>
      </c>
      <c r="BC2" s="41" t="s">
        <v>3417</v>
      </c>
      <c r="BD2" s="41" t="s">
        <v>93</v>
      </c>
    </row>
    <row r="3" spans="1:56" s="1" customFormat="1" ht="6.95" customHeight="1">
      <c r="A3" s="77"/>
      <c r="B3" s="78"/>
      <c r="C3" s="79"/>
      <c r="D3" s="79"/>
      <c r="E3" s="79"/>
      <c r="F3" s="79"/>
      <c r="G3" s="79"/>
      <c r="H3" s="79"/>
      <c r="I3" s="20"/>
      <c r="J3" s="79"/>
      <c r="K3" s="79"/>
      <c r="L3" s="151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AT3" s="18" t="s">
        <v>93</v>
      </c>
      <c r="AZ3" s="41" t="s">
        <v>3418</v>
      </c>
      <c r="BA3" s="41" t="s">
        <v>3419</v>
      </c>
      <c r="BB3" s="41" t="s">
        <v>1</v>
      </c>
      <c r="BC3" s="41" t="s">
        <v>3420</v>
      </c>
      <c r="BD3" s="41" t="s">
        <v>93</v>
      </c>
    </row>
    <row r="4" spans="1:46" s="1" customFormat="1" ht="24.95" customHeight="1">
      <c r="A4" s="77"/>
      <c r="B4" s="80"/>
      <c r="C4" s="77"/>
      <c r="D4" s="81" t="s">
        <v>118</v>
      </c>
      <c r="E4" s="77"/>
      <c r="F4" s="77"/>
      <c r="G4" s="77"/>
      <c r="H4" s="77"/>
      <c r="J4" s="77"/>
      <c r="K4" s="77"/>
      <c r="L4" s="151"/>
      <c r="M4" s="152" t="s">
        <v>10</v>
      </c>
      <c r="N4" s="77"/>
      <c r="O4" s="77"/>
      <c r="P4" s="77"/>
      <c r="Q4" s="77"/>
      <c r="R4" s="77"/>
      <c r="S4" s="77"/>
      <c r="T4" s="77"/>
      <c r="U4" s="77"/>
      <c r="V4" s="77"/>
      <c r="W4" s="77"/>
      <c r="AT4" s="18" t="s">
        <v>3</v>
      </c>
    </row>
    <row r="5" spans="1:23" s="1" customFormat="1" ht="6.95" customHeight="1">
      <c r="A5" s="77"/>
      <c r="B5" s="80"/>
      <c r="C5" s="77"/>
      <c r="D5" s="77"/>
      <c r="E5" s="77"/>
      <c r="F5" s="77"/>
      <c r="G5" s="77"/>
      <c r="H5" s="77"/>
      <c r="J5" s="77"/>
      <c r="K5" s="77"/>
      <c r="L5" s="151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3" s="1" customFormat="1" ht="12" customHeight="1">
      <c r="A6" s="77"/>
      <c r="B6" s="80"/>
      <c r="C6" s="77"/>
      <c r="D6" s="82" t="s">
        <v>16</v>
      </c>
      <c r="E6" s="77"/>
      <c r="F6" s="77"/>
      <c r="G6" s="77"/>
      <c r="H6" s="77"/>
      <c r="J6" s="77"/>
      <c r="K6" s="77"/>
      <c r="L6" s="151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s="1" customFormat="1" ht="26.25" customHeight="1">
      <c r="A7" s="77"/>
      <c r="B7" s="80"/>
      <c r="C7" s="77"/>
      <c r="D7" s="77"/>
      <c r="E7" s="391" t="str">
        <f>'Rekapitulace stavby'!K6</f>
        <v>I.ETAPA - Stavební úpravy vnitřních prostor objektu B Mendelovy univerzity, p.č. 2/1</v>
      </c>
      <c r="F7" s="392"/>
      <c r="G7" s="392"/>
      <c r="H7" s="392"/>
      <c r="J7" s="77"/>
      <c r="K7" s="77"/>
      <c r="L7" s="151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31" s="2" customFormat="1" ht="12" customHeight="1">
      <c r="A8" s="83"/>
      <c r="B8" s="84"/>
      <c r="C8" s="83"/>
      <c r="D8" s="82" t="s">
        <v>131</v>
      </c>
      <c r="E8" s="83"/>
      <c r="F8" s="83"/>
      <c r="G8" s="83"/>
      <c r="H8" s="83"/>
      <c r="I8" s="26"/>
      <c r="J8" s="83"/>
      <c r="K8" s="83"/>
      <c r="L8" s="153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83"/>
      <c r="B9" s="84"/>
      <c r="C9" s="83"/>
      <c r="D9" s="83"/>
      <c r="E9" s="370" t="s">
        <v>3421</v>
      </c>
      <c r="F9" s="390"/>
      <c r="G9" s="390"/>
      <c r="H9" s="390"/>
      <c r="I9" s="26"/>
      <c r="J9" s="83"/>
      <c r="K9" s="83"/>
      <c r="L9" s="153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83"/>
      <c r="B10" s="84"/>
      <c r="C10" s="83"/>
      <c r="D10" s="83"/>
      <c r="E10" s="83"/>
      <c r="F10" s="83"/>
      <c r="G10" s="83"/>
      <c r="H10" s="83"/>
      <c r="I10" s="26"/>
      <c r="J10" s="83"/>
      <c r="K10" s="83"/>
      <c r="L10" s="153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83"/>
      <c r="B11" s="84"/>
      <c r="C11" s="83"/>
      <c r="D11" s="82" t="s">
        <v>18</v>
      </c>
      <c r="E11" s="83"/>
      <c r="F11" s="85" t="s">
        <v>1</v>
      </c>
      <c r="G11" s="83"/>
      <c r="H11" s="83"/>
      <c r="I11" s="25" t="s">
        <v>20</v>
      </c>
      <c r="J11" s="85" t="s">
        <v>1</v>
      </c>
      <c r="K11" s="83"/>
      <c r="L11" s="153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83"/>
      <c r="B12" s="84"/>
      <c r="C12" s="83"/>
      <c r="D12" s="82" t="s">
        <v>22</v>
      </c>
      <c r="E12" s="83"/>
      <c r="F12" s="85" t="s">
        <v>23</v>
      </c>
      <c r="G12" s="83"/>
      <c r="H12" s="83"/>
      <c r="I12" s="25" t="s">
        <v>24</v>
      </c>
      <c r="J12" s="154" t="str">
        <f>'Rekapitulace stavby'!AN8</f>
        <v>20. 12. 2021</v>
      </c>
      <c r="K12" s="83"/>
      <c r="L12" s="153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83"/>
      <c r="B13" s="84"/>
      <c r="C13" s="83"/>
      <c r="D13" s="83"/>
      <c r="E13" s="83"/>
      <c r="F13" s="83"/>
      <c r="G13" s="83"/>
      <c r="H13" s="83"/>
      <c r="I13" s="26"/>
      <c r="J13" s="83"/>
      <c r="K13" s="83"/>
      <c r="L13" s="153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83"/>
      <c r="B14" s="84"/>
      <c r="C14" s="83"/>
      <c r="D14" s="82" t="s">
        <v>30</v>
      </c>
      <c r="E14" s="83"/>
      <c r="F14" s="83"/>
      <c r="G14" s="83"/>
      <c r="H14" s="83"/>
      <c r="I14" s="25" t="s">
        <v>31</v>
      </c>
      <c r="J14" s="85" t="s">
        <v>1</v>
      </c>
      <c r="K14" s="83"/>
      <c r="L14" s="153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83"/>
      <c r="B15" s="84"/>
      <c r="C15" s="83"/>
      <c r="D15" s="83"/>
      <c r="E15" s="85" t="s">
        <v>32</v>
      </c>
      <c r="F15" s="83"/>
      <c r="G15" s="83"/>
      <c r="H15" s="83"/>
      <c r="I15" s="25" t="s">
        <v>33</v>
      </c>
      <c r="J15" s="85" t="s">
        <v>1</v>
      </c>
      <c r="K15" s="83"/>
      <c r="L15" s="153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83"/>
      <c r="B16" s="84"/>
      <c r="C16" s="83"/>
      <c r="D16" s="83"/>
      <c r="E16" s="83"/>
      <c r="F16" s="83"/>
      <c r="G16" s="83"/>
      <c r="H16" s="83"/>
      <c r="I16" s="26"/>
      <c r="J16" s="83"/>
      <c r="K16" s="83"/>
      <c r="L16" s="153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83"/>
      <c r="B17" s="84"/>
      <c r="C17" s="83"/>
      <c r="D17" s="82" t="s">
        <v>34</v>
      </c>
      <c r="E17" s="83"/>
      <c r="F17" s="83"/>
      <c r="G17" s="83"/>
      <c r="H17" s="83"/>
      <c r="I17" s="25" t="s">
        <v>31</v>
      </c>
      <c r="J17" s="155" t="str">
        <f>'Rekapitulace stavby'!AN13</f>
        <v>Vyplň údaj</v>
      </c>
      <c r="K17" s="83"/>
      <c r="L17" s="153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83"/>
      <c r="B18" s="84"/>
      <c r="C18" s="83"/>
      <c r="D18" s="83"/>
      <c r="E18" s="393" t="str">
        <f>'Rekapitulace stavby'!E14</f>
        <v>Vyplň údaj</v>
      </c>
      <c r="F18" s="385"/>
      <c r="G18" s="385"/>
      <c r="H18" s="385"/>
      <c r="I18" s="25" t="s">
        <v>33</v>
      </c>
      <c r="J18" s="155" t="str">
        <f>'Rekapitulace stavby'!AN14</f>
        <v>Vyplň údaj</v>
      </c>
      <c r="K18" s="83"/>
      <c r="L18" s="153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83"/>
      <c r="B19" s="84"/>
      <c r="C19" s="83"/>
      <c r="D19" s="83"/>
      <c r="E19" s="83"/>
      <c r="F19" s="83"/>
      <c r="G19" s="83"/>
      <c r="H19" s="83"/>
      <c r="I19" s="26"/>
      <c r="J19" s="83"/>
      <c r="K19" s="83"/>
      <c r="L19" s="153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83"/>
      <c r="B20" s="84"/>
      <c r="C20" s="83"/>
      <c r="D20" s="82" t="s">
        <v>36</v>
      </c>
      <c r="E20" s="83"/>
      <c r="F20" s="83"/>
      <c r="G20" s="83"/>
      <c r="H20" s="83"/>
      <c r="I20" s="25" t="s">
        <v>31</v>
      </c>
      <c r="J20" s="85" t="s">
        <v>1</v>
      </c>
      <c r="K20" s="83"/>
      <c r="L20" s="153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83"/>
      <c r="B21" s="84"/>
      <c r="C21" s="83"/>
      <c r="D21" s="83"/>
      <c r="E21" s="85" t="s">
        <v>37</v>
      </c>
      <c r="F21" s="83"/>
      <c r="G21" s="83"/>
      <c r="H21" s="83"/>
      <c r="I21" s="25" t="s">
        <v>33</v>
      </c>
      <c r="J21" s="85" t="s">
        <v>1</v>
      </c>
      <c r="K21" s="83"/>
      <c r="L21" s="153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83"/>
      <c r="B22" s="84"/>
      <c r="C22" s="83"/>
      <c r="D22" s="83"/>
      <c r="E22" s="83"/>
      <c r="F22" s="83"/>
      <c r="G22" s="83"/>
      <c r="H22" s="83"/>
      <c r="I22" s="26"/>
      <c r="J22" s="83"/>
      <c r="K22" s="83"/>
      <c r="L22" s="153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83"/>
      <c r="B23" s="84"/>
      <c r="C23" s="83"/>
      <c r="D23" s="82" t="s">
        <v>39</v>
      </c>
      <c r="E23" s="83"/>
      <c r="F23" s="83"/>
      <c r="G23" s="83"/>
      <c r="H23" s="83"/>
      <c r="I23" s="25" t="s">
        <v>31</v>
      </c>
      <c r="J23" s="85" t="str">
        <f>IF('Rekapitulace stavby'!AN19="","",'Rekapitulace stavby'!AN19)</f>
        <v/>
      </c>
      <c r="K23" s="83"/>
      <c r="L23" s="153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83"/>
      <c r="B24" s="84"/>
      <c r="C24" s="83"/>
      <c r="D24" s="83"/>
      <c r="E24" s="85" t="str">
        <f>IF('Rekapitulace stavby'!E20="","",'Rekapitulace stavby'!E20)</f>
        <v xml:space="preserve"> </v>
      </c>
      <c r="F24" s="83"/>
      <c r="G24" s="83"/>
      <c r="H24" s="83"/>
      <c r="I24" s="25" t="s">
        <v>33</v>
      </c>
      <c r="J24" s="85" t="str">
        <f>IF('Rekapitulace stavby'!AN20="","",'Rekapitulace stavby'!AN20)</f>
        <v/>
      </c>
      <c r="K24" s="83"/>
      <c r="L24" s="153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83"/>
      <c r="B25" s="84"/>
      <c r="C25" s="83"/>
      <c r="D25" s="83"/>
      <c r="E25" s="83"/>
      <c r="F25" s="83"/>
      <c r="G25" s="83"/>
      <c r="H25" s="83"/>
      <c r="I25" s="26"/>
      <c r="J25" s="83"/>
      <c r="K25" s="83"/>
      <c r="L25" s="153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83"/>
      <c r="B26" s="84"/>
      <c r="C26" s="83"/>
      <c r="D26" s="82" t="s">
        <v>41</v>
      </c>
      <c r="E26" s="83"/>
      <c r="F26" s="83"/>
      <c r="G26" s="83"/>
      <c r="H26" s="83"/>
      <c r="I26" s="26"/>
      <c r="J26" s="83"/>
      <c r="K26" s="83"/>
      <c r="L26" s="153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71.25" customHeight="1">
      <c r="A27" s="86"/>
      <c r="B27" s="87"/>
      <c r="C27" s="86"/>
      <c r="D27" s="86"/>
      <c r="E27" s="389" t="s">
        <v>42</v>
      </c>
      <c r="F27" s="389"/>
      <c r="G27" s="389"/>
      <c r="H27" s="389"/>
      <c r="I27" s="42"/>
      <c r="J27" s="86"/>
      <c r="K27" s="86"/>
      <c r="L27" s="156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42"/>
      <c r="Y27" s="42"/>
      <c r="Z27" s="42"/>
      <c r="AA27" s="42"/>
      <c r="AB27" s="42"/>
      <c r="AC27" s="42"/>
      <c r="AD27" s="42"/>
      <c r="AE27" s="42"/>
    </row>
    <row r="28" spans="1:31" s="2" customFormat="1" ht="6.95" customHeight="1">
      <c r="A28" s="83"/>
      <c r="B28" s="84"/>
      <c r="C28" s="83"/>
      <c r="D28" s="83"/>
      <c r="E28" s="83"/>
      <c r="F28" s="83"/>
      <c r="G28" s="83"/>
      <c r="H28" s="83"/>
      <c r="I28" s="26"/>
      <c r="J28" s="83"/>
      <c r="K28" s="83"/>
      <c r="L28" s="153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83"/>
      <c r="B29" s="84"/>
      <c r="C29" s="83"/>
      <c r="D29" s="88"/>
      <c r="E29" s="88"/>
      <c r="F29" s="88"/>
      <c r="G29" s="88"/>
      <c r="H29" s="88"/>
      <c r="I29" s="37"/>
      <c r="J29" s="88"/>
      <c r="K29" s="88"/>
      <c r="L29" s="153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83"/>
      <c r="B30" s="84"/>
      <c r="C30" s="83"/>
      <c r="D30" s="89" t="s">
        <v>43</v>
      </c>
      <c r="E30" s="83"/>
      <c r="F30" s="83"/>
      <c r="G30" s="83"/>
      <c r="H30" s="83"/>
      <c r="I30" s="26"/>
      <c r="J30" s="158">
        <f>ROUND(J121,2)</f>
        <v>0</v>
      </c>
      <c r="K30" s="83"/>
      <c r="L30" s="153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83"/>
      <c r="B31" s="84"/>
      <c r="C31" s="83"/>
      <c r="D31" s="88"/>
      <c r="E31" s="88"/>
      <c r="F31" s="88"/>
      <c r="G31" s="88"/>
      <c r="H31" s="88"/>
      <c r="I31" s="37"/>
      <c r="J31" s="88"/>
      <c r="K31" s="88"/>
      <c r="L31" s="153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83"/>
      <c r="B32" s="84"/>
      <c r="C32" s="83"/>
      <c r="D32" s="83"/>
      <c r="E32" s="83"/>
      <c r="F32" s="90" t="s">
        <v>45</v>
      </c>
      <c r="G32" s="83"/>
      <c r="H32" s="83"/>
      <c r="I32" s="29" t="s">
        <v>44</v>
      </c>
      <c r="J32" s="90" t="s">
        <v>46</v>
      </c>
      <c r="K32" s="83"/>
      <c r="L32" s="153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83"/>
      <c r="B33" s="84"/>
      <c r="C33" s="83"/>
      <c r="D33" s="91" t="s">
        <v>47</v>
      </c>
      <c r="E33" s="82" t="s">
        <v>48</v>
      </c>
      <c r="F33" s="92">
        <f>ROUND((J30),2)</f>
        <v>0</v>
      </c>
      <c r="G33" s="83"/>
      <c r="H33" s="83"/>
      <c r="I33" s="43">
        <v>0.21</v>
      </c>
      <c r="J33" s="92">
        <f>ROUND((F33*I33),2)</f>
        <v>0</v>
      </c>
      <c r="K33" s="83"/>
      <c r="L33" s="153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83"/>
      <c r="B34" s="84"/>
      <c r="C34" s="83"/>
      <c r="D34" s="83"/>
      <c r="E34" s="82" t="s">
        <v>49</v>
      </c>
      <c r="F34" s="92">
        <f>ROUND((SUM(BF121:BF242)),2)</f>
        <v>0</v>
      </c>
      <c r="G34" s="83"/>
      <c r="H34" s="83"/>
      <c r="I34" s="43">
        <v>0.15</v>
      </c>
      <c r="J34" s="92">
        <f>ROUND(((SUM(BF121:BF242))*I34),2)</f>
        <v>0</v>
      </c>
      <c r="K34" s="83"/>
      <c r="L34" s="153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83"/>
      <c r="B35" s="84"/>
      <c r="C35" s="83"/>
      <c r="D35" s="83"/>
      <c r="E35" s="82" t="s">
        <v>50</v>
      </c>
      <c r="F35" s="92">
        <f>ROUND((SUM(BG121:BG242)),2)</f>
        <v>0</v>
      </c>
      <c r="G35" s="83"/>
      <c r="H35" s="83"/>
      <c r="I35" s="43">
        <v>0.21</v>
      </c>
      <c r="J35" s="92">
        <f>0</f>
        <v>0</v>
      </c>
      <c r="K35" s="83"/>
      <c r="L35" s="153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83"/>
      <c r="B36" s="84"/>
      <c r="C36" s="83"/>
      <c r="D36" s="83"/>
      <c r="E36" s="82" t="s">
        <v>51</v>
      </c>
      <c r="F36" s="92">
        <f>ROUND((SUM(BH121:BH242)),2)</f>
        <v>0</v>
      </c>
      <c r="G36" s="83"/>
      <c r="H36" s="83"/>
      <c r="I36" s="43">
        <v>0.15</v>
      </c>
      <c r="J36" s="92">
        <f>0</f>
        <v>0</v>
      </c>
      <c r="K36" s="83"/>
      <c r="L36" s="153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83"/>
      <c r="B37" s="84"/>
      <c r="C37" s="83"/>
      <c r="D37" s="83"/>
      <c r="E37" s="82" t="s">
        <v>52</v>
      </c>
      <c r="F37" s="92">
        <f>ROUND((SUM(BI121:BI242)),2)</f>
        <v>0</v>
      </c>
      <c r="G37" s="83"/>
      <c r="H37" s="83"/>
      <c r="I37" s="43">
        <v>0</v>
      </c>
      <c r="J37" s="92">
        <f>0</f>
        <v>0</v>
      </c>
      <c r="K37" s="83"/>
      <c r="L37" s="153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83"/>
      <c r="B38" s="84"/>
      <c r="C38" s="83"/>
      <c r="D38" s="83"/>
      <c r="E38" s="83"/>
      <c r="F38" s="83"/>
      <c r="G38" s="83"/>
      <c r="H38" s="83"/>
      <c r="I38" s="26"/>
      <c r="J38" s="83"/>
      <c r="K38" s="83"/>
      <c r="L38" s="153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83"/>
      <c r="B39" s="84"/>
      <c r="C39" s="93"/>
      <c r="D39" s="94" t="s">
        <v>53</v>
      </c>
      <c r="E39" s="95"/>
      <c r="F39" s="95"/>
      <c r="G39" s="96" t="s">
        <v>54</v>
      </c>
      <c r="H39" s="97" t="s">
        <v>55</v>
      </c>
      <c r="I39" s="36"/>
      <c r="J39" s="159">
        <f>SUM(J30:J37)</f>
        <v>0</v>
      </c>
      <c r="K39" s="160"/>
      <c r="L39" s="153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83"/>
      <c r="B40" s="84"/>
      <c r="C40" s="83"/>
      <c r="D40" s="83"/>
      <c r="E40" s="83"/>
      <c r="F40" s="83"/>
      <c r="G40" s="83"/>
      <c r="H40" s="83"/>
      <c r="I40" s="26"/>
      <c r="J40" s="83"/>
      <c r="K40" s="83"/>
      <c r="L40" s="153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26"/>
      <c r="Y40" s="26"/>
      <c r="Z40" s="26"/>
      <c r="AA40" s="26"/>
      <c r="AB40" s="26"/>
      <c r="AC40" s="26"/>
      <c r="AD40" s="26"/>
      <c r="AE40" s="26"/>
    </row>
    <row r="41" spans="1:23" s="1" customFormat="1" ht="14.45" customHeight="1">
      <c r="A41" s="77"/>
      <c r="B41" s="80"/>
      <c r="C41" s="77"/>
      <c r="D41" s="77"/>
      <c r="E41" s="77"/>
      <c r="F41" s="77"/>
      <c r="G41" s="77"/>
      <c r="H41" s="77"/>
      <c r="J41" s="77"/>
      <c r="K41" s="77"/>
      <c r="L41" s="151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s="1" customFormat="1" ht="14.45" customHeight="1">
      <c r="A42" s="77"/>
      <c r="B42" s="80"/>
      <c r="C42" s="77"/>
      <c r="D42" s="77"/>
      <c r="E42" s="77"/>
      <c r="F42" s="77"/>
      <c r="G42" s="77"/>
      <c r="H42" s="77"/>
      <c r="J42" s="77"/>
      <c r="K42" s="77"/>
      <c r="L42" s="151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s="1" customFormat="1" ht="14.45" customHeight="1">
      <c r="A43" s="77"/>
      <c r="B43" s="80"/>
      <c r="C43" s="77"/>
      <c r="D43" s="77"/>
      <c r="E43" s="77"/>
      <c r="F43" s="77"/>
      <c r="G43" s="77"/>
      <c r="H43" s="77"/>
      <c r="J43" s="77"/>
      <c r="K43" s="77"/>
      <c r="L43" s="151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s="1" customFormat="1" ht="14.45" customHeight="1">
      <c r="A44" s="77"/>
      <c r="B44" s="80"/>
      <c r="C44" s="77"/>
      <c r="D44" s="77"/>
      <c r="E44" s="77"/>
      <c r="F44" s="77"/>
      <c r="G44" s="77"/>
      <c r="H44" s="77"/>
      <c r="J44" s="77"/>
      <c r="K44" s="77"/>
      <c r="L44" s="151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s="1" customFormat="1" ht="14.45" customHeight="1">
      <c r="A45" s="77"/>
      <c r="B45" s="80"/>
      <c r="C45" s="77"/>
      <c r="D45" s="77"/>
      <c r="E45" s="77"/>
      <c r="F45" s="77"/>
      <c r="G45" s="77"/>
      <c r="H45" s="77"/>
      <c r="J45" s="77"/>
      <c r="K45" s="77"/>
      <c r="L45" s="151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s="1" customFormat="1" ht="14.45" customHeight="1">
      <c r="A46" s="77"/>
      <c r="B46" s="80"/>
      <c r="C46" s="77"/>
      <c r="D46" s="77"/>
      <c r="E46" s="77"/>
      <c r="F46" s="77"/>
      <c r="G46" s="77"/>
      <c r="H46" s="77"/>
      <c r="J46" s="77"/>
      <c r="K46" s="77"/>
      <c r="L46" s="151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s="1" customFormat="1" ht="14.45" customHeight="1">
      <c r="A47" s="77"/>
      <c r="B47" s="80"/>
      <c r="C47" s="77"/>
      <c r="D47" s="77"/>
      <c r="E47" s="77"/>
      <c r="F47" s="77"/>
      <c r="G47" s="77"/>
      <c r="H47" s="77"/>
      <c r="J47" s="77"/>
      <c r="K47" s="77"/>
      <c r="L47" s="151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s="1" customFormat="1" ht="14.45" customHeight="1">
      <c r="A48" s="77"/>
      <c r="B48" s="80"/>
      <c r="C48" s="77"/>
      <c r="D48" s="77"/>
      <c r="E48" s="77"/>
      <c r="F48" s="77"/>
      <c r="G48" s="77"/>
      <c r="H48" s="77"/>
      <c r="J48" s="77"/>
      <c r="K48" s="77"/>
      <c r="L48" s="151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s="1" customFormat="1" ht="14.45" customHeight="1">
      <c r="A49" s="77"/>
      <c r="B49" s="80"/>
      <c r="C49" s="77"/>
      <c r="D49" s="77"/>
      <c r="E49" s="77"/>
      <c r="F49" s="77"/>
      <c r="G49" s="77"/>
      <c r="H49" s="77"/>
      <c r="J49" s="77"/>
      <c r="K49" s="77"/>
      <c r="L49" s="151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s="2" customFormat="1" ht="14.45" customHeight="1">
      <c r="A50" s="98"/>
      <c r="B50" s="99"/>
      <c r="C50" s="98"/>
      <c r="D50" s="100" t="s">
        <v>56</v>
      </c>
      <c r="E50" s="101"/>
      <c r="F50" s="101"/>
      <c r="G50" s="100" t="s">
        <v>57</v>
      </c>
      <c r="H50" s="101"/>
      <c r="I50" s="30"/>
      <c r="J50" s="101"/>
      <c r="K50" s="101"/>
      <c r="L50" s="153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</row>
    <row r="51" spans="2:12" ht="12">
      <c r="B51" s="80"/>
      <c r="L51" s="151"/>
    </row>
    <row r="52" spans="2:12" ht="12">
      <c r="B52" s="80"/>
      <c r="L52" s="151"/>
    </row>
    <row r="53" spans="2:12" ht="12">
      <c r="B53" s="80"/>
      <c r="L53" s="151"/>
    </row>
    <row r="54" spans="2:12" ht="12">
      <c r="B54" s="80"/>
      <c r="L54" s="151"/>
    </row>
    <row r="55" spans="2:12" ht="12">
      <c r="B55" s="80"/>
      <c r="L55" s="151"/>
    </row>
    <row r="56" spans="2:12" ht="12">
      <c r="B56" s="80"/>
      <c r="L56" s="151"/>
    </row>
    <row r="57" spans="2:12" ht="12">
      <c r="B57" s="80"/>
      <c r="L57" s="151"/>
    </row>
    <row r="58" spans="2:12" ht="12">
      <c r="B58" s="80"/>
      <c r="L58" s="151"/>
    </row>
    <row r="59" spans="2:12" ht="12">
      <c r="B59" s="80"/>
      <c r="L59" s="151"/>
    </row>
    <row r="60" spans="2:12" ht="12">
      <c r="B60" s="80"/>
      <c r="L60" s="151"/>
    </row>
    <row r="61" spans="1:31" s="2" customFormat="1" ht="12.75">
      <c r="A61" s="83"/>
      <c r="B61" s="84"/>
      <c r="C61" s="83"/>
      <c r="D61" s="102" t="s">
        <v>58</v>
      </c>
      <c r="E61" s="103"/>
      <c r="F61" s="104" t="s">
        <v>59</v>
      </c>
      <c r="G61" s="102" t="s">
        <v>58</v>
      </c>
      <c r="H61" s="103"/>
      <c r="I61" s="28"/>
      <c r="J61" s="161" t="s">
        <v>59</v>
      </c>
      <c r="K61" s="103"/>
      <c r="L61" s="153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80"/>
      <c r="L62" s="151"/>
    </row>
    <row r="63" spans="2:12" ht="12">
      <c r="B63" s="80"/>
      <c r="L63" s="151"/>
    </row>
    <row r="64" spans="2:12" ht="12">
      <c r="B64" s="80"/>
      <c r="L64" s="151"/>
    </row>
    <row r="65" spans="1:31" s="2" customFormat="1" ht="12.75">
      <c r="A65" s="83"/>
      <c r="B65" s="84"/>
      <c r="C65" s="83"/>
      <c r="D65" s="100" t="s">
        <v>60</v>
      </c>
      <c r="E65" s="105"/>
      <c r="F65" s="105"/>
      <c r="G65" s="100" t="s">
        <v>61</v>
      </c>
      <c r="H65" s="105"/>
      <c r="I65" s="31"/>
      <c r="J65" s="105"/>
      <c r="K65" s="105"/>
      <c r="L65" s="153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80"/>
      <c r="L66" s="151"/>
    </row>
    <row r="67" spans="2:12" ht="12">
      <c r="B67" s="80"/>
      <c r="L67" s="151"/>
    </row>
    <row r="68" spans="2:12" ht="12">
      <c r="B68" s="80"/>
      <c r="L68" s="151"/>
    </row>
    <row r="69" spans="2:12" ht="12">
      <c r="B69" s="80"/>
      <c r="L69" s="151"/>
    </row>
    <row r="70" spans="2:12" ht="12">
      <c r="B70" s="80"/>
      <c r="L70" s="151"/>
    </row>
    <row r="71" spans="2:12" ht="12">
      <c r="B71" s="80"/>
      <c r="L71" s="151"/>
    </row>
    <row r="72" spans="2:12" ht="12">
      <c r="B72" s="80"/>
      <c r="L72" s="151"/>
    </row>
    <row r="73" spans="2:12" ht="12">
      <c r="B73" s="80"/>
      <c r="L73" s="151"/>
    </row>
    <row r="74" spans="2:12" ht="12">
      <c r="B74" s="80"/>
      <c r="L74" s="151"/>
    </row>
    <row r="75" spans="2:12" ht="12">
      <c r="B75" s="80"/>
      <c r="L75" s="151"/>
    </row>
    <row r="76" spans="1:31" s="2" customFormat="1" ht="12.75">
      <c r="A76" s="83"/>
      <c r="B76" s="84"/>
      <c r="C76" s="83"/>
      <c r="D76" s="102" t="s">
        <v>58</v>
      </c>
      <c r="E76" s="103"/>
      <c r="F76" s="104" t="s">
        <v>59</v>
      </c>
      <c r="G76" s="102" t="s">
        <v>58</v>
      </c>
      <c r="H76" s="103"/>
      <c r="I76" s="28"/>
      <c r="J76" s="161" t="s">
        <v>59</v>
      </c>
      <c r="K76" s="103"/>
      <c r="L76" s="153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83"/>
      <c r="B77" s="106"/>
      <c r="C77" s="107"/>
      <c r="D77" s="107"/>
      <c r="E77" s="107"/>
      <c r="F77" s="107"/>
      <c r="G77" s="107"/>
      <c r="H77" s="107"/>
      <c r="I77" s="33"/>
      <c r="J77" s="107"/>
      <c r="K77" s="107"/>
      <c r="L77" s="153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26"/>
      <c r="Y77" s="26"/>
      <c r="Z77" s="26"/>
      <c r="AA77" s="26"/>
      <c r="AB77" s="26"/>
      <c r="AC77" s="26"/>
      <c r="AD77" s="26"/>
      <c r="AE77" s="26"/>
    </row>
    <row r="78" ht="15" customHeight="1"/>
    <row r="79" ht="15" customHeight="1"/>
    <row r="80" ht="15" customHeight="1"/>
    <row r="81" spans="1:31" s="2" customFormat="1" ht="6.95" customHeight="1">
      <c r="A81" s="83"/>
      <c r="B81" s="108"/>
      <c r="C81" s="109"/>
      <c r="D81" s="109"/>
      <c r="E81" s="109"/>
      <c r="F81" s="109"/>
      <c r="G81" s="109"/>
      <c r="H81" s="109"/>
      <c r="I81" s="34"/>
      <c r="J81" s="109"/>
      <c r="K81" s="109"/>
      <c r="L81" s="153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83"/>
      <c r="B82" s="84"/>
      <c r="C82" s="81" t="s">
        <v>175</v>
      </c>
      <c r="D82" s="83"/>
      <c r="E82" s="83"/>
      <c r="F82" s="83"/>
      <c r="G82" s="83"/>
      <c r="H82" s="83"/>
      <c r="I82" s="26"/>
      <c r="J82" s="83"/>
      <c r="K82" s="83"/>
      <c r="L82" s="153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83"/>
      <c r="B83" s="84"/>
      <c r="C83" s="83"/>
      <c r="D83" s="83"/>
      <c r="E83" s="83"/>
      <c r="F83" s="83"/>
      <c r="G83" s="83"/>
      <c r="H83" s="83"/>
      <c r="I83" s="26"/>
      <c r="J83" s="83"/>
      <c r="K83" s="83"/>
      <c r="L83" s="153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83"/>
      <c r="B84" s="84"/>
      <c r="C84" s="82" t="s">
        <v>16</v>
      </c>
      <c r="D84" s="83"/>
      <c r="E84" s="83"/>
      <c r="F84" s="83"/>
      <c r="G84" s="83"/>
      <c r="H84" s="83"/>
      <c r="I84" s="26"/>
      <c r="J84" s="83"/>
      <c r="K84" s="83"/>
      <c r="L84" s="153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6.25" customHeight="1">
      <c r="A85" s="83"/>
      <c r="B85" s="84"/>
      <c r="C85" s="83"/>
      <c r="D85" s="83"/>
      <c r="E85" s="391" t="str">
        <f>E7</f>
        <v>I.ETAPA - Stavební úpravy vnitřních prostor objektu B Mendelovy univerzity, p.č. 2/1</v>
      </c>
      <c r="F85" s="392"/>
      <c r="G85" s="392"/>
      <c r="H85" s="392"/>
      <c r="I85" s="26"/>
      <c r="J85" s="83"/>
      <c r="K85" s="83"/>
      <c r="L85" s="153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83"/>
      <c r="B86" s="84"/>
      <c r="C86" s="82" t="s">
        <v>131</v>
      </c>
      <c r="D86" s="83"/>
      <c r="E86" s="83"/>
      <c r="F86" s="83"/>
      <c r="G86" s="83"/>
      <c r="H86" s="83"/>
      <c r="I86" s="26"/>
      <c r="J86" s="83"/>
      <c r="K86" s="83"/>
      <c r="L86" s="153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83"/>
      <c r="B87" s="84"/>
      <c r="C87" s="83"/>
      <c r="D87" s="83"/>
      <c r="E87" s="370" t="str">
        <f>E9</f>
        <v>SO.03 - Otopná tělesa</v>
      </c>
      <c r="F87" s="390"/>
      <c r="G87" s="390"/>
      <c r="H87" s="390"/>
      <c r="I87" s="26"/>
      <c r="J87" s="83"/>
      <c r="K87" s="83"/>
      <c r="L87" s="153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83"/>
      <c r="B88" s="84"/>
      <c r="C88" s="83"/>
      <c r="D88" s="83"/>
      <c r="E88" s="83"/>
      <c r="F88" s="83"/>
      <c r="G88" s="83"/>
      <c r="H88" s="83"/>
      <c r="I88" s="26"/>
      <c r="J88" s="83"/>
      <c r="K88" s="83"/>
      <c r="L88" s="153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83"/>
      <c r="B89" s="84"/>
      <c r="C89" s="82" t="s">
        <v>22</v>
      </c>
      <c r="D89" s="83"/>
      <c r="E89" s="83"/>
      <c r="F89" s="85" t="str">
        <f>F12</f>
        <v>Brno - Černá Pole (6100771)</v>
      </c>
      <c r="G89" s="83"/>
      <c r="H89" s="83"/>
      <c r="I89" s="25" t="s">
        <v>24</v>
      </c>
      <c r="J89" s="154" t="str">
        <f>IF(J12="","",J12)</f>
        <v>20. 12. 2021</v>
      </c>
      <c r="K89" s="83"/>
      <c r="L89" s="153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83"/>
      <c r="B90" s="84"/>
      <c r="C90" s="83"/>
      <c r="D90" s="83"/>
      <c r="E90" s="83"/>
      <c r="F90" s="83"/>
      <c r="G90" s="83"/>
      <c r="H90" s="83"/>
      <c r="I90" s="26"/>
      <c r="J90" s="83"/>
      <c r="K90" s="83"/>
      <c r="L90" s="153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40.15" customHeight="1">
      <c r="A91" s="83"/>
      <c r="B91" s="84"/>
      <c r="C91" s="82" t="s">
        <v>30</v>
      </c>
      <c r="D91" s="83"/>
      <c r="E91" s="83"/>
      <c r="F91" s="85" t="str">
        <f>E15</f>
        <v>Mendelova univerzita v Brně, Zemědělská 810, Brno</v>
      </c>
      <c r="G91" s="83"/>
      <c r="H91" s="83"/>
      <c r="I91" s="25" t="s">
        <v>36</v>
      </c>
      <c r="J91" s="162" t="str">
        <f>E21</f>
        <v>Projecticon s.r.o., A. Kopeckého 151, Nový Hrádek</v>
      </c>
      <c r="K91" s="83"/>
      <c r="L91" s="153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83"/>
      <c r="B92" s="84"/>
      <c r="C92" s="82" t="s">
        <v>34</v>
      </c>
      <c r="D92" s="83"/>
      <c r="E92" s="83"/>
      <c r="F92" s="85" t="str">
        <f>IF(E18="","",E18)</f>
        <v>Vyplň údaj</v>
      </c>
      <c r="G92" s="83"/>
      <c r="H92" s="83"/>
      <c r="I92" s="25" t="s">
        <v>39</v>
      </c>
      <c r="J92" s="162" t="str">
        <f>E24</f>
        <v xml:space="preserve"> </v>
      </c>
      <c r="K92" s="83"/>
      <c r="L92" s="153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83"/>
      <c r="B93" s="84"/>
      <c r="C93" s="83"/>
      <c r="D93" s="83"/>
      <c r="E93" s="83"/>
      <c r="F93" s="83"/>
      <c r="G93" s="83"/>
      <c r="H93" s="83"/>
      <c r="I93" s="26"/>
      <c r="J93" s="83"/>
      <c r="K93" s="83"/>
      <c r="L93" s="153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83"/>
      <c r="B94" s="84"/>
      <c r="C94" s="110" t="s">
        <v>176</v>
      </c>
      <c r="D94" s="93"/>
      <c r="E94" s="93"/>
      <c r="F94" s="93"/>
      <c r="G94" s="93"/>
      <c r="H94" s="93"/>
      <c r="I94" s="44"/>
      <c r="J94" s="163" t="s">
        <v>177</v>
      </c>
      <c r="K94" s="93"/>
      <c r="L94" s="153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83"/>
      <c r="B95" s="84"/>
      <c r="C95" s="83"/>
      <c r="D95" s="83"/>
      <c r="E95" s="83"/>
      <c r="F95" s="83"/>
      <c r="G95" s="83"/>
      <c r="H95" s="83"/>
      <c r="I95" s="26"/>
      <c r="J95" s="83"/>
      <c r="K95" s="83"/>
      <c r="L95" s="153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83"/>
      <c r="B96" s="84"/>
      <c r="C96" s="111" t="s">
        <v>178</v>
      </c>
      <c r="D96" s="83"/>
      <c r="E96" s="83"/>
      <c r="F96" s="83"/>
      <c r="G96" s="83"/>
      <c r="H96" s="83"/>
      <c r="I96" s="26"/>
      <c r="J96" s="158">
        <f>J121</f>
        <v>0</v>
      </c>
      <c r="K96" s="83"/>
      <c r="L96" s="153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26"/>
      <c r="Y96" s="26"/>
      <c r="Z96" s="26"/>
      <c r="AA96" s="26"/>
      <c r="AB96" s="26"/>
      <c r="AC96" s="26"/>
      <c r="AD96" s="26"/>
      <c r="AE96" s="26"/>
      <c r="AU96" s="18" t="s">
        <v>179</v>
      </c>
    </row>
    <row r="97" spans="1:23" s="9" customFormat="1" ht="24.95" customHeight="1">
      <c r="A97" s="112"/>
      <c r="B97" s="113"/>
      <c r="C97" s="112"/>
      <c r="D97" s="114" t="s">
        <v>190</v>
      </c>
      <c r="E97" s="115"/>
      <c r="F97" s="115"/>
      <c r="G97" s="115"/>
      <c r="H97" s="115"/>
      <c r="I97" s="45"/>
      <c r="J97" s="164">
        <f>J122</f>
        <v>0</v>
      </c>
      <c r="K97" s="112"/>
      <c r="L97" s="165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</row>
    <row r="98" spans="1:23" s="10" customFormat="1" ht="19.9" customHeight="1">
      <c r="A98" s="116"/>
      <c r="B98" s="117"/>
      <c r="C98" s="116"/>
      <c r="D98" s="118" t="s">
        <v>3422</v>
      </c>
      <c r="E98" s="119"/>
      <c r="F98" s="119"/>
      <c r="G98" s="119"/>
      <c r="H98" s="119"/>
      <c r="I98" s="46"/>
      <c r="J98" s="166">
        <f>J123</f>
        <v>0</v>
      </c>
      <c r="K98" s="116"/>
      <c r="L98" s="167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</row>
    <row r="99" spans="1:23" s="10" customFormat="1" ht="19.9" customHeight="1">
      <c r="A99" s="116"/>
      <c r="B99" s="117"/>
      <c r="C99" s="116"/>
      <c r="D99" s="118" t="s">
        <v>3423</v>
      </c>
      <c r="E99" s="119"/>
      <c r="F99" s="119"/>
      <c r="G99" s="119"/>
      <c r="H99" s="119"/>
      <c r="I99" s="46"/>
      <c r="J99" s="166">
        <f>J155</f>
        <v>0</v>
      </c>
      <c r="K99" s="116"/>
      <c r="L99" s="167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</row>
    <row r="100" spans="1:23" s="10" customFormat="1" ht="19.9" customHeight="1">
      <c r="A100" s="116"/>
      <c r="B100" s="117"/>
      <c r="C100" s="116"/>
      <c r="D100" s="118" t="s">
        <v>199</v>
      </c>
      <c r="E100" s="119"/>
      <c r="F100" s="119"/>
      <c r="G100" s="119"/>
      <c r="H100" s="119"/>
      <c r="I100" s="46"/>
      <c r="J100" s="166">
        <f>J197</f>
        <v>0</v>
      </c>
      <c r="K100" s="116"/>
      <c r="L100" s="167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</row>
    <row r="101" spans="1:23" s="10" customFormat="1" ht="19.9" customHeight="1">
      <c r="A101" s="116"/>
      <c r="B101" s="117"/>
      <c r="C101" s="116"/>
      <c r="D101" s="118" t="s">
        <v>3424</v>
      </c>
      <c r="E101" s="119"/>
      <c r="F101" s="119"/>
      <c r="G101" s="119"/>
      <c r="H101" s="119"/>
      <c r="I101" s="46"/>
      <c r="J101" s="166">
        <f>J239</f>
        <v>0</v>
      </c>
      <c r="K101" s="116"/>
      <c r="L101" s="167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</row>
    <row r="102" spans="1:31" s="2" customFormat="1" ht="21.75" customHeight="1">
      <c r="A102" s="83"/>
      <c r="B102" s="84"/>
      <c r="C102" s="83"/>
      <c r="D102" s="83"/>
      <c r="E102" s="83"/>
      <c r="F102" s="83"/>
      <c r="G102" s="83"/>
      <c r="H102" s="83"/>
      <c r="I102" s="26"/>
      <c r="J102" s="83"/>
      <c r="K102" s="83"/>
      <c r="L102" s="153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customHeight="1">
      <c r="A103" s="83"/>
      <c r="B103" s="106"/>
      <c r="C103" s="107"/>
      <c r="D103" s="107"/>
      <c r="E103" s="107"/>
      <c r="F103" s="107"/>
      <c r="G103" s="107"/>
      <c r="H103" s="107"/>
      <c r="I103" s="33"/>
      <c r="J103" s="107"/>
      <c r="K103" s="107"/>
      <c r="L103" s="153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26"/>
      <c r="Y103" s="26"/>
      <c r="Z103" s="26"/>
      <c r="AA103" s="26"/>
      <c r="AB103" s="26"/>
      <c r="AC103" s="26"/>
      <c r="AD103" s="26"/>
      <c r="AE103" s="26"/>
    </row>
    <row r="104" ht="15" customHeight="1"/>
    <row r="105" ht="15" customHeight="1"/>
    <row r="106" ht="15" customHeight="1"/>
    <row r="107" spans="1:31" s="2" customFormat="1" ht="6.95" customHeight="1">
      <c r="A107" s="83"/>
      <c r="B107" s="108"/>
      <c r="C107" s="109"/>
      <c r="D107" s="109"/>
      <c r="E107" s="109"/>
      <c r="F107" s="109"/>
      <c r="G107" s="109"/>
      <c r="H107" s="109"/>
      <c r="I107" s="34"/>
      <c r="J107" s="109"/>
      <c r="K107" s="109"/>
      <c r="L107" s="168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>
      <c r="A108" s="83"/>
      <c r="B108" s="84"/>
      <c r="C108" s="81" t="s">
        <v>201</v>
      </c>
      <c r="D108" s="83"/>
      <c r="E108" s="83"/>
      <c r="F108" s="83"/>
      <c r="G108" s="83"/>
      <c r="H108" s="83"/>
      <c r="I108" s="26"/>
      <c r="J108" s="83"/>
      <c r="K108" s="83"/>
      <c r="L108" s="171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223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83"/>
      <c r="B109" s="84"/>
      <c r="C109" s="83"/>
      <c r="D109" s="83"/>
      <c r="E109" s="83"/>
      <c r="F109" s="83"/>
      <c r="G109" s="83"/>
      <c r="H109" s="83"/>
      <c r="I109" s="26"/>
      <c r="J109" s="83"/>
      <c r="K109" s="83"/>
      <c r="L109" s="171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223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83"/>
      <c r="B110" s="84"/>
      <c r="C110" s="82" t="s">
        <v>16</v>
      </c>
      <c r="D110" s="83"/>
      <c r="E110" s="83"/>
      <c r="F110" s="83"/>
      <c r="G110" s="83"/>
      <c r="H110" s="83"/>
      <c r="I110" s="26"/>
      <c r="J110" s="83"/>
      <c r="K110" s="83"/>
      <c r="L110" s="171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223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6.25" customHeight="1">
      <c r="A111" s="83"/>
      <c r="B111" s="84"/>
      <c r="C111" s="83"/>
      <c r="D111" s="83"/>
      <c r="E111" s="391" t="str">
        <f>E7</f>
        <v>I.ETAPA - Stavební úpravy vnitřních prostor objektu B Mendelovy univerzity, p.č. 2/1</v>
      </c>
      <c r="F111" s="392"/>
      <c r="G111" s="392"/>
      <c r="H111" s="392"/>
      <c r="I111" s="26"/>
      <c r="J111" s="83"/>
      <c r="K111" s="83"/>
      <c r="L111" s="171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223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83"/>
      <c r="B112" s="84"/>
      <c r="C112" s="82" t="s">
        <v>131</v>
      </c>
      <c r="D112" s="83"/>
      <c r="E112" s="83"/>
      <c r="F112" s="83"/>
      <c r="G112" s="83"/>
      <c r="H112" s="83"/>
      <c r="I112" s="26"/>
      <c r="J112" s="83"/>
      <c r="K112" s="83"/>
      <c r="L112" s="171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223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6.5" customHeight="1">
      <c r="A113" s="83"/>
      <c r="B113" s="84"/>
      <c r="C113" s="83"/>
      <c r="D113" s="83"/>
      <c r="E113" s="370" t="str">
        <f>E9</f>
        <v>SO.03 - Otopná tělesa</v>
      </c>
      <c r="F113" s="390"/>
      <c r="G113" s="390"/>
      <c r="H113" s="390"/>
      <c r="I113" s="26"/>
      <c r="J113" s="83"/>
      <c r="K113" s="83"/>
      <c r="L113" s="171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223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83"/>
      <c r="B114" s="84"/>
      <c r="C114" s="83"/>
      <c r="D114" s="83"/>
      <c r="E114" s="83"/>
      <c r="F114" s="83"/>
      <c r="G114" s="83"/>
      <c r="H114" s="83"/>
      <c r="I114" s="26"/>
      <c r="J114" s="83"/>
      <c r="K114" s="83"/>
      <c r="L114" s="171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223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2" customHeight="1">
      <c r="A115" s="83"/>
      <c r="B115" s="84"/>
      <c r="C115" s="82" t="s">
        <v>22</v>
      </c>
      <c r="D115" s="83"/>
      <c r="E115" s="83"/>
      <c r="F115" s="85" t="str">
        <f>F12</f>
        <v>Brno - Černá Pole (6100771)</v>
      </c>
      <c r="G115" s="83"/>
      <c r="H115" s="83"/>
      <c r="I115" s="25" t="s">
        <v>24</v>
      </c>
      <c r="J115" s="154" t="str">
        <f>IF(J12="","",J12)</f>
        <v>20. 12. 2021</v>
      </c>
      <c r="K115" s="83"/>
      <c r="L115" s="171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223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6.95" customHeight="1">
      <c r="A116" s="83"/>
      <c r="B116" s="84"/>
      <c r="C116" s="83"/>
      <c r="D116" s="83"/>
      <c r="E116" s="83"/>
      <c r="F116" s="83"/>
      <c r="G116" s="83"/>
      <c r="H116" s="83"/>
      <c r="I116" s="26"/>
      <c r="J116" s="83"/>
      <c r="K116" s="83"/>
      <c r="L116" s="171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223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40.15" customHeight="1">
      <c r="A117" s="83"/>
      <c r="B117" s="84"/>
      <c r="C117" s="82" t="s">
        <v>30</v>
      </c>
      <c r="D117" s="83"/>
      <c r="E117" s="83"/>
      <c r="F117" s="85" t="str">
        <f>E15</f>
        <v>Mendelova univerzita v Brně, Zemědělská 810, Brno</v>
      </c>
      <c r="G117" s="83"/>
      <c r="H117" s="83"/>
      <c r="I117" s="25" t="s">
        <v>36</v>
      </c>
      <c r="J117" s="162" t="str">
        <f>E21</f>
        <v>Projecticon s.r.o., A. Kopeckého 151, Nový Hrádek</v>
      </c>
      <c r="K117" s="83"/>
      <c r="L117" s="171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223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5.2" customHeight="1">
      <c r="A118" s="83"/>
      <c r="B118" s="84"/>
      <c r="C118" s="82" t="s">
        <v>34</v>
      </c>
      <c r="D118" s="83"/>
      <c r="E118" s="83"/>
      <c r="F118" s="85" t="str">
        <f>IF(E18="","",E18)</f>
        <v>Vyplň údaj</v>
      </c>
      <c r="G118" s="83"/>
      <c r="H118" s="83"/>
      <c r="I118" s="25" t="s">
        <v>39</v>
      </c>
      <c r="J118" s="162" t="str">
        <f>E24</f>
        <v xml:space="preserve"> </v>
      </c>
      <c r="K118" s="83"/>
      <c r="L118" s="171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223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0.35" customHeight="1">
      <c r="A119" s="83"/>
      <c r="B119" s="84"/>
      <c r="C119" s="83"/>
      <c r="D119" s="83"/>
      <c r="E119" s="83"/>
      <c r="F119" s="83"/>
      <c r="G119" s="83"/>
      <c r="H119" s="83"/>
      <c r="I119" s="26"/>
      <c r="J119" s="83"/>
      <c r="K119" s="83"/>
      <c r="L119" s="171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223"/>
      <c r="X119" s="26"/>
      <c r="Y119" s="26"/>
      <c r="Z119" s="26"/>
      <c r="AA119" s="26"/>
      <c r="AB119" s="26"/>
      <c r="AC119" s="26"/>
      <c r="AD119" s="26"/>
      <c r="AE119" s="26"/>
    </row>
    <row r="120" spans="1:31" s="11" customFormat="1" ht="29.25" customHeight="1">
      <c r="A120" s="120"/>
      <c r="B120" s="121"/>
      <c r="C120" s="122" t="s">
        <v>202</v>
      </c>
      <c r="D120" s="123" t="s">
        <v>68</v>
      </c>
      <c r="E120" s="123" t="s">
        <v>64</v>
      </c>
      <c r="F120" s="123" t="s">
        <v>65</v>
      </c>
      <c r="G120" s="123" t="s">
        <v>203</v>
      </c>
      <c r="H120" s="123" t="s">
        <v>204</v>
      </c>
      <c r="I120" s="50" t="s">
        <v>205</v>
      </c>
      <c r="J120" s="123" t="s">
        <v>177</v>
      </c>
      <c r="K120" s="174" t="s">
        <v>206</v>
      </c>
      <c r="L120" s="175" t="s">
        <v>4527</v>
      </c>
      <c r="M120" s="176" t="s">
        <v>1</v>
      </c>
      <c r="N120" s="176" t="s">
        <v>47</v>
      </c>
      <c r="O120" s="176" t="s">
        <v>207</v>
      </c>
      <c r="P120" s="176" t="s">
        <v>208</v>
      </c>
      <c r="Q120" s="176" t="s">
        <v>209</v>
      </c>
      <c r="R120" s="176" t="s">
        <v>210</v>
      </c>
      <c r="S120" s="176" t="s">
        <v>211</v>
      </c>
      <c r="T120" s="177" t="s">
        <v>212</v>
      </c>
      <c r="U120" s="178"/>
      <c r="V120" s="123" t="s">
        <v>4528</v>
      </c>
      <c r="W120" s="247" t="s">
        <v>4529</v>
      </c>
      <c r="X120" s="47"/>
      <c r="Y120" s="47"/>
      <c r="Z120" s="47"/>
      <c r="AA120" s="47"/>
      <c r="AB120" s="47"/>
      <c r="AC120" s="47"/>
      <c r="AD120" s="47"/>
      <c r="AE120" s="47"/>
    </row>
    <row r="121" spans="1:63" s="2" customFormat="1" ht="22.9" customHeight="1">
      <c r="A121" s="83"/>
      <c r="B121" s="84"/>
      <c r="C121" s="124" t="s">
        <v>213</v>
      </c>
      <c r="D121" s="83"/>
      <c r="E121" s="83"/>
      <c r="F121" s="83"/>
      <c r="G121" s="83"/>
      <c r="H121" s="83"/>
      <c r="I121" s="26"/>
      <c r="J121" s="181">
        <f>BK121</f>
        <v>0</v>
      </c>
      <c r="K121" s="83"/>
      <c r="L121" s="171"/>
      <c r="M121" s="98"/>
      <c r="N121" s="98"/>
      <c r="O121" s="98"/>
      <c r="P121" s="98">
        <f>P122+P443</f>
        <v>0</v>
      </c>
      <c r="Q121" s="98"/>
      <c r="R121" s="98">
        <f>R122+R443</f>
        <v>4.46145</v>
      </c>
      <c r="S121" s="98"/>
      <c r="T121" s="98">
        <f>T122+T443</f>
        <v>0</v>
      </c>
      <c r="U121" s="98"/>
      <c r="V121" s="98"/>
      <c r="W121" s="223"/>
      <c r="X121" s="26"/>
      <c r="Y121" s="26"/>
      <c r="Z121" s="26"/>
      <c r="AA121" s="26"/>
      <c r="AB121" s="26"/>
      <c r="AC121" s="26"/>
      <c r="AD121" s="26"/>
      <c r="AE121" s="26"/>
      <c r="AT121" s="18" t="s">
        <v>82</v>
      </c>
      <c r="AU121" s="18" t="s">
        <v>179</v>
      </c>
      <c r="BK121" s="52">
        <f>BK122</f>
        <v>0</v>
      </c>
    </row>
    <row r="122" spans="1:63" s="12" customFormat="1" ht="25.9" customHeight="1">
      <c r="A122" s="125"/>
      <c r="B122" s="126"/>
      <c r="C122" s="125"/>
      <c r="D122" s="127" t="s">
        <v>82</v>
      </c>
      <c r="E122" s="128" t="s">
        <v>1481</v>
      </c>
      <c r="F122" s="128" t="s">
        <v>1482</v>
      </c>
      <c r="G122" s="125"/>
      <c r="H122" s="125"/>
      <c r="I122" s="54"/>
      <c r="J122" s="182">
        <f>BK122</f>
        <v>0</v>
      </c>
      <c r="K122" s="125"/>
      <c r="L122" s="183"/>
      <c r="M122" s="216"/>
      <c r="N122" s="216"/>
      <c r="O122" s="216"/>
      <c r="P122" s="216">
        <f>P123+P142+P146+P276+P432+P441</f>
        <v>0</v>
      </c>
      <c r="Q122" s="216"/>
      <c r="R122" s="216">
        <f>R123+R142+R146+R276+R432+R441</f>
        <v>4.46145</v>
      </c>
      <c r="S122" s="216"/>
      <c r="T122" s="216">
        <f>T123+T142+T146+T276+T432+T441</f>
        <v>0</v>
      </c>
      <c r="U122" s="216"/>
      <c r="V122" s="216"/>
      <c r="W122" s="248"/>
      <c r="AR122" s="53" t="s">
        <v>93</v>
      </c>
      <c r="AT122" s="55" t="s">
        <v>82</v>
      </c>
      <c r="AU122" s="55" t="s">
        <v>83</v>
      </c>
      <c r="AY122" s="53" t="s">
        <v>216</v>
      </c>
      <c r="BK122" s="56">
        <f>BK123+BK155+BK197+BK239</f>
        <v>0</v>
      </c>
    </row>
    <row r="123" spans="1:63" s="12" customFormat="1" ht="22.9" customHeight="1">
      <c r="A123" s="125"/>
      <c r="B123" s="126"/>
      <c r="C123" s="125"/>
      <c r="D123" s="127" t="s">
        <v>82</v>
      </c>
      <c r="E123" s="129" t="s">
        <v>3425</v>
      </c>
      <c r="F123" s="129" t="s">
        <v>3426</v>
      </c>
      <c r="G123" s="125"/>
      <c r="H123" s="125"/>
      <c r="I123" s="54"/>
      <c r="J123" s="186">
        <f>BK123</f>
        <v>0</v>
      </c>
      <c r="K123" s="125"/>
      <c r="L123" s="183"/>
      <c r="M123" s="216"/>
      <c r="N123" s="216"/>
      <c r="O123" s="216"/>
      <c r="P123" s="216">
        <f>SUM(P124:P141)</f>
        <v>0</v>
      </c>
      <c r="Q123" s="216"/>
      <c r="R123" s="216">
        <f>SUM(R124:R141)</f>
        <v>4.46145</v>
      </c>
      <c r="S123" s="216"/>
      <c r="T123" s="216">
        <f>SUM(T124:T141)</f>
        <v>0</v>
      </c>
      <c r="U123" s="216"/>
      <c r="V123" s="216"/>
      <c r="W123" s="248"/>
      <c r="AR123" s="53" t="s">
        <v>93</v>
      </c>
      <c r="AT123" s="55" t="s">
        <v>82</v>
      </c>
      <c r="AU123" s="55" t="s">
        <v>91</v>
      </c>
      <c r="AY123" s="53" t="s">
        <v>216</v>
      </c>
      <c r="BK123" s="56">
        <f>SUM(BK124:BK154)</f>
        <v>0</v>
      </c>
    </row>
    <row r="124" spans="1:65" s="2" customFormat="1" ht="21.75" customHeight="1">
      <c r="A124" s="83"/>
      <c r="B124" s="84"/>
      <c r="C124" s="130" t="s">
        <v>91</v>
      </c>
      <c r="D124" s="130" t="s">
        <v>218</v>
      </c>
      <c r="E124" s="131" t="s">
        <v>3427</v>
      </c>
      <c r="F124" s="132" t="s">
        <v>3428</v>
      </c>
      <c r="G124" s="133" t="s">
        <v>323</v>
      </c>
      <c r="H124" s="134">
        <v>49</v>
      </c>
      <c r="I124" s="57"/>
      <c r="J124" s="187">
        <f>ROUND(I124*H124,2)</f>
        <v>0</v>
      </c>
      <c r="K124" s="132" t="s">
        <v>1</v>
      </c>
      <c r="L124" s="188">
        <f>J124</f>
        <v>0</v>
      </c>
      <c r="M124" s="217" t="s">
        <v>1</v>
      </c>
      <c r="N124" s="217" t="s">
        <v>48</v>
      </c>
      <c r="O124" s="217"/>
      <c r="P124" s="217">
        <f>O124*H124</f>
        <v>0</v>
      </c>
      <c r="Q124" s="217">
        <v>0.09105</v>
      </c>
      <c r="R124" s="217">
        <f>Q124*H124</f>
        <v>4.46145</v>
      </c>
      <c r="S124" s="217">
        <v>0</v>
      </c>
      <c r="T124" s="217">
        <f>S124*H124</f>
        <v>0</v>
      </c>
      <c r="U124" s="217"/>
      <c r="V124" s="217"/>
      <c r="W124" s="249"/>
      <c r="X124" s="26"/>
      <c r="Y124" s="26"/>
      <c r="Z124" s="26"/>
      <c r="AA124" s="26"/>
      <c r="AB124" s="26"/>
      <c r="AC124" s="26"/>
      <c r="AD124" s="26"/>
      <c r="AE124" s="26"/>
      <c r="AR124" s="58" t="s">
        <v>312</v>
      </c>
      <c r="AT124" s="58" t="s">
        <v>218</v>
      </c>
      <c r="AU124" s="58" t="s">
        <v>93</v>
      </c>
      <c r="AY124" s="18" t="s">
        <v>216</v>
      </c>
      <c r="BE124" s="59">
        <f>IF(N124="základní",J124,0)</f>
        <v>0</v>
      </c>
      <c r="BF124" s="59">
        <f>IF(N124="snížená",J124,0)</f>
        <v>0</v>
      </c>
      <c r="BG124" s="59">
        <f>IF(N124="zákl. přenesená",J124,0)</f>
        <v>0</v>
      </c>
      <c r="BH124" s="59">
        <f>IF(N124="sníž. přenesená",J124,0)</f>
        <v>0</v>
      </c>
      <c r="BI124" s="59">
        <f>IF(N124="nulová",J124,0)</f>
        <v>0</v>
      </c>
      <c r="BJ124" s="18" t="s">
        <v>91</v>
      </c>
      <c r="BK124" s="59">
        <f>ROUND(I124*H124,2)</f>
        <v>0</v>
      </c>
      <c r="BL124" s="18" t="s">
        <v>312</v>
      </c>
      <c r="BM124" s="58" t="s">
        <v>3429</v>
      </c>
    </row>
    <row r="125" spans="1:51" s="15" customFormat="1" ht="12">
      <c r="A125" s="135"/>
      <c r="B125" s="136"/>
      <c r="C125" s="135"/>
      <c r="D125" s="137" t="s">
        <v>225</v>
      </c>
      <c r="E125" s="138" t="s">
        <v>1</v>
      </c>
      <c r="F125" s="139" t="s">
        <v>3430</v>
      </c>
      <c r="G125" s="135"/>
      <c r="H125" s="138" t="s">
        <v>1</v>
      </c>
      <c r="I125" s="65"/>
      <c r="J125" s="135"/>
      <c r="K125" s="135"/>
      <c r="L125" s="191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227"/>
      <c r="AT125" s="64" t="s">
        <v>225</v>
      </c>
      <c r="AU125" s="64" t="s">
        <v>93</v>
      </c>
      <c r="AV125" s="15" t="s">
        <v>91</v>
      </c>
      <c r="AW125" s="15" t="s">
        <v>38</v>
      </c>
      <c r="AX125" s="15" t="s">
        <v>83</v>
      </c>
      <c r="AY125" s="64" t="s">
        <v>216</v>
      </c>
    </row>
    <row r="126" spans="1:51" s="13" customFormat="1" ht="12">
      <c r="A126" s="140"/>
      <c r="B126" s="141"/>
      <c r="C126" s="140"/>
      <c r="D126" s="137" t="s">
        <v>225</v>
      </c>
      <c r="E126" s="142" t="s">
        <v>1</v>
      </c>
      <c r="F126" s="143" t="s">
        <v>3431</v>
      </c>
      <c r="G126" s="140"/>
      <c r="H126" s="144">
        <v>8</v>
      </c>
      <c r="I126" s="61"/>
      <c r="J126" s="140"/>
      <c r="K126" s="140"/>
      <c r="L126" s="194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231"/>
      <c r="AT126" s="60" t="s">
        <v>225</v>
      </c>
      <c r="AU126" s="60" t="s">
        <v>93</v>
      </c>
      <c r="AV126" s="13" t="s">
        <v>93</v>
      </c>
      <c r="AW126" s="13" t="s">
        <v>38</v>
      </c>
      <c r="AX126" s="13" t="s">
        <v>83</v>
      </c>
      <c r="AY126" s="60" t="s">
        <v>216</v>
      </c>
    </row>
    <row r="127" spans="1:51" s="13" customFormat="1" ht="12">
      <c r="A127" s="140"/>
      <c r="B127" s="141"/>
      <c r="C127" s="140"/>
      <c r="D127" s="137" t="s">
        <v>225</v>
      </c>
      <c r="E127" s="142" t="s">
        <v>1</v>
      </c>
      <c r="F127" s="143" t="s">
        <v>3432</v>
      </c>
      <c r="G127" s="140"/>
      <c r="H127" s="144">
        <v>1</v>
      </c>
      <c r="I127" s="61"/>
      <c r="J127" s="140"/>
      <c r="K127" s="140"/>
      <c r="L127" s="194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231"/>
      <c r="AT127" s="60" t="s">
        <v>225</v>
      </c>
      <c r="AU127" s="60" t="s">
        <v>93</v>
      </c>
      <c r="AV127" s="13" t="s">
        <v>93</v>
      </c>
      <c r="AW127" s="13" t="s">
        <v>38</v>
      </c>
      <c r="AX127" s="13" t="s">
        <v>83</v>
      </c>
      <c r="AY127" s="60" t="s">
        <v>216</v>
      </c>
    </row>
    <row r="128" spans="1:51" s="13" customFormat="1" ht="12">
      <c r="A128" s="140"/>
      <c r="B128" s="141"/>
      <c r="C128" s="140"/>
      <c r="D128" s="137" t="s">
        <v>225</v>
      </c>
      <c r="E128" s="142" t="s">
        <v>1</v>
      </c>
      <c r="F128" s="143" t="s">
        <v>3433</v>
      </c>
      <c r="G128" s="140"/>
      <c r="H128" s="144">
        <v>1</v>
      </c>
      <c r="I128" s="61"/>
      <c r="J128" s="140"/>
      <c r="K128" s="140"/>
      <c r="L128" s="194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231"/>
      <c r="AT128" s="60" t="s">
        <v>225</v>
      </c>
      <c r="AU128" s="60" t="s">
        <v>93</v>
      </c>
      <c r="AV128" s="13" t="s">
        <v>93</v>
      </c>
      <c r="AW128" s="13" t="s">
        <v>38</v>
      </c>
      <c r="AX128" s="13" t="s">
        <v>83</v>
      </c>
      <c r="AY128" s="60" t="s">
        <v>216</v>
      </c>
    </row>
    <row r="129" spans="1:51" s="13" customFormat="1" ht="12">
      <c r="A129" s="140"/>
      <c r="B129" s="141"/>
      <c r="C129" s="140"/>
      <c r="D129" s="137" t="s">
        <v>225</v>
      </c>
      <c r="E129" s="142" t="s">
        <v>1</v>
      </c>
      <c r="F129" s="143" t="s">
        <v>3434</v>
      </c>
      <c r="G129" s="140"/>
      <c r="H129" s="144">
        <v>1</v>
      </c>
      <c r="I129" s="61"/>
      <c r="J129" s="140"/>
      <c r="K129" s="140"/>
      <c r="L129" s="194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231"/>
      <c r="AT129" s="60" t="s">
        <v>225</v>
      </c>
      <c r="AU129" s="60" t="s">
        <v>93</v>
      </c>
      <c r="AV129" s="13" t="s">
        <v>93</v>
      </c>
      <c r="AW129" s="13" t="s">
        <v>38</v>
      </c>
      <c r="AX129" s="13" t="s">
        <v>83</v>
      </c>
      <c r="AY129" s="60" t="s">
        <v>216</v>
      </c>
    </row>
    <row r="130" spans="1:51" s="13" customFormat="1" ht="12">
      <c r="A130" s="140"/>
      <c r="B130" s="141"/>
      <c r="C130" s="140"/>
      <c r="D130" s="137" t="s">
        <v>225</v>
      </c>
      <c r="E130" s="142" t="s">
        <v>1</v>
      </c>
      <c r="F130" s="143" t="s">
        <v>3435</v>
      </c>
      <c r="G130" s="140"/>
      <c r="H130" s="144">
        <v>1</v>
      </c>
      <c r="I130" s="61"/>
      <c r="J130" s="140"/>
      <c r="K130" s="140"/>
      <c r="L130" s="194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231"/>
      <c r="AT130" s="60" t="s">
        <v>225</v>
      </c>
      <c r="AU130" s="60" t="s">
        <v>93</v>
      </c>
      <c r="AV130" s="13" t="s">
        <v>93</v>
      </c>
      <c r="AW130" s="13" t="s">
        <v>38</v>
      </c>
      <c r="AX130" s="13" t="s">
        <v>83</v>
      </c>
      <c r="AY130" s="60" t="s">
        <v>216</v>
      </c>
    </row>
    <row r="131" spans="1:51" s="13" customFormat="1" ht="12">
      <c r="A131" s="140"/>
      <c r="B131" s="141"/>
      <c r="C131" s="140"/>
      <c r="D131" s="137" t="s">
        <v>225</v>
      </c>
      <c r="E131" s="142" t="s">
        <v>1</v>
      </c>
      <c r="F131" s="143" t="s">
        <v>3436</v>
      </c>
      <c r="G131" s="140"/>
      <c r="H131" s="144">
        <v>1</v>
      </c>
      <c r="I131" s="61"/>
      <c r="J131" s="140"/>
      <c r="K131" s="140"/>
      <c r="L131" s="194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231"/>
      <c r="AT131" s="60" t="s">
        <v>225</v>
      </c>
      <c r="AU131" s="60" t="s">
        <v>93</v>
      </c>
      <c r="AV131" s="13" t="s">
        <v>93</v>
      </c>
      <c r="AW131" s="13" t="s">
        <v>38</v>
      </c>
      <c r="AX131" s="13" t="s">
        <v>83</v>
      </c>
      <c r="AY131" s="60" t="s">
        <v>216</v>
      </c>
    </row>
    <row r="132" spans="1:51" s="13" customFormat="1" ht="12">
      <c r="A132" s="140"/>
      <c r="B132" s="141"/>
      <c r="C132" s="140"/>
      <c r="D132" s="137" t="s">
        <v>225</v>
      </c>
      <c r="E132" s="142" t="s">
        <v>1</v>
      </c>
      <c r="F132" s="143" t="s">
        <v>1346</v>
      </c>
      <c r="G132" s="140"/>
      <c r="H132" s="144">
        <v>1</v>
      </c>
      <c r="I132" s="61"/>
      <c r="J132" s="140"/>
      <c r="K132" s="140"/>
      <c r="L132" s="194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231"/>
      <c r="AT132" s="60" t="s">
        <v>225</v>
      </c>
      <c r="AU132" s="60" t="s">
        <v>93</v>
      </c>
      <c r="AV132" s="13" t="s">
        <v>93</v>
      </c>
      <c r="AW132" s="13" t="s">
        <v>38</v>
      </c>
      <c r="AX132" s="13" t="s">
        <v>83</v>
      </c>
      <c r="AY132" s="60" t="s">
        <v>216</v>
      </c>
    </row>
    <row r="133" spans="1:51" s="13" customFormat="1" ht="12">
      <c r="A133" s="140"/>
      <c r="B133" s="141"/>
      <c r="C133" s="140"/>
      <c r="D133" s="137" t="s">
        <v>225</v>
      </c>
      <c r="E133" s="142" t="s">
        <v>1</v>
      </c>
      <c r="F133" s="143" t="s">
        <v>1347</v>
      </c>
      <c r="G133" s="140"/>
      <c r="H133" s="144">
        <v>1</v>
      </c>
      <c r="I133" s="61"/>
      <c r="J133" s="140"/>
      <c r="K133" s="140"/>
      <c r="L133" s="194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231"/>
      <c r="AT133" s="60" t="s">
        <v>225</v>
      </c>
      <c r="AU133" s="60" t="s">
        <v>93</v>
      </c>
      <c r="AV133" s="13" t="s">
        <v>93</v>
      </c>
      <c r="AW133" s="13" t="s">
        <v>38</v>
      </c>
      <c r="AX133" s="13" t="s">
        <v>83</v>
      </c>
      <c r="AY133" s="60" t="s">
        <v>216</v>
      </c>
    </row>
    <row r="134" spans="1:51" s="13" customFormat="1" ht="12">
      <c r="A134" s="140"/>
      <c r="B134" s="141"/>
      <c r="C134" s="140"/>
      <c r="D134" s="137" t="s">
        <v>225</v>
      </c>
      <c r="E134" s="142" t="s">
        <v>1</v>
      </c>
      <c r="F134" s="143" t="s">
        <v>3437</v>
      </c>
      <c r="G134" s="140"/>
      <c r="H134" s="144">
        <v>1</v>
      </c>
      <c r="I134" s="61"/>
      <c r="J134" s="140"/>
      <c r="K134" s="140"/>
      <c r="L134" s="194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231"/>
      <c r="AT134" s="60" t="s">
        <v>225</v>
      </c>
      <c r="AU134" s="60" t="s">
        <v>93</v>
      </c>
      <c r="AV134" s="13" t="s">
        <v>93</v>
      </c>
      <c r="AW134" s="13" t="s">
        <v>38</v>
      </c>
      <c r="AX134" s="13" t="s">
        <v>83</v>
      </c>
      <c r="AY134" s="60" t="s">
        <v>216</v>
      </c>
    </row>
    <row r="135" spans="1:51" s="13" customFormat="1" ht="12">
      <c r="A135" s="140"/>
      <c r="B135" s="141"/>
      <c r="C135" s="140"/>
      <c r="D135" s="137" t="s">
        <v>225</v>
      </c>
      <c r="E135" s="142" t="s">
        <v>1</v>
      </c>
      <c r="F135" s="143" t="s">
        <v>3438</v>
      </c>
      <c r="G135" s="140"/>
      <c r="H135" s="144">
        <v>1</v>
      </c>
      <c r="I135" s="61"/>
      <c r="J135" s="140"/>
      <c r="K135" s="140"/>
      <c r="L135" s="194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231"/>
      <c r="AT135" s="60" t="s">
        <v>225</v>
      </c>
      <c r="AU135" s="60" t="s">
        <v>93</v>
      </c>
      <c r="AV135" s="13" t="s">
        <v>93</v>
      </c>
      <c r="AW135" s="13" t="s">
        <v>38</v>
      </c>
      <c r="AX135" s="13" t="s">
        <v>83</v>
      </c>
      <c r="AY135" s="60" t="s">
        <v>216</v>
      </c>
    </row>
    <row r="136" spans="1:51" s="13" customFormat="1" ht="12">
      <c r="A136" s="140"/>
      <c r="B136" s="141"/>
      <c r="C136" s="140"/>
      <c r="D136" s="137" t="s">
        <v>225</v>
      </c>
      <c r="E136" s="142" t="s">
        <v>1</v>
      </c>
      <c r="F136" s="143" t="s">
        <v>3439</v>
      </c>
      <c r="G136" s="140"/>
      <c r="H136" s="144">
        <v>8</v>
      </c>
      <c r="I136" s="61"/>
      <c r="J136" s="140"/>
      <c r="K136" s="140"/>
      <c r="L136" s="194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231"/>
      <c r="AT136" s="60" t="s">
        <v>225</v>
      </c>
      <c r="AU136" s="60" t="s">
        <v>93</v>
      </c>
      <c r="AV136" s="13" t="s">
        <v>93</v>
      </c>
      <c r="AW136" s="13" t="s">
        <v>38</v>
      </c>
      <c r="AX136" s="13" t="s">
        <v>83</v>
      </c>
      <c r="AY136" s="60" t="s">
        <v>216</v>
      </c>
    </row>
    <row r="137" spans="1:51" s="13" customFormat="1" ht="12">
      <c r="A137" s="140"/>
      <c r="B137" s="141"/>
      <c r="C137" s="140"/>
      <c r="D137" s="137" t="s">
        <v>225</v>
      </c>
      <c r="E137" s="142" t="s">
        <v>1</v>
      </c>
      <c r="F137" s="143" t="s">
        <v>3440</v>
      </c>
      <c r="G137" s="140"/>
      <c r="H137" s="144">
        <v>1</v>
      </c>
      <c r="I137" s="61"/>
      <c r="J137" s="140"/>
      <c r="K137" s="140"/>
      <c r="L137" s="194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231"/>
      <c r="AT137" s="60" t="s">
        <v>225</v>
      </c>
      <c r="AU137" s="60" t="s">
        <v>93</v>
      </c>
      <c r="AV137" s="13" t="s">
        <v>93</v>
      </c>
      <c r="AW137" s="13" t="s">
        <v>38</v>
      </c>
      <c r="AX137" s="13" t="s">
        <v>83</v>
      </c>
      <c r="AY137" s="60" t="s">
        <v>216</v>
      </c>
    </row>
    <row r="138" spans="1:51" s="13" customFormat="1" ht="12">
      <c r="A138" s="140"/>
      <c r="B138" s="141"/>
      <c r="C138" s="140"/>
      <c r="D138" s="137" t="s">
        <v>225</v>
      </c>
      <c r="E138" s="142" t="s">
        <v>1</v>
      </c>
      <c r="F138" s="143" t="s">
        <v>3441</v>
      </c>
      <c r="G138" s="140"/>
      <c r="H138" s="144">
        <v>1</v>
      </c>
      <c r="I138" s="61"/>
      <c r="J138" s="140"/>
      <c r="K138" s="140"/>
      <c r="L138" s="194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231"/>
      <c r="AT138" s="60" t="s">
        <v>225</v>
      </c>
      <c r="AU138" s="60" t="s">
        <v>93</v>
      </c>
      <c r="AV138" s="13" t="s">
        <v>93</v>
      </c>
      <c r="AW138" s="13" t="s">
        <v>38</v>
      </c>
      <c r="AX138" s="13" t="s">
        <v>83</v>
      </c>
      <c r="AY138" s="60" t="s">
        <v>216</v>
      </c>
    </row>
    <row r="139" spans="1:51" s="13" customFormat="1" ht="12">
      <c r="A139" s="140"/>
      <c r="B139" s="141"/>
      <c r="C139" s="140"/>
      <c r="D139" s="137" t="s">
        <v>225</v>
      </c>
      <c r="E139" s="142" t="s">
        <v>1</v>
      </c>
      <c r="F139" s="143" t="s">
        <v>3442</v>
      </c>
      <c r="G139" s="140"/>
      <c r="H139" s="144">
        <v>1</v>
      </c>
      <c r="I139" s="61"/>
      <c r="J139" s="140"/>
      <c r="K139" s="140"/>
      <c r="L139" s="194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231"/>
      <c r="AT139" s="60" t="s">
        <v>225</v>
      </c>
      <c r="AU139" s="60" t="s">
        <v>93</v>
      </c>
      <c r="AV139" s="13" t="s">
        <v>93</v>
      </c>
      <c r="AW139" s="13" t="s">
        <v>38</v>
      </c>
      <c r="AX139" s="13" t="s">
        <v>83</v>
      </c>
      <c r="AY139" s="60" t="s">
        <v>216</v>
      </c>
    </row>
    <row r="140" spans="1:51" s="13" customFormat="1" ht="12">
      <c r="A140" s="140"/>
      <c r="B140" s="141"/>
      <c r="C140" s="140"/>
      <c r="D140" s="137" t="s">
        <v>225</v>
      </c>
      <c r="E140" s="142" t="s">
        <v>1</v>
      </c>
      <c r="F140" s="143" t="s">
        <v>3443</v>
      </c>
      <c r="G140" s="140"/>
      <c r="H140" s="144">
        <v>1</v>
      </c>
      <c r="I140" s="61"/>
      <c r="J140" s="140"/>
      <c r="K140" s="140"/>
      <c r="L140" s="194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231"/>
      <c r="AT140" s="60" t="s">
        <v>225</v>
      </c>
      <c r="AU140" s="60" t="s">
        <v>93</v>
      </c>
      <c r="AV140" s="13" t="s">
        <v>93</v>
      </c>
      <c r="AW140" s="13" t="s">
        <v>38</v>
      </c>
      <c r="AX140" s="13" t="s">
        <v>83</v>
      </c>
      <c r="AY140" s="60" t="s">
        <v>216</v>
      </c>
    </row>
    <row r="141" spans="1:51" s="13" customFormat="1" ht="12">
      <c r="A141" s="140"/>
      <c r="B141" s="141"/>
      <c r="C141" s="140"/>
      <c r="D141" s="137" t="s">
        <v>225</v>
      </c>
      <c r="E141" s="142" t="s">
        <v>1</v>
      </c>
      <c r="F141" s="143" t="s">
        <v>1353</v>
      </c>
      <c r="G141" s="140"/>
      <c r="H141" s="144">
        <v>1</v>
      </c>
      <c r="I141" s="61"/>
      <c r="J141" s="140"/>
      <c r="K141" s="140"/>
      <c r="L141" s="194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231"/>
      <c r="AT141" s="60" t="s">
        <v>225</v>
      </c>
      <c r="AU141" s="60" t="s">
        <v>93</v>
      </c>
      <c r="AV141" s="13" t="s">
        <v>93</v>
      </c>
      <c r="AW141" s="13" t="s">
        <v>38</v>
      </c>
      <c r="AX141" s="13" t="s">
        <v>83</v>
      </c>
      <c r="AY141" s="60" t="s">
        <v>216</v>
      </c>
    </row>
    <row r="142" spans="1:51" s="13" customFormat="1" ht="12">
      <c r="A142" s="140"/>
      <c r="B142" s="141"/>
      <c r="C142" s="140"/>
      <c r="D142" s="137" t="s">
        <v>225</v>
      </c>
      <c r="E142" s="142" t="s">
        <v>1</v>
      </c>
      <c r="F142" s="143" t="s">
        <v>3444</v>
      </c>
      <c r="G142" s="140"/>
      <c r="H142" s="144">
        <v>2</v>
      </c>
      <c r="I142" s="61"/>
      <c r="J142" s="140"/>
      <c r="K142" s="140"/>
      <c r="L142" s="194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231"/>
      <c r="AT142" s="60" t="s">
        <v>225</v>
      </c>
      <c r="AU142" s="60" t="s">
        <v>93</v>
      </c>
      <c r="AV142" s="13" t="s">
        <v>93</v>
      </c>
      <c r="AW142" s="13" t="s">
        <v>38</v>
      </c>
      <c r="AX142" s="13" t="s">
        <v>83</v>
      </c>
      <c r="AY142" s="60" t="s">
        <v>216</v>
      </c>
    </row>
    <row r="143" spans="1:51" s="13" customFormat="1" ht="12">
      <c r="A143" s="140"/>
      <c r="B143" s="141"/>
      <c r="C143" s="140"/>
      <c r="D143" s="137" t="s">
        <v>225</v>
      </c>
      <c r="E143" s="142" t="s">
        <v>1</v>
      </c>
      <c r="F143" s="143" t="s">
        <v>3445</v>
      </c>
      <c r="G143" s="140"/>
      <c r="H143" s="144">
        <v>1</v>
      </c>
      <c r="I143" s="61"/>
      <c r="J143" s="140"/>
      <c r="K143" s="140"/>
      <c r="L143" s="194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231"/>
      <c r="AT143" s="60" t="s">
        <v>225</v>
      </c>
      <c r="AU143" s="60" t="s">
        <v>93</v>
      </c>
      <c r="AV143" s="13" t="s">
        <v>93</v>
      </c>
      <c r="AW143" s="13" t="s">
        <v>38</v>
      </c>
      <c r="AX143" s="13" t="s">
        <v>83</v>
      </c>
      <c r="AY143" s="60" t="s">
        <v>216</v>
      </c>
    </row>
    <row r="144" spans="1:51" s="13" customFormat="1" ht="12">
      <c r="A144" s="140"/>
      <c r="B144" s="141"/>
      <c r="C144" s="140"/>
      <c r="D144" s="137" t="s">
        <v>225</v>
      </c>
      <c r="E144" s="142" t="s">
        <v>1</v>
      </c>
      <c r="F144" s="143" t="s">
        <v>3446</v>
      </c>
      <c r="G144" s="140"/>
      <c r="H144" s="144">
        <v>1</v>
      </c>
      <c r="I144" s="61"/>
      <c r="J144" s="140"/>
      <c r="K144" s="140"/>
      <c r="L144" s="194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231"/>
      <c r="AT144" s="60" t="s">
        <v>225</v>
      </c>
      <c r="AU144" s="60" t="s">
        <v>93</v>
      </c>
      <c r="AV144" s="13" t="s">
        <v>93</v>
      </c>
      <c r="AW144" s="13" t="s">
        <v>38</v>
      </c>
      <c r="AX144" s="13" t="s">
        <v>83</v>
      </c>
      <c r="AY144" s="60" t="s">
        <v>216</v>
      </c>
    </row>
    <row r="145" spans="1:51" s="13" customFormat="1" ht="12">
      <c r="A145" s="140"/>
      <c r="B145" s="141"/>
      <c r="C145" s="140"/>
      <c r="D145" s="137" t="s">
        <v>225</v>
      </c>
      <c r="E145" s="142" t="s">
        <v>1</v>
      </c>
      <c r="F145" s="143" t="s">
        <v>3447</v>
      </c>
      <c r="G145" s="140"/>
      <c r="H145" s="144">
        <v>1</v>
      </c>
      <c r="I145" s="61"/>
      <c r="J145" s="140"/>
      <c r="K145" s="140"/>
      <c r="L145" s="194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231"/>
      <c r="AT145" s="60" t="s">
        <v>225</v>
      </c>
      <c r="AU145" s="60" t="s">
        <v>93</v>
      </c>
      <c r="AV145" s="13" t="s">
        <v>93</v>
      </c>
      <c r="AW145" s="13" t="s">
        <v>38</v>
      </c>
      <c r="AX145" s="13" t="s">
        <v>83</v>
      </c>
      <c r="AY145" s="60" t="s">
        <v>216</v>
      </c>
    </row>
    <row r="146" spans="1:51" s="13" customFormat="1" ht="12">
      <c r="A146" s="140"/>
      <c r="B146" s="141"/>
      <c r="C146" s="140"/>
      <c r="D146" s="137" t="s">
        <v>225</v>
      </c>
      <c r="E146" s="142" t="s">
        <v>1</v>
      </c>
      <c r="F146" s="143" t="s">
        <v>3448</v>
      </c>
      <c r="G146" s="140"/>
      <c r="H146" s="144">
        <v>1</v>
      </c>
      <c r="I146" s="61"/>
      <c r="J146" s="140"/>
      <c r="K146" s="140"/>
      <c r="L146" s="194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231"/>
      <c r="AT146" s="60" t="s">
        <v>225</v>
      </c>
      <c r="AU146" s="60" t="s">
        <v>93</v>
      </c>
      <c r="AV146" s="13" t="s">
        <v>93</v>
      </c>
      <c r="AW146" s="13" t="s">
        <v>38</v>
      </c>
      <c r="AX146" s="13" t="s">
        <v>83</v>
      </c>
      <c r="AY146" s="60" t="s">
        <v>216</v>
      </c>
    </row>
    <row r="147" spans="1:51" s="13" customFormat="1" ht="12">
      <c r="A147" s="140"/>
      <c r="B147" s="141"/>
      <c r="C147" s="140"/>
      <c r="D147" s="137" t="s">
        <v>225</v>
      </c>
      <c r="E147" s="142" t="s">
        <v>1</v>
      </c>
      <c r="F147" s="143" t="s">
        <v>3449</v>
      </c>
      <c r="G147" s="140"/>
      <c r="H147" s="144">
        <v>6</v>
      </c>
      <c r="I147" s="61"/>
      <c r="J147" s="140"/>
      <c r="K147" s="140"/>
      <c r="L147" s="194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231"/>
      <c r="AT147" s="60" t="s">
        <v>225</v>
      </c>
      <c r="AU147" s="60" t="s">
        <v>93</v>
      </c>
      <c r="AV147" s="13" t="s">
        <v>93</v>
      </c>
      <c r="AW147" s="13" t="s">
        <v>38</v>
      </c>
      <c r="AX147" s="13" t="s">
        <v>83</v>
      </c>
      <c r="AY147" s="60" t="s">
        <v>216</v>
      </c>
    </row>
    <row r="148" spans="1:51" s="13" customFormat="1" ht="12">
      <c r="A148" s="140"/>
      <c r="B148" s="141"/>
      <c r="C148" s="140"/>
      <c r="D148" s="137" t="s">
        <v>225</v>
      </c>
      <c r="E148" s="142" t="s">
        <v>1</v>
      </c>
      <c r="F148" s="143" t="s">
        <v>3450</v>
      </c>
      <c r="G148" s="140"/>
      <c r="H148" s="144">
        <v>3</v>
      </c>
      <c r="I148" s="61"/>
      <c r="J148" s="140"/>
      <c r="K148" s="140"/>
      <c r="L148" s="194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231"/>
      <c r="AT148" s="60" t="s">
        <v>225</v>
      </c>
      <c r="AU148" s="60" t="s">
        <v>93</v>
      </c>
      <c r="AV148" s="13" t="s">
        <v>93</v>
      </c>
      <c r="AW148" s="13" t="s">
        <v>38</v>
      </c>
      <c r="AX148" s="13" t="s">
        <v>83</v>
      </c>
      <c r="AY148" s="60" t="s">
        <v>216</v>
      </c>
    </row>
    <row r="149" spans="1:51" s="13" customFormat="1" ht="12">
      <c r="A149" s="140"/>
      <c r="B149" s="141"/>
      <c r="C149" s="140"/>
      <c r="D149" s="137" t="s">
        <v>225</v>
      </c>
      <c r="E149" s="142" t="s">
        <v>1</v>
      </c>
      <c r="F149" s="143" t="s">
        <v>3451</v>
      </c>
      <c r="G149" s="140"/>
      <c r="H149" s="144">
        <v>1</v>
      </c>
      <c r="I149" s="61"/>
      <c r="J149" s="140"/>
      <c r="K149" s="140"/>
      <c r="L149" s="194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231"/>
      <c r="AT149" s="60" t="s">
        <v>225</v>
      </c>
      <c r="AU149" s="60" t="s">
        <v>93</v>
      </c>
      <c r="AV149" s="13" t="s">
        <v>93</v>
      </c>
      <c r="AW149" s="13" t="s">
        <v>38</v>
      </c>
      <c r="AX149" s="13" t="s">
        <v>83</v>
      </c>
      <c r="AY149" s="60" t="s">
        <v>216</v>
      </c>
    </row>
    <row r="150" spans="1:51" s="13" customFormat="1" ht="12">
      <c r="A150" s="140"/>
      <c r="B150" s="141"/>
      <c r="C150" s="140"/>
      <c r="D150" s="137" t="s">
        <v>225</v>
      </c>
      <c r="E150" s="142" t="s">
        <v>1</v>
      </c>
      <c r="F150" s="143" t="s">
        <v>3452</v>
      </c>
      <c r="G150" s="140"/>
      <c r="H150" s="144">
        <v>2</v>
      </c>
      <c r="I150" s="61"/>
      <c r="J150" s="140"/>
      <c r="K150" s="140"/>
      <c r="L150" s="194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231"/>
      <c r="AT150" s="60" t="s">
        <v>225</v>
      </c>
      <c r="AU150" s="60" t="s">
        <v>93</v>
      </c>
      <c r="AV150" s="13" t="s">
        <v>93</v>
      </c>
      <c r="AW150" s="13" t="s">
        <v>38</v>
      </c>
      <c r="AX150" s="13" t="s">
        <v>83</v>
      </c>
      <c r="AY150" s="60" t="s">
        <v>216</v>
      </c>
    </row>
    <row r="151" spans="1:51" s="13" customFormat="1" ht="12">
      <c r="A151" s="140"/>
      <c r="B151" s="141"/>
      <c r="C151" s="140"/>
      <c r="D151" s="137" t="s">
        <v>225</v>
      </c>
      <c r="E151" s="142" t="s">
        <v>1</v>
      </c>
      <c r="F151" s="143" t="s">
        <v>1360</v>
      </c>
      <c r="G151" s="140"/>
      <c r="H151" s="144">
        <v>1</v>
      </c>
      <c r="I151" s="61"/>
      <c r="J151" s="140"/>
      <c r="K151" s="140"/>
      <c r="L151" s="194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231"/>
      <c r="AT151" s="60" t="s">
        <v>225</v>
      </c>
      <c r="AU151" s="60" t="s">
        <v>93</v>
      </c>
      <c r="AV151" s="13" t="s">
        <v>93</v>
      </c>
      <c r="AW151" s="13" t="s">
        <v>38</v>
      </c>
      <c r="AX151" s="13" t="s">
        <v>83</v>
      </c>
      <c r="AY151" s="60" t="s">
        <v>216</v>
      </c>
    </row>
    <row r="152" spans="1:51" s="14" customFormat="1" ht="12">
      <c r="A152" s="145"/>
      <c r="B152" s="146"/>
      <c r="C152" s="145"/>
      <c r="D152" s="137" t="s">
        <v>225</v>
      </c>
      <c r="E152" s="147" t="s">
        <v>1</v>
      </c>
      <c r="F152" s="148" t="s">
        <v>229</v>
      </c>
      <c r="G152" s="145"/>
      <c r="H152" s="149">
        <v>49</v>
      </c>
      <c r="I152" s="63"/>
      <c r="J152" s="145"/>
      <c r="K152" s="145"/>
      <c r="L152" s="200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235"/>
      <c r="AT152" s="62" t="s">
        <v>225</v>
      </c>
      <c r="AU152" s="62" t="s">
        <v>93</v>
      </c>
      <c r="AV152" s="14" t="s">
        <v>223</v>
      </c>
      <c r="AW152" s="14" t="s">
        <v>38</v>
      </c>
      <c r="AX152" s="14" t="s">
        <v>91</v>
      </c>
      <c r="AY152" s="62" t="s">
        <v>216</v>
      </c>
    </row>
    <row r="153" spans="1:65" s="2" customFormat="1" ht="24.2" customHeight="1">
      <c r="A153" s="83"/>
      <c r="B153" s="84"/>
      <c r="C153" s="130" t="s">
        <v>93</v>
      </c>
      <c r="D153" s="130" t="s">
        <v>218</v>
      </c>
      <c r="E153" s="131" t="s">
        <v>3453</v>
      </c>
      <c r="F153" s="132" t="s">
        <v>3454</v>
      </c>
      <c r="G153" s="133" t="s">
        <v>323</v>
      </c>
      <c r="H153" s="134">
        <v>49</v>
      </c>
      <c r="I153" s="57"/>
      <c r="J153" s="187">
        <f>ROUND(I153*H153,2)</f>
        <v>0</v>
      </c>
      <c r="K153" s="132" t="s">
        <v>222</v>
      </c>
      <c r="L153" s="188">
        <f aca="true" t="shared" si="0" ref="L153:L187">J153</f>
        <v>0</v>
      </c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49"/>
      <c r="X153" s="26"/>
      <c r="Y153" s="26"/>
      <c r="Z153" s="26"/>
      <c r="AA153" s="26"/>
      <c r="AB153" s="26"/>
      <c r="AC153" s="26"/>
      <c r="AD153" s="26"/>
      <c r="AE153" s="26"/>
      <c r="AR153" s="58" t="s">
        <v>312</v>
      </c>
      <c r="AT153" s="58" t="s">
        <v>218</v>
      </c>
      <c r="AU153" s="58" t="s">
        <v>93</v>
      </c>
      <c r="AY153" s="18" t="s">
        <v>216</v>
      </c>
      <c r="BE153" s="59">
        <f>IF(N153="základní",J153,0)</f>
        <v>0</v>
      </c>
      <c r="BF153" s="59">
        <f>IF(N153="snížená",J153,0)</f>
        <v>0</v>
      </c>
      <c r="BG153" s="59">
        <f>IF(N153="zákl. přenesená",J153,0)</f>
        <v>0</v>
      </c>
      <c r="BH153" s="59">
        <f>IF(N153="sníž. přenesená",J153,0)</f>
        <v>0</v>
      </c>
      <c r="BI153" s="59">
        <f>IF(N153="nulová",J153,0)</f>
        <v>0</v>
      </c>
      <c r="BJ153" s="18" t="s">
        <v>91</v>
      </c>
      <c r="BK153" s="59">
        <f>ROUND(I153*H153,2)</f>
        <v>0</v>
      </c>
      <c r="BL153" s="18" t="s">
        <v>312</v>
      </c>
      <c r="BM153" s="58" t="s">
        <v>3455</v>
      </c>
    </row>
    <row r="154" spans="1:65" s="2" customFormat="1" ht="24.2" customHeight="1">
      <c r="A154" s="83"/>
      <c r="B154" s="84"/>
      <c r="C154" s="130" t="s">
        <v>234</v>
      </c>
      <c r="D154" s="130" t="s">
        <v>218</v>
      </c>
      <c r="E154" s="131" t="s">
        <v>3456</v>
      </c>
      <c r="F154" s="132" t="s">
        <v>3457</v>
      </c>
      <c r="G154" s="133" t="s">
        <v>278</v>
      </c>
      <c r="H154" s="134">
        <v>0.05</v>
      </c>
      <c r="I154" s="57"/>
      <c r="J154" s="187">
        <f>ROUND(I154*H154,2)</f>
        <v>0</v>
      </c>
      <c r="K154" s="132" t="s">
        <v>222</v>
      </c>
      <c r="L154" s="188">
        <f t="shared" si="0"/>
        <v>0</v>
      </c>
      <c r="M154" s="217" t="s">
        <v>1</v>
      </c>
      <c r="N154" s="217" t="s">
        <v>48</v>
      </c>
      <c r="O154" s="217"/>
      <c r="P154" s="217">
        <f>O154*H154</f>
        <v>0</v>
      </c>
      <c r="Q154" s="217">
        <v>0.00139</v>
      </c>
      <c r="R154" s="217">
        <f>Q154*H154</f>
        <v>6.95E-05</v>
      </c>
      <c r="S154" s="217">
        <v>0</v>
      </c>
      <c r="T154" s="217">
        <f>S154*H154</f>
        <v>0</v>
      </c>
      <c r="U154" s="217"/>
      <c r="V154" s="217"/>
      <c r="W154" s="249"/>
      <c r="X154" s="26"/>
      <c r="Y154" s="26"/>
      <c r="Z154" s="26"/>
      <c r="AA154" s="26"/>
      <c r="AB154" s="26"/>
      <c r="AC154" s="26"/>
      <c r="AD154" s="26"/>
      <c r="AE154" s="26"/>
      <c r="AR154" s="58" t="s">
        <v>312</v>
      </c>
      <c r="AT154" s="58" t="s">
        <v>218</v>
      </c>
      <c r="AU154" s="58" t="s">
        <v>93</v>
      </c>
      <c r="AY154" s="18" t="s">
        <v>216</v>
      </c>
      <c r="BE154" s="59">
        <f>IF(N154="základní",J154,0)</f>
        <v>0</v>
      </c>
      <c r="BF154" s="59">
        <f>IF(N154="snížená",J154,0)</f>
        <v>0</v>
      </c>
      <c r="BG154" s="59">
        <f>IF(N154="zákl. přenesená",J154,0)</f>
        <v>0</v>
      </c>
      <c r="BH154" s="59">
        <f>IF(N154="sníž. přenesená",J154,0)</f>
        <v>0</v>
      </c>
      <c r="BI154" s="59">
        <f>IF(N154="nulová",J154,0)</f>
        <v>0</v>
      </c>
      <c r="BJ154" s="18" t="s">
        <v>91</v>
      </c>
      <c r="BK154" s="59">
        <f>ROUND(I154*H154,2)</f>
        <v>0</v>
      </c>
      <c r="BL154" s="18" t="s">
        <v>312</v>
      </c>
      <c r="BM154" s="58" t="s">
        <v>3458</v>
      </c>
    </row>
    <row r="155" spans="1:63" s="12" customFormat="1" ht="22.9" customHeight="1">
      <c r="A155" s="125"/>
      <c r="B155" s="126"/>
      <c r="C155" s="125"/>
      <c r="D155" s="127" t="s">
        <v>82</v>
      </c>
      <c r="E155" s="129" t="s">
        <v>3459</v>
      </c>
      <c r="F155" s="129" t="s">
        <v>3460</v>
      </c>
      <c r="G155" s="125"/>
      <c r="H155" s="125"/>
      <c r="I155" s="54"/>
      <c r="J155" s="186">
        <f>BK155</f>
        <v>0</v>
      </c>
      <c r="K155" s="125"/>
      <c r="L155" s="183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48"/>
      <c r="AR155" s="53" t="s">
        <v>93</v>
      </c>
      <c r="AT155" s="55" t="s">
        <v>82</v>
      </c>
      <c r="AU155" s="55" t="s">
        <v>91</v>
      </c>
      <c r="AY155" s="53" t="s">
        <v>216</v>
      </c>
      <c r="BK155" s="56">
        <f>SUM(BK156:BK196)</f>
        <v>0</v>
      </c>
    </row>
    <row r="156" spans="1:65" s="2" customFormat="1" ht="16.5" customHeight="1">
      <c r="A156" s="83"/>
      <c r="B156" s="84"/>
      <c r="C156" s="130" t="s">
        <v>223</v>
      </c>
      <c r="D156" s="130" t="s">
        <v>218</v>
      </c>
      <c r="E156" s="131" t="s">
        <v>3461</v>
      </c>
      <c r="F156" s="132" t="s">
        <v>3462</v>
      </c>
      <c r="G156" s="133" t="s">
        <v>221</v>
      </c>
      <c r="H156" s="134">
        <v>31.134</v>
      </c>
      <c r="I156" s="57"/>
      <c r="J156" s="187">
        <f>ROUND(I156*H156,2)</f>
        <v>0</v>
      </c>
      <c r="K156" s="132" t="s">
        <v>222</v>
      </c>
      <c r="L156" s="188">
        <f t="shared" si="0"/>
        <v>0</v>
      </c>
      <c r="M156" s="217" t="s">
        <v>1</v>
      </c>
      <c r="N156" s="217" t="s">
        <v>48</v>
      </c>
      <c r="O156" s="217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7">
        <f>S156*H156</f>
        <v>0</v>
      </c>
      <c r="U156" s="217"/>
      <c r="V156" s="217"/>
      <c r="W156" s="249"/>
      <c r="X156" s="26"/>
      <c r="Y156" s="26"/>
      <c r="Z156" s="26"/>
      <c r="AA156" s="26"/>
      <c r="AB156" s="26"/>
      <c r="AC156" s="26"/>
      <c r="AD156" s="26"/>
      <c r="AE156" s="26"/>
      <c r="AR156" s="58" t="s">
        <v>312</v>
      </c>
      <c r="AT156" s="58" t="s">
        <v>218</v>
      </c>
      <c r="AU156" s="58" t="s">
        <v>93</v>
      </c>
      <c r="AY156" s="18" t="s">
        <v>216</v>
      </c>
      <c r="BE156" s="59">
        <f>IF(N156="základní",J156,0)</f>
        <v>0</v>
      </c>
      <c r="BF156" s="59">
        <f>IF(N156="snížená",J156,0)</f>
        <v>0</v>
      </c>
      <c r="BG156" s="59">
        <f>IF(N156="zákl. přenesená",J156,0)</f>
        <v>0</v>
      </c>
      <c r="BH156" s="59">
        <f>IF(N156="sníž. přenesená",J156,0)</f>
        <v>0</v>
      </c>
      <c r="BI156" s="59">
        <f>IF(N156="nulová",J156,0)</f>
        <v>0</v>
      </c>
      <c r="BJ156" s="18" t="s">
        <v>91</v>
      </c>
      <c r="BK156" s="59">
        <f>ROUND(I156*H156,2)</f>
        <v>0</v>
      </c>
      <c r="BL156" s="18" t="s">
        <v>312</v>
      </c>
      <c r="BM156" s="58" t="s">
        <v>3463</v>
      </c>
    </row>
    <row r="157" spans="1:51" s="15" customFormat="1" ht="22.5">
      <c r="A157" s="135"/>
      <c r="B157" s="136"/>
      <c r="C157" s="135"/>
      <c r="D157" s="137" t="s">
        <v>225</v>
      </c>
      <c r="E157" s="138" t="s">
        <v>1</v>
      </c>
      <c r="F157" s="139" t="s">
        <v>3464</v>
      </c>
      <c r="G157" s="135"/>
      <c r="H157" s="138" t="s">
        <v>1</v>
      </c>
      <c r="I157" s="65"/>
      <c r="J157" s="135"/>
      <c r="K157" s="135"/>
      <c r="L157" s="191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227"/>
      <c r="AT157" s="64" t="s">
        <v>225</v>
      </c>
      <c r="AU157" s="64" t="s">
        <v>93</v>
      </c>
      <c r="AV157" s="15" t="s">
        <v>91</v>
      </c>
      <c r="AW157" s="15" t="s">
        <v>38</v>
      </c>
      <c r="AX157" s="15" t="s">
        <v>83</v>
      </c>
      <c r="AY157" s="64" t="s">
        <v>216</v>
      </c>
    </row>
    <row r="158" spans="1:51" s="13" customFormat="1" ht="12">
      <c r="A158" s="140"/>
      <c r="B158" s="141"/>
      <c r="C158" s="140"/>
      <c r="D158" s="137" t="s">
        <v>225</v>
      </c>
      <c r="E158" s="142" t="s">
        <v>1</v>
      </c>
      <c r="F158" s="143" t="s">
        <v>3465</v>
      </c>
      <c r="G158" s="140"/>
      <c r="H158" s="144">
        <v>6.336</v>
      </c>
      <c r="I158" s="61"/>
      <c r="J158" s="140"/>
      <c r="K158" s="140"/>
      <c r="L158" s="194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231"/>
      <c r="AT158" s="60" t="s">
        <v>225</v>
      </c>
      <c r="AU158" s="60" t="s">
        <v>93</v>
      </c>
      <c r="AV158" s="13" t="s">
        <v>93</v>
      </c>
      <c r="AW158" s="13" t="s">
        <v>38</v>
      </c>
      <c r="AX158" s="13" t="s">
        <v>83</v>
      </c>
      <c r="AY158" s="60" t="s">
        <v>216</v>
      </c>
    </row>
    <row r="159" spans="1:51" s="13" customFormat="1" ht="12">
      <c r="A159" s="140"/>
      <c r="B159" s="141"/>
      <c r="C159" s="140"/>
      <c r="D159" s="137" t="s">
        <v>225</v>
      </c>
      <c r="E159" s="142" t="s">
        <v>1</v>
      </c>
      <c r="F159" s="143" t="s">
        <v>3466</v>
      </c>
      <c r="G159" s="140"/>
      <c r="H159" s="144">
        <v>0.45</v>
      </c>
      <c r="I159" s="61"/>
      <c r="J159" s="140"/>
      <c r="K159" s="140"/>
      <c r="L159" s="194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231"/>
      <c r="AT159" s="60" t="s">
        <v>225</v>
      </c>
      <c r="AU159" s="60" t="s">
        <v>93</v>
      </c>
      <c r="AV159" s="13" t="s">
        <v>93</v>
      </c>
      <c r="AW159" s="13" t="s">
        <v>38</v>
      </c>
      <c r="AX159" s="13" t="s">
        <v>83</v>
      </c>
      <c r="AY159" s="60" t="s">
        <v>216</v>
      </c>
    </row>
    <row r="160" spans="1:51" s="13" customFormat="1" ht="12">
      <c r="A160" s="140"/>
      <c r="B160" s="141"/>
      <c r="C160" s="140"/>
      <c r="D160" s="137" t="s">
        <v>225</v>
      </c>
      <c r="E160" s="142" t="s">
        <v>1</v>
      </c>
      <c r="F160" s="143" t="s">
        <v>3467</v>
      </c>
      <c r="G160" s="140"/>
      <c r="H160" s="144">
        <v>0.3</v>
      </c>
      <c r="I160" s="61"/>
      <c r="J160" s="140"/>
      <c r="K160" s="140"/>
      <c r="L160" s="194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231"/>
      <c r="AT160" s="60" t="s">
        <v>225</v>
      </c>
      <c r="AU160" s="60" t="s">
        <v>93</v>
      </c>
      <c r="AV160" s="13" t="s">
        <v>93</v>
      </c>
      <c r="AW160" s="13" t="s">
        <v>38</v>
      </c>
      <c r="AX160" s="13" t="s">
        <v>83</v>
      </c>
      <c r="AY160" s="60" t="s">
        <v>216</v>
      </c>
    </row>
    <row r="161" spans="1:51" s="13" customFormat="1" ht="12">
      <c r="A161" s="140"/>
      <c r="B161" s="141"/>
      <c r="C161" s="140"/>
      <c r="D161" s="137" t="s">
        <v>225</v>
      </c>
      <c r="E161" s="142" t="s">
        <v>1</v>
      </c>
      <c r="F161" s="143" t="s">
        <v>3468</v>
      </c>
      <c r="G161" s="140"/>
      <c r="H161" s="144">
        <v>0.45</v>
      </c>
      <c r="I161" s="61"/>
      <c r="J161" s="140"/>
      <c r="K161" s="140"/>
      <c r="L161" s="194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231"/>
      <c r="AT161" s="60" t="s">
        <v>225</v>
      </c>
      <c r="AU161" s="60" t="s">
        <v>93</v>
      </c>
      <c r="AV161" s="13" t="s">
        <v>93</v>
      </c>
      <c r="AW161" s="13" t="s">
        <v>38</v>
      </c>
      <c r="AX161" s="13" t="s">
        <v>83</v>
      </c>
      <c r="AY161" s="60" t="s">
        <v>216</v>
      </c>
    </row>
    <row r="162" spans="1:51" s="13" customFormat="1" ht="12">
      <c r="A162" s="140"/>
      <c r="B162" s="141"/>
      <c r="C162" s="140"/>
      <c r="D162" s="137" t="s">
        <v>225</v>
      </c>
      <c r="E162" s="142" t="s">
        <v>1</v>
      </c>
      <c r="F162" s="143" t="s">
        <v>3469</v>
      </c>
      <c r="G162" s="140"/>
      <c r="H162" s="144">
        <v>0.45</v>
      </c>
      <c r="I162" s="61"/>
      <c r="J162" s="140"/>
      <c r="K162" s="140"/>
      <c r="L162" s="194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231"/>
      <c r="AT162" s="60" t="s">
        <v>225</v>
      </c>
      <c r="AU162" s="60" t="s">
        <v>93</v>
      </c>
      <c r="AV162" s="13" t="s">
        <v>93</v>
      </c>
      <c r="AW162" s="13" t="s">
        <v>38</v>
      </c>
      <c r="AX162" s="13" t="s">
        <v>83</v>
      </c>
      <c r="AY162" s="60" t="s">
        <v>216</v>
      </c>
    </row>
    <row r="163" spans="1:51" s="13" customFormat="1" ht="12">
      <c r="A163" s="140"/>
      <c r="B163" s="141"/>
      <c r="C163" s="140"/>
      <c r="D163" s="137" t="s">
        <v>225</v>
      </c>
      <c r="E163" s="142" t="s">
        <v>1</v>
      </c>
      <c r="F163" s="143" t="s">
        <v>3470</v>
      </c>
      <c r="G163" s="140"/>
      <c r="H163" s="144">
        <v>0.45</v>
      </c>
      <c r="I163" s="61"/>
      <c r="J163" s="140"/>
      <c r="K163" s="140"/>
      <c r="L163" s="194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231"/>
      <c r="AT163" s="60" t="s">
        <v>225</v>
      </c>
      <c r="AU163" s="60" t="s">
        <v>93</v>
      </c>
      <c r="AV163" s="13" t="s">
        <v>93</v>
      </c>
      <c r="AW163" s="13" t="s">
        <v>38</v>
      </c>
      <c r="AX163" s="13" t="s">
        <v>83</v>
      </c>
      <c r="AY163" s="60" t="s">
        <v>216</v>
      </c>
    </row>
    <row r="164" spans="1:51" s="13" customFormat="1" ht="12">
      <c r="A164" s="140"/>
      <c r="B164" s="141"/>
      <c r="C164" s="140"/>
      <c r="D164" s="137" t="s">
        <v>225</v>
      </c>
      <c r="E164" s="142" t="s">
        <v>1</v>
      </c>
      <c r="F164" s="143" t="s">
        <v>3471</v>
      </c>
      <c r="G164" s="140"/>
      <c r="H164" s="144">
        <v>0.45</v>
      </c>
      <c r="I164" s="61"/>
      <c r="J164" s="140"/>
      <c r="K164" s="140"/>
      <c r="L164" s="194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231"/>
      <c r="AT164" s="60" t="s">
        <v>225</v>
      </c>
      <c r="AU164" s="60" t="s">
        <v>93</v>
      </c>
      <c r="AV164" s="13" t="s">
        <v>93</v>
      </c>
      <c r="AW164" s="13" t="s">
        <v>38</v>
      </c>
      <c r="AX164" s="13" t="s">
        <v>83</v>
      </c>
      <c r="AY164" s="60" t="s">
        <v>216</v>
      </c>
    </row>
    <row r="165" spans="1:51" s="13" customFormat="1" ht="12">
      <c r="A165" s="140"/>
      <c r="B165" s="141"/>
      <c r="C165" s="140"/>
      <c r="D165" s="137" t="s">
        <v>225</v>
      </c>
      <c r="E165" s="142" t="s">
        <v>1</v>
      </c>
      <c r="F165" s="143" t="s">
        <v>3472</v>
      </c>
      <c r="G165" s="140"/>
      <c r="H165" s="144">
        <v>0.3</v>
      </c>
      <c r="I165" s="61"/>
      <c r="J165" s="140"/>
      <c r="K165" s="140"/>
      <c r="L165" s="194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231"/>
      <c r="AT165" s="60" t="s">
        <v>225</v>
      </c>
      <c r="AU165" s="60" t="s">
        <v>93</v>
      </c>
      <c r="AV165" s="13" t="s">
        <v>93</v>
      </c>
      <c r="AW165" s="13" t="s">
        <v>38</v>
      </c>
      <c r="AX165" s="13" t="s">
        <v>83</v>
      </c>
      <c r="AY165" s="60" t="s">
        <v>216</v>
      </c>
    </row>
    <row r="166" spans="1:51" s="13" customFormat="1" ht="12">
      <c r="A166" s="140"/>
      <c r="B166" s="141"/>
      <c r="C166" s="140"/>
      <c r="D166" s="137" t="s">
        <v>225</v>
      </c>
      <c r="E166" s="142" t="s">
        <v>1</v>
      </c>
      <c r="F166" s="143" t="s">
        <v>3473</v>
      </c>
      <c r="G166" s="140"/>
      <c r="H166" s="144">
        <v>0.45</v>
      </c>
      <c r="I166" s="61"/>
      <c r="J166" s="140"/>
      <c r="K166" s="140"/>
      <c r="L166" s="194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231"/>
      <c r="AT166" s="60" t="s">
        <v>225</v>
      </c>
      <c r="AU166" s="60" t="s">
        <v>93</v>
      </c>
      <c r="AV166" s="13" t="s">
        <v>93</v>
      </c>
      <c r="AW166" s="13" t="s">
        <v>38</v>
      </c>
      <c r="AX166" s="13" t="s">
        <v>83</v>
      </c>
      <c r="AY166" s="60" t="s">
        <v>216</v>
      </c>
    </row>
    <row r="167" spans="1:51" s="13" customFormat="1" ht="12">
      <c r="A167" s="140"/>
      <c r="B167" s="141"/>
      <c r="C167" s="140"/>
      <c r="D167" s="137" t="s">
        <v>225</v>
      </c>
      <c r="E167" s="142" t="s">
        <v>1</v>
      </c>
      <c r="F167" s="143" t="s">
        <v>3474</v>
      </c>
      <c r="G167" s="140"/>
      <c r="H167" s="144">
        <v>0.45</v>
      </c>
      <c r="I167" s="61"/>
      <c r="J167" s="140"/>
      <c r="K167" s="140"/>
      <c r="L167" s="194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231"/>
      <c r="AT167" s="60" t="s">
        <v>225</v>
      </c>
      <c r="AU167" s="60" t="s">
        <v>93</v>
      </c>
      <c r="AV167" s="13" t="s">
        <v>93</v>
      </c>
      <c r="AW167" s="13" t="s">
        <v>38</v>
      </c>
      <c r="AX167" s="13" t="s">
        <v>83</v>
      </c>
      <c r="AY167" s="60" t="s">
        <v>216</v>
      </c>
    </row>
    <row r="168" spans="1:51" s="13" customFormat="1" ht="12">
      <c r="A168" s="140"/>
      <c r="B168" s="141"/>
      <c r="C168" s="140"/>
      <c r="D168" s="137" t="s">
        <v>225</v>
      </c>
      <c r="E168" s="142" t="s">
        <v>1</v>
      </c>
      <c r="F168" s="143" t="s">
        <v>3475</v>
      </c>
      <c r="G168" s="140"/>
      <c r="H168" s="144">
        <v>0.45</v>
      </c>
      <c r="I168" s="61"/>
      <c r="J168" s="140"/>
      <c r="K168" s="140"/>
      <c r="L168" s="194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231"/>
      <c r="AT168" s="60" t="s">
        <v>225</v>
      </c>
      <c r="AU168" s="60" t="s">
        <v>93</v>
      </c>
      <c r="AV168" s="13" t="s">
        <v>93</v>
      </c>
      <c r="AW168" s="13" t="s">
        <v>38</v>
      </c>
      <c r="AX168" s="13" t="s">
        <v>83</v>
      </c>
      <c r="AY168" s="60" t="s">
        <v>216</v>
      </c>
    </row>
    <row r="169" spans="1:51" s="13" customFormat="1" ht="12">
      <c r="A169" s="140"/>
      <c r="B169" s="141"/>
      <c r="C169" s="140"/>
      <c r="D169" s="137" t="s">
        <v>225</v>
      </c>
      <c r="E169" s="142" t="s">
        <v>1</v>
      </c>
      <c r="F169" s="143" t="s">
        <v>3476</v>
      </c>
      <c r="G169" s="140"/>
      <c r="H169" s="144">
        <v>0.3</v>
      </c>
      <c r="I169" s="61"/>
      <c r="J169" s="140"/>
      <c r="K169" s="140"/>
      <c r="L169" s="194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231"/>
      <c r="AT169" s="60" t="s">
        <v>225</v>
      </c>
      <c r="AU169" s="60" t="s">
        <v>93</v>
      </c>
      <c r="AV169" s="13" t="s">
        <v>93</v>
      </c>
      <c r="AW169" s="13" t="s">
        <v>38</v>
      </c>
      <c r="AX169" s="13" t="s">
        <v>83</v>
      </c>
      <c r="AY169" s="60" t="s">
        <v>216</v>
      </c>
    </row>
    <row r="170" spans="1:51" s="13" customFormat="1" ht="12">
      <c r="A170" s="140"/>
      <c r="B170" s="141"/>
      <c r="C170" s="140"/>
      <c r="D170" s="137" t="s">
        <v>225</v>
      </c>
      <c r="E170" s="142" t="s">
        <v>1</v>
      </c>
      <c r="F170" s="143" t="s">
        <v>3477</v>
      </c>
      <c r="G170" s="140"/>
      <c r="H170" s="144">
        <v>6.336</v>
      </c>
      <c r="I170" s="61"/>
      <c r="J170" s="140"/>
      <c r="K170" s="140"/>
      <c r="L170" s="194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231"/>
      <c r="AT170" s="60" t="s">
        <v>225</v>
      </c>
      <c r="AU170" s="60" t="s">
        <v>93</v>
      </c>
      <c r="AV170" s="13" t="s">
        <v>93</v>
      </c>
      <c r="AW170" s="13" t="s">
        <v>38</v>
      </c>
      <c r="AX170" s="13" t="s">
        <v>83</v>
      </c>
      <c r="AY170" s="60" t="s">
        <v>216</v>
      </c>
    </row>
    <row r="171" spans="1:51" s="13" customFormat="1" ht="12">
      <c r="A171" s="140"/>
      <c r="B171" s="141"/>
      <c r="C171" s="140"/>
      <c r="D171" s="137" t="s">
        <v>225</v>
      </c>
      <c r="E171" s="142" t="s">
        <v>1</v>
      </c>
      <c r="F171" s="143" t="s">
        <v>3478</v>
      </c>
      <c r="G171" s="140"/>
      <c r="H171" s="144">
        <v>1.65</v>
      </c>
      <c r="I171" s="61"/>
      <c r="J171" s="140"/>
      <c r="K171" s="140"/>
      <c r="L171" s="194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231"/>
      <c r="AT171" s="60" t="s">
        <v>225</v>
      </c>
      <c r="AU171" s="60" t="s">
        <v>93</v>
      </c>
      <c r="AV171" s="13" t="s">
        <v>93</v>
      </c>
      <c r="AW171" s="13" t="s">
        <v>38</v>
      </c>
      <c r="AX171" s="13" t="s">
        <v>83</v>
      </c>
      <c r="AY171" s="60" t="s">
        <v>216</v>
      </c>
    </row>
    <row r="172" spans="1:51" s="13" customFormat="1" ht="12">
      <c r="A172" s="140"/>
      <c r="B172" s="141"/>
      <c r="C172" s="140"/>
      <c r="D172" s="137" t="s">
        <v>225</v>
      </c>
      <c r="E172" s="142" t="s">
        <v>1</v>
      </c>
      <c r="F172" s="143" t="s">
        <v>3479</v>
      </c>
      <c r="G172" s="140"/>
      <c r="H172" s="144">
        <v>0.45</v>
      </c>
      <c r="I172" s="61"/>
      <c r="J172" s="140"/>
      <c r="K172" s="140"/>
      <c r="L172" s="194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231"/>
      <c r="AT172" s="60" t="s">
        <v>225</v>
      </c>
      <c r="AU172" s="60" t="s">
        <v>93</v>
      </c>
      <c r="AV172" s="13" t="s">
        <v>93</v>
      </c>
      <c r="AW172" s="13" t="s">
        <v>38</v>
      </c>
      <c r="AX172" s="13" t="s">
        <v>83</v>
      </c>
      <c r="AY172" s="60" t="s">
        <v>216</v>
      </c>
    </row>
    <row r="173" spans="1:51" s="13" customFormat="1" ht="12">
      <c r="A173" s="140"/>
      <c r="B173" s="141"/>
      <c r="C173" s="140"/>
      <c r="D173" s="137" t="s">
        <v>225</v>
      </c>
      <c r="E173" s="142" t="s">
        <v>1</v>
      </c>
      <c r="F173" s="143" t="s">
        <v>3480</v>
      </c>
      <c r="G173" s="140"/>
      <c r="H173" s="144">
        <v>0.3</v>
      </c>
      <c r="I173" s="61"/>
      <c r="J173" s="140"/>
      <c r="K173" s="140"/>
      <c r="L173" s="194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231"/>
      <c r="AT173" s="60" t="s">
        <v>225</v>
      </c>
      <c r="AU173" s="60" t="s">
        <v>93</v>
      </c>
      <c r="AV173" s="13" t="s">
        <v>93</v>
      </c>
      <c r="AW173" s="13" t="s">
        <v>38</v>
      </c>
      <c r="AX173" s="13" t="s">
        <v>83</v>
      </c>
      <c r="AY173" s="60" t="s">
        <v>216</v>
      </c>
    </row>
    <row r="174" spans="1:51" s="13" customFormat="1" ht="12">
      <c r="A174" s="140"/>
      <c r="B174" s="141"/>
      <c r="C174" s="140"/>
      <c r="D174" s="137" t="s">
        <v>225</v>
      </c>
      <c r="E174" s="142" t="s">
        <v>1</v>
      </c>
      <c r="F174" s="143" t="s">
        <v>3481</v>
      </c>
      <c r="G174" s="140"/>
      <c r="H174" s="144">
        <v>1.584</v>
      </c>
      <c r="I174" s="61"/>
      <c r="J174" s="140"/>
      <c r="K174" s="140"/>
      <c r="L174" s="194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231"/>
      <c r="AT174" s="60" t="s">
        <v>225</v>
      </c>
      <c r="AU174" s="60" t="s">
        <v>93</v>
      </c>
      <c r="AV174" s="13" t="s">
        <v>93</v>
      </c>
      <c r="AW174" s="13" t="s">
        <v>38</v>
      </c>
      <c r="AX174" s="13" t="s">
        <v>83</v>
      </c>
      <c r="AY174" s="60" t="s">
        <v>216</v>
      </c>
    </row>
    <row r="175" spans="1:51" s="13" customFormat="1" ht="12">
      <c r="A175" s="140"/>
      <c r="B175" s="141"/>
      <c r="C175" s="140"/>
      <c r="D175" s="137" t="s">
        <v>225</v>
      </c>
      <c r="E175" s="142" t="s">
        <v>1</v>
      </c>
      <c r="F175" s="143" t="s">
        <v>3482</v>
      </c>
      <c r="G175" s="140"/>
      <c r="H175" s="144">
        <v>0.45</v>
      </c>
      <c r="I175" s="61"/>
      <c r="J175" s="140"/>
      <c r="K175" s="140"/>
      <c r="L175" s="194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231"/>
      <c r="AT175" s="60" t="s">
        <v>225</v>
      </c>
      <c r="AU175" s="60" t="s">
        <v>93</v>
      </c>
      <c r="AV175" s="13" t="s">
        <v>93</v>
      </c>
      <c r="AW175" s="13" t="s">
        <v>38</v>
      </c>
      <c r="AX175" s="13" t="s">
        <v>83</v>
      </c>
      <c r="AY175" s="60" t="s">
        <v>216</v>
      </c>
    </row>
    <row r="176" spans="1:51" s="13" customFormat="1" ht="12">
      <c r="A176" s="140"/>
      <c r="B176" s="141"/>
      <c r="C176" s="140"/>
      <c r="D176" s="137" t="s">
        <v>225</v>
      </c>
      <c r="E176" s="142" t="s">
        <v>1</v>
      </c>
      <c r="F176" s="143" t="s">
        <v>3483</v>
      </c>
      <c r="G176" s="140"/>
      <c r="H176" s="144">
        <v>0.45</v>
      </c>
      <c r="I176" s="61"/>
      <c r="J176" s="140"/>
      <c r="K176" s="140"/>
      <c r="L176" s="194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231"/>
      <c r="AT176" s="60" t="s">
        <v>225</v>
      </c>
      <c r="AU176" s="60" t="s">
        <v>93</v>
      </c>
      <c r="AV176" s="13" t="s">
        <v>93</v>
      </c>
      <c r="AW176" s="13" t="s">
        <v>38</v>
      </c>
      <c r="AX176" s="13" t="s">
        <v>83</v>
      </c>
      <c r="AY176" s="60" t="s">
        <v>216</v>
      </c>
    </row>
    <row r="177" spans="1:51" s="13" customFormat="1" ht="12">
      <c r="A177" s="140"/>
      <c r="B177" s="141"/>
      <c r="C177" s="140"/>
      <c r="D177" s="137" t="s">
        <v>225</v>
      </c>
      <c r="E177" s="142" t="s">
        <v>1</v>
      </c>
      <c r="F177" s="143" t="s">
        <v>3484</v>
      </c>
      <c r="G177" s="140"/>
      <c r="H177" s="144">
        <v>0.3</v>
      </c>
      <c r="I177" s="61"/>
      <c r="J177" s="140"/>
      <c r="K177" s="140"/>
      <c r="L177" s="194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231"/>
      <c r="AT177" s="60" t="s">
        <v>225</v>
      </c>
      <c r="AU177" s="60" t="s">
        <v>93</v>
      </c>
      <c r="AV177" s="13" t="s">
        <v>93</v>
      </c>
      <c r="AW177" s="13" t="s">
        <v>38</v>
      </c>
      <c r="AX177" s="13" t="s">
        <v>83</v>
      </c>
      <c r="AY177" s="60" t="s">
        <v>216</v>
      </c>
    </row>
    <row r="178" spans="1:51" s="13" customFormat="1" ht="12">
      <c r="A178" s="140"/>
      <c r="B178" s="141"/>
      <c r="C178" s="140"/>
      <c r="D178" s="137" t="s">
        <v>225</v>
      </c>
      <c r="E178" s="142" t="s">
        <v>1</v>
      </c>
      <c r="F178" s="143" t="s">
        <v>3485</v>
      </c>
      <c r="G178" s="140"/>
      <c r="H178" s="144">
        <v>0.3</v>
      </c>
      <c r="I178" s="61"/>
      <c r="J178" s="140"/>
      <c r="K178" s="140"/>
      <c r="L178" s="194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231"/>
      <c r="AT178" s="60" t="s">
        <v>225</v>
      </c>
      <c r="AU178" s="60" t="s">
        <v>93</v>
      </c>
      <c r="AV178" s="13" t="s">
        <v>93</v>
      </c>
      <c r="AW178" s="13" t="s">
        <v>38</v>
      </c>
      <c r="AX178" s="13" t="s">
        <v>83</v>
      </c>
      <c r="AY178" s="60" t="s">
        <v>216</v>
      </c>
    </row>
    <row r="179" spans="1:51" s="13" customFormat="1" ht="12">
      <c r="A179" s="140"/>
      <c r="B179" s="141"/>
      <c r="C179" s="140"/>
      <c r="D179" s="137" t="s">
        <v>225</v>
      </c>
      <c r="E179" s="142" t="s">
        <v>1</v>
      </c>
      <c r="F179" s="143" t="s">
        <v>3486</v>
      </c>
      <c r="G179" s="140"/>
      <c r="H179" s="144">
        <v>4.752</v>
      </c>
      <c r="I179" s="61"/>
      <c r="J179" s="140"/>
      <c r="K179" s="140"/>
      <c r="L179" s="194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231"/>
      <c r="AT179" s="60" t="s">
        <v>225</v>
      </c>
      <c r="AU179" s="60" t="s">
        <v>93</v>
      </c>
      <c r="AV179" s="13" t="s">
        <v>93</v>
      </c>
      <c r="AW179" s="13" t="s">
        <v>38</v>
      </c>
      <c r="AX179" s="13" t="s">
        <v>83</v>
      </c>
      <c r="AY179" s="60" t="s">
        <v>216</v>
      </c>
    </row>
    <row r="180" spans="1:51" s="13" customFormat="1" ht="12">
      <c r="A180" s="140"/>
      <c r="B180" s="141"/>
      <c r="C180" s="140"/>
      <c r="D180" s="137" t="s">
        <v>225</v>
      </c>
      <c r="E180" s="142" t="s">
        <v>1</v>
      </c>
      <c r="F180" s="143" t="s">
        <v>3487</v>
      </c>
      <c r="G180" s="140"/>
      <c r="H180" s="144">
        <v>2.376</v>
      </c>
      <c r="I180" s="61"/>
      <c r="J180" s="140"/>
      <c r="K180" s="140"/>
      <c r="L180" s="194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231"/>
      <c r="AT180" s="60" t="s">
        <v>225</v>
      </c>
      <c r="AU180" s="60" t="s">
        <v>93</v>
      </c>
      <c r="AV180" s="13" t="s">
        <v>93</v>
      </c>
      <c r="AW180" s="13" t="s">
        <v>38</v>
      </c>
      <c r="AX180" s="13" t="s">
        <v>83</v>
      </c>
      <c r="AY180" s="60" t="s">
        <v>216</v>
      </c>
    </row>
    <row r="181" spans="1:51" s="13" customFormat="1" ht="12">
      <c r="A181" s="140"/>
      <c r="B181" s="141"/>
      <c r="C181" s="140"/>
      <c r="D181" s="137" t="s">
        <v>225</v>
      </c>
      <c r="E181" s="142" t="s">
        <v>1</v>
      </c>
      <c r="F181" s="143" t="s">
        <v>3488</v>
      </c>
      <c r="G181" s="140"/>
      <c r="H181" s="144">
        <v>0.45</v>
      </c>
      <c r="I181" s="61"/>
      <c r="J181" s="140"/>
      <c r="K181" s="140"/>
      <c r="L181" s="194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231"/>
      <c r="AT181" s="60" t="s">
        <v>225</v>
      </c>
      <c r="AU181" s="60" t="s">
        <v>93</v>
      </c>
      <c r="AV181" s="13" t="s">
        <v>93</v>
      </c>
      <c r="AW181" s="13" t="s">
        <v>38</v>
      </c>
      <c r="AX181" s="13" t="s">
        <v>83</v>
      </c>
      <c r="AY181" s="60" t="s">
        <v>216</v>
      </c>
    </row>
    <row r="182" spans="1:51" s="13" customFormat="1" ht="12">
      <c r="A182" s="140"/>
      <c r="B182" s="141"/>
      <c r="C182" s="140"/>
      <c r="D182" s="137" t="s">
        <v>225</v>
      </c>
      <c r="E182" s="142" t="s">
        <v>1</v>
      </c>
      <c r="F182" s="143" t="s">
        <v>3489</v>
      </c>
      <c r="G182" s="140"/>
      <c r="H182" s="144">
        <v>0.6</v>
      </c>
      <c r="I182" s="61"/>
      <c r="J182" s="140"/>
      <c r="K182" s="140"/>
      <c r="L182" s="194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231"/>
      <c r="AT182" s="60" t="s">
        <v>225</v>
      </c>
      <c r="AU182" s="60" t="s">
        <v>93</v>
      </c>
      <c r="AV182" s="13" t="s">
        <v>93</v>
      </c>
      <c r="AW182" s="13" t="s">
        <v>38</v>
      </c>
      <c r="AX182" s="13" t="s">
        <v>83</v>
      </c>
      <c r="AY182" s="60" t="s">
        <v>216</v>
      </c>
    </row>
    <row r="183" spans="1:51" s="13" customFormat="1" ht="12">
      <c r="A183" s="140"/>
      <c r="B183" s="141"/>
      <c r="C183" s="140"/>
      <c r="D183" s="137" t="s">
        <v>225</v>
      </c>
      <c r="E183" s="142" t="s">
        <v>1</v>
      </c>
      <c r="F183" s="143" t="s">
        <v>3490</v>
      </c>
      <c r="G183" s="140"/>
      <c r="H183" s="144">
        <v>0.3</v>
      </c>
      <c r="I183" s="61"/>
      <c r="J183" s="140"/>
      <c r="K183" s="140"/>
      <c r="L183" s="194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231"/>
      <c r="AT183" s="60" t="s">
        <v>225</v>
      </c>
      <c r="AU183" s="60" t="s">
        <v>93</v>
      </c>
      <c r="AV183" s="13" t="s">
        <v>93</v>
      </c>
      <c r="AW183" s="13" t="s">
        <v>38</v>
      </c>
      <c r="AX183" s="13" t="s">
        <v>83</v>
      </c>
      <c r="AY183" s="60" t="s">
        <v>216</v>
      </c>
    </row>
    <row r="184" spans="1:51" s="14" customFormat="1" ht="12">
      <c r="A184" s="145"/>
      <c r="B184" s="146"/>
      <c r="C184" s="145"/>
      <c r="D184" s="137" t="s">
        <v>225</v>
      </c>
      <c r="E184" s="147" t="s">
        <v>3415</v>
      </c>
      <c r="F184" s="148" t="s">
        <v>229</v>
      </c>
      <c r="G184" s="145"/>
      <c r="H184" s="149">
        <v>31.134</v>
      </c>
      <c r="I184" s="63"/>
      <c r="J184" s="145"/>
      <c r="K184" s="145"/>
      <c r="L184" s="200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235"/>
      <c r="AT184" s="62" t="s">
        <v>225</v>
      </c>
      <c r="AU184" s="62" t="s">
        <v>93</v>
      </c>
      <c r="AV184" s="14" t="s">
        <v>223</v>
      </c>
      <c r="AW184" s="14" t="s">
        <v>38</v>
      </c>
      <c r="AX184" s="14" t="s">
        <v>91</v>
      </c>
      <c r="AY184" s="62" t="s">
        <v>216</v>
      </c>
    </row>
    <row r="185" spans="1:65" s="2" customFormat="1" ht="24.2" customHeight="1">
      <c r="A185" s="83"/>
      <c r="B185" s="84"/>
      <c r="C185" s="130" t="s">
        <v>247</v>
      </c>
      <c r="D185" s="130" t="s">
        <v>218</v>
      </c>
      <c r="E185" s="131" t="s">
        <v>3491</v>
      </c>
      <c r="F185" s="132" t="s">
        <v>3492</v>
      </c>
      <c r="G185" s="133" t="s">
        <v>221</v>
      </c>
      <c r="H185" s="134">
        <v>31.134</v>
      </c>
      <c r="I185" s="57"/>
      <c r="J185" s="187">
        <f>ROUND(I185*H185,2)</f>
        <v>0</v>
      </c>
      <c r="K185" s="132" t="s">
        <v>222</v>
      </c>
      <c r="L185" s="188">
        <f t="shared" si="0"/>
        <v>0</v>
      </c>
      <c r="M185" s="217" t="s">
        <v>1</v>
      </c>
      <c r="N185" s="217" t="s">
        <v>48</v>
      </c>
      <c r="O185" s="217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7">
        <f>S185*H185</f>
        <v>0</v>
      </c>
      <c r="U185" s="217"/>
      <c r="V185" s="217"/>
      <c r="W185" s="249"/>
      <c r="X185" s="26"/>
      <c r="Y185" s="26"/>
      <c r="Z185" s="26"/>
      <c r="AA185" s="26"/>
      <c r="AB185" s="26"/>
      <c r="AC185" s="26"/>
      <c r="AD185" s="26"/>
      <c r="AE185" s="26"/>
      <c r="AR185" s="58" t="s">
        <v>312</v>
      </c>
      <c r="AT185" s="58" t="s">
        <v>218</v>
      </c>
      <c r="AU185" s="58" t="s">
        <v>93</v>
      </c>
      <c r="AY185" s="18" t="s">
        <v>216</v>
      </c>
      <c r="BE185" s="59">
        <f>IF(N185="základní",J185,0)</f>
        <v>0</v>
      </c>
      <c r="BF185" s="59">
        <f>IF(N185="snížená",J185,0)</f>
        <v>0</v>
      </c>
      <c r="BG185" s="59">
        <f>IF(N185="zákl. přenesená",J185,0)</f>
        <v>0</v>
      </c>
      <c r="BH185" s="59">
        <f>IF(N185="sníž. přenesená",J185,0)</f>
        <v>0</v>
      </c>
      <c r="BI185" s="59">
        <f>IF(N185="nulová",J185,0)</f>
        <v>0</v>
      </c>
      <c r="BJ185" s="18" t="s">
        <v>91</v>
      </c>
      <c r="BK185" s="59">
        <f>ROUND(I185*H185,2)</f>
        <v>0</v>
      </c>
      <c r="BL185" s="18" t="s">
        <v>312</v>
      </c>
      <c r="BM185" s="58" t="s">
        <v>3493</v>
      </c>
    </row>
    <row r="186" spans="1:51" s="13" customFormat="1" ht="12">
      <c r="A186" s="140"/>
      <c r="B186" s="141"/>
      <c r="C186" s="140"/>
      <c r="D186" s="137" t="s">
        <v>225</v>
      </c>
      <c r="E186" s="142" t="s">
        <v>1</v>
      </c>
      <c r="F186" s="143" t="s">
        <v>3415</v>
      </c>
      <c r="G186" s="140"/>
      <c r="H186" s="144">
        <v>31.134</v>
      </c>
      <c r="I186" s="61"/>
      <c r="J186" s="140"/>
      <c r="K186" s="140"/>
      <c r="L186" s="194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231"/>
      <c r="AT186" s="60" t="s">
        <v>225</v>
      </c>
      <c r="AU186" s="60" t="s">
        <v>93</v>
      </c>
      <c r="AV186" s="13" t="s">
        <v>93</v>
      </c>
      <c r="AW186" s="13" t="s">
        <v>38</v>
      </c>
      <c r="AX186" s="13" t="s">
        <v>91</v>
      </c>
      <c r="AY186" s="60" t="s">
        <v>216</v>
      </c>
    </row>
    <row r="187" spans="1:65" s="2" customFormat="1" ht="24.2" customHeight="1">
      <c r="A187" s="83"/>
      <c r="B187" s="84"/>
      <c r="C187" s="130" t="s">
        <v>252</v>
      </c>
      <c r="D187" s="130" t="s">
        <v>218</v>
      </c>
      <c r="E187" s="131" t="s">
        <v>3494</v>
      </c>
      <c r="F187" s="132" t="s">
        <v>3495</v>
      </c>
      <c r="G187" s="133" t="s">
        <v>221</v>
      </c>
      <c r="H187" s="134">
        <v>31.134</v>
      </c>
      <c r="I187" s="57"/>
      <c r="J187" s="187">
        <f>ROUND(I187*H187,2)</f>
        <v>0</v>
      </c>
      <c r="K187" s="132" t="s">
        <v>222</v>
      </c>
      <c r="L187" s="188">
        <f t="shared" si="0"/>
        <v>0</v>
      </c>
      <c r="M187" s="217" t="s">
        <v>1</v>
      </c>
      <c r="N187" s="217" t="s">
        <v>48</v>
      </c>
      <c r="O187" s="217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7">
        <f>S187*H187</f>
        <v>0</v>
      </c>
      <c r="U187" s="217"/>
      <c r="V187" s="217"/>
      <c r="W187" s="249"/>
      <c r="X187" s="26"/>
      <c r="Y187" s="26"/>
      <c r="Z187" s="26"/>
      <c r="AA187" s="26"/>
      <c r="AB187" s="26"/>
      <c r="AC187" s="26"/>
      <c r="AD187" s="26"/>
      <c r="AE187" s="26"/>
      <c r="AR187" s="58" t="s">
        <v>312</v>
      </c>
      <c r="AT187" s="58" t="s">
        <v>218</v>
      </c>
      <c r="AU187" s="58" t="s">
        <v>93</v>
      </c>
      <c r="AY187" s="18" t="s">
        <v>216</v>
      </c>
      <c r="BE187" s="59">
        <f>IF(N187="základní",J187,0)</f>
        <v>0</v>
      </c>
      <c r="BF187" s="59">
        <f>IF(N187="snížená",J187,0)</f>
        <v>0</v>
      </c>
      <c r="BG187" s="59">
        <f>IF(N187="zákl. přenesená",J187,0)</f>
        <v>0</v>
      </c>
      <c r="BH187" s="59">
        <f>IF(N187="sníž. přenesená",J187,0)</f>
        <v>0</v>
      </c>
      <c r="BI187" s="59">
        <f>IF(N187="nulová",J187,0)</f>
        <v>0</v>
      </c>
      <c r="BJ187" s="18" t="s">
        <v>91</v>
      </c>
      <c r="BK187" s="59">
        <f>ROUND(I187*H187,2)</f>
        <v>0</v>
      </c>
      <c r="BL187" s="18" t="s">
        <v>312</v>
      </c>
      <c r="BM187" s="58" t="s">
        <v>3496</v>
      </c>
    </row>
    <row r="188" spans="1:51" s="13" customFormat="1" ht="12">
      <c r="A188" s="140"/>
      <c r="B188" s="141"/>
      <c r="C188" s="140"/>
      <c r="D188" s="137" t="s">
        <v>225</v>
      </c>
      <c r="E188" s="142" t="s">
        <v>1</v>
      </c>
      <c r="F188" s="143" t="s">
        <v>3415</v>
      </c>
      <c r="G188" s="140"/>
      <c r="H188" s="144">
        <v>31.134</v>
      </c>
      <c r="I188" s="61"/>
      <c r="J188" s="140"/>
      <c r="K188" s="140"/>
      <c r="L188" s="194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231"/>
      <c r="AT188" s="60" t="s">
        <v>225</v>
      </c>
      <c r="AU188" s="60" t="s">
        <v>93</v>
      </c>
      <c r="AV188" s="13" t="s">
        <v>93</v>
      </c>
      <c r="AW188" s="13" t="s">
        <v>38</v>
      </c>
      <c r="AX188" s="13" t="s">
        <v>91</v>
      </c>
      <c r="AY188" s="60" t="s">
        <v>216</v>
      </c>
    </row>
    <row r="189" spans="1:65" s="2" customFormat="1" ht="16.5" customHeight="1">
      <c r="A189" s="83"/>
      <c r="B189" s="84"/>
      <c r="C189" s="130" t="s">
        <v>257</v>
      </c>
      <c r="D189" s="130" t="s">
        <v>218</v>
      </c>
      <c r="E189" s="131" t="s">
        <v>3497</v>
      </c>
      <c r="F189" s="132" t="s">
        <v>3498</v>
      </c>
      <c r="G189" s="133" t="s">
        <v>221</v>
      </c>
      <c r="H189" s="134">
        <v>31.134</v>
      </c>
      <c r="I189" s="57"/>
      <c r="J189" s="187">
        <f>ROUND(I189*H189,2)</f>
        <v>0</v>
      </c>
      <c r="K189" s="132" t="s">
        <v>222</v>
      </c>
      <c r="L189" s="188">
        <f aca="true" t="shared" si="1" ref="L189:L240">J189</f>
        <v>0</v>
      </c>
      <c r="M189" s="217" t="s">
        <v>1</v>
      </c>
      <c r="N189" s="217" t="s">
        <v>48</v>
      </c>
      <c r="O189" s="217"/>
      <c r="P189" s="217">
        <f>O189*H189</f>
        <v>0</v>
      </c>
      <c r="Q189" s="217">
        <v>0.00139</v>
      </c>
      <c r="R189" s="217">
        <f>Q189*H189</f>
        <v>0.04327626</v>
      </c>
      <c r="S189" s="217">
        <v>0</v>
      </c>
      <c r="T189" s="217">
        <f>S189*H189</f>
        <v>0</v>
      </c>
      <c r="U189" s="217"/>
      <c r="V189" s="217"/>
      <c r="W189" s="249"/>
      <c r="X189" s="26"/>
      <c r="Y189" s="26"/>
      <c r="Z189" s="26"/>
      <c r="AA189" s="26"/>
      <c r="AB189" s="26"/>
      <c r="AC189" s="26"/>
      <c r="AD189" s="26"/>
      <c r="AE189" s="26"/>
      <c r="AR189" s="58" t="s">
        <v>312</v>
      </c>
      <c r="AT189" s="58" t="s">
        <v>218</v>
      </c>
      <c r="AU189" s="58" t="s">
        <v>93</v>
      </c>
      <c r="AY189" s="18" t="s">
        <v>216</v>
      </c>
      <c r="BE189" s="59">
        <f>IF(N189="základní",J189,0)</f>
        <v>0</v>
      </c>
      <c r="BF189" s="59">
        <f>IF(N189="snížená",J189,0)</f>
        <v>0</v>
      </c>
      <c r="BG189" s="59">
        <f>IF(N189="zákl. přenesená",J189,0)</f>
        <v>0</v>
      </c>
      <c r="BH189" s="59">
        <f>IF(N189="sníž. přenesená",J189,0)</f>
        <v>0</v>
      </c>
      <c r="BI189" s="59">
        <f>IF(N189="nulová",J189,0)</f>
        <v>0</v>
      </c>
      <c r="BJ189" s="18" t="s">
        <v>91</v>
      </c>
      <c r="BK189" s="59">
        <f>ROUND(I189*H189,2)</f>
        <v>0</v>
      </c>
      <c r="BL189" s="18" t="s">
        <v>312</v>
      </c>
      <c r="BM189" s="58" t="s">
        <v>3499</v>
      </c>
    </row>
    <row r="190" spans="1:51" s="13" customFormat="1" ht="12">
      <c r="A190" s="140"/>
      <c r="B190" s="141"/>
      <c r="C190" s="140"/>
      <c r="D190" s="137" t="s">
        <v>225</v>
      </c>
      <c r="E190" s="142" t="s">
        <v>1</v>
      </c>
      <c r="F190" s="143" t="s">
        <v>3415</v>
      </c>
      <c r="G190" s="140"/>
      <c r="H190" s="144">
        <v>31.134</v>
      </c>
      <c r="I190" s="61"/>
      <c r="J190" s="140"/>
      <c r="K190" s="140"/>
      <c r="L190" s="194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231"/>
      <c r="AT190" s="60" t="s">
        <v>225</v>
      </c>
      <c r="AU190" s="60" t="s">
        <v>93</v>
      </c>
      <c r="AV190" s="13" t="s">
        <v>93</v>
      </c>
      <c r="AW190" s="13" t="s">
        <v>38</v>
      </c>
      <c r="AX190" s="13" t="s">
        <v>91</v>
      </c>
      <c r="AY190" s="60" t="s">
        <v>216</v>
      </c>
    </row>
    <row r="191" spans="1:65" s="2" customFormat="1" ht="16.5" customHeight="1">
      <c r="A191" s="83"/>
      <c r="B191" s="84"/>
      <c r="C191" s="130" t="s">
        <v>263</v>
      </c>
      <c r="D191" s="130" t="s">
        <v>218</v>
      </c>
      <c r="E191" s="131" t="s">
        <v>3500</v>
      </c>
      <c r="F191" s="132" t="s">
        <v>3501</v>
      </c>
      <c r="G191" s="133" t="s">
        <v>221</v>
      </c>
      <c r="H191" s="134">
        <v>31.134</v>
      </c>
      <c r="I191" s="57"/>
      <c r="J191" s="187">
        <f>ROUND(I191*H191,2)</f>
        <v>0</v>
      </c>
      <c r="K191" s="132" t="s">
        <v>222</v>
      </c>
      <c r="L191" s="188">
        <f t="shared" si="1"/>
        <v>0</v>
      </c>
      <c r="M191" s="217" t="s">
        <v>1</v>
      </c>
      <c r="N191" s="217" t="s">
        <v>48</v>
      </c>
      <c r="O191" s="217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7">
        <f>S191*H191</f>
        <v>0</v>
      </c>
      <c r="U191" s="217"/>
      <c r="V191" s="217"/>
      <c r="W191" s="249"/>
      <c r="X191" s="26"/>
      <c r="Y191" s="26"/>
      <c r="Z191" s="26"/>
      <c r="AA191" s="26"/>
      <c r="AB191" s="26"/>
      <c r="AC191" s="26"/>
      <c r="AD191" s="26"/>
      <c r="AE191" s="26"/>
      <c r="AR191" s="58" t="s">
        <v>312</v>
      </c>
      <c r="AT191" s="58" t="s">
        <v>218</v>
      </c>
      <c r="AU191" s="58" t="s">
        <v>93</v>
      </c>
      <c r="AY191" s="18" t="s">
        <v>216</v>
      </c>
      <c r="BE191" s="59">
        <f>IF(N191="základní",J191,0)</f>
        <v>0</v>
      </c>
      <c r="BF191" s="59">
        <f>IF(N191="snížená",J191,0)</f>
        <v>0</v>
      </c>
      <c r="BG191" s="59">
        <f>IF(N191="zákl. přenesená",J191,0)</f>
        <v>0</v>
      </c>
      <c r="BH191" s="59">
        <f>IF(N191="sníž. přenesená",J191,0)</f>
        <v>0</v>
      </c>
      <c r="BI191" s="59">
        <f>IF(N191="nulová",J191,0)</f>
        <v>0</v>
      </c>
      <c r="BJ191" s="18" t="s">
        <v>91</v>
      </c>
      <c r="BK191" s="59">
        <f>ROUND(I191*H191,2)</f>
        <v>0</v>
      </c>
      <c r="BL191" s="18" t="s">
        <v>312</v>
      </c>
      <c r="BM191" s="58" t="s">
        <v>3502</v>
      </c>
    </row>
    <row r="192" spans="1:51" s="13" customFormat="1" ht="12">
      <c r="A192" s="140"/>
      <c r="B192" s="141"/>
      <c r="C192" s="140"/>
      <c r="D192" s="137" t="s">
        <v>225</v>
      </c>
      <c r="E192" s="142" t="s">
        <v>1</v>
      </c>
      <c r="F192" s="143" t="s">
        <v>3415</v>
      </c>
      <c r="G192" s="140"/>
      <c r="H192" s="144">
        <v>31.134</v>
      </c>
      <c r="I192" s="61"/>
      <c r="J192" s="140"/>
      <c r="K192" s="140"/>
      <c r="L192" s="194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231"/>
      <c r="AT192" s="60" t="s">
        <v>225</v>
      </c>
      <c r="AU192" s="60" t="s">
        <v>93</v>
      </c>
      <c r="AV192" s="13" t="s">
        <v>93</v>
      </c>
      <c r="AW192" s="13" t="s">
        <v>38</v>
      </c>
      <c r="AX192" s="13" t="s">
        <v>91</v>
      </c>
      <c r="AY192" s="60" t="s">
        <v>216</v>
      </c>
    </row>
    <row r="193" spans="1:65" s="2" customFormat="1" ht="16.5" customHeight="1">
      <c r="A193" s="83"/>
      <c r="B193" s="84"/>
      <c r="C193" s="130" t="s">
        <v>268</v>
      </c>
      <c r="D193" s="130" t="s">
        <v>218</v>
      </c>
      <c r="E193" s="131" t="s">
        <v>3503</v>
      </c>
      <c r="F193" s="132" t="s">
        <v>3504</v>
      </c>
      <c r="G193" s="133" t="s">
        <v>221</v>
      </c>
      <c r="H193" s="134">
        <v>31.134</v>
      </c>
      <c r="I193" s="57"/>
      <c r="J193" s="187">
        <f>ROUND(I193*H193,2)</f>
        <v>0</v>
      </c>
      <c r="K193" s="132" t="s">
        <v>222</v>
      </c>
      <c r="L193" s="188">
        <f t="shared" si="1"/>
        <v>0</v>
      </c>
      <c r="M193" s="217" t="s">
        <v>1</v>
      </c>
      <c r="N193" s="217" t="s">
        <v>48</v>
      </c>
      <c r="O193" s="217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7">
        <f>S193*H193</f>
        <v>0</v>
      </c>
      <c r="U193" s="217"/>
      <c r="V193" s="217"/>
      <c r="W193" s="249"/>
      <c r="X193" s="26"/>
      <c r="Y193" s="26"/>
      <c r="Z193" s="26"/>
      <c r="AA193" s="26"/>
      <c r="AB193" s="26"/>
      <c r="AC193" s="26"/>
      <c r="AD193" s="26"/>
      <c r="AE193" s="26"/>
      <c r="AR193" s="58" t="s">
        <v>312</v>
      </c>
      <c r="AT193" s="58" t="s">
        <v>218</v>
      </c>
      <c r="AU193" s="58" t="s">
        <v>93</v>
      </c>
      <c r="AY193" s="18" t="s">
        <v>216</v>
      </c>
      <c r="BE193" s="59">
        <f>IF(N193="základní",J193,0)</f>
        <v>0</v>
      </c>
      <c r="BF193" s="59">
        <f>IF(N193="snížená",J193,0)</f>
        <v>0</v>
      </c>
      <c r="BG193" s="59">
        <f>IF(N193="zákl. přenesená",J193,0)</f>
        <v>0</v>
      </c>
      <c r="BH193" s="59">
        <f>IF(N193="sníž. přenesená",J193,0)</f>
        <v>0</v>
      </c>
      <c r="BI193" s="59">
        <f>IF(N193="nulová",J193,0)</f>
        <v>0</v>
      </c>
      <c r="BJ193" s="18" t="s">
        <v>91</v>
      </c>
      <c r="BK193" s="59">
        <f>ROUND(I193*H193,2)</f>
        <v>0</v>
      </c>
      <c r="BL193" s="18" t="s">
        <v>312</v>
      </c>
      <c r="BM193" s="58" t="s">
        <v>3505</v>
      </c>
    </row>
    <row r="194" spans="1:51" s="13" customFormat="1" ht="12">
      <c r="A194" s="140"/>
      <c r="B194" s="141"/>
      <c r="C194" s="140"/>
      <c r="D194" s="137" t="s">
        <v>225</v>
      </c>
      <c r="E194" s="142" t="s">
        <v>1</v>
      </c>
      <c r="F194" s="143" t="s">
        <v>3415</v>
      </c>
      <c r="G194" s="140"/>
      <c r="H194" s="144">
        <v>31.134</v>
      </c>
      <c r="I194" s="61"/>
      <c r="J194" s="140"/>
      <c r="K194" s="140"/>
      <c r="L194" s="194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231"/>
      <c r="AT194" s="60" t="s">
        <v>225</v>
      </c>
      <c r="AU194" s="60" t="s">
        <v>93</v>
      </c>
      <c r="AV194" s="13" t="s">
        <v>93</v>
      </c>
      <c r="AW194" s="13" t="s">
        <v>38</v>
      </c>
      <c r="AX194" s="13" t="s">
        <v>91</v>
      </c>
      <c r="AY194" s="60" t="s">
        <v>216</v>
      </c>
    </row>
    <row r="195" spans="1:65" s="2" customFormat="1" ht="16.5" customHeight="1">
      <c r="A195" s="83"/>
      <c r="B195" s="84"/>
      <c r="C195" s="130" t="s">
        <v>275</v>
      </c>
      <c r="D195" s="130" t="s">
        <v>218</v>
      </c>
      <c r="E195" s="131" t="s">
        <v>3506</v>
      </c>
      <c r="F195" s="132" t="s">
        <v>3507</v>
      </c>
      <c r="G195" s="133" t="s">
        <v>315</v>
      </c>
      <c r="H195" s="134">
        <v>8</v>
      </c>
      <c r="I195" s="57"/>
      <c r="J195" s="187">
        <f>ROUND(I195*H195,2)</f>
        <v>0</v>
      </c>
      <c r="K195" s="132" t="s">
        <v>1</v>
      </c>
      <c r="L195" s="188">
        <f t="shared" si="1"/>
        <v>0</v>
      </c>
      <c r="M195" s="217" t="s">
        <v>1</v>
      </c>
      <c r="N195" s="217" t="s">
        <v>48</v>
      </c>
      <c r="O195" s="217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7">
        <f>S195*H195</f>
        <v>0</v>
      </c>
      <c r="U195" s="217"/>
      <c r="V195" s="217"/>
      <c r="W195" s="249"/>
      <c r="X195" s="26"/>
      <c r="Y195" s="26"/>
      <c r="Z195" s="26"/>
      <c r="AA195" s="26"/>
      <c r="AB195" s="26"/>
      <c r="AC195" s="26"/>
      <c r="AD195" s="26"/>
      <c r="AE195" s="26"/>
      <c r="AR195" s="58" t="s">
        <v>312</v>
      </c>
      <c r="AT195" s="58" t="s">
        <v>218</v>
      </c>
      <c r="AU195" s="58" t="s">
        <v>93</v>
      </c>
      <c r="AY195" s="18" t="s">
        <v>216</v>
      </c>
      <c r="BE195" s="59">
        <f>IF(N195="základní",J195,0)</f>
        <v>0</v>
      </c>
      <c r="BF195" s="59">
        <f>IF(N195="snížená",J195,0)</f>
        <v>0</v>
      </c>
      <c r="BG195" s="59">
        <f>IF(N195="zákl. přenesená",J195,0)</f>
        <v>0</v>
      </c>
      <c r="BH195" s="59">
        <f>IF(N195="sníž. přenesená",J195,0)</f>
        <v>0</v>
      </c>
      <c r="BI195" s="59">
        <f>IF(N195="nulová",J195,0)</f>
        <v>0</v>
      </c>
      <c r="BJ195" s="18" t="s">
        <v>91</v>
      </c>
      <c r="BK195" s="59">
        <f>ROUND(I195*H195,2)</f>
        <v>0</v>
      </c>
      <c r="BL195" s="18" t="s">
        <v>312</v>
      </c>
      <c r="BM195" s="58" t="s">
        <v>3508</v>
      </c>
    </row>
    <row r="196" spans="1:65" s="2" customFormat="1" ht="24.2" customHeight="1">
      <c r="A196" s="83"/>
      <c r="B196" s="84"/>
      <c r="C196" s="130" t="s">
        <v>281</v>
      </c>
      <c r="D196" s="130" t="s">
        <v>218</v>
      </c>
      <c r="E196" s="131" t="s">
        <v>3509</v>
      </c>
      <c r="F196" s="132" t="s">
        <v>3510</v>
      </c>
      <c r="G196" s="133" t="s">
        <v>278</v>
      </c>
      <c r="H196" s="134">
        <v>0.043</v>
      </c>
      <c r="I196" s="57"/>
      <c r="J196" s="187">
        <f>ROUND(I196*H196,2)</f>
        <v>0</v>
      </c>
      <c r="K196" s="132" t="s">
        <v>222</v>
      </c>
      <c r="L196" s="188">
        <f t="shared" si="1"/>
        <v>0</v>
      </c>
      <c r="M196" s="217" t="s">
        <v>1</v>
      </c>
      <c r="N196" s="217" t="s">
        <v>48</v>
      </c>
      <c r="O196" s="217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7">
        <f>S196*H196</f>
        <v>0</v>
      </c>
      <c r="U196" s="217"/>
      <c r="V196" s="217"/>
      <c r="W196" s="249"/>
      <c r="X196" s="26"/>
      <c r="Y196" s="26"/>
      <c r="Z196" s="26"/>
      <c r="AA196" s="26"/>
      <c r="AB196" s="26"/>
      <c r="AC196" s="26"/>
      <c r="AD196" s="26"/>
      <c r="AE196" s="26"/>
      <c r="AR196" s="58" t="s">
        <v>312</v>
      </c>
      <c r="AT196" s="58" t="s">
        <v>218</v>
      </c>
      <c r="AU196" s="58" t="s">
        <v>93</v>
      </c>
      <c r="AY196" s="18" t="s">
        <v>216</v>
      </c>
      <c r="BE196" s="59">
        <f>IF(N196="základní",J196,0)</f>
        <v>0</v>
      </c>
      <c r="BF196" s="59">
        <f>IF(N196="snížená",J196,0)</f>
        <v>0</v>
      </c>
      <c r="BG196" s="59">
        <f>IF(N196="zákl. přenesená",J196,0)</f>
        <v>0</v>
      </c>
      <c r="BH196" s="59">
        <f>IF(N196="sníž. přenesená",J196,0)</f>
        <v>0</v>
      </c>
      <c r="BI196" s="59">
        <f>IF(N196="nulová",J196,0)</f>
        <v>0</v>
      </c>
      <c r="BJ196" s="18" t="s">
        <v>91</v>
      </c>
      <c r="BK196" s="59">
        <f>ROUND(I196*H196,2)</f>
        <v>0</v>
      </c>
      <c r="BL196" s="18" t="s">
        <v>312</v>
      </c>
      <c r="BM196" s="58" t="s">
        <v>3511</v>
      </c>
    </row>
    <row r="197" spans="1:63" s="12" customFormat="1" ht="22.9" customHeight="1">
      <c r="A197" s="125"/>
      <c r="B197" s="126"/>
      <c r="C197" s="125"/>
      <c r="D197" s="127" t="s">
        <v>82</v>
      </c>
      <c r="E197" s="129" t="s">
        <v>2768</v>
      </c>
      <c r="F197" s="129" t="s">
        <v>2769</v>
      </c>
      <c r="G197" s="125"/>
      <c r="H197" s="125"/>
      <c r="I197" s="54"/>
      <c r="J197" s="186">
        <f>BK197</f>
        <v>0</v>
      </c>
      <c r="K197" s="125"/>
      <c r="L197" s="183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48"/>
      <c r="AR197" s="53" t="s">
        <v>93</v>
      </c>
      <c r="AT197" s="55" t="s">
        <v>82</v>
      </c>
      <c r="AU197" s="55" t="s">
        <v>91</v>
      </c>
      <c r="AY197" s="53" t="s">
        <v>216</v>
      </c>
      <c r="BK197" s="56">
        <f>SUM(BK198:BK238)</f>
        <v>0</v>
      </c>
    </row>
    <row r="198" spans="1:65" s="2" customFormat="1" ht="24.2" customHeight="1">
      <c r="A198" s="83"/>
      <c r="B198" s="84"/>
      <c r="C198" s="130" t="s">
        <v>288</v>
      </c>
      <c r="D198" s="130" t="s">
        <v>218</v>
      </c>
      <c r="E198" s="131" t="s">
        <v>3512</v>
      </c>
      <c r="F198" s="132" t="s">
        <v>3513</v>
      </c>
      <c r="G198" s="133" t="s">
        <v>221</v>
      </c>
      <c r="H198" s="134">
        <v>267.2</v>
      </c>
      <c r="I198" s="57"/>
      <c r="J198" s="187">
        <f>ROUND(I198*H198,2)</f>
        <v>0</v>
      </c>
      <c r="K198" s="132" t="s">
        <v>222</v>
      </c>
      <c r="L198" s="188">
        <f t="shared" si="1"/>
        <v>0</v>
      </c>
      <c r="M198" s="217" t="s">
        <v>1</v>
      </c>
      <c r="N198" s="217" t="s">
        <v>48</v>
      </c>
      <c r="O198" s="217"/>
      <c r="P198" s="217">
        <f>O198*H198</f>
        <v>0</v>
      </c>
      <c r="Q198" s="217">
        <v>9E-05</v>
      </c>
      <c r="R198" s="217">
        <f>Q198*H198</f>
        <v>0.024048</v>
      </c>
      <c r="S198" s="217">
        <v>0</v>
      </c>
      <c r="T198" s="217">
        <f>S198*H198</f>
        <v>0</v>
      </c>
      <c r="U198" s="217"/>
      <c r="V198" s="217"/>
      <c r="W198" s="249"/>
      <c r="X198" s="26"/>
      <c r="Y198" s="26"/>
      <c r="Z198" s="26"/>
      <c r="AA198" s="26"/>
      <c r="AB198" s="26"/>
      <c r="AC198" s="26"/>
      <c r="AD198" s="26"/>
      <c r="AE198" s="26"/>
      <c r="AR198" s="58" t="s">
        <v>312</v>
      </c>
      <c r="AT198" s="58" t="s">
        <v>218</v>
      </c>
      <c r="AU198" s="58" t="s">
        <v>93</v>
      </c>
      <c r="AY198" s="18" t="s">
        <v>216</v>
      </c>
      <c r="BE198" s="59">
        <f>IF(N198="základní",J198,0)</f>
        <v>0</v>
      </c>
      <c r="BF198" s="59">
        <f>IF(N198="snížená",J198,0)</f>
        <v>0</v>
      </c>
      <c r="BG198" s="59">
        <f>IF(N198="zákl. přenesená",J198,0)</f>
        <v>0</v>
      </c>
      <c r="BH198" s="59">
        <f>IF(N198="sníž. přenesená",J198,0)</f>
        <v>0</v>
      </c>
      <c r="BI198" s="59">
        <f>IF(N198="nulová",J198,0)</f>
        <v>0</v>
      </c>
      <c r="BJ198" s="18" t="s">
        <v>91</v>
      </c>
      <c r="BK198" s="59">
        <f>ROUND(I198*H198,2)</f>
        <v>0</v>
      </c>
      <c r="BL198" s="18" t="s">
        <v>312</v>
      </c>
      <c r="BM198" s="58" t="s">
        <v>3514</v>
      </c>
    </row>
    <row r="199" spans="1:51" s="15" customFormat="1" ht="12">
      <c r="A199" s="135"/>
      <c r="B199" s="136"/>
      <c r="C199" s="135"/>
      <c r="D199" s="137" t="s">
        <v>225</v>
      </c>
      <c r="E199" s="138" t="s">
        <v>1</v>
      </c>
      <c r="F199" s="139" t="s">
        <v>3515</v>
      </c>
      <c r="G199" s="135"/>
      <c r="H199" s="138" t="s">
        <v>1</v>
      </c>
      <c r="I199" s="65"/>
      <c r="J199" s="135"/>
      <c r="K199" s="135"/>
      <c r="L199" s="191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227"/>
      <c r="AT199" s="64" t="s">
        <v>225</v>
      </c>
      <c r="AU199" s="64" t="s">
        <v>93</v>
      </c>
      <c r="AV199" s="15" t="s">
        <v>91</v>
      </c>
      <c r="AW199" s="15" t="s">
        <v>38</v>
      </c>
      <c r="AX199" s="15" t="s">
        <v>83</v>
      </c>
      <c r="AY199" s="64" t="s">
        <v>216</v>
      </c>
    </row>
    <row r="200" spans="1:51" s="13" customFormat="1" ht="12">
      <c r="A200" s="140"/>
      <c r="B200" s="141"/>
      <c r="C200" s="140"/>
      <c r="D200" s="137" t="s">
        <v>225</v>
      </c>
      <c r="E200" s="142" t="s">
        <v>1</v>
      </c>
      <c r="F200" s="143" t="s">
        <v>3516</v>
      </c>
      <c r="G200" s="140"/>
      <c r="H200" s="144">
        <v>44.8</v>
      </c>
      <c r="I200" s="61"/>
      <c r="J200" s="140"/>
      <c r="K200" s="140"/>
      <c r="L200" s="194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231"/>
      <c r="AT200" s="60" t="s">
        <v>225</v>
      </c>
      <c r="AU200" s="60" t="s">
        <v>93</v>
      </c>
      <c r="AV200" s="13" t="s">
        <v>93</v>
      </c>
      <c r="AW200" s="13" t="s">
        <v>38</v>
      </c>
      <c r="AX200" s="13" t="s">
        <v>83</v>
      </c>
      <c r="AY200" s="60" t="s">
        <v>216</v>
      </c>
    </row>
    <row r="201" spans="1:51" s="13" customFormat="1" ht="12">
      <c r="A201" s="140"/>
      <c r="B201" s="141"/>
      <c r="C201" s="140"/>
      <c r="D201" s="137" t="s">
        <v>225</v>
      </c>
      <c r="E201" s="142" t="s">
        <v>1</v>
      </c>
      <c r="F201" s="143" t="s">
        <v>3517</v>
      </c>
      <c r="G201" s="140"/>
      <c r="H201" s="144">
        <v>6.5</v>
      </c>
      <c r="I201" s="61"/>
      <c r="J201" s="140"/>
      <c r="K201" s="140"/>
      <c r="L201" s="194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231"/>
      <c r="AT201" s="60" t="s">
        <v>225</v>
      </c>
      <c r="AU201" s="60" t="s">
        <v>93</v>
      </c>
      <c r="AV201" s="13" t="s">
        <v>93</v>
      </c>
      <c r="AW201" s="13" t="s">
        <v>38</v>
      </c>
      <c r="AX201" s="13" t="s">
        <v>83</v>
      </c>
      <c r="AY201" s="60" t="s">
        <v>216</v>
      </c>
    </row>
    <row r="202" spans="1:51" s="13" customFormat="1" ht="12">
      <c r="A202" s="140"/>
      <c r="B202" s="141"/>
      <c r="C202" s="140"/>
      <c r="D202" s="137" t="s">
        <v>225</v>
      </c>
      <c r="E202" s="142" t="s">
        <v>1</v>
      </c>
      <c r="F202" s="143" t="s">
        <v>3518</v>
      </c>
      <c r="G202" s="140"/>
      <c r="H202" s="144">
        <v>3.8</v>
      </c>
      <c r="I202" s="61"/>
      <c r="J202" s="140"/>
      <c r="K202" s="140"/>
      <c r="L202" s="194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231"/>
      <c r="AT202" s="60" t="s">
        <v>225</v>
      </c>
      <c r="AU202" s="60" t="s">
        <v>93</v>
      </c>
      <c r="AV202" s="13" t="s">
        <v>93</v>
      </c>
      <c r="AW202" s="13" t="s">
        <v>38</v>
      </c>
      <c r="AX202" s="13" t="s">
        <v>83</v>
      </c>
      <c r="AY202" s="60" t="s">
        <v>216</v>
      </c>
    </row>
    <row r="203" spans="1:51" s="13" customFormat="1" ht="12">
      <c r="A203" s="140"/>
      <c r="B203" s="141"/>
      <c r="C203" s="140"/>
      <c r="D203" s="137" t="s">
        <v>225</v>
      </c>
      <c r="E203" s="142" t="s">
        <v>1</v>
      </c>
      <c r="F203" s="143" t="s">
        <v>3519</v>
      </c>
      <c r="G203" s="140"/>
      <c r="H203" s="144">
        <v>3.8</v>
      </c>
      <c r="I203" s="61"/>
      <c r="J203" s="140"/>
      <c r="K203" s="140"/>
      <c r="L203" s="194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231"/>
      <c r="AT203" s="60" t="s">
        <v>225</v>
      </c>
      <c r="AU203" s="60" t="s">
        <v>93</v>
      </c>
      <c r="AV203" s="13" t="s">
        <v>93</v>
      </c>
      <c r="AW203" s="13" t="s">
        <v>38</v>
      </c>
      <c r="AX203" s="13" t="s">
        <v>83</v>
      </c>
      <c r="AY203" s="60" t="s">
        <v>216</v>
      </c>
    </row>
    <row r="204" spans="1:51" s="13" customFormat="1" ht="12">
      <c r="A204" s="140"/>
      <c r="B204" s="141"/>
      <c r="C204" s="140"/>
      <c r="D204" s="137" t="s">
        <v>225</v>
      </c>
      <c r="E204" s="142" t="s">
        <v>1</v>
      </c>
      <c r="F204" s="143" t="s">
        <v>3520</v>
      </c>
      <c r="G204" s="140"/>
      <c r="H204" s="144">
        <v>3.8</v>
      </c>
      <c r="I204" s="61"/>
      <c r="J204" s="140"/>
      <c r="K204" s="140"/>
      <c r="L204" s="194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231"/>
      <c r="AT204" s="60" t="s">
        <v>225</v>
      </c>
      <c r="AU204" s="60" t="s">
        <v>93</v>
      </c>
      <c r="AV204" s="13" t="s">
        <v>93</v>
      </c>
      <c r="AW204" s="13" t="s">
        <v>38</v>
      </c>
      <c r="AX204" s="13" t="s">
        <v>83</v>
      </c>
      <c r="AY204" s="60" t="s">
        <v>216</v>
      </c>
    </row>
    <row r="205" spans="1:51" s="13" customFormat="1" ht="12">
      <c r="A205" s="140"/>
      <c r="B205" s="141"/>
      <c r="C205" s="140"/>
      <c r="D205" s="137" t="s">
        <v>225</v>
      </c>
      <c r="E205" s="142" t="s">
        <v>1</v>
      </c>
      <c r="F205" s="143" t="s">
        <v>3521</v>
      </c>
      <c r="G205" s="140"/>
      <c r="H205" s="144">
        <v>6.5</v>
      </c>
      <c r="I205" s="61"/>
      <c r="J205" s="140"/>
      <c r="K205" s="140"/>
      <c r="L205" s="194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231"/>
      <c r="AT205" s="60" t="s">
        <v>225</v>
      </c>
      <c r="AU205" s="60" t="s">
        <v>93</v>
      </c>
      <c r="AV205" s="13" t="s">
        <v>93</v>
      </c>
      <c r="AW205" s="13" t="s">
        <v>38</v>
      </c>
      <c r="AX205" s="13" t="s">
        <v>83</v>
      </c>
      <c r="AY205" s="60" t="s">
        <v>216</v>
      </c>
    </row>
    <row r="206" spans="1:51" s="13" customFormat="1" ht="12">
      <c r="A206" s="140"/>
      <c r="B206" s="141"/>
      <c r="C206" s="140"/>
      <c r="D206" s="137" t="s">
        <v>225</v>
      </c>
      <c r="E206" s="142" t="s">
        <v>1</v>
      </c>
      <c r="F206" s="143" t="s">
        <v>3522</v>
      </c>
      <c r="G206" s="140"/>
      <c r="H206" s="144">
        <v>6.5</v>
      </c>
      <c r="I206" s="61"/>
      <c r="J206" s="140"/>
      <c r="K206" s="140"/>
      <c r="L206" s="194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231"/>
      <c r="AT206" s="60" t="s">
        <v>225</v>
      </c>
      <c r="AU206" s="60" t="s">
        <v>93</v>
      </c>
      <c r="AV206" s="13" t="s">
        <v>93</v>
      </c>
      <c r="AW206" s="13" t="s">
        <v>38</v>
      </c>
      <c r="AX206" s="13" t="s">
        <v>83</v>
      </c>
      <c r="AY206" s="60" t="s">
        <v>216</v>
      </c>
    </row>
    <row r="207" spans="1:51" s="13" customFormat="1" ht="12">
      <c r="A207" s="140"/>
      <c r="B207" s="141"/>
      <c r="C207" s="140"/>
      <c r="D207" s="137" t="s">
        <v>225</v>
      </c>
      <c r="E207" s="142" t="s">
        <v>1</v>
      </c>
      <c r="F207" s="143" t="s">
        <v>3523</v>
      </c>
      <c r="G207" s="140"/>
      <c r="H207" s="144">
        <v>3.8</v>
      </c>
      <c r="I207" s="61"/>
      <c r="J207" s="140"/>
      <c r="K207" s="140"/>
      <c r="L207" s="194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231"/>
      <c r="AT207" s="60" t="s">
        <v>225</v>
      </c>
      <c r="AU207" s="60" t="s">
        <v>93</v>
      </c>
      <c r="AV207" s="13" t="s">
        <v>93</v>
      </c>
      <c r="AW207" s="13" t="s">
        <v>38</v>
      </c>
      <c r="AX207" s="13" t="s">
        <v>83</v>
      </c>
      <c r="AY207" s="60" t="s">
        <v>216</v>
      </c>
    </row>
    <row r="208" spans="1:51" s="13" customFormat="1" ht="12">
      <c r="A208" s="140"/>
      <c r="B208" s="141"/>
      <c r="C208" s="140"/>
      <c r="D208" s="137" t="s">
        <v>225</v>
      </c>
      <c r="E208" s="142" t="s">
        <v>1</v>
      </c>
      <c r="F208" s="143" t="s">
        <v>3524</v>
      </c>
      <c r="G208" s="140"/>
      <c r="H208" s="144">
        <v>6.5</v>
      </c>
      <c r="I208" s="61"/>
      <c r="J208" s="140"/>
      <c r="K208" s="140"/>
      <c r="L208" s="194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231"/>
      <c r="AT208" s="60" t="s">
        <v>225</v>
      </c>
      <c r="AU208" s="60" t="s">
        <v>93</v>
      </c>
      <c r="AV208" s="13" t="s">
        <v>93</v>
      </c>
      <c r="AW208" s="13" t="s">
        <v>38</v>
      </c>
      <c r="AX208" s="13" t="s">
        <v>83</v>
      </c>
      <c r="AY208" s="60" t="s">
        <v>216</v>
      </c>
    </row>
    <row r="209" spans="1:51" s="13" customFormat="1" ht="12">
      <c r="A209" s="140"/>
      <c r="B209" s="141"/>
      <c r="C209" s="140"/>
      <c r="D209" s="137" t="s">
        <v>225</v>
      </c>
      <c r="E209" s="142" t="s">
        <v>1</v>
      </c>
      <c r="F209" s="143" t="s">
        <v>3525</v>
      </c>
      <c r="G209" s="140"/>
      <c r="H209" s="144">
        <v>6.5</v>
      </c>
      <c r="I209" s="61"/>
      <c r="J209" s="140"/>
      <c r="K209" s="140"/>
      <c r="L209" s="194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231"/>
      <c r="AT209" s="60" t="s">
        <v>225</v>
      </c>
      <c r="AU209" s="60" t="s">
        <v>93</v>
      </c>
      <c r="AV209" s="13" t="s">
        <v>93</v>
      </c>
      <c r="AW209" s="13" t="s">
        <v>38</v>
      </c>
      <c r="AX209" s="13" t="s">
        <v>83</v>
      </c>
      <c r="AY209" s="60" t="s">
        <v>216</v>
      </c>
    </row>
    <row r="210" spans="1:51" s="13" customFormat="1" ht="12">
      <c r="A210" s="140"/>
      <c r="B210" s="141"/>
      <c r="C210" s="140"/>
      <c r="D210" s="137" t="s">
        <v>225</v>
      </c>
      <c r="E210" s="142" t="s">
        <v>1</v>
      </c>
      <c r="F210" s="143" t="s">
        <v>3526</v>
      </c>
      <c r="G210" s="140"/>
      <c r="H210" s="144">
        <v>6.5</v>
      </c>
      <c r="I210" s="61"/>
      <c r="J210" s="140"/>
      <c r="K210" s="140"/>
      <c r="L210" s="194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231"/>
      <c r="AT210" s="60" t="s">
        <v>225</v>
      </c>
      <c r="AU210" s="60" t="s">
        <v>93</v>
      </c>
      <c r="AV210" s="13" t="s">
        <v>93</v>
      </c>
      <c r="AW210" s="13" t="s">
        <v>38</v>
      </c>
      <c r="AX210" s="13" t="s">
        <v>83</v>
      </c>
      <c r="AY210" s="60" t="s">
        <v>216</v>
      </c>
    </row>
    <row r="211" spans="1:51" s="13" customFormat="1" ht="12">
      <c r="A211" s="140"/>
      <c r="B211" s="141"/>
      <c r="C211" s="140"/>
      <c r="D211" s="137" t="s">
        <v>225</v>
      </c>
      <c r="E211" s="142" t="s">
        <v>1</v>
      </c>
      <c r="F211" s="143" t="s">
        <v>3527</v>
      </c>
      <c r="G211" s="140"/>
      <c r="H211" s="144">
        <v>3.8</v>
      </c>
      <c r="I211" s="61"/>
      <c r="J211" s="140"/>
      <c r="K211" s="140"/>
      <c r="L211" s="194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231"/>
      <c r="AT211" s="60" t="s">
        <v>225</v>
      </c>
      <c r="AU211" s="60" t="s">
        <v>93</v>
      </c>
      <c r="AV211" s="13" t="s">
        <v>93</v>
      </c>
      <c r="AW211" s="13" t="s">
        <v>38</v>
      </c>
      <c r="AX211" s="13" t="s">
        <v>83</v>
      </c>
      <c r="AY211" s="60" t="s">
        <v>216</v>
      </c>
    </row>
    <row r="212" spans="1:51" s="13" customFormat="1" ht="12">
      <c r="A212" s="140"/>
      <c r="B212" s="141"/>
      <c r="C212" s="140"/>
      <c r="D212" s="137" t="s">
        <v>225</v>
      </c>
      <c r="E212" s="142" t="s">
        <v>1</v>
      </c>
      <c r="F212" s="143" t="s">
        <v>3528</v>
      </c>
      <c r="G212" s="140"/>
      <c r="H212" s="144">
        <v>44.8</v>
      </c>
      <c r="I212" s="61"/>
      <c r="J212" s="140"/>
      <c r="K212" s="140"/>
      <c r="L212" s="194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231"/>
      <c r="AT212" s="60" t="s">
        <v>225</v>
      </c>
      <c r="AU212" s="60" t="s">
        <v>93</v>
      </c>
      <c r="AV212" s="13" t="s">
        <v>93</v>
      </c>
      <c r="AW212" s="13" t="s">
        <v>38</v>
      </c>
      <c r="AX212" s="13" t="s">
        <v>83</v>
      </c>
      <c r="AY212" s="60" t="s">
        <v>216</v>
      </c>
    </row>
    <row r="213" spans="1:51" s="13" customFormat="1" ht="12">
      <c r="A213" s="140"/>
      <c r="B213" s="141"/>
      <c r="C213" s="140"/>
      <c r="D213" s="137" t="s">
        <v>225</v>
      </c>
      <c r="E213" s="142" t="s">
        <v>1</v>
      </c>
      <c r="F213" s="143" t="s">
        <v>3529</v>
      </c>
      <c r="G213" s="140"/>
      <c r="H213" s="144">
        <v>6.5</v>
      </c>
      <c r="I213" s="61"/>
      <c r="J213" s="140"/>
      <c r="K213" s="140"/>
      <c r="L213" s="194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231"/>
      <c r="AT213" s="60" t="s">
        <v>225</v>
      </c>
      <c r="AU213" s="60" t="s">
        <v>93</v>
      </c>
      <c r="AV213" s="13" t="s">
        <v>93</v>
      </c>
      <c r="AW213" s="13" t="s">
        <v>38</v>
      </c>
      <c r="AX213" s="13" t="s">
        <v>83</v>
      </c>
      <c r="AY213" s="60" t="s">
        <v>216</v>
      </c>
    </row>
    <row r="214" spans="1:51" s="13" customFormat="1" ht="12">
      <c r="A214" s="140"/>
      <c r="B214" s="141"/>
      <c r="C214" s="140"/>
      <c r="D214" s="137" t="s">
        <v>225</v>
      </c>
      <c r="E214" s="142" t="s">
        <v>1</v>
      </c>
      <c r="F214" s="143" t="s">
        <v>3530</v>
      </c>
      <c r="G214" s="140"/>
      <c r="H214" s="144">
        <v>6.5</v>
      </c>
      <c r="I214" s="61"/>
      <c r="J214" s="140"/>
      <c r="K214" s="140"/>
      <c r="L214" s="194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231"/>
      <c r="AT214" s="60" t="s">
        <v>225</v>
      </c>
      <c r="AU214" s="60" t="s">
        <v>93</v>
      </c>
      <c r="AV214" s="13" t="s">
        <v>93</v>
      </c>
      <c r="AW214" s="13" t="s">
        <v>38</v>
      </c>
      <c r="AX214" s="13" t="s">
        <v>83</v>
      </c>
      <c r="AY214" s="60" t="s">
        <v>216</v>
      </c>
    </row>
    <row r="215" spans="1:51" s="13" customFormat="1" ht="12">
      <c r="A215" s="140"/>
      <c r="B215" s="141"/>
      <c r="C215" s="140"/>
      <c r="D215" s="137" t="s">
        <v>225</v>
      </c>
      <c r="E215" s="142" t="s">
        <v>1</v>
      </c>
      <c r="F215" s="143" t="s">
        <v>3531</v>
      </c>
      <c r="G215" s="140"/>
      <c r="H215" s="144">
        <v>3.8</v>
      </c>
      <c r="I215" s="61"/>
      <c r="J215" s="140"/>
      <c r="K215" s="140"/>
      <c r="L215" s="194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231"/>
      <c r="AT215" s="60" t="s">
        <v>225</v>
      </c>
      <c r="AU215" s="60" t="s">
        <v>93</v>
      </c>
      <c r="AV215" s="13" t="s">
        <v>93</v>
      </c>
      <c r="AW215" s="13" t="s">
        <v>38</v>
      </c>
      <c r="AX215" s="13" t="s">
        <v>83</v>
      </c>
      <c r="AY215" s="60" t="s">
        <v>216</v>
      </c>
    </row>
    <row r="216" spans="1:51" s="13" customFormat="1" ht="12">
      <c r="A216" s="140"/>
      <c r="B216" s="141"/>
      <c r="C216" s="140"/>
      <c r="D216" s="137" t="s">
        <v>225</v>
      </c>
      <c r="E216" s="142" t="s">
        <v>1</v>
      </c>
      <c r="F216" s="143" t="s">
        <v>3532</v>
      </c>
      <c r="G216" s="140"/>
      <c r="H216" s="144">
        <v>11.2</v>
      </c>
      <c r="I216" s="61"/>
      <c r="J216" s="140"/>
      <c r="K216" s="140"/>
      <c r="L216" s="194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231"/>
      <c r="AT216" s="60" t="s">
        <v>225</v>
      </c>
      <c r="AU216" s="60" t="s">
        <v>93</v>
      </c>
      <c r="AV216" s="13" t="s">
        <v>93</v>
      </c>
      <c r="AW216" s="13" t="s">
        <v>38</v>
      </c>
      <c r="AX216" s="13" t="s">
        <v>83</v>
      </c>
      <c r="AY216" s="60" t="s">
        <v>216</v>
      </c>
    </row>
    <row r="217" spans="1:51" s="13" customFormat="1" ht="12">
      <c r="A217" s="140"/>
      <c r="B217" s="141"/>
      <c r="C217" s="140"/>
      <c r="D217" s="137" t="s">
        <v>225</v>
      </c>
      <c r="E217" s="142" t="s">
        <v>1</v>
      </c>
      <c r="F217" s="143" t="s">
        <v>3533</v>
      </c>
      <c r="G217" s="140"/>
      <c r="H217" s="144">
        <v>6.5</v>
      </c>
      <c r="I217" s="61"/>
      <c r="J217" s="140"/>
      <c r="K217" s="140"/>
      <c r="L217" s="194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231"/>
      <c r="AT217" s="60" t="s">
        <v>225</v>
      </c>
      <c r="AU217" s="60" t="s">
        <v>93</v>
      </c>
      <c r="AV217" s="13" t="s">
        <v>93</v>
      </c>
      <c r="AW217" s="13" t="s">
        <v>38</v>
      </c>
      <c r="AX217" s="13" t="s">
        <v>83</v>
      </c>
      <c r="AY217" s="60" t="s">
        <v>216</v>
      </c>
    </row>
    <row r="218" spans="1:51" s="13" customFormat="1" ht="12">
      <c r="A218" s="140"/>
      <c r="B218" s="141"/>
      <c r="C218" s="140"/>
      <c r="D218" s="137" t="s">
        <v>225</v>
      </c>
      <c r="E218" s="142" t="s">
        <v>1</v>
      </c>
      <c r="F218" s="143" t="s">
        <v>3534</v>
      </c>
      <c r="G218" s="140"/>
      <c r="H218" s="144">
        <v>6.5</v>
      </c>
      <c r="I218" s="61"/>
      <c r="J218" s="140"/>
      <c r="K218" s="140"/>
      <c r="L218" s="194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231"/>
      <c r="AT218" s="60" t="s">
        <v>225</v>
      </c>
      <c r="AU218" s="60" t="s">
        <v>93</v>
      </c>
      <c r="AV218" s="13" t="s">
        <v>93</v>
      </c>
      <c r="AW218" s="13" t="s">
        <v>38</v>
      </c>
      <c r="AX218" s="13" t="s">
        <v>83</v>
      </c>
      <c r="AY218" s="60" t="s">
        <v>216</v>
      </c>
    </row>
    <row r="219" spans="1:51" s="13" customFormat="1" ht="12">
      <c r="A219" s="140"/>
      <c r="B219" s="141"/>
      <c r="C219" s="140"/>
      <c r="D219" s="137" t="s">
        <v>225</v>
      </c>
      <c r="E219" s="142" t="s">
        <v>1</v>
      </c>
      <c r="F219" s="143" t="s">
        <v>3535</v>
      </c>
      <c r="G219" s="140"/>
      <c r="H219" s="144">
        <v>6.5</v>
      </c>
      <c r="I219" s="61"/>
      <c r="J219" s="140"/>
      <c r="K219" s="140"/>
      <c r="L219" s="194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231"/>
      <c r="AT219" s="60" t="s">
        <v>225</v>
      </c>
      <c r="AU219" s="60" t="s">
        <v>93</v>
      </c>
      <c r="AV219" s="13" t="s">
        <v>93</v>
      </c>
      <c r="AW219" s="13" t="s">
        <v>38</v>
      </c>
      <c r="AX219" s="13" t="s">
        <v>83</v>
      </c>
      <c r="AY219" s="60" t="s">
        <v>216</v>
      </c>
    </row>
    <row r="220" spans="1:51" s="13" customFormat="1" ht="12">
      <c r="A220" s="140"/>
      <c r="B220" s="141"/>
      <c r="C220" s="140"/>
      <c r="D220" s="137" t="s">
        <v>225</v>
      </c>
      <c r="E220" s="142" t="s">
        <v>1</v>
      </c>
      <c r="F220" s="143" t="s">
        <v>3536</v>
      </c>
      <c r="G220" s="140"/>
      <c r="H220" s="144">
        <v>3.8</v>
      </c>
      <c r="I220" s="61"/>
      <c r="J220" s="140"/>
      <c r="K220" s="140"/>
      <c r="L220" s="194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231"/>
      <c r="AT220" s="60" t="s">
        <v>225</v>
      </c>
      <c r="AU220" s="60" t="s">
        <v>93</v>
      </c>
      <c r="AV220" s="13" t="s">
        <v>93</v>
      </c>
      <c r="AW220" s="13" t="s">
        <v>38</v>
      </c>
      <c r="AX220" s="13" t="s">
        <v>83</v>
      </c>
      <c r="AY220" s="60" t="s">
        <v>216</v>
      </c>
    </row>
    <row r="221" spans="1:51" s="13" customFormat="1" ht="12">
      <c r="A221" s="140"/>
      <c r="B221" s="141"/>
      <c r="C221" s="140"/>
      <c r="D221" s="137" t="s">
        <v>225</v>
      </c>
      <c r="E221" s="142" t="s">
        <v>1</v>
      </c>
      <c r="F221" s="143" t="s">
        <v>3537</v>
      </c>
      <c r="G221" s="140"/>
      <c r="H221" s="144">
        <v>33.6</v>
      </c>
      <c r="I221" s="61"/>
      <c r="J221" s="140"/>
      <c r="K221" s="140"/>
      <c r="L221" s="194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231"/>
      <c r="AT221" s="60" t="s">
        <v>225</v>
      </c>
      <c r="AU221" s="60" t="s">
        <v>93</v>
      </c>
      <c r="AV221" s="13" t="s">
        <v>93</v>
      </c>
      <c r="AW221" s="13" t="s">
        <v>38</v>
      </c>
      <c r="AX221" s="13" t="s">
        <v>83</v>
      </c>
      <c r="AY221" s="60" t="s">
        <v>216</v>
      </c>
    </row>
    <row r="222" spans="1:51" s="13" customFormat="1" ht="12">
      <c r="A222" s="140"/>
      <c r="B222" s="141"/>
      <c r="C222" s="140"/>
      <c r="D222" s="137" t="s">
        <v>225</v>
      </c>
      <c r="E222" s="142" t="s">
        <v>1</v>
      </c>
      <c r="F222" s="143" t="s">
        <v>3538</v>
      </c>
      <c r="G222" s="140"/>
      <c r="H222" s="144">
        <v>16.8</v>
      </c>
      <c r="I222" s="61"/>
      <c r="J222" s="140"/>
      <c r="K222" s="140"/>
      <c r="L222" s="194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231"/>
      <c r="AT222" s="60" t="s">
        <v>225</v>
      </c>
      <c r="AU222" s="60" t="s">
        <v>93</v>
      </c>
      <c r="AV222" s="13" t="s">
        <v>93</v>
      </c>
      <c r="AW222" s="13" t="s">
        <v>38</v>
      </c>
      <c r="AX222" s="13" t="s">
        <v>83</v>
      </c>
      <c r="AY222" s="60" t="s">
        <v>216</v>
      </c>
    </row>
    <row r="223" spans="1:51" s="13" customFormat="1" ht="12">
      <c r="A223" s="140"/>
      <c r="B223" s="141"/>
      <c r="C223" s="140"/>
      <c r="D223" s="137" t="s">
        <v>225</v>
      </c>
      <c r="E223" s="142" t="s">
        <v>1</v>
      </c>
      <c r="F223" s="143" t="s">
        <v>3539</v>
      </c>
      <c r="G223" s="140"/>
      <c r="H223" s="144">
        <v>6.5</v>
      </c>
      <c r="I223" s="61"/>
      <c r="J223" s="140"/>
      <c r="K223" s="140"/>
      <c r="L223" s="194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231"/>
      <c r="AT223" s="60" t="s">
        <v>225</v>
      </c>
      <c r="AU223" s="60" t="s">
        <v>93</v>
      </c>
      <c r="AV223" s="13" t="s">
        <v>93</v>
      </c>
      <c r="AW223" s="13" t="s">
        <v>38</v>
      </c>
      <c r="AX223" s="13" t="s">
        <v>83</v>
      </c>
      <c r="AY223" s="60" t="s">
        <v>216</v>
      </c>
    </row>
    <row r="224" spans="1:51" s="13" customFormat="1" ht="12">
      <c r="A224" s="140"/>
      <c r="B224" s="141"/>
      <c r="C224" s="140"/>
      <c r="D224" s="137" t="s">
        <v>225</v>
      </c>
      <c r="E224" s="142" t="s">
        <v>1</v>
      </c>
      <c r="F224" s="143" t="s">
        <v>3540</v>
      </c>
      <c r="G224" s="140"/>
      <c r="H224" s="144">
        <v>7.6</v>
      </c>
      <c r="I224" s="61"/>
      <c r="J224" s="140"/>
      <c r="K224" s="140"/>
      <c r="L224" s="194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231"/>
      <c r="AT224" s="60" t="s">
        <v>225</v>
      </c>
      <c r="AU224" s="60" t="s">
        <v>93</v>
      </c>
      <c r="AV224" s="13" t="s">
        <v>93</v>
      </c>
      <c r="AW224" s="13" t="s">
        <v>38</v>
      </c>
      <c r="AX224" s="13" t="s">
        <v>83</v>
      </c>
      <c r="AY224" s="60" t="s">
        <v>216</v>
      </c>
    </row>
    <row r="225" spans="1:51" s="13" customFormat="1" ht="12">
      <c r="A225" s="140"/>
      <c r="B225" s="141"/>
      <c r="C225" s="140"/>
      <c r="D225" s="137" t="s">
        <v>225</v>
      </c>
      <c r="E225" s="142" t="s">
        <v>1</v>
      </c>
      <c r="F225" s="143" t="s">
        <v>3541</v>
      </c>
      <c r="G225" s="140"/>
      <c r="H225" s="144">
        <v>3.8</v>
      </c>
      <c r="I225" s="61"/>
      <c r="J225" s="140"/>
      <c r="K225" s="140"/>
      <c r="L225" s="194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231"/>
      <c r="AT225" s="60" t="s">
        <v>225</v>
      </c>
      <c r="AU225" s="60" t="s">
        <v>93</v>
      </c>
      <c r="AV225" s="13" t="s">
        <v>93</v>
      </c>
      <c r="AW225" s="13" t="s">
        <v>38</v>
      </c>
      <c r="AX225" s="13" t="s">
        <v>83</v>
      </c>
      <c r="AY225" s="60" t="s">
        <v>216</v>
      </c>
    </row>
    <row r="226" spans="1:51" s="14" customFormat="1" ht="12">
      <c r="A226" s="145"/>
      <c r="B226" s="146"/>
      <c r="C226" s="145"/>
      <c r="D226" s="137" t="s">
        <v>225</v>
      </c>
      <c r="E226" s="147" t="s">
        <v>3418</v>
      </c>
      <c r="F226" s="148" t="s">
        <v>229</v>
      </c>
      <c r="G226" s="145"/>
      <c r="H226" s="149">
        <v>267.2</v>
      </c>
      <c r="I226" s="63"/>
      <c r="J226" s="145"/>
      <c r="K226" s="145"/>
      <c r="L226" s="200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235"/>
      <c r="AT226" s="62" t="s">
        <v>225</v>
      </c>
      <c r="AU226" s="62" t="s">
        <v>93</v>
      </c>
      <c r="AV226" s="14" t="s">
        <v>223</v>
      </c>
      <c r="AW226" s="14" t="s">
        <v>38</v>
      </c>
      <c r="AX226" s="14" t="s">
        <v>91</v>
      </c>
      <c r="AY226" s="62" t="s">
        <v>216</v>
      </c>
    </row>
    <row r="227" spans="1:65" s="2" customFormat="1" ht="33" customHeight="1">
      <c r="A227" s="83"/>
      <c r="B227" s="84"/>
      <c r="C227" s="130" t="s">
        <v>294</v>
      </c>
      <c r="D227" s="130" t="s">
        <v>218</v>
      </c>
      <c r="E227" s="131" t="s">
        <v>3542</v>
      </c>
      <c r="F227" s="132" t="s">
        <v>3543</v>
      </c>
      <c r="G227" s="133" t="s">
        <v>221</v>
      </c>
      <c r="H227" s="134">
        <v>267.2</v>
      </c>
      <c r="I227" s="57"/>
      <c r="J227" s="187">
        <f>ROUND(I227*H227,2)</f>
        <v>0</v>
      </c>
      <c r="K227" s="132" t="s">
        <v>222</v>
      </c>
      <c r="L227" s="188">
        <f t="shared" si="1"/>
        <v>0</v>
      </c>
      <c r="M227" s="217" t="s">
        <v>1</v>
      </c>
      <c r="N227" s="217" t="s">
        <v>48</v>
      </c>
      <c r="O227" s="217"/>
      <c r="P227" s="217">
        <f>O227*H227</f>
        <v>0</v>
      </c>
      <c r="Q227" s="217">
        <v>0.00023</v>
      </c>
      <c r="R227" s="217">
        <f>Q227*H227</f>
        <v>0.061456</v>
      </c>
      <c r="S227" s="217">
        <v>0</v>
      </c>
      <c r="T227" s="217">
        <f>S227*H227</f>
        <v>0</v>
      </c>
      <c r="U227" s="217"/>
      <c r="V227" s="217"/>
      <c r="W227" s="249"/>
      <c r="X227" s="26"/>
      <c r="Y227" s="26"/>
      <c r="Z227" s="26"/>
      <c r="AA227" s="26"/>
      <c r="AB227" s="26"/>
      <c r="AC227" s="26"/>
      <c r="AD227" s="26"/>
      <c r="AE227" s="26"/>
      <c r="AR227" s="58" t="s">
        <v>312</v>
      </c>
      <c r="AT227" s="58" t="s">
        <v>218</v>
      </c>
      <c r="AU227" s="58" t="s">
        <v>93</v>
      </c>
      <c r="AY227" s="18" t="s">
        <v>216</v>
      </c>
      <c r="BE227" s="59">
        <f>IF(N227="základní",J227,0)</f>
        <v>0</v>
      </c>
      <c r="BF227" s="59">
        <f>IF(N227="snížená",J227,0)</f>
        <v>0</v>
      </c>
      <c r="BG227" s="59">
        <f>IF(N227="zákl. přenesená",J227,0)</f>
        <v>0</v>
      </c>
      <c r="BH227" s="59">
        <f>IF(N227="sníž. přenesená",J227,0)</f>
        <v>0</v>
      </c>
      <c r="BI227" s="59">
        <f>IF(N227="nulová",J227,0)</f>
        <v>0</v>
      </c>
      <c r="BJ227" s="18" t="s">
        <v>91</v>
      </c>
      <c r="BK227" s="59">
        <f>ROUND(I227*H227,2)</f>
        <v>0</v>
      </c>
      <c r="BL227" s="18" t="s">
        <v>312</v>
      </c>
      <c r="BM227" s="58" t="s">
        <v>3544</v>
      </c>
    </row>
    <row r="228" spans="1:51" s="13" customFormat="1" ht="12">
      <c r="A228" s="140"/>
      <c r="B228" s="141"/>
      <c r="C228" s="140"/>
      <c r="D228" s="137" t="s">
        <v>225</v>
      </c>
      <c r="E228" s="142" t="s">
        <v>1</v>
      </c>
      <c r="F228" s="143" t="s">
        <v>3418</v>
      </c>
      <c r="G228" s="140"/>
      <c r="H228" s="144">
        <v>267.2</v>
      </c>
      <c r="I228" s="61"/>
      <c r="J228" s="140"/>
      <c r="K228" s="140"/>
      <c r="L228" s="194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231"/>
      <c r="AT228" s="60" t="s">
        <v>225</v>
      </c>
      <c r="AU228" s="60" t="s">
        <v>93</v>
      </c>
      <c r="AV228" s="13" t="s">
        <v>93</v>
      </c>
      <c r="AW228" s="13" t="s">
        <v>38</v>
      </c>
      <c r="AX228" s="13" t="s">
        <v>91</v>
      </c>
      <c r="AY228" s="60" t="s">
        <v>216</v>
      </c>
    </row>
    <row r="229" spans="1:65" s="2" customFormat="1" ht="24.2" customHeight="1">
      <c r="A229" s="83"/>
      <c r="B229" s="84"/>
      <c r="C229" s="130" t="s">
        <v>300</v>
      </c>
      <c r="D229" s="130" t="s">
        <v>218</v>
      </c>
      <c r="E229" s="131" t="s">
        <v>3545</v>
      </c>
      <c r="F229" s="132" t="s">
        <v>3546</v>
      </c>
      <c r="G229" s="133" t="s">
        <v>221</v>
      </c>
      <c r="H229" s="134">
        <v>267.2</v>
      </c>
      <c r="I229" s="57"/>
      <c r="J229" s="187">
        <f>ROUND(I229*H229,2)</f>
        <v>0</v>
      </c>
      <c r="K229" s="132" t="s">
        <v>222</v>
      </c>
      <c r="L229" s="188">
        <f t="shared" si="1"/>
        <v>0</v>
      </c>
      <c r="M229" s="217" t="s">
        <v>1</v>
      </c>
      <c r="N229" s="217" t="s">
        <v>48</v>
      </c>
      <c r="O229" s="217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7">
        <f>S229*H229</f>
        <v>0</v>
      </c>
      <c r="U229" s="217"/>
      <c r="V229" s="217"/>
      <c r="W229" s="249"/>
      <c r="X229" s="26"/>
      <c r="Y229" s="26"/>
      <c r="Z229" s="26"/>
      <c r="AA229" s="26"/>
      <c r="AB229" s="26"/>
      <c r="AC229" s="26"/>
      <c r="AD229" s="26"/>
      <c r="AE229" s="26"/>
      <c r="AR229" s="58" t="s">
        <v>312</v>
      </c>
      <c r="AT229" s="58" t="s">
        <v>218</v>
      </c>
      <c r="AU229" s="58" t="s">
        <v>93</v>
      </c>
      <c r="AY229" s="18" t="s">
        <v>216</v>
      </c>
      <c r="BE229" s="59">
        <f>IF(N229="základní",J229,0)</f>
        <v>0</v>
      </c>
      <c r="BF229" s="59">
        <f>IF(N229="snížená",J229,0)</f>
        <v>0</v>
      </c>
      <c r="BG229" s="59">
        <f>IF(N229="zákl. přenesená",J229,0)</f>
        <v>0</v>
      </c>
      <c r="BH229" s="59">
        <f>IF(N229="sníž. přenesená",J229,0)</f>
        <v>0</v>
      </c>
      <c r="BI229" s="59">
        <f>IF(N229="nulová",J229,0)</f>
        <v>0</v>
      </c>
      <c r="BJ229" s="18" t="s">
        <v>91</v>
      </c>
      <c r="BK229" s="59">
        <f>ROUND(I229*H229,2)</f>
        <v>0</v>
      </c>
      <c r="BL229" s="18" t="s">
        <v>312</v>
      </c>
      <c r="BM229" s="58" t="s">
        <v>3547</v>
      </c>
    </row>
    <row r="230" spans="1:51" s="13" customFormat="1" ht="12">
      <c r="A230" s="140"/>
      <c r="B230" s="141"/>
      <c r="C230" s="140"/>
      <c r="D230" s="137" t="s">
        <v>225</v>
      </c>
      <c r="E230" s="142" t="s">
        <v>1</v>
      </c>
      <c r="F230" s="143" t="s">
        <v>3418</v>
      </c>
      <c r="G230" s="140"/>
      <c r="H230" s="144">
        <v>267.2</v>
      </c>
      <c r="I230" s="61"/>
      <c r="J230" s="140"/>
      <c r="K230" s="140"/>
      <c r="L230" s="194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231"/>
      <c r="AT230" s="60" t="s">
        <v>225</v>
      </c>
      <c r="AU230" s="60" t="s">
        <v>93</v>
      </c>
      <c r="AV230" s="13" t="s">
        <v>93</v>
      </c>
      <c r="AW230" s="13" t="s">
        <v>38</v>
      </c>
      <c r="AX230" s="13" t="s">
        <v>91</v>
      </c>
      <c r="AY230" s="60" t="s">
        <v>216</v>
      </c>
    </row>
    <row r="231" spans="1:65" s="2" customFormat="1" ht="24.2" customHeight="1">
      <c r="A231" s="83"/>
      <c r="B231" s="84"/>
      <c r="C231" s="130" t="s">
        <v>8</v>
      </c>
      <c r="D231" s="130" t="s">
        <v>218</v>
      </c>
      <c r="E231" s="131" t="s">
        <v>3548</v>
      </c>
      <c r="F231" s="132" t="s">
        <v>3549</v>
      </c>
      <c r="G231" s="133" t="s">
        <v>221</v>
      </c>
      <c r="H231" s="134">
        <v>267.2</v>
      </c>
      <c r="I231" s="57"/>
      <c r="J231" s="187">
        <f>ROUND(I231*H231,2)</f>
        <v>0</v>
      </c>
      <c r="K231" s="132" t="s">
        <v>222</v>
      </c>
      <c r="L231" s="188">
        <f t="shared" si="1"/>
        <v>0</v>
      </c>
      <c r="M231" s="217" t="s">
        <v>1</v>
      </c>
      <c r="N231" s="217" t="s">
        <v>48</v>
      </c>
      <c r="O231" s="217"/>
      <c r="P231" s="217">
        <f>O231*H231</f>
        <v>0</v>
      </c>
      <c r="Q231" s="217">
        <v>0.00022</v>
      </c>
      <c r="R231" s="217">
        <f>Q231*H231</f>
        <v>0.058784</v>
      </c>
      <c r="S231" s="217">
        <v>0</v>
      </c>
      <c r="T231" s="217">
        <f>S231*H231</f>
        <v>0</v>
      </c>
      <c r="U231" s="217"/>
      <c r="V231" s="217"/>
      <c r="W231" s="249"/>
      <c r="X231" s="26"/>
      <c r="Y231" s="26"/>
      <c r="Z231" s="26"/>
      <c r="AA231" s="26"/>
      <c r="AB231" s="26"/>
      <c r="AC231" s="26"/>
      <c r="AD231" s="26"/>
      <c r="AE231" s="26"/>
      <c r="AR231" s="58" t="s">
        <v>312</v>
      </c>
      <c r="AT231" s="58" t="s">
        <v>218</v>
      </c>
      <c r="AU231" s="58" t="s">
        <v>93</v>
      </c>
      <c r="AY231" s="18" t="s">
        <v>216</v>
      </c>
      <c r="BE231" s="59">
        <f>IF(N231="základní",J231,0)</f>
        <v>0</v>
      </c>
      <c r="BF231" s="59">
        <f>IF(N231="snížená",J231,0)</f>
        <v>0</v>
      </c>
      <c r="BG231" s="59">
        <f>IF(N231="zákl. přenesená",J231,0)</f>
        <v>0</v>
      </c>
      <c r="BH231" s="59">
        <f>IF(N231="sníž. přenesená",J231,0)</f>
        <v>0</v>
      </c>
      <c r="BI231" s="59">
        <f>IF(N231="nulová",J231,0)</f>
        <v>0</v>
      </c>
      <c r="BJ231" s="18" t="s">
        <v>91</v>
      </c>
      <c r="BK231" s="59">
        <f>ROUND(I231*H231,2)</f>
        <v>0</v>
      </c>
      <c r="BL231" s="18" t="s">
        <v>312</v>
      </c>
      <c r="BM231" s="58" t="s">
        <v>3550</v>
      </c>
    </row>
    <row r="232" spans="1:51" s="13" customFormat="1" ht="12">
      <c r="A232" s="140"/>
      <c r="B232" s="141"/>
      <c r="C232" s="140"/>
      <c r="D232" s="137" t="s">
        <v>225</v>
      </c>
      <c r="E232" s="142" t="s">
        <v>1</v>
      </c>
      <c r="F232" s="143" t="s">
        <v>3418</v>
      </c>
      <c r="G232" s="140"/>
      <c r="H232" s="144">
        <v>267.2</v>
      </c>
      <c r="I232" s="61"/>
      <c r="J232" s="140"/>
      <c r="K232" s="140"/>
      <c r="L232" s="194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231"/>
      <c r="AT232" s="60" t="s">
        <v>225</v>
      </c>
      <c r="AU232" s="60" t="s">
        <v>93</v>
      </c>
      <c r="AV232" s="13" t="s">
        <v>93</v>
      </c>
      <c r="AW232" s="13" t="s">
        <v>38</v>
      </c>
      <c r="AX232" s="13" t="s">
        <v>91</v>
      </c>
      <c r="AY232" s="60" t="s">
        <v>216</v>
      </c>
    </row>
    <row r="233" spans="1:65" s="2" customFormat="1" ht="21.75" customHeight="1">
      <c r="A233" s="83"/>
      <c r="B233" s="84"/>
      <c r="C233" s="130" t="s">
        <v>312</v>
      </c>
      <c r="D233" s="130" t="s">
        <v>218</v>
      </c>
      <c r="E233" s="131" t="s">
        <v>3551</v>
      </c>
      <c r="F233" s="132" t="s">
        <v>3552</v>
      </c>
      <c r="G233" s="133" t="s">
        <v>221</v>
      </c>
      <c r="H233" s="134">
        <v>267.2</v>
      </c>
      <c r="I233" s="57"/>
      <c r="J233" s="187">
        <f>ROUND(I233*H233,2)</f>
        <v>0</v>
      </c>
      <c r="K233" s="132" t="s">
        <v>222</v>
      </c>
      <c r="L233" s="188">
        <f t="shared" si="1"/>
        <v>0</v>
      </c>
      <c r="M233" s="217" t="s">
        <v>1</v>
      </c>
      <c r="N233" s="217" t="s">
        <v>48</v>
      </c>
      <c r="O233" s="217"/>
      <c r="P233" s="217">
        <f>O233*H233</f>
        <v>0</v>
      </c>
      <c r="Q233" s="217">
        <v>4E-05</v>
      </c>
      <c r="R233" s="217">
        <f>Q233*H233</f>
        <v>0.010688</v>
      </c>
      <c r="S233" s="217">
        <v>0</v>
      </c>
      <c r="T233" s="217">
        <f>S233*H233</f>
        <v>0</v>
      </c>
      <c r="U233" s="217"/>
      <c r="V233" s="217"/>
      <c r="W233" s="249"/>
      <c r="X233" s="26"/>
      <c r="Y233" s="26"/>
      <c r="Z233" s="26"/>
      <c r="AA233" s="26"/>
      <c r="AB233" s="26"/>
      <c r="AC233" s="26"/>
      <c r="AD233" s="26"/>
      <c r="AE233" s="26"/>
      <c r="AR233" s="58" t="s">
        <v>312</v>
      </c>
      <c r="AT233" s="58" t="s">
        <v>218</v>
      </c>
      <c r="AU233" s="58" t="s">
        <v>93</v>
      </c>
      <c r="AY233" s="18" t="s">
        <v>216</v>
      </c>
      <c r="BE233" s="59">
        <f>IF(N233="základní",J233,0)</f>
        <v>0</v>
      </c>
      <c r="BF233" s="59">
        <f>IF(N233="snížená",J233,0)</f>
        <v>0</v>
      </c>
      <c r="BG233" s="59">
        <f>IF(N233="zákl. přenesená",J233,0)</f>
        <v>0</v>
      </c>
      <c r="BH233" s="59">
        <f>IF(N233="sníž. přenesená",J233,0)</f>
        <v>0</v>
      </c>
      <c r="BI233" s="59">
        <f>IF(N233="nulová",J233,0)</f>
        <v>0</v>
      </c>
      <c r="BJ233" s="18" t="s">
        <v>91</v>
      </c>
      <c r="BK233" s="59">
        <f>ROUND(I233*H233,2)</f>
        <v>0</v>
      </c>
      <c r="BL233" s="18" t="s">
        <v>312</v>
      </c>
      <c r="BM233" s="58" t="s">
        <v>3553</v>
      </c>
    </row>
    <row r="234" spans="1:51" s="13" customFormat="1" ht="12">
      <c r="A234" s="140"/>
      <c r="B234" s="141"/>
      <c r="C234" s="140"/>
      <c r="D234" s="137" t="s">
        <v>225</v>
      </c>
      <c r="E234" s="142" t="s">
        <v>1</v>
      </c>
      <c r="F234" s="143" t="s">
        <v>3418</v>
      </c>
      <c r="G234" s="140"/>
      <c r="H234" s="144">
        <v>267.2</v>
      </c>
      <c r="I234" s="61"/>
      <c r="J234" s="140"/>
      <c r="K234" s="140"/>
      <c r="L234" s="194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231"/>
      <c r="AT234" s="60" t="s">
        <v>225</v>
      </c>
      <c r="AU234" s="60" t="s">
        <v>93</v>
      </c>
      <c r="AV234" s="13" t="s">
        <v>93</v>
      </c>
      <c r="AW234" s="13" t="s">
        <v>38</v>
      </c>
      <c r="AX234" s="13" t="s">
        <v>91</v>
      </c>
      <c r="AY234" s="60" t="s">
        <v>216</v>
      </c>
    </row>
    <row r="235" spans="1:65" s="2" customFormat="1" ht="24.2" customHeight="1">
      <c r="A235" s="83"/>
      <c r="B235" s="84"/>
      <c r="C235" s="130" t="s">
        <v>320</v>
      </c>
      <c r="D235" s="130" t="s">
        <v>218</v>
      </c>
      <c r="E235" s="131" t="s">
        <v>3554</v>
      </c>
      <c r="F235" s="132" t="s">
        <v>3555</v>
      </c>
      <c r="G235" s="133" t="s">
        <v>221</v>
      </c>
      <c r="H235" s="134">
        <v>267.2</v>
      </c>
      <c r="I235" s="57"/>
      <c r="J235" s="187">
        <f>ROUND(I235*H235,2)</f>
        <v>0</v>
      </c>
      <c r="K235" s="132" t="s">
        <v>222</v>
      </c>
      <c r="L235" s="188">
        <f t="shared" si="1"/>
        <v>0</v>
      </c>
      <c r="M235" s="217" t="s">
        <v>1</v>
      </c>
      <c r="N235" s="217" t="s">
        <v>48</v>
      </c>
      <c r="O235" s="217"/>
      <c r="P235" s="217">
        <f>O235*H235</f>
        <v>0</v>
      </c>
      <c r="Q235" s="217">
        <v>0.00021</v>
      </c>
      <c r="R235" s="217">
        <f>Q235*H235</f>
        <v>0.056112</v>
      </c>
      <c r="S235" s="217">
        <v>0</v>
      </c>
      <c r="T235" s="217">
        <f>S235*H235</f>
        <v>0</v>
      </c>
      <c r="U235" s="217"/>
      <c r="V235" s="217"/>
      <c r="W235" s="249"/>
      <c r="X235" s="26"/>
      <c r="Y235" s="26"/>
      <c r="Z235" s="26"/>
      <c r="AA235" s="26"/>
      <c r="AB235" s="26"/>
      <c r="AC235" s="26"/>
      <c r="AD235" s="26"/>
      <c r="AE235" s="26"/>
      <c r="AR235" s="58" t="s">
        <v>312</v>
      </c>
      <c r="AT235" s="58" t="s">
        <v>218</v>
      </c>
      <c r="AU235" s="58" t="s">
        <v>93</v>
      </c>
      <c r="AY235" s="18" t="s">
        <v>216</v>
      </c>
      <c r="BE235" s="59">
        <f>IF(N235="základní",J235,0)</f>
        <v>0</v>
      </c>
      <c r="BF235" s="59">
        <f>IF(N235="snížená",J235,0)</f>
        <v>0</v>
      </c>
      <c r="BG235" s="59">
        <f>IF(N235="zákl. přenesená",J235,0)</f>
        <v>0</v>
      </c>
      <c r="BH235" s="59">
        <f>IF(N235="sníž. přenesená",J235,0)</f>
        <v>0</v>
      </c>
      <c r="BI235" s="59">
        <f>IF(N235="nulová",J235,0)</f>
        <v>0</v>
      </c>
      <c r="BJ235" s="18" t="s">
        <v>91</v>
      </c>
      <c r="BK235" s="59">
        <f>ROUND(I235*H235,2)</f>
        <v>0</v>
      </c>
      <c r="BL235" s="18" t="s">
        <v>312</v>
      </c>
      <c r="BM235" s="58" t="s">
        <v>3556</v>
      </c>
    </row>
    <row r="236" spans="1:51" s="13" customFormat="1" ht="12">
      <c r="A236" s="140"/>
      <c r="B236" s="141"/>
      <c r="C236" s="140"/>
      <c r="D236" s="137" t="s">
        <v>225</v>
      </c>
      <c r="E236" s="142" t="s">
        <v>1</v>
      </c>
      <c r="F236" s="143" t="s">
        <v>3418</v>
      </c>
      <c r="G236" s="140"/>
      <c r="H236" s="144">
        <v>267.2</v>
      </c>
      <c r="I236" s="61"/>
      <c r="J236" s="140"/>
      <c r="K236" s="140"/>
      <c r="L236" s="194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231"/>
      <c r="AT236" s="60" t="s">
        <v>225</v>
      </c>
      <c r="AU236" s="60" t="s">
        <v>93</v>
      </c>
      <c r="AV236" s="13" t="s">
        <v>93</v>
      </c>
      <c r="AW236" s="13" t="s">
        <v>38</v>
      </c>
      <c r="AX236" s="13" t="s">
        <v>91</v>
      </c>
      <c r="AY236" s="60" t="s">
        <v>216</v>
      </c>
    </row>
    <row r="237" spans="1:65" s="2" customFormat="1" ht="24.2" customHeight="1">
      <c r="A237" s="83"/>
      <c r="B237" s="84"/>
      <c r="C237" s="130" t="s">
        <v>327</v>
      </c>
      <c r="D237" s="130" t="s">
        <v>218</v>
      </c>
      <c r="E237" s="131" t="s">
        <v>3557</v>
      </c>
      <c r="F237" s="132" t="s">
        <v>3558</v>
      </c>
      <c r="G237" s="133" t="s">
        <v>221</v>
      </c>
      <c r="H237" s="134">
        <v>267.2</v>
      </c>
      <c r="I237" s="57"/>
      <c r="J237" s="187">
        <f>ROUND(I237*H237,2)</f>
        <v>0</v>
      </c>
      <c r="K237" s="132" t="s">
        <v>222</v>
      </c>
      <c r="L237" s="188">
        <f t="shared" si="1"/>
        <v>0</v>
      </c>
      <c r="M237" s="217" t="s">
        <v>1</v>
      </c>
      <c r="N237" s="217" t="s">
        <v>48</v>
      </c>
      <c r="O237" s="217"/>
      <c r="P237" s="217">
        <f>O237*H237</f>
        <v>0</v>
      </c>
      <c r="Q237" s="217">
        <v>0.00039</v>
      </c>
      <c r="R237" s="217">
        <f>Q237*H237</f>
        <v>0.104208</v>
      </c>
      <c r="S237" s="217">
        <v>0</v>
      </c>
      <c r="T237" s="217">
        <f>S237*H237</f>
        <v>0</v>
      </c>
      <c r="U237" s="217"/>
      <c r="V237" s="217"/>
      <c r="W237" s="249"/>
      <c r="X237" s="26"/>
      <c r="Y237" s="26"/>
      <c r="Z237" s="26"/>
      <c r="AA237" s="26"/>
      <c r="AB237" s="26"/>
      <c r="AC237" s="26"/>
      <c r="AD237" s="26"/>
      <c r="AE237" s="26"/>
      <c r="AR237" s="58" t="s">
        <v>312</v>
      </c>
      <c r="AT237" s="58" t="s">
        <v>218</v>
      </c>
      <c r="AU237" s="58" t="s">
        <v>93</v>
      </c>
      <c r="AY237" s="18" t="s">
        <v>216</v>
      </c>
      <c r="BE237" s="59">
        <f>IF(N237="základní",J237,0)</f>
        <v>0</v>
      </c>
      <c r="BF237" s="59">
        <f>IF(N237="snížená",J237,0)</f>
        <v>0</v>
      </c>
      <c r="BG237" s="59">
        <f>IF(N237="zákl. přenesená",J237,0)</f>
        <v>0</v>
      </c>
      <c r="BH237" s="59">
        <f>IF(N237="sníž. přenesená",J237,0)</f>
        <v>0</v>
      </c>
      <c r="BI237" s="59">
        <f>IF(N237="nulová",J237,0)</f>
        <v>0</v>
      </c>
      <c r="BJ237" s="18" t="s">
        <v>91</v>
      </c>
      <c r="BK237" s="59">
        <f>ROUND(I237*H237,2)</f>
        <v>0</v>
      </c>
      <c r="BL237" s="18" t="s">
        <v>312</v>
      </c>
      <c r="BM237" s="58" t="s">
        <v>3559</v>
      </c>
    </row>
    <row r="238" spans="1:51" s="13" customFormat="1" ht="12">
      <c r="A238" s="140"/>
      <c r="B238" s="141"/>
      <c r="C238" s="140"/>
      <c r="D238" s="137" t="s">
        <v>225</v>
      </c>
      <c r="E238" s="142" t="s">
        <v>1</v>
      </c>
      <c r="F238" s="143" t="s">
        <v>3418</v>
      </c>
      <c r="G238" s="140"/>
      <c r="H238" s="144">
        <v>267.2</v>
      </c>
      <c r="I238" s="61"/>
      <c r="J238" s="140"/>
      <c r="K238" s="140"/>
      <c r="L238" s="194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231"/>
      <c r="AT238" s="60" t="s">
        <v>225</v>
      </c>
      <c r="AU238" s="60" t="s">
        <v>93</v>
      </c>
      <c r="AV238" s="13" t="s">
        <v>93</v>
      </c>
      <c r="AW238" s="13" t="s">
        <v>38</v>
      </c>
      <c r="AX238" s="13" t="s">
        <v>91</v>
      </c>
      <c r="AY238" s="60" t="s">
        <v>216</v>
      </c>
    </row>
    <row r="239" spans="1:63" s="12" customFormat="1" ht="22.9" customHeight="1">
      <c r="A239" s="125"/>
      <c r="B239" s="126"/>
      <c r="C239" s="125"/>
      <c r="D239" s="127" t="s">
        <v>82</v>
      </c>
      <c r="E239" s="129" t="s">
        <v>3560</v>
      </c>
      <c r="F239" s="129" t="s">
        <v>3561</v>
      </c>
      <c r="G239" s="125"/>
      <c r="H239" s="125"/>
      <c r="I239" s="54"/>
      <c r="J239" s="186">
        <f>BK239</f>
        <v>0</v>
      </c>
      <c r="K239" s="125"/>
      <c r="L239" s="183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48"/>
      <c r="AR239" s="53" t="s">
        <v>93</v>
      </c>
      <c r="AT239" s="55" t="s">
        <v>82</v>
      </c>
      <c r="AU239" s="55" t="s">
        <v>91</v>
      </c>
      <c r="AY239" s="53" t="s">
        <v>216</v>
      </c>
      <c r="BK239" s="56">
        <f>SUM(BK240:BK242)</f>
        <v>0</v>
      </c>
    </row>
    <row r="240" spans="1:65" s="2" customFormat="1" ht="24.2" customHeight="1">
      <c r="A240" s="83"/>
      <c r="B240" s="84"/>
      <c r="C240" s="130" t="s">
        <v>334</v>
      </c>
      <c r="D240" s="130" t="s">
        <v>218</v>
      </c>
      <c r="E240" s="131" t="s">
        <v>3562</v>
      </c>
      <c r="F240" s="132" t="s">
        <v>3563</v>
      </c>
      <c r="G240" s="133" t="s">
        <v>221</v>
      </c>
      <c r="H240" s="134">
        <v>267.2</v>
      </c>
      <c r="I240" s="57"/>
      <c r="J240" s="187">
        <f>ROUND(I240*H240,2)</f>
        <v>0</v>
      </c>
      <c r="K240" s="132" t="s">
        <v>222</v>
      </c>
      <c r="L240" s="188">
        <f t="shared" si="1"/>
        <v>0</v>
      </c>
      <c r="M240" s="217" t="s">
        <v>1</v>
      </c>
      <c r="N240" s="217" t="s">
        <v>48</v>
      </c>
      <c r="O240" s="217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7">
        <f>S240*H240</f>
        <v>0</v>
      </c>
      <c r="U240" s="217"/>
      <c r="V240" s="217"/>
      <c r="W240" s="249"/>
      <c r="X240" s="26"/>
      <c r="Y240" s="26"/>
      <c r="Z240" s="26"/>
      <c r="AA240" s="26"/>
      <c r="AB240" s="26"/>
      <c r="AC240" s="26"/>
      <c r="AD240" s="26"/>
      <c r="AE240" s="26"/>
      <c r="AR240" s="58" t="s">
        <v>312</v>
      </c>
      <c r="AT240" s="58" t="s">
        <v>218</v>
      </c>
      <c r="AU240" s="58" t="s">
        <v>93</v>
      </c>
      <c r="AY240" s="18" t="s">
        <v>216</v>
      </c>
      <c r="BE240" s="59">
        <f>IF(N240="základní",J240,0)</f>
        <v>0</v>
      </c>
      <c r="BF240" s="59">
        <f>IF(N240="snížená",J240,0)</f>
        <v>0</v>
      </c>
      <c r="BG240" s="59">
        <f>IF(N240="zákl. přenesená",J240,0)</f>
        <v>0</v>
      </c>
      <c r="BH240" s="59">
        <f>IF(N240="sníž. přenesená",J240,0)</f>
        <v>0</v>
      </c>
      <c r="BI240" s="59">
        <f>IF(N240="nulová",J240,0)</f>
        <v>0</v>
      </c>
      <c r="BJ240" s="18" t="s">
        <v>91</v>
      </c>
      <c r="BK240" s="59">
        <f>ROUND(I240*H240,2)</f>
        <v>0</v>
      </c>
      <c r="BL240" s="18" t="s">
        <v>312</v>
      </c>
      <c r="BM240" s="58" t="s">
        <v>3564</v>
      </c>
    </row>
    <row r="241" spans="1:51" s="15" customFormat="1" ht="22.5">
      <c r="A241" s="135"/>
      <c r="B241" s="136"/>
      <c r="C241" s="135"/>
      <c r="D241" s="137" t="s">
        <v>225</v>
      </c>
      <c r="E241" s="138" t="s">
        <v>1</v>
      </c>
      <c r="F241" s="139" t="s">
        <v>3565</v>
      </c>
      <c r="G241" s="135"/>
      <c r="H241" s="138" t="s">
        <v>1</v>
      </c>
      <c r="I241" s="65"/>
      <c r="J241" s="135"/>
      <c r="K241" s="135"/>
      <c r="L241" s="191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227"/>
      <c r="AT241" s="64" t="s">
        <v>225</v>
      </c>
      <c r="AU241" s="64" t="s">
        <v>93</v>
      </c>
      <c r="AV241" s="15" t="s">
        <v>91</v>
      </c>
      <c r="AW241" s="15" t="s">
        <v>38</v>
      </c>
      <c r="AX241" s="15" t="s">
        <v>83</v>
      </c>
      <c r="AY241" s="64" t="s">
        <v>216</v>
      </c>
    </row>
    <row r="242" spans="1:51" s="13" customFormat="1" ht="12">
      <c r="A242" s="140"/>
      <c r="B242" s="141"/>
      <c r="C242" s="140"/>
      <c r="D242" s="137" t="s">
        <v>225</v>
      </c>
      <c r="E242" s="142" t="s">
        <v>1</v>
      </c>
      <c r="F242" s="143" t="s">
        <v>3418</v>
      </c>
      <c r="G242" s="140"/>
      <c r="H242" s="144">
        <v>267.2</v>
      </c>
      <c r="I242" s="61"/>
      <c r="J242" s="140"/>
      <c r="K242" s="140"/>
      <c r="L242" s="194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231"/>
      <c r="AT242" s="60" t="s">
        <v>225</v>
      </c>
      <c r="AU242" s="60" t="s">
        <v>93</v>
      </c>
      <c r="AV242" s="13" t="s">
        <v>93</v>
      </c>
      <c r="AW242" s="13" t="s">
        <v>38</v>
      </c>
      <c r="AX242" s="13" t="s">
        <v>91</v>
      </c>
      <c r="AY242" s="60" t="s">
        <v>216</v>
      </c>
    </row>
    <row r="243" spans="1:31" s="2" customFormat="1" ht="6.95" customHeight="1">
      <c r="A243" s="83"/>
      <c r="B243" s="106"/>
      <c r="C243" s="107"/>
      <c r="D243" s="107"/>
      <c r="E243" s="107"/>
      <c r="F243" s="107"/>
      <c r="G243" s="107"/>
      <c r="H243" s="107"/>
      <c r="I243" s="33"/>
      <c r="J243" s="107"/>
      <c r="K243" s="107"/>
      <c r="L243" s="203"/>
      <c r="M243" s="250"/>
      <c r="N243" s="250"/>
      <c r="O243" s="250"/>
      <c r="P243" s="250"/>
      <c r="Q243" s="250"/>
      <c r="R243" s="250"/>
      <c r="S243" s="250"/>
      <c r="T243" s="250"/>
      <c r="U243" s="250"/>
      <c r="V243" s="250"/>
      <c r="W243" s="251"/>
      <c r="X243" s="26"/>
      <c r="Y243" s="26"/>
      <c r="Z243" s="26"/>
      <c r="AA243" s="26"/>
      <c r="AB243" s="26"/>
      <c r="AC243" s="26"/>
      <c r="AD243" s="26"/>
      <c r="AE243" s="26"/>
    </row>
  </sheetData>
  <sheetProtection algorithmName="SHA-512" hashValue="T4nYASXA61Gq7eXsC0fj+KERfzRX3jcRuSMfXEFVL1kfFVl5Npgg9Lc0hVcUZxuV76IXAMj2NMBc4REn9sRP1A==" saltValue="W0+eY3MyovQF8IJdqbPtHw==" spinCount="100000" sheet="1" objects="1" scenarios="1"/>
  <autoFilter ref="C120:K24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56"/>
  <sheetViews>
    <sheetView showGridLines="0" workbookViewId="0" topLeftCell="A1">
      <selection activeCell="I121" sqref="I121"/>
    </sheetView>
  </sheetViews>
  <sheetFormatPr defaultColWidth="9.140625" defaultRowHeight="12"/>
  <cols>
    <col min="1" max="1" width="8.28125" style="77" customWidth="1"/>
    <col min="2" max="2" width="1.1484375" style="77" customWidth="1"/>
    <col min="3" max="3" width="4.140625" style="77" customWidth="1"/>
    <col min="4" max="4" width="4.28125" style="77" customWidth="1"/>
    <col min="5" max="5" width="17.140625" style="77" customWidth="1"/>
    <col min="6" max="6" width="50.8515625" style="77" customWidth="1"/>
    <col min="7" max="7" width="7.421875" style="77" customWidth="1"/>
    <col min="8" max="8" width="14.00390625" style="77" customWidth="1"/>
    <col min="9" max="9" width="15.8515625" style="1" customWidth="1"/>
    <col min="10" max="11" width="22.28125" style="77" customWidth="1"/>
    <col min="12" max="12" width="12.00390625" style="150" customWidth="1"/>
    <col min="13" max="13" width="10.8515625" style="77" hidden="1" customWidth="1"/>
    <col min="14" max="14" width="0.85546875" style="77" hidden="1" customWidth="1"/>
    <col min="15" max="20" width="14.140625" style="77" hidden="1" customWidth="1"/>
    <col min="21" max="21" width="16.28125" style="77" hidden="1" customWidth="1"/>
    <col min="22" max="22" width="12.28125" style="77" customWidth="1"/>
    <col min="23" max="23" width="16.28125" style="77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5" customHeight="1"/>
    <row r="2" spans="1:46" s="1" customFormat="1" ht="36.95" customHeight="1">
      <c r="A2" s="77"/>
      <c r="B2" s="77"/>
      <c r="C2" s="77"/>
      <c r="D2" s="77"/>
      <c r="E2" s="77"/>
      <c r="F2" s="77"/>
      <c r="G2" s="77"/>
      <c r="H2" s="77"/>
      <c r="J2" s="77"/>
      <c r="K2" s="77"/>
      <c r="L2" s="376" t="s">
        <v>5</v>
      </c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77"/>
      <c r="AT2" s="18" t="s">
        <v>102</v>
      </c>
    </row>
    <row r="3" spans="1:46" s="1" customFormat="1" ht="6.95" customHeight="1">
      <c r="A3" s="77"/>
      <c r="B3" s="78"/>
      <c r="C3" s="79"/>
      <c r="D3" s="79"/>
      <c r="E3" s="79"/>
      <c r="F3" s="79"/>
      <c r="G3" s="79"/>
      <c r="H3" s="79"/>
      <c r="I3" s="20"/>
      <c r="J3" s="79"/>
      <c r="K3" s="79"/>
      <c r="L3" s="151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AT3" s="18" t="s">
        <v>93</v>
      </c>
    </row>
    <row r="4" spans="1:46" s="1" customFormat="1" ht="24.95" customHeight="1">
      <c r="A4" s="77"/>
      <c r="B4" s="80"/>
      <c r="C4" s="77"/>
      <c r="D4" s="81" t="s">
        <v>118</v>
      </c>
      <c r="E4" s="77"/>
      <c r="F4" s="77"/>
      <c r="G4" s="77"/>
      <c r="H4" s="77"/>
      <c r="J4" s="77"/>
      <c r="K4" s="77"/>
      <c r="L4" s="151"/>
      <c r="M4" s="152" t="s">
        <v>10</v>
      </c>
      <c r="N4" s="77"/>
      <c r="O4" s="77"/>
      <c r="P4" s="77"/>
      <c r="Q4" s="77"/>
      <c r="R4" s="77"/>
      <c r="S4" s="77"/>
      <c r="T4" s="77"/>
      <c r="U4" s="77"/>
      <c r="V4" s="77"/>
      <c r="W4" s="77"/>
      <c r="AT4" s="18" t="s">
        <v>3</v>
      </c>
    </row>
    <row r="5" spans="1:23" s="1" customFormat="1" ht="6.95" customHeight="1">
      <c r="A5" s="77"/>
      <c r="B5" s="80"/>
      <c r="C5" s="77"/>
      <c r="D5" s="77"/>
      <c r="E5" s="77"/>
      <c r="F5" s="77"/>
      <c r="G5" s="77"/>
      <c r="H5" s="77"/>
      <c r="J5" s="77"/>
      <c r="K5" s="77"/>
      <c r="L5" s="151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3" s="1" customFormat="1" ht="12" customHeight="1">
      <c r="A6" s="77"/>
      <c r="B6" s="80"/>
      <c r="C6" s="77"/>
      <c r="D6" s="82" t="s">
        <v>16</v>
      </c>
      <c r="E6" s="77"/>
      <c r="F6" s="77"/>
      <c r="G6" s="77"/>
      <c r="H6" s="77"/>
      <c r="J6" s="77"/>
      <c r="K6" s="77"/>
      <c r="L6" s="151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s="1" customFormat="1" ht="26.25" customHeight="1">
      <c r="A7" s="77"/>
      <c r="B7" s="80"/>
      <c r="C7" s="77"/>
      <c r="D7" s="77"/>
      <c r="E7" s="391" t="str">
        <f>'Rekapitulace stavby'!K6</f>
        <v>I.ETAPA - Stavební úpravy vnitřních prostor objektu B Mendelovy univerzity, p.č. 2/1</v>
      </c>
      <c r="F7" s="392"/>
      <c r="G7" s="392"/>
      <c r="H7" s="392"/>
      <c r="J7" s="77"/>
      <c r="K7" s="77"/>
      <c r="L7" s="151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31" s="2" customFormat="1" ht="12" customHeight="1">
      <c r="A8" s="83"/>
      <c r="B8" s="84"/>
      <c r="C8" s="83"/>
      <c r="D8" s="82" t="s">
        <v>131</v>
      </c>
      <c r="E8" s="83"/>
      <c r="F8" s="83"/>
      <c r="G8" s="83"/>
      <c r="H8" s="83"/>
      <c r="I8" s="26"/>
      <c r="J8" s="83"/>
      <c r="K8" s="83"/>
      <c r="L8" s="153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83"/>
      <c r="B9" s="84"/>
      <c r="C9" s="83"/>
      <c r="D9" s="83"/>
      <c r="E9" s="370" t="s">
        <v>3566</v>
      </c>
      <c r="F9" s="390"/>
      <c r="G9" s="390"/>
      <c r="H9" s="390"/>
      <c r="I9" s="26"/>
      <c r="J9" s="83"/>
      <c r="K9" s="83"/>
      <c r="L9" s="153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83"/>
      <c r="B10" s="84"/>
      <c r="C10" s="83"/>
      <c r="D10" s="83"/>
      <c r="E10" s="83"/>
      <c r="F10" s="83"/>
      <c r="G10" s="83"/>
      <c r="H10" s="83"/>
      <c r="I10" s="26"/>
      <c r="J10" s="83"/>
      <c r="K10" s="83"/>
      <c r="L10" s="153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83"/>
      <c r="B11" s="84"/>
      <c r="C11" s="83"/>
      <c r="D11" s="82" t="s">
        <v>18</v>
      </c>
      <c r="E11" s="83"/>
      <c r="F11" s="85" t="s">
        <v>19</v>
      </c>
      <c r="G11" s="83"/>
      <c r="H11" s="83"/>
      <c r="I11" s="25" t="s">
        <v>20</v>
      </c>
      <c r="J11" s="85" t="s">
        <v>1</v>
      </c>
      <c r="K11" s="83"/>
      <c r="L11" s="153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83"/>
      <c r="B12" s="84"/>
      <c r="C12" s="83"/>
      <c r="D12" s="82" t="s">
        <v>22</v>
      </c>
      <c r="E12" s="83"/>
      <c r="F12" s="85" t="s">
        <v>23</v>
      </c>
      <c r="G12" s="83"/>
      <c r="H12" s="83"/>
      <c r="I12" s="25" t="s">
        <v>24</v>
      </c>
      <c r="J12" s="154" t="str">
        <f>'Rekapitulace stavby'!AN8</f>
        <v>20. 12. 2021</v>
      </c>
      <c r="K12" s="83"/>
      <c r="L12" s="153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83"/>
      <c r="B13" s="84"/>
      <c r="C13" s="83"/>
      <c r="D13" s="83"/>
      <c r="E13" s="83"/>
      <c r="F13" s="83"/>
      <c r="G13" s="83"/>
      <c r="H13" s="83"/>
      <c r="I13" s="26"/>
      <c r="J13" s="83"/>
      <c r="K13" s="83"/>
      <c r="L13" s="153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83"/>
      <c r="B14" s="84"/>
      <c r="C14" s="83"/>
      <c r="D14" s="82" t="s">
        <v>30</v>
      </c>
      <c r="E14" s="83"/>
      <c r="F14" s="83"/>
      <c r="G14" s="83"/>
      <c r="H14" s="83"/>
      <c r="I14" s="25" t="s">
        <v>31</v>
      </c>
      <c r="J14" s="85" t="s">
        <v>1</v>
      </c>
      <c r="K14" s="83"/>
      <c r="L14" s="153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83"/>
      <c r="B15" s="84"/>
      <c r="C15" s="83"/>
      <c r="D15" s="83"/>
      <c r="E15" s="85" t="s">
        <v>32</v>
      </c>
      <c r="F15" s="83"/>
      <c r="G15" s="83"/>
      <c r="H15" s="83"/>
      <c r="I15" s="25" t="s">
        <v>33</v>
      </c>
      <c r="J15" s="85" t="s">
        <v>1</v>
      </c>
      <c r="K15" s="83"/>
      <c r="L15" s="153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83"/>
      <c r="B16" s="84"/>
      <c r="C16" s="83"/>
      <c r="D16" s="83"/>
      <c r="E16" s="83"/>
      <c r="F16" s="83"/>
      <c r="G16" s="83"/>
      <c r="H16" s="83"/>
      <c r="I16" s="26"/>
      <c r="J16" s="83"/>
      <c r="K16" s="83"/>
      <c r="L16" s="153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83"/>
      <c r="B17" s="84"/>
      <c r="C17" s="83"/>
      <c r="D17" s="82" t="s">
        <v>34</v>
      </c>
      <c r="E17" s="83"/>
      <c r="F17" s="83"/>
      <c r="G17" s="83"/>
      <c r="H17" s="83"/>
      <c r="I17" s="25" t="s">
        <v>31</v>
      </c>
      <c r="J17" s="155" t="str">
        <f>'Rekapitulace stavby'!AN13</f>
        <v>Vyplň údaj</v>
      </c>
      <c r="K17" s="83"/>
      <c r="L17" s="153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83"/>
      <c r="B18" s="84"/>
      <c r="C18" s="83"/>
      <c r="D18" s="83"/>
      <c r="E18" s="393" t="str">
        <f>'Rekapitulace stavby'!E14</f>
        <v>Vyplň údaj</v>
      </c>
      <c r="F18" s="385"/>
      <c r="G18" s="385"/>
      <c r="H18" s="385"/>
      <c r="I18" s="25" t="s">
        <v>33</v>
      </c>
      <c r="J18" s="155" t="str">
        <f>'Rekapitulace stavby'!AN14</f>
        <v>Vyplň údaj</v>
      </c>
      <c r="K18" s="83"/>
      <c r="L18" s="153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83"/>
      <c r="B19" s="84"/>
      <c r="C19" s="83"/>
      <c r="D19" s="83"/>
      <c r="E19" s="83"/>
      <c r="F19" s="83"/>
      <c r="G19" s="83"/>
      <c r="H19" s="83"/>
      <c r="I19" s="26"/>
      <c r="J19" s="83"/>
      <c r="K19" s="83"/>
      <c r="L19" s="153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83"/>
      <c r="B20" s="84"/>
      <c r="C20" s="83"/>
      <c r="D20" s="82" t="s">
        <v>36</v>
      </c>
      <c r="E20" s="83"/>
      <c r="F20" s="83"/>
      <c r="G20" s="83"/>
      <c r="H20" s="83"/>
      <c r="I20" s="25" t="s">
        <v>31</v>
      </c>
      <c r="J20" s="85" t="s">
        <v>1</v>
      </c>
      <c r="K20" s="83"/>
      <c r="L20" s="153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83"/>
      <c r="B21" s="84"/>
      <c r="C21" s="83"/>
      <c r="D21" s="83"/>
      <c r="E21" s="85" t="s">
        <v>37</v>
      </c>
      <c r="F21" s="83"/>
      <c r="G21" s="83"/>
      <c r="H21" s="83"/>
      <c r="I21" s="25" t="s">
        <v>33</v>
      </c>
      <c r="J21" s="85" t="s">
        <v>1</v>
      </c>
      <c r="K21" s="83"/>
      <c r="L21" s="153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83"/>
      <c r="B22" s="84"/>
      <c r="C22" s="83"/>
      <c r="D22" s="83"/>
      <c r="E22" s="83"/>
      <c r="F22" s="83"/>
      <c r="G22" s="83"/>
      <c r="H22" s="83"/>
      <c r="I22" s="26"/>
      <c r="J22" s="83"/>
      <c r="K22" s="83"/>
      <c r="L22" s="153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83"/>
      <c r="B23" s="84"/>
      <c r="C23" s="83"/>
      <c r="D23" s="82" t="s">
        <v>39</v>
      </c>
      <c r="E23" s="83"/>
      <c r="F23" s="83"/>
      <c r="G23" s="83"/>
      <c r="H23" s="83"/>
      <c r="I23" s="25" t="s">
        <v>31</v>
      </c>
      <c r="J23" s="85" t="str">
        <f>IF('Rekapitulace stavby'!AN19="","",'Rekapitulace stavby'!AN19)</f>
        <v/>
      </c>
      <c r="K23" s="83"/>
      <c r="L23" s="153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83"/>
      <c r="B24" s="84"/>
      <c r="C24" s="83"/>
      <c r="D24" s="83"/>
      <c r="E24" s="85" t="str">
        <f>IF('Rekapitulace stavby'!E20="","",'Rekapitulace stavby'!E20)</f>
        <v xml:space="preserve"> </v>
      </c>
      <c r="F24" s="83"/>
      <c r="G24" s="83"/>
      <c r="H24" s="83"/>
      <c r="I24" s="25" t="s">
        <v>33</v>
      </c>
      <c r="J24" s="85" t="str">
        <f>IF('Rekapitulace stavby'!AN20="","",'Rekapitulace stavby'!AN20)</f>
        <v/>
      </c>
      <c r="K24" s="83"/>
      <c r="L24" s="153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83"/>
      <c r="B25" s="84"/>
      <c r="C25" s="83"/>
      <c r="D25" s="83"/>
      <c r="E25" s="83"/>
      <c r="F25" s="83"/>
      <c r="G25" s="83"/>
      <c r="H25" s="83"/>
      <c r="I25" s="26"/>
      <c r="J25" s="83"/>
      <c r="K25" s="83"/>
      <c r="L25" s="153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83"/>
      <c r="B26" s="84"/>
      <c r="C26" s="83"/>
      <c r="D26" s="82" t="s">
        <v>41</v>
      </c>
      <c r="E26" s="83"/>
      <c r="F26" s="83"/>
      <c r="G26" s="83"/>
      <c r="H26" s="83"/>
      <c r="I26" s="26"/>
      <c r="J26" s="83"/>
      <c r="K26" s="83"/>
      <c r="L26" s="153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71.25" customHeight="1">
      <c r="A27" s="86"/>
      <c r="B27" s="87"/>
      <c r="C27" s="86"/>
      <c r="D27" s="86"/>
      <c r="E27" s="389" t="s">
        <v>42</v>
      </c>
      <c r="F27" s="389"/>
      <c r="G27" s="389"/>
      <c r="H27" s="389"/>
      <c r="I27" s="42"/>
      <c r="J27" s="86"/>
      <c r="K27" s="86"/>
      <c r="L27" s="156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42"/>
      <c r="Y27" s="42"/>
      <c r="Z27" s="42"/>
      <c r="AA27" s="42"/>
      <c r="AB27" s="42"/>
      <c r="AC27" s="42"/>
      <c r="AD27" s="42"/>
      <c r="AE27" s="42"/>
    </row>
    <row r="28" spans="1:31" s="2" customFormat="1" ht="6.95" customHeight="1">
      <c r="A28" s="83"/>
      <c r="B28" s="84"/>
      <c r="C28" s="83"/>
      <c r="D28" s="83"/>
      <c r="E28" s="83"/>
      <c r="F28" s="83"/>
      <c r="G28" s="83"/>
      <c r="H28" s="83"/>
      <c r="I28" s="26"/>
      <c r="J28" s="83"/>
      <c r="K28" s="83"/>
      <c r="L28" s="153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83"/>
      <c r="B29" s="84"/>
      <c r="C29" s="83"/>
      <c r="D29" s="88"/>
      <c r="E29" s="88"/>
      <c r="F29" s="88"/>
      <c r="G29" s="88"/>
      <c r="H29" s="88"/>
      <c r="I29" s="37"/>
      <c r="J29" s="88"/>
      <c r="K29" s="88"/>
      <c r="L29" s="153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83"/>
      <c r="B30" s="84"/>
      <c r="C30" s="83"/>
      <c r="D30" s="89" t="s">
        <v>43</v>
      </c>
      <c r="E30" s="83"/>
      <c r="F30" s="83"/>
      <c r="G30" s="83"/>
      <c r="H30" s="83"/>
      <c r="I30" s="26"/>
      <c r="J30" s="158">
        <f>ROUND(J118,2)</f>
        <v>0</v>
      </c>
      <c r="K30" s="83"/>
      <c r="L30" s="153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83"/>
      <c r="B31" s="84"/>
      <c r="C31" s="83"/>
      <c r="D31" s="88"/>
      <c r="E31" s="88"/>
      <c r="F31" s="88"/>
      <c r="G31" s="88"/>
      <c r="H31" s="88"/>
      <c r="I31" s="37"/>
      <c r="J31" s="88"/>
      <c r="K31" s="88"/>
      <c r="L31" s="153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83"/>
      <c r="B32" s="84"/>
      <c r="C32" s="83"/>
      <c r="D32" s="83"/>
      <c r="E32" s="83"/>
      <c r="F32" s="90" t="s">
        <v>45</v>
      </c>
      <c r="G32" s="83"/>
      <c r="H32" s="83"/>
      <c r="I32" s="29" t="s">
        <v>44</v>
      </c>
      <c r="J32" s="90" t="s">
        <v>46</v>
      </c>
      <c r="K32" s="83"/>
      <c r="L32" s="153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83"/>
      <c r="B33" s="84"/>
      <c r="C33" s="83"/>
      <c r="D33" s="91" t="s">
        <v>47</v>
      </c>
      <c r="E33" s="82" t="s">
        <v>48</v>
      </c>
      <c r="F33" s="92">
        <f>ROUND((SUM(BE118:BE255)),2)</f>
        <v>0</v>
      </c>
      <c r="G33" s="83"/>
      <c r="H33" s="83"/>
      <c r="I33" s="43">
        <v>0.21</v>
      </c>
      <c r="J33" s="92">
        <f>ROUND(((SUM(BE118:BE255))*I33),2)</f>
        <v>0</v>
      </c>
      <c r="K33" s="83"/>
      <c r="L33" s="153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83"/>
      <c r="B34" s="84"/>
      <c r="C34" s="83"/>
      <c r="D34" s="83"/>
      <c r="E34" s="82" t="s">
        <v>49</v>
      </c>
      <c r="F34" s="92">
        <f>ROUND((SUM(BF118:BF255)),2)</f>
        <v>0</v>
      </c>
      <c r="G34" s="83"/>
      <c r="H34" s="83"/>
      <c r="I34" s="43">
        <v>0.15</v>
      </c>
      <c r="J34" s="92">
        <f>ROUND(((SUM(BF118:BF255))*I34),2)</f>
        <v>0</v>
      </c>
      <c r="K34" s="83"/>
      <c r="L34" s="153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83"/>
      <c r="B35" s="84"/>
      <c r="C35" s="83"/>
      <c r="D35" s="83"/>
      <c r="E35" s="82" t="s">
        <v>50</v>
      </c>
      <c r="F35" s="92">
        <f>ROUND((SUM(BG118:BG255)),2)</f>
        <v>0</v>
      </c>
      <c r="G35" s="83"/>
      <c r="H35" s="83"/>
      <c r="I35" s="43">
        <v>0.21</v>
      </c>
      <c r="J35" s="92">
        <f>0</f>
        <v>0</v>
      </c>
      <c r="K35" s="83"/>
      <c r="L35" s="153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83"/>
      <c r="B36" s="84"/>
      <c r="C36" s="83"/>
      <c r="D36" s="83"/>
      <c r="E36" s="82" t="s">
        <v>51</v>
      </c>
      <c r="F36" s="92">
        <f>ROUND((SUM(BH118:BH255)),2)</f>
        <v>0</v>
      </c>
      <c r="G36" s="83"/>
      <c r="H36" s="83"/>
      <c r="I36" s="43">
        <v>0.15</v>
      </c>
      <c r="J36" s="92">
        <f>0</f>
        <v>0</v>
      </c>
      <c r="K36" s="83"/>
      <c r="L36" s="153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83"/>
      <c r="B37" s="84"/>
      <c r="C37" s="83"/>
      <c r="D37" s="83"/>
      <c r="E37" s="82" t="s">
        <v>52</v>
      </c>
      <c r="F37" s="92">
        <f>ROUND((SUM(BI118:BI255)),2)</f>
        <v>0</v>
      </c>
      <c r="G37" s="83"/>
      <c r="H37" s="83"/>
      <c r="I37" s="43">
        <v>0</v>
      </c>
      <c r="J37" s="92">
        <f>0</f>
        <v>0</v>
      </c>
      <c r="K37" s="83"/>
      <c r="L37" s="153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83"/>
      <c r="B38" s="84"/>
      <c r="C38" s="83"/>
      <c r="D38" s="83"/>
      <c r="E38" s="83"/>
      <c r="F38" s="83"/>
      <c r="G38" s="83"/>
      <c r="H38" s="83"/>
      <c r="I38" s="26"/>
      <c r="J38" s="83"/>
      <c r="K38" s="83"/>
      <c r="L38" s="153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83"/>
      <c r="B39" s="84"/>
      <c r="C39" s="93"/>
      <c r="D39" s="94" t="s">
        <v>53</v>
      </c>
      <c r="E39" s="95"/>
      <c r="F39" s="95"/>
      <c r="G39" s="96" t="s">
        <v>54</v>
      </c>
      <c r="H39" s="97" t="s">
        <v>55</v>
      </c>
      <c r="I39" s="36"/>
      <c r="J39" s="159">
        <f>SUM(J30:J37)</f>
        <v>0</v>
      </c>
      <c r="K39" s="160"/>
      <c r="L39" s="153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83"/>
      <c r="B40" s="84"/>
      <c r="C40" s="83"/>
      <c r="D40" s="83"/>
      <c r="E40" s="83"/>
      <c r="F40" s="83"/>
      <c r="G40" s="83"/>
      <c r="H40" s="83"/>
      <c r="I40" s="26"/>
      <c r="J40" s="83"/>
      <c r="K40" s="83"/>
      <c r="L40" s="153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26"/>
      <c r="Y40" s="26"/>
      <c r="Z40" s="26"/>
      <c r="AA40" s="26"/>
      <c r="AB40" s="26"/>
      <c r="AC40" s="26"/>
      <c r="AD40" s="26"/>
      <c r="AE40" s="26"/>
    </row>
    <row r="41" spans="1:23" s="1" customFormat="1" ht="14.45" customHeight="1">
      <c r="A41" s="77"/>
      <c r="B41" s="80"/>
      <c r="C41" s="77"/>
      <c r="D41" s="77"/>
      <c r="E41" s="77"/>
      <c r="F41" s="77"/>
      <c r="G41" s="77"/>
      <c r="H41" s="77"/>
      <c r="J41" s="77"/>
      <c r="K41" s="77"/>
      <c r="L41" s="151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s="1" customFormat="1" ht="14.45" customHeight="1">
      <c r="A42" s="77"/>
      <c r="B42" s="80"/>
      <c r="C42" s="77"/>
      <c r="D42" s="77"/>
      <c r="E42" s="77"/>
      <c r="F42" s="77"/>
      <c r="G42" s="77"/>
      <c r="H42" s="77"/>
      <c r="J42" s="77"/>
      <c r="K42" s="77"/>
      <c r="L42" s="151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s="1" customFormat="1" ht="14.45" customHeight="1">
      <c r="A43" s="77"/>
      <c r="B43" s="80"/>
      <c r="C43" s="77"/>
      <c r="D43" s="77"/>
      <c r="E43" s="77"/>
      <c r="F43" s="77"/>
      <c r="G43" s="77"/>
      <c r="H43" s="77"/>
      <c r="J43" s="77"/>
      <c r="K43" s="77"/>
      <c r="L43" s="151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s="1" customFormat="1" ht="14.45" customHeight="1">
      <c r="A44" s="77"/>
      <c r="B44" s="80"/>
      <c r="C44" s="77"/>
      <c r="D44" s="77"/>
      <c r="E44" s="77"/>
      <c r="F44" s="77"/>
      <c r="G44" s="77"/>
      <c r="H44" s="77"/>
      <c r="J44" s="77"/>
      <c r="K44" s="77"/>
      <c r="L44" s="151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s="1" customFormat="1" ht="14.45" customHeight="1">
      <c r="A45" s="77"/>
      <c r="B45" s="80"/>
      <c r="C45" s="77"/>
      <c r="D45" s="77"/>
      <c r="E45" s="77"/>
      <c r="F45" s="77"/>
      <c r="G45" s="77"/>
      <c r="H45" s="77"/>
      <c r="J45" s="77"/>
      <c r="K45" s="77"/>
      <c r="L45" s="151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s="1" customFormat="1" ht="14.45" customHeight="1">
      <c r="A46" s="77"/>
      <c r="B46" s="80"/>
      <c r="C46" s="77"/>
      <c r="D46" s="77"/>
      <c r="E46" s="77"/>
      <c r="F46" s="77"/>
      <c r="G46" s="77"/>
      <c r="H46" s="77"/>
      <c r="J46" s="77"/>
      <c r="K46" s="77"/>
      <c r="L46" s="151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s="1" customFormat="1" ht="14.45" customHeight="1">
      <c r="A47" s="77"/>
      <c r="B47" s="80"/>
      <c r="C47" s="77"/>
      <c r="D47" s="77"/>
      <c r="E47" s="77"/>
      <c r="F47" s="77"/>
      <c r="G47" s="77"/>
      <c r="H47" s="77"/>
      <c r="J47" s="77"/>
      <c r="K47" s="77"/>
      <c r="L47" s="151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s="1" customFormat="1" ht="14.45" customHeight="1">
      <c r="A48" s="77"/>
      <c r="B48" s="80"/>
      <c r="C48" s="77"/>
      <c r="D48" s="77"/>
      <c r="E48" s="77"/>
      <c r="F48" s="77"/>
      <c r="G48" s="77"/>
      <c r="H48" s="77"/>
      <c r="J48" s="77"/>
      <c r="K48" s="77"/>
      <c r="L48" s="151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s="1" customFormat="1" ht="14.45" customHeight="1">
      <c r="A49" s="77"/>
      <c r="B49" s="80"/>
      <c r="C49" s="77"/>
      <c r="D49" s="77"/>
      <c r="E49" s="77"/>
      <c r="F49" s="77"/>
      <c r="G49" s="77"/>
      <c r="H49" s="77"/>
      <c r="J49" s="77"/>
      <c r="K49" s="77"/>
      <c r="L49" s="151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s="2" customFormat="1" ht="14.45" customHeight="1">
      <c r="A50" s="98"/>
      <c r="B50" s="99"/>
      <c r="C50" s="98"/>
      <c r="D50" s="100" t="s">
        <v>56</v>
      </c>
      <c r="E50" s="101"/>
      <c r="F50" s="101"/>
      <c r="G50" s="100" t="s">
        <v>57</v>
      </c>
      <c r="H50" s="101"/>
      <c r="I50" s="30"/>
      <c r="J50" s="101"/>
      <c r="K50" s="101"/>
      <c r="L50" s="153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</row>
    <row r="51" spans="2:12" ht="12">
      <c r="B51" s="80"/>
      <c r="L51" s="151"/>
    </row>
    <row r="52" spans="2:12" ht="12">
      <c r="B52" s="80"/>
      <c r="L52" s="151"/>
    </row>
    <row r="53" spans="2:12" ht="12">
      <c r="B53" s="80"/>
      <c r="L53" s="151"/>
    </row>
    <row r="54" spans="2:12" ht="12">
      <c r="B54" s="80"/>
      <c r="L54" s="151"/>
    </row>
    <row r="55" spans="2:12" ht="12">
      <c r="B55" s="80"/>
      <c r="L55" s="151"/>
    </row>
    <row r="56" spans="2:12" ht="12">
      <c r="B56" s="80"/>
      <c r="L56" s="151"/>
    </row>
    <row r="57" spans="2:12" ht="12">
      <c r="B57" s="80"/>
      <c r="L57" s="151"/>
    </row>
    <row r="58" spans="2:12" ht="12">
      <c r="B58" s="80"/>
      <c r="L58" s="151"/>
    </row>
    <row r="59" spans="2:12" ht="12">
      <c r="B59" s="80"/>
      <c r="L59" s="151"/>
    </row>
    <row r="60" spans="2:12" ht="12">
      <c r="B60" s="80"/>
      <c r="L60" s="151"/>
    </row>
    <row r="61" spans="1:31" s="2" customFormat="1" ht="12.75">
      <c r="A61" s="83"/>
      <c r="B61" s="84"/>
      <c r="C61" s="83"/>
      <c r="D61" s="102" t="s">
        <v>58</v>
      </c>
      <c r="E61" s="103"/>
      <c r="F61" s="104" t="s">
        <v>59</v>
      </c>
      <c r="G61" s="102" t="s">
        <v>58</v>
      </c>
      <c r="H61" s="103"/>
      <c r="I61" s="28"/>
      <c r="J61" s="161" t="s">
        <v>59</v>
      </c>
      <c r="K61" s="103"/>
      <c r="L61" s="153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80"/>
      <c r="L62" s="151"/>
    </row>
    <row r="63" spans="2:12" ht="12">
      <c r="B63" s="80"/>
      <c r="L63" s="151"/>
    </row>
    <row r="64" spans="2:12" ht="12">
      <c r="B64" s="80"/>
      <c r="L64" s="151"/>
    </row>
    <row r="65" spans="1:31" s="2" customFormat="1" ht="12.75">
      <c r="A65" s="83"/>
      <c r="B65" s="84"/>
      <c r="C65" s="83"/>
      <c r="D65" s="100" t="s">
        <v>60</v>
      </c>
      <c r="E65" s="105"/>
      <c r="F65" s="105"/>
      <c r="G65" s="100" t="s">
        <v>61</v>
      </c>
      <c r="H65" s="105"/>
      <c r="I65" s="31"/>
      <c r="J65" s="105"/>
      <c r="K65" s="105"/>
      <c r="L65" s="153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80"/>
      <c r="L66" s="151"/>
    </row>
    <row r="67" spans="2:12" ht="12">
      <c r="B67" s="80"/>
      <c r="L67" s="151"/>
    </row>
    <row r="68" spans="2:12" ht="12">
      <c r="B68" s="80"/>
      <c r="L68" s="151"/>
    </row>
    <row r="69" spans="2:12" ht="12">
      <c r="B69" s="80"/>
      <c r="L69" s="151"/>
    </row>
    <row r="70" spans="2:12" ht="12">
      <c r="B70" s="80"/>
      <c r="L70" s="151"/>
    </row>
    <row r="71" spans="2:12" ht="12">
      <c r="B71" s="80"/>
      <c r="L71" s="151"/>
    </row>
    <row r="72" spans="2:12" ht="12">
      <c r="B72" s="80"/>
      <c r="L72" s="151"/>
    </row>
    <row r="73" spans="2:12" ht="12">
      <c r="B73" s="80"/>
      <c r="L73" s="151"/>
    </row>
    <row r="74" spans="2:12" ht="12">
      <c r="B74" s="80"/>
      <c r="L74" s="151"/>
    </row>
    <row r="75" spans="2:12" ht="12">
      <c r="B75" s="80"/>
      <c r="L75" s="151"/>
    </row>
    <row r="76" spans="1:31" s="2" customFormat="1" ht="12.75">
      <c r="A76" s="83"/>
      <c r="B76" s="84"/>
      <c r="C76" s="83"/>
      <c r="D76" s="102" t="s">
        <v>58</v>
      </c>
      <c r="E76" s="103"/>
      <c r="F76" s="104" t="s">
        <v>59</v>
      </c>
      <c r="G76" s="102" t="s">
        <v>58</v>
      </c>
      <c r="H76" s="103"/>
      <c r="I76" s="28"/>
      <c r="J76" s="161" t="s">
        <v>59</v>
      </c>
      <c r="K76" s="103"/>
      <c r="L76" s="153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83"/>
      <c r="B77" s="106"/>
      <c r="C77" s="107"/>
      <c r="D77" s="107"/>
      <c r="E77" s="107"/>
      <c r="F77" s="107"/>
      <c r="G77" s="107"/>
      <c r="H77" s="107"/>
      <c r="I77" s="33"/>
      <c r="J77" s="107"/>
      <c r="K77" s="107"/>
      <c r="L77" s="153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26"/>
      <c r="Y77" s="26"/>
      <c r="Z77" s="26"/>
      <c r="AA77" s="26"/>
      <c r="AB77" s="26"/>
      <c r="AC77" s="26"/>
      <c r="AD77" s="26"/>
      <c r="AE77" s="26"/>
    </row>
    <row r="78" ht="15" customHeight="1"/>
    <row r="79" ht="15" customHeight="1"/>
    <row r="80" ht="15" customHeight="1"/>
    <row r="81" spans="1:31" s="2" customFormat="1" ht="6.95" customHeight="1">
      <c r="A81" s="83"/>
      <c r="B81" s="108"/>
      <c r="C81" s="109"/>
      <c r="D81" s="109"/>
      <c r="E81" s="109"/>
      <c r="F81" s="109"/>
      <c r="G81" s="109"/>
      <c r="H81" s="109"/>
      <c r="I81" s="34"/>
      <c r="J81" s="109"/>
      <c r="K81" s="109"/>
      <c r="L81" s="153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83"/>
      <c r="B82" s="84"/>
      <c r="C82" s="81" t="s">
        <v>175</v>
      </c>
      <c r="D82" s="83"/>
      <c r="E82" s="83"/>
      <c r="F82" s="83"/>
      <c r="G82" s="83"/>
      <c r="H82" s="83"/>
      <c r="I82" s="26"/>
      <c r="J82" s="83"/>
      <c r="K82" s="83"/>
      <c r="L82" s="153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83"/>
      <c r="B83" s="84"/>
      <c r="C83" s="83"/>
      <c r="D83" s="83"/>
      <c r="E83" s="83"/>
      <c r="F83" s="83"/>
      <c r="G83" s="83"/>
      <c r="H83" s="83"/>
      <c r="I83" s="26"/>
      <c r="J83" s="83"/>
      <c r="K83" s="83"/>
      <c r="L83" s="153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83"/>
      <c r="B84" s="84"/>
      <c r="C84" s="82" t="s">
        <v>16</v>
      </c>
      <c r="D84" s="83"/>
      <c r="E84" s="83"/>
      <c r="F84" s="83"/>
      <c r="G84" s="83"/>
      <c r="H84" s="83"/>
      <c r="I84" s="26"/>
      <c r="J84" s="83"/>
      <c r="K84" s="83"/>
      <c r="L84" s="153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6.25" customHeight="1">
      <c r="A85" s="83"/>
      <c r="B85" s="84"/>
      <c r="C85" s="83"/>
      <c r="D85" s="83"/>
      <c r="E85" s="391" t="str">
        <f>E7</f>
        <v>I.ETAPA - Stavební úpravy vnitřních prostor objektu B Mendelovy univerzity, p.č. 2/1</v>
      </c>
      <c r="F85" s="392"/>
      <c r="G85" s="392"/>
      <c r="H85" s="392"/>
      <c r="I85" s="26"/>
      <c r="J85" s="83"/>
      <c r="K85" s="83"/>
      <c r="L85" s="153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83"/>
      <c r="B86" s="84"/>
      <c r="C86" s="82" t="s">
        <v>131</v>
      </c>
      <c r="D86" s="83"/>
      <c r="E86" s="83"/>
      <c r="F86" s="83"/>
      <c r="G86" s="83"/>
      <c r="H86" s="83"/>
      <c r="I86" s="26"/>
      <c r="J86" s="83"/>
      <c r="K86" s="83"/>
      <c r="L86" s="153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83"/>
      <c r="B87" s="84"/>
      <c r="C87" s="83"/>
      <c r="D87" s="83"/>
      <c r="E87" s="370" t="str">
        <f>E9</f>
        <v>SO.04 - Elektromontáže - slaboproud</v>
      </c>
      <c r="F87" s="390"/>
      <c r="G87" s="390"/>
      <c r="H87" s="390"/>
      <c r="I87" s="26"/>
      <c r="J87" s="83"/>
      <c r="K87" s="83"/>
      <c r="L87" s="153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83"/>
      <c r="B88" s="84"/>
      <c r="C88" s="83"/>
      <c r="D88" s="83"/>
      <c r="E88" s="83"/>
      <c r="F88" s="83"/>
      <c r="G88" s="83"/>
      <c r="H88" s="83"/>
      <c r="I88" s="26"/>
      <c r="J88" s="83"/>
      <c r="K88" s="83"/>
      <c r="L88" s="153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83"/>
      <c r="B89" s="84"/>
      <c r="C89" s="82" t="s">
        <v>22</v>
      </c>
      <c r="D89" s="83"/>
      <c r="E89" s="83"/>
      <c r="F89" s="85" t="str">
        <f>F12</f>
        <v>Brno - Černá Pole (6100771)</v>
      </c>
      <c r="G89" s="83"/>
      <c r="H89" s="83"/>
      <c r="I89" s="25" t="s">
        <v>24</v>
      </c>
      <c r="J89" s="154" t="str">
        <f>IF(J12="","",J12)</f>
        <v>20. 12. 2021</v>
      </c>
      <c r="K89" s="83"/>
      <c r="L89" s="153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83"/>
      <c r="B90" s="84"/>
      <c r="C90" s="83"/>
      <c r="D90" s="83"/>
      <c r="E90" s="83"/>
      <c r="F90" s="83"/>
      <c r="G90" s="83"/>
      <c r="H90" s="83"/>
      <c r="I90" s="26"/>
      <c r="J90" s="83"/>
      <c r="K90" s="83"/>
      <c r="L90" s="153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40.15" customHeight="1">
      <c r="A91" s="83"/>
      <c r="B91" s="84"/>
      <c r="C91" s="82" t="s">
        <v>30</v>
      </c>
      <c r="D91" s="83"/>
      <c r="E91" s="83"/>
      <c r="F91" s="85" t="str">
        <f>E15</f>
        <v>Mendelova univerzita v Brně, Zemědělská 810, Brno</v>
      </c>
      <c r="G91" s="83"/>
      <c r="H91" s="83"/>
      <c r="I91" s="25" t="s">
        <v>36</v>
      </c>
      <c r="J91" s="162" t="str">
        <f>E21</f>
        <v>Projecticon s.r.o., A. Kopeckého 151, Nový Hrádek</v>
      </c>
      <c r="K91" s="83"/>
      <c r="L91" s="153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83"/>
      <c r="B92" s="84"/>
      <c r="C92" s="82" t="s">
        <v>34</v>
      </c>
      <c r="D92" s="83"/>
      <c r="E92" s="83"/>
      <c r="F92" s="85" t="str">
        <f>IF(E18="","",E18)</f>
        <v>Vyplň údaj</v>
      </c>
      <c r="G92" s="83"/>
      <c r="H92" s="83"/>
      <c r="I92" s="25" t="s">
        <v>39</v>
      </c>
      <c r="J92" s="162" t="str">
        <f>E24</f>
        <v xml:space="preserve"> </v>
      </c>
      <c r="K92" s="83"/>
      <c r="L92" s="153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83"/>
      <c r="B93" s="84"/>
      <c r="C93" s="83"/>
      <c r="D93" s="83"/>
      <c r="E93" s="83"/>
      <c r="F93" s="83"/>
      <c r="G93" s="83"/>
      <c r="H93" s="83"/>
      <c r="I93" s="26"/>
      <c r="J93" s="83"/>
      <c r="K93" s="83"/>
      <c r="L93" s="153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83"/>
      <c r="B94" s="84"/>
      <c r="C94" s="110" t="s">
        <v>176</v>
      </c>
      <c r="D94" s="93"/>
      <c r="E94" s="93"/>
      <c r="F94" s="93"/>
      <c r="G94" s="93"/>
      <c r="H94" s="93"/>
      <c r="I94" s="44"/>
      <c r="J94" s="163" t="s">
        <v>177</v>
      </c>
      <c r="K94" s="93"/>
      <c r="L94" s="153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83"/>
      <c r="B95" s="84"/>
      <c r="C95" s="83"/>
      <c r="D95" s="83"/>
      <c r="E95" s="83"/>
      <c r="F95" s="83"/>
      <c r="G95" s="83"/>
      <c r="H95" s="83"/>
      <c r="I95" s="26"/>
      <c r="J95" s="83"/>
      <c r="K95" s="83"/>
      <c r="L95" s="153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83"/>
      <c r="B96" s="84"/>
      <c r="C96" s="111" t="s">
        <v>178</v>
      </c>
      <c r="D96" s="83"/>
      <c r="E96" s="83"/>
      <c r="F96" s="83"/>
      <c r="G96" s="83"/>
      <c r="H96" s="83"/>
      <c r="I96" s="26"/>
      <c r="J96" s="158">
        <f>J118</f>
        <v>0</v>
      </c>
      <c r="K96" s="83"/>
      <c r="L96" s="153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26"/>
      <c r="Y96" s="26"/>
      <c r="Z96" s="26"/>
      <c r="AA96" s="26"/>
      <c r="AB96" s="26"/>
      <c r="AC96" s="26"/>
      <c r="AD96" s="26"/>
      <c r="AE96" s="26"/>
      <c r="AU96" s="18" t="s">
        <v>179</v>
      </c>
    </row>
    <row r="97" spans="1:23" s="9" customFormat="1" ht="24.95" customHeight="1">
      <c r="A97" s="112"/>
      <c r="B97" s="113"/>
      <c r="C97" s="112"/>
      <c r="D97" s="114" t="s">
        <v>190</v>
      </c>
      <c r="E97" s="115"/>
      <c r="F97" s="115"/>
      <c r="G97" s="115"/>
      <c r="H97" s="115"/>
      <c r="I97" s="45"/>
      <c r="J97" s="164">
        <f>J119</f>
        <v>0</v>
      </c>
      <c r="K97" s="112"/>
      <c r="L97" s="165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</row>
    <row r="98" spans="1:23" s="10" customFormat="1" ht="19.9" customHeight="1">
      <c r="A98" s="116"/>
      <c r="B98" s="117"/>
      <c r="C98" s="116"/>
      <c r="D98" s="118" t="s">
        <v>3567</v>
      </c>
      <c r="E98" s="119"/>
      <c r="F98" s="119"/>
      <c r="G98" s="119"/>
      <c r="H98" s="119"/>
      <c r="I98" s="46"/>
      <c r="J98" s="166">
        <f>J120</f>
        <v>0</v>
      </c>
      <c r="K98" s="116"/>
      <c r="L98" s="167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</row>
    <row r="99" spans="1:31" s="2" customFormat="1" ht="21.75" customHeight="1">
      <c r="A99" s="83"/>
      <c r="B99" s="84"/>
      <c r="C99" s="83"/>
      <c r="D99" s="83"/>
      <c r="E99" s="83"/>
      <c r="F99" s="83"/>
      <c r="G99" s="83"/>
      <c r="H99" s="83"/>
      <c r="I99" s="26"/>
      <c r="J99" s="83"/>
      <c r="K99" s="83"/>
      <c r="L99" s="153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customHeight="1">
      <c r="A100" s="83"/>
      <c r="B100" s="106"/>
      <c r="C100" s="107"/>
      <c r="D100" s="107"/>
      <c r="E100" s="107"/>
      <c r="F100" s="107"/>
      <c r="G100" s="107"/>
      <c r="H100" s="107"/>
      <c r="I100" s="33"/>
      <c r="J100" s="107"/>
      <c r="K100" s="107"/>
      <c r="L100" s="153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26"/>
      <c r="Y100" s="26"/>
      <c r="Z100" s="26"/>
      <c r="AA100" s="26"/>
      <c r="AB100" s="26"/>
      <c r="AC100" s="26"/>
      <c r="AD100" s="26"/>
      <c r="AE100" s="26"/>
    </row>
    <row r="101" ht="15" customHeight="1"/>
    <row r="102" ht="15" customHeight="1"/>
    <row r="103" ht="15" customHeight="1"/>
    <row r="104" spans="1:31" s="2" customFormat="1" ht="6.95" customHeight="1">
      <c r="A104" s="83"/>
      <c r="B104" s="108"/>
      <c r="C104" s="109"/>
      <c r="D104" s="109"/>
      <c r="E104" s="109"/>
      <c r="F104" s="109"/>
      <c r="G104" s="109"/>
      <c r="H104" s="109"/>
      <c r="I104" s="34"/>
      <c r="J104" s="109"/>
      <c r="K104" s="109"/>
      <c r="L104" s="168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83"/>
      <c r="B105" s="84"/>
      <c r="C105" s="81" t="s">
        <v>201</v>
      </c>
      <c r="D105" s="83"/>
      <c r="E105" s="83"/>
      <c r="F105" s="83"/>
      <c r="G105" s="83"/>
      <c r="H105" s="83"/>
      <c r="I105" s="26"/>
      <c r="J105" s="83"/>
      <c r="K105" s="83"/>
      <c r="L105" s="171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223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83"/>
      <c r="B106" s="84"/>
      <c r="C106" s="83"/>
      <c r="D106" s="83"/>
      <c r="E106" s="83"/>
      <c r="F106" s="83"/>
      <c r="G106" s="83"/>
      <c r="H106" s="83"/>
      <c r="I106" s="26"/>
      <c r="J106" s="83"/>
      <c r="K106" s="83"/>
      <c r="L106" s="171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223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83"/>
      <c r="B107" s="84"/>
      <c r="C107" s="82" t="s">
        <v>16</v>
      </c>
      <c r="D107" s="83"/>
      <c r="E107" s="83"/>
      <c r="F107" s="83"/>
      <c r="G107" s="83"/>
      <c r="H107" s="83"/>
      <c r="I107" s="26"/>
      <c r="J107" s="83"/>
      <c r="K107" s="83"/>
      <c r="L107" s="171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223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6.25" customHeight="1">
      <c r="A108" s="83"/>
      <c r="B108" s="84"/>
      <c r="C108" s="83"/>
      <c r="D108" s="83"/>
      <c r="E108" s="391" t="str">
        <f>E7</f>
        <v>I.ETAPA - Stavební úpravy vnitřních prostor objektu B Mendelovy univerzity, p.č. 2/1</v>
      </c>
      <c r="F108" s="392"/>
      <c r="G108" s="392"/>
      <c r="H108" s="392"/>
      <c r="I108" s="26"/>
      <c r="J108" s="83"/>
      <c r="K108" s="83"/>
      <c r="L108" s="171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223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83"/>
      <c r="B109" s="84"/>
      <c r="C109" s="82" t="s">
        <v>131</v>
      </c>
      <c r="D109" s="83"/>
      <c r="E109" s="83"/>
      <c r="F109" s="83"/>
      <c r="G109" s="83"/>
      <c r="H109" s="83"/>
      <c r="I109" s="26"/>
      <c r="J109" s="83"/>
      <c r="K109" s="83"/>
      <c r="L109" s="171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223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83"/>
      <c r="B110" s="84"/>
      <c r="C110" s="83"/>
      <c r="D110" s="83"/>
      <c r="E110" s="370" t="str">
        <f>E9</f>
        <v>SO.04 - Elektromontáže - slaboproud</v>
      </c>
      <c r="F110" s="390"/>
      <c r="G110" s="390"/>
      <c r="H110" s="390"/>
      <c r="I110" s="26"/>
      <c r="J110" s="83"/>
      <c r="K110" s="83"/>
      <c r="L110" s="171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223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83"/>
      <c r="B111" s="84"/>
      <c r="C111" s="83"/>
      <c r="D111" s="83"/>
      <c r="E111" s="83"/>
      <c r="F111" s="83"/>
      <c r="G111" s="83"/>
      <c r="H111" s="83"/>
      <c r="I111" s="26"/>
      <c r="J111" s="83"/>
      <c r="K111" s="83"/>
      <c r="L111" s="171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223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83"/>
      <c r="B112" s="84"/>
      <c r="C112" s="82" t="s">
        <v>22</v>
      </c>
      <c r="D112" s="83"/>
      <c r="E112" s="83"/>
      <c r="F112" s="85" t="str">
        <f>F12</f>
        <v>Brno - Černá Pole (6100771)</v>
      </c>
      <c r="G112" s="83"/>
      <c r="H112" s="83"/>
      <c r="I112" s="25" t="s">
        <v>24</v>
      </c>
      <c r="J112" s="154" t="str">
        <f>IF(J12="","",J12)</f>
        <v>20. 12. 2021</v>
      </c>
      <c r="K112" s="83"/>
      <c r="L112" s="171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223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83"/>
      <c r="B113" s="84"/>
      <c r="C113" s="83"/>
      <c r="D113" s="83"/>
      <c r="E113" s="83"/>
      <c r="F113" s="83"/>
      <c r="G113" s="83"/>
      <c r="H113" s="83"/>
      <c r="I113" s="26"/>
      <c r="J113" s="83"/>
      <c r="K113" s="83"/>
      <c r="L113" s="171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223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40.15" customHeight="1">
      <c r="A114" s="83"/>
      <c r="B114" s="84"/>
      <c r="C114" s="82" t="s">
        <v>30</v>
      </c>
      <c r="D114" s="83"/>
      <c r="E114" s="83"/>
      <c r="F114" s="85" t="str">
        <f>E15</f>
        <v>Mendelova univerzita v Brně, Zemědělská 810, Brno</v>
      </c>
      <c r="G114" s="83"/>
      <c r="H114" s="83"/>
      <c r="I114" s="25" t="s">
        <v>36</v>
      </c>
      <c r="J114" s="162" t="str">
        <f>E21</f>
        <v>Projecticon s.r.o., A. Kopeckého 151, Nový Hrádek</v>
      </c>
      <c r="K114" s="83"/>
      <c r="L114" s="171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223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5.2" customHeight="1">
      <c r="A115" s="83"/>
      <c r="B115" s="84"/>
      <c r="C115" s="82" t="s">
        <v>34</v>
      </c>
      <c r="D115" s="83"/>
      <c r="E115" s="83"/>
      <c r="F115" s="85" t="str">
        <f>IF(E18="","",E18)</f>
        <v>Vyplň údaj</v>
      </c>
      <c r="G115" s="83"/>
      <c r="H115" s="83"/>
      <c r="I115" s="25" t="s">
        <v>39</v>
      </c>
      <c r="J115" s="162" t="str">
        <f>E24</f>
        <v xml:space="preserve"> </v>
      </c>
      <c r="K115" s="83"/>
      <c r="L115" s="171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223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0.35" customHeight="1">
      <c r="A116" s="83"/>
      <c r="B116" s="84"/>
      <c r="C116" s="83"/>
      <c r="D116" s="83"/>
      <c r="E116" s="83"/>
      <c r="F116" s="83"/>
      <c r="G116" s="83"/>
      <c r="H116" s="83"/>
      <c r="I116" s="26"/>
      <c r="J116" s="83"/>
      <c r="K116" s="83"/>
      <c r="L116" s="171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223"/>
      <c r="X116" s="26"/>
      <c r="Y116" s="26"/>
      <c r="Z116" s="26"/>
      <c r="AA116" s="26"/>
      <c r="AB116" s="26"/>
      <c r="AC116" s="26"/>
      <c r="AD116" s="26"/>
      <c r="AE116" s="26"/>
    </row>
    <row r="117" spans="1:31" s="11" customFormat="1" ht="29.25" customHeight="1">
      <c r="A117" s="120"/>
      <c r="B117" s="121"/>
      <c r="C117" s="122" t="s">
        <v>202</v>
      </c>
      <c r="D117" s="123" t="s">
        <v>68</v>
      </c>
      <c r="E117" s="123" t="s">
        <v>64</v>
      </c>
      <c r="F117" s="123" t="s">
        <v>65</v>
      </c>
      <c r="G117" s="123" t="s">
        <v>203</v>
      </c>
      <c r="H117" s="123" t="s">
        <v>204</v>
      </c>
      <c r="I117" s="50" t="s">
        <v>205</v>
      </c>
      <c r="J117" s="123" t="s">
        <v>177</v>
      </c>
      <c r="K117" s="174" t="s">
        <v>206</v>
      </c>
      <c r="L117" s="175" t="s">
        <v>4527</v>
      </c>
      <c r="M117" s="176" t="s">
        <v>1</v>
      </c>
      <c r="N117" s="176" t="s">
        <v>47</v>
      </c>
      <c r="O117" s="176" t="s">
        <v>207</v>
      </c>
      <c r="P117" s="176" t="s">
        <v>208</v>
      </c>
      <c r="Q117" s="176" t="s">
        <v>209</v>
      </c>
      <c r="R117" s="176" t="s">
        <v>210</v>
      </c>
      <c r="S117" s="176" t="s">
        <v>211</v>
      </c>
      <c r="T117" s="177" t="s">
        <v>212</v>
      </c>
      <c r="U117" s="178"/>
      <c r="V117" s="123" t="s">
        <v>4528</v>
      </c>
      <c r="W117" s="247" t="s">
        <v>4529</v>
      </c>
      <c r="X117" s="47"/>
      <c r="Y117" s="47"/>
      <c r="Z117" s="47"/>
      <c r="AA117" s="47"/>
      <c r="AB117" s="47"/>
      <c r="AC117" s="47"/>
      <c r="AD117" s="47"/>
      <c r="AE117" s="47"/>
    </row>
    <row r="118" spans="1:63" s="2" customFormat="1" ht="22.9" customHeight="1">
      <c r="A118" s="83"/>
      <c r="B118" s="84"/>
      <c r="C118" s="124" t="s">
        <v>213</v>
      </c>
      <c r="D118" s="83"/>
      <c r="E118" s="83"/>
      <c r="F118" s="83"/>
      <c r="G118" s="83"/>
      <c r="H118" s="83"/>
      <c r="I118" s="26"/>
      <c r="J118" s="181">
        <f>BK118</f>
        <v>0</v>
      </c>
      <c r="K118" s="83"/>
      <c r="L118" s="171"/>
      <c r="M118" s="98"/>
      <c r="N118" s="98"/>
      <c r="O118" s="98"/>
      <c r="P118" s="98">
        <f>P119+P430</f>
        <v>0</v>
      </c>
      <c r="Q118" s="98"/>
      <c r="R118" s="98">
        <f>R119+R430</f>
        <v>4.5525</v>
      </c>
      <c r="S118" s="98"/>
      <c r="T118" s="98">
        <f>T119+T430</f>
        <v>0</v>
      </c>
      <c r="U118" s="98"/>
      <c r="V118" s="98"/>
      <c r="W118" s="223"/>
      <c r="X118" s="26"/>
      <c r="Y118" s="26"/>
      <c r="Z118" s="26"/>
      <c r="AA118" s="26"/>
      <c r="AB118" s="26"/>
      <c r="AC118" s="26"/>
      <c r="AD118" s="26"/>
      <c r="AE118" s="26"/>
      <c r="AT118" s="18" t="s">
        <v>82</v>
      </c>
      <c r="AU118" s="18" t="s">
        <v>179</v>
      </c>
      <c r="BK118" s="52">
        <f>BK119</f>
        <v>0</v>
      </c>
    </row>
    <row r="119" spans="1:63" s="12" customFormat="1" ht="25.9" customHeight="1">
      <c r="A119" s="125"/>
      <c r="B119" s="126"/>
      <c r="C119" s="125"/>
      <c r="D119" s="127" t="s">
        <v>82</v>
      </c>
      <c r="E119" s="128" t="s">
        <v>1481</v>
      </c>
      <c r="F119" s="128" t="s">
        <v>1482</v>
      </c>
      <c r="G119" s="125"/>
      <c r="H119" s="125"/>
      <c r="I119" s="54"/>
      <c r="J119" s="182">
        <f>BK119</f>
        <v>0</v>
      </c>
      <c r="K119" s="125"/>
      <c r="L119" s="183"/>
      <c r="M119" s="216"/>
      <c r="N119" s="216"/>
      <c r="O119" s="216"/>
      <c r="P119" s="216">
        <f>P120+P139+P143+P263+P419+P428</f>
        <v>0</v>
      </c>
      <c r="Q119" s="216"/>
      <c r="R119" s="216">
        <f>R120+R139+R143+R263+R419+R428</f>
        <v>4.5525</v>
      </c>
      <c r="S119" s="216"/>
      <c r="T119" s="216">
        <f>T120+T139+T143+T263+T419+T428</f>
        <v>0</v>
      </c>
      <c r="U119" s="216"/>
      <c r="V119" s="216"/>
      <c r="W119" s="248"/>
      <c r="AR119" s="53" t="s">
        <v>93</v>
      </c>
      <c r="AT119" s="55" t="s">
        <v>82</v>
      </c>
      <c r="AU119" s="55" t="s">
        <v>83</v>
      </c>
      <c r="AY119" s="53" t="s">
        <v>216</v>
      </c>
      <c r="BK119" s="56">
        <f>BK120</f>
        <v>0</v>
      </c>
    </row>
    <row r="120" spans="1:63" s="12" customFormat="1" ht="22.9" customHeight="1">
      <c r="A120" s="125"/>
      <c r="B120" s="126"/>
      <c r="C120" s="125"/>
      <c r="D120" s="127" t="s">
        <v>82</v>
      </c>
      <c r="E120" s="129" t="s">
        <v>3568</v>
      </c>
      <c r="F120" s="129" t="s">
        <v>3569</v>
      </c>
      <c r="G120" s="125"/>
      <c r="H120" s="125"/>
      <c r="I120" s="54"/>
      <c r="J120" s="186">
        <f>BK120</f>
        <v>0</v>
      </c>
      <c r="K120" s="125"/>
      <c r="L120" s="183"/>
      <c r="M120" s="216"/>
      <c r="N120" s="216"/>
      <c r="O120" s="216"/>
      <c r="P120" s="216">
        <f>SUM(P121:P138)</f>
        <v>0</v>
      </c>
      <c r="Q120" s="216"/>
      <c r="R120" s="216">
        <f>SUM(R121:R138)</f>
        <v>4.5525</v>
      </c>
      <c r="S120" s="216"/>
      <c r="T120" s="216">
        <f>SUM(T121:T138)</f>
        <v>0</v>
      </c>
      <c r="U120" s="216"/>
      <c r="V120" s="216"/>
      <c r="W120" s="248"/>
      <c r="AR120" s="53" t="s">
        <v>93</v>
      </c>
      <c r="AT120" s="55" t="s">
        <v>82</v>
      </c>
      <c r="AU120" s="55" t="s">
        <v>91</v>
      </c>
      <c r="AY120" s="53" t="s">
        <v>216</v>
      </c>
      <c r="BK120" s="56">
        <f>SUM(BK121:BK255)</f>
        <v>0</v>
      </c>
    </row>
    <row r="121" spans="1:65" s="2" customFormat="1" ht="24.2" customHeight="1">
      <c r="A121" s="83"/>
      <c r="B121" s="84"/>
      <c r="C121" s="130" t="s">
        <v>91</v>
      </c>
      <c r="D121" s="130" t="s">
        <v>218</v>
      </c>
      <c r="E121" s="131" t="s">
        <v>3570</v>
      </c>
      <c r="F121" s="132" t="s">
        <v>3571</v>
      </c>
      <c r="G121" s="133" t="s">
        <v>323</v>
      </c>
      <c r="H121" s="134">
        <v>50</v>
      </c>
      <c r="I121" s="57"/>
      <c r="J121" s="187">
        <f>ROUND(I121*H121,2)</f>
        <v>0</v>
      </c>
      <c r="K121" s="132" t="s">
        <v>1</v>
      </c>
      <c r="L121" s="188">
        <f>J121</f>
        <v>0</v>
      </c>
      <c r="M121" s="217" t="s">
        <v>1</v>
      </c>
      <c r="N121" s="217" t="s">
        <v>48</v>
      </c>
      <c r="O121" s="217"/>
      <c r="P121" s="217">
        <f>O121*H121</f>
        <v>0</v>
      </c>
      <c r="Q121" s="217">
        <v>0.09105</v>
      </c>
      <c r="R121" s="217">
        <f>Q121*H121</f>
        <v>4.5525</v>
      </c>
      <c r="S121" s="217">
        <v>0</v>
      </c>
      <c r="T121" s="217">
        <f>S121*H121</f>
        <v>0</v>
      </c>
      <c r="U121" s="217"/>
      <c r="V121" s="217"/>
      <c r="W121" s="249"/>
      <c r="X121" s="26"/>
      <c r="Y121" s="26"/>
      <c r="Z121" s="26"/>
      <c r="AA121" s="26"/>
      <c r="AB121" s="26"/>
      <c r="AC121" s="26"/>
      <c r="AD121" s="26"/>
      <c r="AE121" s="26"/>
      <c r="AR121" s="58" t="s">
        <v>312</v>
      </c>
      <c r="AT121" s="58" t="s">
        <v>218</v>
      </c>
      <c r="AU121" s="58" t="s">
        <v>93</v>
      </c>
      <c r="AY121" s="18" t="s">
        <v>216</v>
      </c>
      <c r="BE121" s="59">
        <f>IF(N121="základní",J121,0)</f>
        <v>0</v>
      </c>
      <c r="BF121" s="59">
        <f>IF(N121="snížená",J121,0)</f>
        <v>0</v>
      </c>
      <c r="BG121" s="59">
        <f>IF(N121="zákl. přenesená",J121,0)</f>
        <v>0</v>
      </c>
      <c r="BH121" s="59">
        <f>IF(N121="sníž. přenesená",J121,0)</f>
        <v>0</v>
      </c>
      <c r="BI121" s="59">
        <f>IF(N121="nulová",J121,0)</f>
        <v>0</v>
      </c>
      <c r="BJ121" s="18" t="s">
        <v>91</v>
      </c>
      <c r="BK121" s="59">
        <f>ROUND(I121*H121,2)</f>
        <v>0</v>
      </c>
      <c r="BL121" s="18" t="s">
        <v>312</v>
      </c>
      <c r="BM121" s="58" t="s">
        <v>3572</v>
      </c>
    </row>
    <row r="122" spans="1:51" s="13" customFormat="1" ht="12">
      <c r="A122" s="140"/>
      <c r="B122" s="141"/>
      <c r="C122" s="140"/>
      <c r="D122" s="137" t="s">
        <v>225</v>
      </c>
      <c r="E122" s="142" t="s">
        <v>1</v>
      </c>
      <c r="F122" s="143" t="s">
        <v>3573</v>
      </c>
      <c r="G122" s="140"/>
      <c r="H122" s="144">
        <v>13</v>
      </c>
      <c r="I122" s="61"/>
      <c r="J122" s="140"/>
      <c r="K122" s="140"/>
      <c r="L122" s="194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231"/>
      <c r="AT122" s="60" t="s">
        <v>225</v>
      </c>
      <c r="AU122" s="60" t="s">
        <v>93</v>
      </c>
      <c r="AV122" s="13" t="s">
        <v>93</v>
      </c>
      <c r="AW122" s="13" t="s">
        <v>38</v>
      </c>
      <c r="AX122" s="13" t="s">
        <v>83</v>
      </c>
      <c r="AY122" s="60" t="s">
        <v>216</v>
      </c>
    </row>
    <row r="123" spans="1:51" s="13" customFormat="1" ht="12">
      <c r="A123" s="140"/>
      <c r="B123" s="141"/>
      <c r="C123" s="140"/>
      <c r="D123" s="137" t="s">
        <v>225</v>
      </c>
      <c r="E123" s="142" t="s">
        <v>1</v>
      </c>
      <c r="F123" s="143" t="s">
        <v>3574</v>
      </c>
      <c r="G123" s="140"/>
      <c r="H123" s="144">
        <v>6</v>
      </c>
      <c r="I123" s="61"/>
      <c r="J123" s="140"/>
      <c r="K123" s="140"/>
      <c r="L123" s="194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231"/>
      <c r="AT123" s="60" t="s">
        <v>225</v>
      </c>
      <c r="AU123" s="60" t="s">
        <v>93</v>
      </c>
      <c r="AV123" s="13" t="s">
        <v>93</v>
      </c>
      <c r="AW123" s="13" t="s">
        <v>38</v>
      </c>
      <c r="AX123" s="13" t="s">
        <v>83</v>
      </c>
      <c r="AY123" s="60" t="s">
        <v>216</v>
      </c>
    </row>
    <row r="124" spans="1:51" s="13" customFormat="1" ht="12">
      <c r="A124" s="140"/>
      <c r="B124" s="141"/>
      <c r="C124" s="140"/>
      <c r="D124" s="137" t="s">
        <v>225</v>
      </c>
      <c r="E124" s="142" t="s">
        <v>1</v>
      </c>
      <c r="F124" s="143" t="s">
        <v>3575</v>
      </c>
      <c r="G124" s="140"/>
      <c r="H124" s="144">
        <v>12</v>
      </c>
      <c r="I124" s="61"/>
      <c r="J124" s="140"/>
      <c r="K124" s="140"/>
      <c r="L124" s="194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231"/>
      <c r="AT124" s="60" t="s">
        <v>225</v>
      </c>
      <c r="AU124" s="60" t="s">
        <v>93</v>
      </c>
      <c r="AV124" s="13" t="s">
        <v>93</v>
      </c>
      <c r="AW124" s="13" t="s">
        <v>38</v>
      </c>
      <c r="AX124" s="13" t="s">
        <v>83</v>
      </c>
      <c r="AY124" s="60" t="s">
        <v>216</v>
      </c>
    </row>
    <row r="125" spans="1:51" s="13" customFormat="1" ht="12">
      <c r="A125" s="140"/>
      <c r="B125" s="141"/>
      <c r="C125" s="140"/>
      <c r="D125" s="137" t="s">
        <v>225</v>
      </c>
      <c r="E125" s="142" t="s">
        <v>1</v>
      </c>
      <c r="F125" s="143" t="s">
        <v>3576</v>
      </c>
      <c r="G125" s="140"/>
      <c r="H125" s="144">
        <v>9</v>
      </c>
      <c r="I125" s="61"/>
      <c r="J125" s="140"/>
      <c r="K125" s="140"/>
      <c r="L125" s="194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231"/>
      <c r="AT125" s="60" t="s">
        <v>225</v>
      </c>
      <c r="AU125" s="60" t="s">
        <v>93</v>
      </c>
      <c r="AV125" s="13" t="s">
        <v>93</v>
      </c>
      <c r="AW125" s="13" t="s">
        <v>38</v>
      </c>
      <c r="AX125" s="13" t="s">
        <v>83</v>
      </c>
      <c r="AY125" s="60" t="s">
        <v>216</v>
      </c>
    </row>
    <row r="126" spans="1:51" s="13" customFormat="1" ht="12">
      <c r="A126" s="140"/>
      <c r="B126" s="141"/>
      <c r="C126" s="140"/>
      <c r="D126" s="137" t="s">
        <v>225</v>
      </c>
      <c r="E126" s="142" t="s">
        <v>1</v>
      </c>
      <c r="F126" s="143" t="s">
        <v>3577</v>
      </c>
      <c r="G126" s="140"/>
      <c r="H126" s="144">
        <v>10</v>
      </c>
      <c r="I126" s="61"/>
      <c r="J126" s="140"/>
      <c r="K126" s="140"/>
      <c r="L126" s="194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231"/>
      <c r="AT126" s="60" t="s">
        <v>225</v>
      </c>
      <c r="AU126" s="60" t="s">
        <v>93</v>
      </c>
      <c r="AV126" s="13" t="s">
        <v>93</v>
      </c>
      <c r="AW126" s="13" t="s">
        <v>38</v>
      </c>
      <c r="AX126" s="13" t="s">
        <v>83</v>
      </c>
      <c r="AY126" s="60" t="s">
        <v>216</v>
      </c>
    </row>
    <row r="127" spans="1:51" s="14" customFormat="1" ht="12">
      <c r="A127" s="145"/>
      <c r="B127" s="146"/>
      <c r="C127" s="145"/>
      <c r="D127" s="137" t="s">
        <v>225</v>
      </c>
      <c r="E127" s="147" t="s">
        <v>1</v>
      </c>
      <c r="F127" s="148" t="s">
        <v>229</v>
      </c>
      <c r="G127" s="145"/>
      <c r="H127" s="149">
        <v>50</v>
      </c>
      <c r="I127" s="63"/>
      <c r="J127" s="145"/>
      <c r="K127" s="145"/>
      <c r="L127" s="200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235"/>
      <c r="AT127" s="62" t="s">
        <v>225</v>
      </c>
      <c r="AU127" s="62" t="s">
        <v>93</v>
      </c>
      <c r="AV127" s="14" t="s">
        <v>223</v>
      </c>
      <c r="AW127" s="14" t="s">
        <v>38</v>
      </c>
      <c r="AX127" s="14" t="s">
        <v>91</v>
      </c>
      <c r="AY127" s="62" t="s">
        <v>216</v>
      </c>
    </row>
    <row r="128" spans="1:65" s="2" customFormat="1" ht="16.5" customHeight="1">
      <c r="A128" s="83"/>
      <c r="B128" s="84"/>
      <c r="C128" s="130" t="s">
        <v>93</v>
      </c>
      <c r="D128" s="130" t="s">
        <v>218</v>
      </c>
      <c r="E128" s="131" t="s">
        <v>3578</v>
      </c>
      <c r="F128" s="132" t="s">
        <v>3579</v>
      </c>
      <c r="G128" s="133" t="s">
        <v>323</v>
      </c>
      <c r="H128" s="134">
        <v>11</v>
      </c>
      <c r="I128" s="57"/>
      <c r="J128" s="187">
        <f>ROUND(I128*H128,2)</f>
        <v>0</v>
      </c>
      <c r="K128" s="132" t="s">
        <v>1</v>
      </c>
      <c r="L128" s="188">
        <f aca="true" t="shared" si="0" ref="L128:L184">J128</f>
        <v>0</v>
      </c>
      <c r="M128" s="217" t="s">
        <v>1</v>
      </c>
      <c r="N128" s="217" t="s">
        <v>48</v>
      </c>
      <c r="O128" s="217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7">
        <f>S128*H128</f>
        <v>0</v>
      </c>
      <c r="U128" s="217"/>
      <c r="V128" s="217"/>
      <c r="W128" s="249"/>
      <c r="X128" s="26"/>
      <c r="Y128" s="26"/>
      <c r="Z128" s="26"/>
      <c r="AA128" s="26"/>
      <c r="AB128" s="26"/>
      <c r="AC128" s="26"/>
      <c r="AD128" s="26"/>
      <c r="AE128" s="26"/>
      <c r="AR128" s="58" t="s">
        <v>312</v>
      </c>
      <c r="AT128" s="58" t="s">
        <v>218</v>
      </c>
      <c r="AU128" s="58" t="s">
        <v>93</v>
      </c>
      <c r="AY128" s="18" t="s">
        <v>216</v>
      </c>
      <c r="BE128" s="59">
        <f>IF(N128="základní",J128,0)</f>
        <v>0</v>
      </c>
      <c r="BF128" s="59">
        <f>IF(N128="snížená",J128,0)</f>
        <v>0</v>
      </c>
      <c r="BG128" s="59">
        <f>IF(N128="zákl. přenesená",J128,0)</f>
        <v>0</v>
      </c>
      <c r="BH128" s="59">
        <f>IF(N128="sníž. přenesená",J128,0)</f>
        <v>0</v>
      </c>
      <c r="BI128" s="59">
        <f>IF(N128="nulová",J128,0)</f>
        <v>0</v>
      </c>
      <c r="BJ128" s="18" t="s">
        <v>91</v>
      </c>
      <c r="BK128" s="59">
        <f>ROUND(I128*H128,2)</f>
        <v>0</v>
      </c>
      <c r="BL128" s="18" t="s">
        <v>312</v>
      </c>
      <c r="BM128" s="58" t="s">
        <v>3580</v>
      </c>
    </row>
    <row r="129" spans="1:51" s="13" customFormat="1" ht="12">
      <c r="A129" s="140"/>
      <c r="B129" s="141"/>
      <c r="C129" s="140"/>
      <c r="D129" s="137" t="s">
        <v>225</v>
      </c>
      <c r="E129" s="142" t="s">
        <v>1</v>
      </c>
      <c r="F129" s="143" t="s">
        <v>3581</v>
      </c>
      <c r="G129" s="140"/>
      <c r="H129" s="144">
        <v>3</v>
      </c>
      <c r="I129" s="61"/>
      <c r="J129" s="140"/>
      <c r="K129" s="140"/>
      <c r="L129" s="194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231"/>
      <c r="AT129" s="60" t="s">
        <v>225</v>
      </c>
      <c r="AU129" s="60" t="s">
        <v>93</v>
      </c>
      <c r="AV129" s="13" t="s">
        <v>93</v>
      </c>
      <c r="AW129" s="13" t="s">
        <v>38</v>
      </c>
      <c r="AX129" s="13" t="s">
        <v>83</v>
      </c>
      <c r="AY129" s="60" t="s">
        <v>216</v>
      </c>
    </row>
    <row r="130" spans="1:51" s="13" customFormat="1" ht="12">
      <c r="A130" s="140"/>
      <c r="B130" s="141"/>
      <c r="C130" s="140"/>
      <c r="D130" s="137" t="s">
        <v>225</v>
      </c>
      <c r="E130" s="142" t="s">
        <v>1</v>
      </c>
      <c r="F130" s="143" t="s">
        <v>3582</v>
      </c>
      <c r="G130" s="140"/>
      <c r="H130" s="144">
        <v>1</v>
      </c>
      <c r="I130" s="61"/>
      <c r="J130" s="140"/>
      <c r="K130" s="140"/>
      <c r="L130" s="194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231"/>
      <c r="AT130" s="60" t="s">
        <v>225</v>
      </c>
      <c r="AU130" s="60" t="s">
        <v>93</v>
      </c>
      <c r="AV130" s="13" t="s">
        <v>93</v>
      </c>
      <c r="AW130" s="13" t="s">
        <v>38</v>
      </c>
      <c r="AX130" s="13" t="s">
        <v>83</v>
      </c>
      <c r="AY130" s="60" t="s">
        <v>216</v>
      </c>
    </row>
    <row r="131" spans="1:51" s="13" customFormat="1" ht="12">
      <c r="A131" s="140"/>
      <c r="B131" s="141"/>
      <c r="C131" s="140"/>
      <c r="D131" s="137" t="s">
        <v>225</v>
      </c>
      <c r="E131" s="142" t="s">
        <v>1</v>
      </c>
      <c r="F131" s="143" t="s">
        <v>3583</v>
      </c>
      <c r="G131" s="140"/>
      <c r="H131" s="144">
        <v>3</v>
      </c>
      <c r="I131" s="61"/>
      <c r="J131" s="140"/>
      <c r="K131" s="140"/>
      <c r="L131" s="194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231"/>
      <c r="AT131" s="60" t="s">
        <v>225</v>
      </c>
      <c r="AU131" s="60" t="s">
        <v>93</v>
      </c>
      <c r="AV131" s="13" t="s">
        <v>93</v>
      </c>
      <c r="AW131" s="13" t="s">
        <v>38</v>
      </c>
      <c r="AX131" s="13" t="s">
        <v>83</v>
      </c>
      <c r="AY131" s="60" t="s">
        <v>216</v>
      </c>
    </row>
    <row r="132" spans="1:51" s="13" customFormat="1" ht="12">
      <c r="A132" s="140"/>
      <c r="B132" s="141"/>
      <c r="C132" s="140"/>
      <c r="D132" s="137" t="s">
        <v>225</v>
      </c>
      <c r="E132" s="142" t="s">
        <v>1</v>
      </c>
      <c r="F132" s="143" t="s">
        <v>3584</v>
      </c>
      <c r="G132" s="140"/>
      <c r="H132" s="144">
        <v>1</v>
      </c>
      <c r="I132" s="61"/>
      <c r="J132" s="140"/>
      <c r="K132" s="140"/>
      <c r="L132" s="194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231"/>
      <c r="AT132" s="60" t="s">
        <v>225</v>
      </c>
      <c r="AU132" s="60" t="s">
        <v>93</v>
      </c>
      <c r="AV132" s="13" t="s">
        <v>93</v>
      </c>
      <c r="AW132" s="13" t="s">
        <v>38</v>
      </c>
      <c r="AX132" s="13" t="s">
        <v>83</v>
      </c>
      <c r="AY132" s="60" t="s">
        <v>216</v>
      </c>
    </row>
    <row r="133" spans="1:51" s="13" customFormat="1" ht="12">
      <c r="A133" s="140"/>
      <c r="B133" s="141"/>
      <c r="C133" s="140"/>
      <c r="D133" s="137" t="s">
        <v>225</v>
      </c>
      <c r="E133" s="142" t="s">
        <v>1</v>
      </c>
      <c r="F133" s="143" t="s">
        <v>3585</v>
      </c>
      <c r="G133" s="140"/>
      <c r="H133" s="144">
        <v>3</v>
      </c>
      <c r="I133" s="61"/>
      <c r="J133" s="140"/>
      <c r="K133" s="140"/>
      <c r="L133" s="194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231"/>
      <c r="AT133" s="60" t="s">
        <v>225</v>
      </c>
      <c r="AU133" s="60" t="s">
        <v>93</v>
      </c>
      <c r="AV133" s="13" t="s">
        <v>93</v>
      </c>
      <c r="AW133" s="13" t="s">
        <v>38</v>
      </c>
      <c r="AX133" s="13" t="s">
        <v>83</v>
      </c>
      <c r="AY133" s="60" t="s">
        <v>216</v>
      </c>
    </row>
    <row r="134" spans="1:51" s="14" customFormat="1" ht="12">
      <c r="A134" s="145"/>
      <c r="B134" s="146"/>
      <c r="C134" s="145"/>
      <c r="D134" s="137" t="s">
        <v>225</v>
      </c>
      <c r="E134" s="147" t="s">
        <v>1</v>
      </c>
      <c r="F134" s="148" t="s">
        <v>229</v>
      </c>
      <c r="G134" s="145"/>
      <c r="H134" s="149">
        <v>11</v>
      </c>
      <c r="I134" s="63"/>
      <c r="J134" s="145"/>
      <c r="K134" s="145"/>
      <c r="L134" s="200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235"/>
      <c r="AT134" s="62" t="s">
        <v>225</v>
      </c>
      <c r="AU134" s="62" t="s">
        <v>93</v>
      </c>
      <c r="AV134" s="14" t="s">
        <v>223</v>
      </c>
      <c r="AW134" s="14" t="s">
        <v>38</v>
      </c>
      <c r="AX134" s="14" t="s">
        <v>91</v>
      </c>
      <c r="AY134" s="62" t="s">
        <v>216</v>
      </c>
    </row>
    <row r="135" spans="1:65" s="2" customFormat="1" ht="16.5" customHeight="1">
      <c r="A135" s="83"/>
      <c r="B135" s="84"/>
      <c r="C135" s="130" t="s">
        <v>234</v>
      </c>
      <c r="D135" s="130" t="s">
        <v>218</v>
      </c>
      <c r="E135" s="131" t="s">
        <v>3586</v>
      </c>
      <c r="F135" s="132" t="s">
        <v>3587</v>
      </c>
      <c r="G135" s="133" t="s">
        <v>323</v>
      </c>
      <c r="H135" s="134">
        <v>44</v>
      </c>
      <c r="I135" s="57"/>
      <c r="J135" s="187">
        <f>ROUND(I135*H135,2)</f>
        <v>0</v>
      </c>
      <c r="K135" s="132" t="s">
        <v>1</v>
      </c>
      <c r="L135" s="188">
        <f t="shared" si="0"/>
        <v>0</v>
      </c>
      <c r="M135" s="217" t="s">
        <v>1</v>
      </c>
      <c r="N135" s="217" t="s">
        <v>48</v>
      </c>
      <c r="O135" s="217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7">
        <f>S135*H135</f>
        <v>0</v>
      </c>
      <c r="U135" s="217"/>
      <c r="V135" s="217"/>
      <c r="W135" s="249"/>
      <c r="X135" s="26"/>
      <c r="Y135" s="26"/>
      <c r="Z135" s="26"/>
      <c r="AA135" s="26"/>
      <c r="AB135" s="26"/>
      <c r="AC135" s="26"/>
      <c r="AD135" s="26"/>
      <c r="AE135" s="26"/>
      <c r="AR135" s="58" t="s">
        <v>312</v>
      </c>
      <c r="AT135" s="58" t="s">
        <v>218</v>
      </c>
      <c r="AU135" s="58" t="s">
        <v>93</v>
      </c>
      <c r="AY135" s="18" t="s">
        <v>216</v>
      </c>
      <c r="BE135" s="59">
        <f>IF(N135="základní",J135,0)</f>
        <v>0</v>
      </c>
      <c r="BF135" s="59">
        <f>IF(N135="snížená",J135,0)</f>
        <v>0</v>
      </c>
      <c r="BG135" s="59">
        <f>IF(N135="zákl. přenesená",J135,0)</f>
        <v>0</v>
      </c>
      <c r="BH135" s="59">
        <f>IF(N135="sníž. přenesená",J135,0)</f>
        <v>0</v>
      </c>
      <c r="BI135" s="59">
        <f>IF(N135="nulová",J135,0)</f>
        <v>0</v>
      </c>
      <c r="BJ135" s="18" t="s">
        <v>91</v>
      </c>
      <c r="BK135" s="59">
        <f>ROUND(I135*H135,2)</f>
        <v>0</v>
      </c>
      <c r="BL135" s="18" t="s">
        <v>312</v>
      </c>
      <c r="BM135" s="58" t="s">
        <v>3588</v>
      </c>
    </row>
    <row r="136" spans="1:51" s="13" customFormat="1" ht="12">
      <c r="A136" s="140"/>
      <c r="B136" s="141"/>
      <c r="C136" s="140"/>
      <c r="D136" s="137" t="s">
        <v>225</v>
      </c>
      <c r="E136" s="142" t="s">
        <v>1</v>
      </c>
      <c r="F136" s="143" t="s">
        <v>3573</v>
      </c>
      <c r="G136" s="140"/>
      <c r="H136" s="144">
        <v>13</v>
      </c>
      <c r="I136" s="61"/>
      <c r="J136" s="140"/>
      <c r="K136" s="140"/>
      <c r="L136" s="194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231"/>
      <c r="AT136" s="60" t="s">
        <v>225</v>
      </c>
      <c r="AU136" s="60" t="s">
        <v>93</v>
      </c>
      <c r="AV136" s="13" t="s">
        <v>93</v>
      </c>
      <c r="AW136" s="13" t="s">
        <v>38</v>
      </c>
      <c r="AX136" s="13" t="s">
        <v>83</v>
      </c>
      <c r="AY136" s="60" t="s">
        <v>216</v>
      </c>
    </row>
    <row r="137" spans="1:51" s="13" customFormat="1" ht="12">
      <c r="A137" s="140"/>
      <c r="B137" s="141"/>
      <c r="C137" s="140"/>
      <c r="D137" s="137" t="s">
        <v>225</v>
      </c>
      <c r="E137" s="142" t="s">
        <v>1</v>
      </c>
      <c r="F137" s="143" t="s">
        <v>3589</v>
      </c>
      <c r="G137" s="140"/>
      <c r="H137" s="144">
        <v>6</v>
      </c>
      <c r="I137" s="61"/>
      <c r="J137" s="140"/>
      <c r="K137" s="140"/>
      <c r="L137" s="194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231"/>
      <c r="AT137" s="60" t="s">
        <v>225</v>
      </c>
      <c r="AU137" s="60" t="s">
        <v>93</v>
      </c>
      <c r="AV137" s="13" t="s">
        <v>93</v>
      </c>
      <c r="AW137" s="13" t="s">
        <v>38</v>
      </c>
      <c r="AX137" s="13" t="s">
        <v>83</v>
      </c>
      <c r="AY137" s="60" t="s">
        <v>216</v>
      </c>
    </row>
    <row r="138" spans="1:51" s="13" customFormat="1" ht="12">
      <c r="A138" s="140"/>
      <c r="B138" s="141"/>
      <c r="C138" s="140"/>
      <c r="D138" s="137" t="s">
        <v>225</v>
      </c>
      <c r="E138" s="142" t="s">
        <v>1</v>
      </c>
      <c r="F138" s="143" t="s">
        <v>3590</v>
      </c>
      <c r="G138" s="140"/>
      <c r="H138" s="144">
        <v>6</v>
      </c>
      <c r="I138" s="61"/>
      <c r="J138" s="140"/>
      <c r="K138" s="140"/>
      <c r="L138" s="194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231"/>
      <c r="AT138" s="60" t="s">
        <v>225</v>
      </c>
      <c r="AU138" s="60" t="s">
        <v>93</v>
      </c>
      <c r="AV138" s="13" t="s">
        <v>93</v>
      </c>
      <c r="AW138" s="13" t="s">
        <v>38</v>
      </c>
      <c r="AX138" s="13" t="s">
        <v>83</v>
      </c>
      <c r="AY138" s="60" t="s">
        <v>216</v>
      </c>
    </row>
    <row r="139" spans="1:51" s="13" customFormat="1" ht="12">
      <c r="A139" s="140"/>
      <c r="B139" s="141"/>
      <c r="C139" s="140"/>
      <c r="D139" s="137" t="s">
        <v>225</v>
      </c>
      <c r="E139" s="142" t="s">
        <v>1</v>
      </c>
      <c r="F139" s="143" t="s">
        <v>3576</v>
      </c>
      <c r="G139" s="140"/>
      <c r="H139" s="144">
        <v>9</v>
      </c>
      <c r="I139" s="61"/>
      <c r="J139" s="140"/>
      <c r="K139" s="140"/>
      <c r="L139" s="194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231"/>
      <c r="AT139" s="60" t="s">
        <v>225</v>
      </c>
      <c r="AU139" s="60" t="s">
        <v>93</v>
      </c>
      <c r="AV139" s="13" t="s">
        <v>93</v>
      </c>
      <c r="AW139" s="13" t="s">
        <v>38</v>
      </c>
      <c r="AX139" s="13" t="s">
        <v>83</v>
      </c>
      <c r="AY139" s="60" t="s">
        <v>216</v>
      </c>
    </row>
    <row r="140" spans="1:51" s="13" customFormat="1" ht="12">
      <c r="A140" s="140"/>
      <c r="B140" s="141"/>
      <c r="C140" s="140"/>
      <c r="D140" s="137" t="s">
        <v>225</v>
      </c>
      <c r="E140" s="142" t="s">
        <v>1</v>
      </c>
      <c r="F140" s="143" t="s">
        <v>3577</v>
      </c>
      <c r="G140" s="140"/>
      <c r="H140" s="144">
        <v>10</v>
      </c>
      <c r="I140" s="61"/>
      <c r="J140" s="140"/>
      <c r="K140" s="140"/>
      <c r="L140" s="194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231"/>
      <c r="AT140" s="60" t="s">
        <v>225</v>
      </c>
      <c r="AU140" s="60" t="s">
        <v>93</v>
      </c>
      <c r="AV140" s="13" t="s">
        <v>93</v>
      </c>
      <c r="AW140" s="13" t="s">
        <v>38</v>
      </c>
      <c r="AX140" s="13" t="s">
        <v>83</v>
      </c>
      <c r="AY140" s="60" t="s">
        <v>216</v>
      </c>
    </row>
    <row r="141" spans="1:51" s="14" customFormat="1" ht="12">
      <c r="A141" s="145"/>
      <c r="B141" s="146"/>
      <c r="C141" s="145"/>
      <c r="D141" s="137" t="s">
        <v>225</v>
      </c>
      <c r="E141" s="147" t="s">
        <v>1</v>
      </c>
      <c r="F141" s="148" t="s">
        <v>229</v>
      </c>
      <c r="G141" s="145"/>
      <c r="H141" s="149">
        <v>44</v>
      </c>
      <c r="I141" s="63"/>
      <c r="J141" s="145"/>
      <c r="K141" s="145"/>
      <c r="L141" s="200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235"/>
      <c r="AT141" s="62" t="s">
        <v>225</v>
      </c>
      <c r="AU141" s="62" t="s">
        <v>93</v>
      </c>
      <c r="AV141" s="14" t="s">
        <v>223</v>
      </c>
      <c r="AW141" s="14" t="s">
        <v>38</v>
      </c>
      <c r="AX141" s="14" t="s">
        <v>91</v>
      </c>
      <c r="AY141" s="62" t="s">
        <v>216</v>
      </c>
    </row>
    <row r="142" spans="1:65" s="2" customFormat="1" ht="16.5" customHeight="1">
      <c r="A142" s="83"/>
      <c r="B142" s="84"/>
      <c r="C142" s="130" t="s">
        <v>223</v>
      </c>
      <c r="D142" s="130" t="s">
        <v>218</v>
      </c>
      <c r="E142" s="131" t="s">
        <v>3591</v>
      </c>
      <c r="F142" s="132" t="s">
        <v>3592</v>
      </c>
      <c r="G142" s="133" t="s">
        <v>323</v>
      </c>
      <c r="H142" s="134">
        <v>50</v>
      </c>
      <c r="I142" s="57"/>
      <c r="J142" s="187">
        <f>ROUND(I142*H142,2)</f>
        <v>0</v>
      </c>
      <c r="K142" s="132" t="s">
        <v>1</v>
      </c>
      <c r="L142" s="188">
        <f t="shared" si="0"/>
        <v>0</v>
      </c>
      <c r="M142" s="217" t="s">
        <v>1</v>
      </c>
      <c r="N142" s="217" t="s">
        <v>48</v>
      </c>
      <c r="O142" s="217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7">
        <f>S142*H142</f>
        <v>0</v>
      </c>
      <c r="U142" s="217"/>
      <c r="V142" s="217"/>
      <c r="W142" s="249"/>
      <c r="X142" s="26"/>
      <c r="Y142" s="26"/>
      <c r="Z142" s="26"/>
      <c r="AA142" s="26"/>
      <c r="AB142" s="26"/>
      <c r="AC142" s="26"/>
      <c r="AD142" s="26"/>
      <c r="AE142" s="26"/>
      <c r="AR142" s="58" t="s">
        <v>312</v>
      </c>
      <c r="AT142" s="58" t="s">
        <v>218</v>
      </c>
      <c r="AU142" s="58" t="s">
        <v>93</v>
      </c>
      <c r="AY142" s="18" t="s">
        <v>216</v>
      </c>
      <c r="BE142" s="59">
        <f>IF(N142="základní",J142,0)</f>
        <v>0</v>
      </c>
      <c r="BF142" s="59">
        <f>IF(N142="snížená",J142,0)</f>
        <v>0</v>
      </c>
      <c r="BG142" s="59">
        <f>IF(N142="zákl. přenesená",J142,0)</f>
        <v>0</v>
      </c>
      <c r="BH142" s="59">
        <f>IF(N142="sníž. přenesená",J142,0)</f>
        <v>0</v>
      </c>
      <c r="BI142" s="59">
        <f>IF(N142="nulová",J142,0)</f>
        <v>0</v>
      </c>
      <c r="BJ142" s="18" t="s">
        <v>91</v>
      </c>
      <c r="BK142" s="59">
        <f>ROUND(I142*H142,2)</f>
        <v>0</v>
      </c>
      <c r="BL142" s="18" t="s">
        <v>312</v>
      </c>
      <c r="BM142" s="58" t="s">
        <v>3593</v>
      </c>
    </row>
    <row r="143" spans="1:51" s="13" customFormat="1" ht="12">
      <c r="A143" s="140"/>
      <c r="B143" s="141"/>
      <c r="C143" s="140"/>
      <c r="D143" s="137" t="s">
        <v>225</v>
      </c>
      <c r="E143" s="142" t="s">
        <v>1</v>
      </c>
      <c r="F143" s="143" t="s">
        <v>3573</v>
      </c>
      <c r="G143" s="140"/>
      <c r="H143" s="144">
        <v>13</v>
      </c>
      <c r="I143" s="61"/>
      <c r="J143" s="140"/>
      <c r="K143" s="140"/>
      <c r="L143" s="194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231"/>
      <c r="AT143" s="60" t="s">
        <v>225</v>
      </c>
      <c r="AU143" s="60" t="s">
        <v>93</v>
      </c>
      <c r="AV143" s="13" t="s">
        <v>93</v>
      </c>
      <c r="AW143" s="13" t="s">
        <v>38</v>
      </c>
      <c r="AX143" s="13" t="s">
        <v>83</v>
      </c>
      <c r="AY143" s="60" t="s">
        <v>216</v>
      </c>
    </row>
    <row r="144" spans="1:51" s="13" customFormat="1" ht="12">
      <c r="A144" s="140"/>
      <c r="B144" s="141"/>
      <c r="C144" s="140"/>
      <c r="D144" s="137" t="s">
        <v>225</v>
      </c>
      <c r="E144" s="142" t="s">
        <v>1</v>
      </c>
      <c r="F144" s="143" t="s">
        <v>3589</v>
      </c>
      <c r="G144" s="140"/>
      <c r="H144" s="144">
        <v>6</v>
      </c>
      <c r="I144" s="61"/>
      <c r="J144" s="140"/>
      <c r="K144" s="140"/>
      <c r="L144" s="194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231"/>
      <c r="AT144" s="60" t="s">
        <v>225</v>
      </c>
      <c r="AU144" s="60" t="s">
        <v>93</v>
      </c>
      <c r="AV144" s="13" t="s">
        <v>93</v>
      </c>
      <c r="AW144" s="13" t="s">
        <v>38</v>
      </c>
      <c r="AX144" s="13" t="s">
        <v>83</v>
      </c>
      <c r="AY144" s="60" t="s">
        <v>216</v>
      </c>
    </row>
    <row r="145" spans="1:51" s="13" customFormat="1" ht="12">
      <c r="A145" s="140"/>
      <c r="B145" s="141"/>
      <c r="C145" s="140"/>
      <c r="D145" s="137" t="s">
        <v>225</v>
      </c>
      <c r="E145" s="142" t="s">
        <v>1</v>
      </c>
      <c r="F145" s="143" t="s">
        <v>3575</v>
      </c>
      <c r="G145" s="140"/>
      <c r="H145" s="144">
        <v>12</v>
      </c>
      <c r="I145" s="61"/>
      <c r="J145" s="140"/>
      <c r="K145" s="140"/>
      <c r="L145" s="194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231"/>
      <c r="AT145" s="60" t="s">
        <v>225</v>
      </c>
      <c r="AU145" s="60" t="s">
        <v>93</v>
      </c>
      <c r="AV145" s="13" t="s">
        <v>93</v>
      </c>
      <c r="AW145" s="13" t="s">
        <v>38</v>
      </c>
      <c r="AX145" s="13" t="s">
        <v>83</v>
      </c>
      <c r="AY145" s="60" t="s">
        <v>216</v>
      </c>
    </row>
    <row r="146" spans="1:51" s="13" customFormat="1" ht="12">
      <c r="A146" s="140"/>
      <c r="B146" s="141"/>
      <c r="C146" s="140"/>
      <c r="D146" s="137" t="s">
        <v>225</v>
      </c>
      <c r="E146" s="142" t="s">
        <v>1</v>
      </c>
      <c r="F146" s="143" t="s">
        <v>3576</v>
      </c>
      <c r="G146" s="140"/>
      <c r="H146" s="144">
        <v>9</v>
      </c>
      <c r="I146" s="61"/>
      <c r="J146" s="140"/>
      <c r="K146" s="140"/>
      <c r="L146" s="194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231"/>
      <c r="AT146" s="60" t="s">
        <v>225</v>
      </c>
      <c r="AU146" s="60" t="s">
        <v>93</v>
      </c>
      <c r="AV146" s="13" t="s">
        <v>93</v>
      </c>
      <c r="AW146" s="13" t="s">
        <v>38</v>
      </c>
      <c r="AX146" s="13" t="s">
        <v>83</v>
      </c>
      <c r="AY146" s="60" t="s">
        <v>216</v>
      </c>
    </row>
    <row r="147" spans="1:51" s="13" customFormat="1" ht="12">
      <c r="A147" s="140"/>
      <c r="B147" s="141"/>
      <c r="C147" s="140"/>
      <c r="D147" s="137" t="s">
        <v>225</v>
      </c>
      <c r="E147" s="142" t="s">
        <v>1</v>
      </c>
      <c r="F147" s="143" t="s">
        <v>3577</v>
      </c>
      <c r="G147" s="140"/>
      <c r="H147" s="144">
        <v>10</v>
      </c>
      <c r="I147" s="61"/>
      <c r="J147" s="140"/>
      <c r="K147" s="140"/>
      <c r="L147" s="194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231"/>
      <c r="AT147" s="60" t="s">
        <v>225</v>
      </c>
      <c r="AU147" s="60" t="s">
        <v>93</v>
      </c>
      <c r="AV147" s="13" t="s">
        <v>93</v>
      </c>
      <c r="AW147" s="13" t="s">
        <v>38</v>
      </c>
      <c r="AX147" s="13" t="s">
        <v>83</v>
      </c>
      <c r="AY147" s="60" t="s">
        <v>216</v>
      </c>
    </row>
    <row r="148" spans="1:51" s="14" customFormat="1" ht="12">
      <c r="A148" s="145"/>
      <c r="B148" s="146"/>
      <c r="C148" s="145"/>
      <c r="D148" s="137" t="s">
        <v>225</v>
      </c>
      <c r="E148" s="147" t="s">
        <v>1</v>
      </c>
      <c r="F148" s="148" t="s">
        <v>229</v>
      </c>
      <c r="G148" s="145"/>
      <c r="H148" s="149">
        <v>50</v>
      </c>
      <c r="I148" s="63"/>
      <c r="J148" s="145"/>
      <c r="K148" s="145"/>
      <c r="L148" s="200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235"/>
      <c r="AT148" s="62" t="s">
        <v>225</v>
      </c>
      <c r="AU148" s="62" t="s">
        <v>93</v>
      </c>
      <c r="AV148" s="14" t="s">
        <v>223</v>
      </c>
      <c r="AW148" s="14" t="s">
        <v>38</v>
      </c>
      <c r="AX148" s="14" t="s">
        <v>91</v>
      </c>
      <c r="AY148" s="62" t="s">
        <v>216</v>
      </c>
    </row>
    <row r="149" spans="1:65" s="2" customFormat="1" ht="16.5" customHeight="1">
      <c r="A149" s="83"/>
      <c r="B149" s="84"/>
      <c r="C149" s="130" t="s">
        <v>247</v>
      </c>
      <c r="D149" s="130" t="s">
        <v>218</v>
      </c>
      <c r="E149" s="131" t="s">
        <v>3594</v>
      </c>
      <c r="F149" s="132" t="s">
        <v>3595</v>
      </c>
      <c r="G149" s="133" t="s">
        <v>323</v>
      </c>
      <c r="H149" s="134">
        <v>18</v>
      </c>
      <c r="I149" s="57"/>
      <c r="J149" s="187">
        <f>ROUND(I149*H149,2)</f>
        <v>0</v>
      </c>
      <c r="K149" s="132" t="s">
        <v>1</v>
      </c>
      <c r="L149" s="188">
        <f t="shared" si="0"/>
        <v>0</v>
      </c>
      <c r="M149" s="217" t="s">
        <v>1</v>
      </c>
      <c r="N149" s="217" t="s">
        <v>48</v>
      </c>
      <c r="O149" s="217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7">
        <f>S149*H149</f>
        <v>0</v>
      </c>
      <c r="U149" s="217"/>
      <c r="V149" s="217"/>
      <c r="W149" s="249"/>
      <c r="X149" s="26"/>
      <c r="Y149" s="26"/>
      <c r="Z149" s="26"/>
      <c r="AA149" s="26"/>
      <c r="AB149" s="26"/>
      <c r="AC149" s="26"/>
      <c r="AD149" s="26"/>
      <c r="AE149" s="26"/>
      <c r="AR149" s="58" t="s">
        <v>312</v>
      </c>
      <c r="AT149" s="58" t="s">
        <v>218</v>
      </c>
      <c r="AU149" s="58" t="s">
        <v>93</v>
      </c>
      <c r="AY149" s="18" t="s">
        <v>216</v>
      </c>
      <c r="BE149" s="59">
        <f>IF(N149="základní",J149,0)</f>
        <v>0</v>
      </c>
      <c r="BF149" s="59">
        <f>IF(N149="snížená",J149,0)</f>
        <v>0</v>
      </c>
      <c r="BG149" s="59">
        <f>IF(N149="zákl. přenesená",J149,0)</f>
        <v>0</v>
      </c>
      <c r="BH149" s="59">
        <f>IF(N149="sníž. přenesená",J149,0)</f>
        <v>0</v>
      </c>
      <c r="BI149" s="59">
        <f>IF(N149="nulová",J149,0)</f>
        <v>0</v>
      </c>
      <c r="BJ149" s="18" t="s">
        <v>91</v>
      </c>
      <c r="BK149" s="59">
        <f>ROUND(I149*H149,2)</f>
        <v>0</v>
      </c>
      <c r="BL149" s="18" t="s">
        <v>312</v>
      </c>
      <c r="BM149" s="58" t="s">
        <v>3596</v>
      </c>
    </row>
    <row r="150" spans="1:51" s="13" customFormat="1" ht="12">
      <c r="A150" s="140"/>
      <c r="B150" s="141"/>
      <c r="C150" s="140"/>
      <c r="D150" s="137" t="s">
        <v>225</v>
      </c>
      <c r="E150" s="142" t="s">
        <v>1</v>
      </c>
      <c r="F150" s="143" t="s">
        <v>3581</v>
      </c>
      <c r="G150" s="140"/>
      <c r="H150" s="144">
        <v>3</v>
      </c>
      <c r="I150" s="61"/>
      <c r="J150" s="140"/>
      <c r="K150" s="140"/>
      <c r="L150" s="194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231"/>
      <c r="AT150" s="60" t="s">
        <v>225</v>
      </c>
      <c r="AU150" s="60" t="s">
        <v>93</v>
      </c>
      <c r="AV150" s="13" t="s">
        <v>93</v>
      </c>
      <c r="AW150" s="13" t="s">
        <v>38</v>
      </c>
      <c r="AX150" s="13" t="s">
        <v>83</v>
      </c>
      <c r="AY150" s="60" t="s">
        <v>216</v>
      </c>
    </row>
    <row r="151" spans="1:51" s="13" customFormat="1" ht="12">
      <c r="A151" s="140"/>
      <c r="B151" s="141"/>
      <c r="C151" s="140"/>
      <c r="D151" s="137" t="s">
        <v>225</v>
      </c>
      <c r="E151" s="142" t="s">
        <v>1</v>
      </c>
      <c r="F151" s="143" t="s">
        <v>3582</v>
      </c>
      <c r="G151" s="140"/>
      <c r="H151" s="144">
        <v>1</v>
      </c>
      <c r="I151" s="61"/>
      <c r="J151" s="140"/>
      <c r="K151" s="140"/>
      <c r="L151" s="194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231"/>
      <c r="AT151" s="60" t="s">
        <v>225</v>
      </c>
      <c r="AU151" s="60" t="s">
        <v>93</v>
      </c>
      <c r="AV151" s="13" t="s">
        <v>93</v>
      </c>
      <c r="AW151" s="13" t="s">
        <v>38</v>
      </c>
      <c r="AX151" s="13" t="s">
        <v>83</v>
      </c>
      <c r="AY151" s="60" t="s">
        <v>216</v>
      </c>
    </row>
    <row r="152" spans="1:51" s="13" customFormat="1" ht="12">
      <c r="A152" s="140"/>
      <c r="B152" s="141"/>
      <c r="C152" s="140"/>
      <c r="D152" s="137" t="s">
        <v>225</v>
      </c>
      <c r="E152" s="142" t="s">
        <v>1</v>
      </c>
      <c r="F152" s="143" t="s">
        <v>3575</v>
      </c>
      <c r="G152" s="140"/>
      <c r="H152" s="144">
        <v>12</v>
      </c>
      <c r="I152" s="61"/>
      <c r="J152" s="140"/>
      <c r="K152" s="140"/>
      <c r="L152" s="194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231"/>
      <c r="AT152" s="60" t="s">
        <v>225</v>
      </c>
      <c r="AU152" s="60" t="s">
        <v>93</v>
      </c>
      <c r="AV152" s="13" t="s">
        <v>93</v>
      </c>
      <c r="AW152" s="13" t="s">
        <v>38</v>
      </c>
      <c r="AX152" s="13" t="s">
        <v>83</v>
      </c>
      <c r="AY152" s="60" t="s">
        <v>216</v>
      </c>
    </row>
    <row r="153" spans="1:51" s="13" customFormat="1" ht="12">
      <c r="A153" s="140"/>
      <c r="B153" s="141"/>
      <c r="C153" s="140"/>
      <c r="D153" s="137" t="s">
        <v>225</v>
      </c>
      <c r="E153" s="142" t="s">
        <v>1</v>
      </c>
      <c r="F153" s="143" t="s">
        <v>3584</v>
      </c>
      <c r="G153" s="140"/>
      <c r="H153" s="144">
        <v>1</v>
      </c>
      <c r="I153" s="61"/>
      <c r="J153" s="140"/>
      <c r="K153" s="140"/>
      <c r="L153" s="194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231"/>
      <c r="AT153" s="60" t="s">
        <v>225</v>
      </c>
      <c r="AU153" s="60" t="s">
        <v>93</v>
      </c>
      <c r="AV153" s="13" t="s">
        <v>93</v>
      </c>
      <c r="AW153" s="13" t="s">
        <v>38</v>
      </c>
      <c r="AX153" s="13" t="s">
        <v>83</v>
      </c>
      <c r="AY153" s="60" t="s">
        <v>216</v>
      </c>
    </row>
    <row r="154" spans="1:51" s="13" customFormat="1" ht="12">
      <c r="A154" s="140"/>
      <c r="B154" s="141"/>
      <c r="C154" s="140"/>
      <c r="D154" s="137" t="s">
        <v>225</v>
      </c>
      <c r="E154" s="142" t="s">
        <v>1</v>
      </c>
      <c r="F154" s="143" t="s">
        <v>3597</v>
      </c>
      <c r="G154" s="140"/>
      <c r="H154" s="144">
        <v>1</v>
      </c>
      <c r="I154" s="61"/>
      <c r="J154" s="140"/>
      <c r="K154" s="140"/>
      <c r="L154" s="194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231"/>
      <c r="AT154" s="60" t="s">
        <v>225</v>
      </c>
      <c r="AU154" s="60" t="s">
        <v>93</v>
      </c>
      <c r="AV154" s="13" t="s">
        <v>93</v>
      </c>
      <c r="AW154" s="13" t="s">
        <v>38</v>
      </c>
      <c r="AX154" s="13" t="s">
        <v>83</v>
      </c>
      <c r="AY154" s="60" t="s">
        <v>216</v>
      </c>
    </row>
    <row r="155" spans="1:51" s="14" customFormat="1" ht="12">
      <c r="A155" s="145"/>
      <c r="B155" s="146"/>
      <c r="C155" s="145"/>
      <c r="D155" s="137" t="s">
        <v>225</v>
      </c>
      <c r="E155" s="147" t="s">
        <v>1</v>
      </c>
      <c r="F155" s="148" t="s">
        <v>229</v>
      </c>
      <c r="G155" s="145"/>
      <c r="H155" s="149">
        <v>18</v>
      </c>
      <c r="I155" s="63"/>
      <c r="J155" s="145"/>
      <c r="K155" s="145"/>
      <c r="L155" s="200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235"/>
      <c r="AT155" s="62" t="s">
        <v>225</v>
      </c>
      <c r="AU155" s="62" t="s">
        <v>93</v>
      </c>
      <c r="AV155" s="14" t="s">
        <v>223</v>
      </c>
      <c r="AW155" s="14" t="s">
        <v>38</v>
      </c>
      <c r="AX155" s="14" t="s">
        <v>91</v>
      </c>
      <c r="AY155" s="62" t="s">
        <v>216</v>
      </c>
    </row>
    <row r="156" spans="1:65" s="2" customFormat="1" ht="16.5" customHeight="1">
      <c r="A156" s="83"/>
      <c r="B156" s="84"/>
      <c r="C156" s="130" t="s">
        <v>252</v>
      </c>
      <c r="D156" s="130" t="s">
        <v>218</v>
      </c>
      <c r="E156" s="131" t="s">
        <v>3598</v>
      </c>
      <c r="F156" s="132" t="s">
        <v>3599</v>
      </c>
      <c r="G156" s="133" t="s">
        <v>323</v>
      </c>
      <c r="H156" s="134">
        <v>8</v>
      </c>
      <c r="I156" s="57"/>
      <c r="J156" s="187">
        <f>ROUND(I156*H156,2)</f>
        <v>0</v>
      </c>
      <c r="K156" s="132" t="s">
        <v>1</v>
      </c>
      <c r="L156" s="188">
        <f t="shared" si="0"/>
        <v>0</v>
      </c>
      <c r="M156" s="217" t="s">
        <v>1</v>
      </c>
      <c r="N156" s="217" t="s">
        <v>48</v>
      </c>
      <c r="O156" s="217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7">
        <f>S156*H156</f>
        <v>0</v>
      </c>
      <c r="U156" s="217"/>
      <c r="V156" s="217"/>
      <c r="W156" s="249"/>
      <c r="X156" s="26"/>
      <c r="Y156" s="26"/>
      <c r="Z156" s="26"/>
      <c r="AA156" s="26"/>
      <c r="AB156" s="26"/>
      <c r="AC156" s="26"/>
      <c r="AD156" s="26"/>
      <c r="AE156" s="26"/>
      <c r="AR156" s="58" t="s">
        <v>312</v>
      </c>
      <c r="AT156" s="58" t="s">
        <v>218</v>
      </c>
      <c r="AU156" s="58" t="s">
        <v>93</v>
      </c>
      <c r="AY156" s="18" t="s">
        <v>216</v>
      </c>
      <c r="BE156" s="59">
        <f>IF(N156="základní",J156,0)</f>
        <v>0</v>
      </c>
      <c r="BF156" s="59">
        <f>IF(N156="snížená",J156,0)</f>
        <v>0</v>
      </c>
      <c r="BG156" s="59">
        <f>IF(N156="zákl. přenesená",J156,0)</f>
        <v>0</v>
      </c>
      <c r="BH156" s="59">
        <f>IF(N156="sníž. přenesená",J156,0)</f>
        <v>0</v>
      </c>
      <c r="BI156" s="59">
        <f>IF(N156="nulová",J156,0)</f>
        <v>0</v>
      </c>
      <c r="BJ156" s="18" t="s">
        <v>91</v>
      </c>
      <c r="BK156" s="59">
        <f>ROUND(I156*H156,2)</f>
        <v>0</v>
      </c>
      <c r="BL156" s="18" t="s">
        <v>312</v>
      </c>
      <c r="BM156" s="58" t="s">
        <v>3600</v>
      </c>
    </row>
    <row r="157" spans="1:51" s="13" customFormat="1" ht="12">
      <c r="A157" s="140"/>
      <c r="B157" s="141"/>
      <c r="C157" s="140"/>
      <c r="D157" s="137" t="s">
        <v>225</v>
      </c>
      <c r="E157" s="142" t="s">
        <v>1</v>
      </c>
      <c r="F157" s="143" t="s">
        <v>3601</v>
      </c>
      <c r="G157" s="140"/>
      <c r="H157" s="144">
        <v>1</v>
      </c>
      <c r="I157" s="61"/>
      <c r="J157" s="140"/>
      <c r="K157" s="140"/>
      <c r="L157" s="194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231"/>
      <c r="AT157" s="60" t="s">
        <v>225</v>
      </c>
      <c r="AU157" s="60" t="s">
        <v>93</v>
      </c>
      <c r="AV157" s="13" t="s">
        <v>93</v>
      </c>
      <c r="AW157" s="13" t="s">
        <v>38</v>
      </c>
      <c r="AX157" s="13" t="s">
        <v>83</v>
      </c>
      <c r="AY157" s="60" t="s">
        <v>216</v>
      </c>
    </row>
    <row r="158" spans="1:51" s="13" customFormat="1" ht="12">
      <c r="A158" s="140"/>
      <c r="B158" s="141"/>
      <c r="C158" s="140"/>
      <c r="D158" s="137" t="s">
        <v>225</v>
      </c>
      <c r="E158" s="142" t="s">
        <v>1</v>
      </c>
      <c r="F158" s="143" t="s">
        <v>3582</v>
      </c>
      <c r="G158" s="140"/>
      <c r="H158" s="144">
        <v>1</v>
      </c>
      <c r="I158" s="61"/>
      <c r="J158" s="140"/>
      <c r="K158" s="140"/>
      <c r="L158" s="194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231"/>
      <c r="AT158" s="60" t="s">
        <v>225</v>
      </c>
      <c r="AU158" s="60" t="s">
        <v>93</v>
      </c>
      <c r="AV158" s="13" t="s">
        <v>93</v>
      </c>
      <c r="AW158" s="13" t="s">
        <v>38</v>
      </c>
      <c r="AX158" s="13" t="s">
        <v>83</v>
      </c>
      <c r="AY158" s="60" t="s">
        <v>216</v>
      </c>
    </row>
    <row r="159" spans="1:51" s="13" customFormat="1" ht="12">
      <c r="A159" s="140"/>
      <c r="B159" s="141"/>
      <c r="C159" s="140"/>
      <c r="D159" s="137" t="s">
        <v>225</v>
      </c>
      <c r="E159" s="142" t="s">
        <v>1</v>
      </c>
      <c r="F159" s="143" t="s">
        <v>3602</v>
      </c>
      <c r="G159" s="140"/>
      <c r="H159" s="144">
        <v>2</v>
      </c>
      <c r="I159" s="61"/>
      <c r="J159" s="140"/>
      <c r="K159" s="140"/>
      <c r="L159" s="194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231"/>
      <c r="AT159" s="60" t="s">
        <v>225</v>
      </c>
      <c r="AU159" s="60" t="s">
        <v>93</v>
      </c>
      <c r="AV159" s="13" t="s">
        <v>93</v>
      </c>
      <c r="AW159" s="13" t="s">
        <v>38</v>
      </c>
      <c r="AX159" s="13" t="s">
        <v>83</v>
      </c>
      <c r="AY159" s="60" t="s">
        <v>216</v>
      </c>
    </row>
    <row r="160" spans="1:51" s="13" customFormat="1" ht="12">
      <c r="A160" s="140"/>
      <c r="B160" s="141"/>
      <c r="C160" s="140"/>
      <c r="D160" s="137" t="s">
        <v>225</v>
      </c>
      <c r="E160" s="142" t="s">
        <v>1</v>
      </c>
      <c r="F160" s="143" t="s">
        <v>3603</v>
      </c>
      <c r="G160" s="140"/>
      <c r="H160" s="144">
        <v>2</v>
      </c>
      <c r="I160" s="61"/>
      <c r="J160" s="140"/>
      <c r="K160" s="140"/>
      <c r="L160" s="194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231"/>
      <c r="AT160" s="60" t="s">
        <v>225</v>
      </c>
      <c r="AU160" s="60" t="s">
        <v>93</v>
      </c>
      <c r="AV160" s="13" t="s">
        <v>93</v>
      </c>
      <c r="AW160" s="13" t="s">
        <v>38</v>
      </c>
      <c r="AX160" s="13" t="s">
        <v>83</v>
      </c>
      <c r="AY160" s="60" t="s">
        <v>216</v>
      </c>
    </row>
    <row r="161" spans="1:51" s="13" customFormat="1" ht="12">
      <c r="A161" s="140"/>
      <c r="B161" s="141"/>
      <c r="C161" s="140"/>
      <c r="D161" s="137" t="s">
        <v>225</v>
      </c>
      <c r="E161" s="142" t="s">
        <v>1</v>
      </c>
      <c r="F161" s="143" t="s">
        <v>3604</v>
      </c>
      <c r="G161" s="140"/>
      <c r="H161" s="144">
        <v>2</v>
      </c>
      <c r="I161" s="61"/>
      <c r="J161" s="140"/>
      <c r="K161" s="140"/>
      <c r="L161" s="194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231"/>
      <c r="AT161" s="60" t="s">
        <v>225</v>
      </c>
      <c r="AU161" s="60" t="s">
        <v>93</v>
      </c>
      <c r="AV161" s="13" t="s">
        <v>93</v>
      </c>
      <c r="AW161" s="13" t="s">
        <v>38</v>
      </c>
      <c r="AX161" s="13" t="s">
        <v>83</v>
      </c>
      <c r="AY161" s="60" t="s">
        <v>216</v>
      </c>
    </row>
    <row r="162" spans="1:51" s="14" customFormat="1" ht="12">
      <c r="A162" s="145"/>
      <c r="B162" s="146"/>
      <c r="C162" s="145"/>
      <c r="D162" s="137" t="s">
        <v>225</v>
      </c>
      <c r="E162" s="147" t="s">
        <v>1</v>
      </c>
      <c r="F162" s="148" t="s">
        <v>229</v>
      </c>
      <c r="G162" s="145"/>
      <c r="H162" s="149">
        <v>8</v>
      </c>
      <c r="I162" s="63"/>
      <c r="J162" s="145"/>
      <c r="K162" s="145"/>
      <c r="L162" s="200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235"/>
      <c r="AT162" s="62" t="s">
        <v>225</v>
      </c>
      <c r="AU162" s="62" t="s">
        <v>93</v>
      </c>
      <c r="AV162" s="14" t="s">
        <v>223</v>
      </c>
      <c r="AW162" s="14" t="s">
        <v>38</v>
      </c>
      <c r="AX162" s="14" t="s">
        <v>91</v>
      </c>
      <c r="AY162" s="62" t="s">
        <v>216</v>
      </c>
    </row>
    <row r="163" spans="1:65" s="2" customFormat="1" ht="16.5" customHeight="1">
      <c r="A163" s="83"/>
      <c r="B163" s="84"/>
      <c r="C163" s="130" t="s">
        <v>257</v>
      </c>
      <c r="D163" s="130" t="s">
        <v>218</v>
      </c>
      <c r="E163" s="131" t="s">
        <v>3605</v>
      </c>
      <c r="F163" s="132" t="s">
        <v>3606</v>
      </c>
      <c r="G163" s="133" t="s">
        <v>237</v>
      </c>
      <c r="H163" s="134">
        <v>575</v>
      </c>
      <c r="I163" s="57"/>
      <c r="J163" s="187">
        <f>ROUND(I163*H163,2)</f>
        <v>0</v>
      </c>
      <c r="K163" s="132" t="s">
        <v>1</v>
      </c>
      <c r="L163" s="188">
        <f t="shared" si="0"/>
        <v>0</v>
      </c>
      <c r="M163" s="217" t="s">
        <v>1</v>
      </c>
      <c r="N163" s="217" t="s">
        <v>48</v>
      </c>
      <c r="O163" s="217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7">
        <f>S163*H163</f>
        <v>0</v>
      </c>
      <c r="U163" s="217"/>
      <c r="V163" s="217"/>
      <c r="W163" s="249"/>
      <c r="X163" s="26"/>
      <c r="Y163" s="26"/>
      <c r="Z163" s="26"/>
      <c r="AA163" s="26"/>
      <c r="AB163" s="26"/>
      <c r="AC163" s="26"/>
      <c r="AD163" s="26"/>
      <c r="AE163" s="26"/>
      <c r="AR163" s="58" t="s">
        <v>312</v>
      </c>
      <c r="AT163" s="58" t="s">
        <v>218</v>
      </c>
      <c r="AU163" s="58" t="s">
        <v>93</v>
      </c>
      <c r="AY163" s="18" t="s">
        <v>216</v>
      </c>
      <c r="BE163" s="59">
        <f>IF(N163="základní",J163,0)</f>
        <v>0</v>
      </c>
      <c r="BF163" s="59">
        <f>IF(N163="snížená",J163,0)</f>
        <v>0</v>
      </c>
      <c r="BG163" s="59">
        <f>IF(N163="zákl. přenesená",J163,0)</f>
        <v>0</v>
      </c>
      <c r="BH163" s="59">
        <f>IF(N163="sníž. přenesená",J163,0)</f>
        <v>0</v>
      </c>
      <c r="BI163" s="59">
        <f>IF(N163="nulová",J163,0)</f>
        <v>0</v>
      </c>
      <c r="BJ163" s="18" t="s">
        <v>91</v>
      </c>
      <c r="BK163" s="59">
        <f>ROUND(I163*H163,2)</f>
        <v>0</v>
      </c>
      <c r="BL163" s="18" t="s">
        <v>312</v>
      </c>
      <c r="BM163" s="58" t="s">
        <v>3607</v>
      </c>
    </row>
    <row r="164" spans="1:51" s="13" customFormat="1" ht="12">
      <c r="A164" s="140"/>
      <c r="B164" s="141"/>
      <c r="C164" s="140"/>
      <c r="D164" s="137" t="s">
        <v>225</v>
      </c>
      <c r="E164" s="142" t="s">
        <v>1</v>
      </c>
      <c r="F164" s="143" t="s">
        <v>3608</v>
      </c>
      <c r="G164" s="140"/>
      <c r="H164" s="144">
        <v>155</v>
      </c>
      <c r="I164" s="61"/>
      <c r="J164" s="140"/>
      <c r="K164" s="140"/>
      <c r="L164" s="194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231"/>
      <c r="AT164" s="60" t="s">
        <v>225</v>
      </c>
      <c r="AU164" s="60" t="s">
        <v>93</v>
      </c>
      <c r="AV164" s="13" t="s">
        <v>93</v>
      </c>
      <c r="AW164" s="13" t="s">
        <v>38</v>
      </c>
      <c r="AX164" s="13" t="s">
        <v>83</v>
      </c>
      <c r="AY164" s="60" t="s">
        <v>216</v>
      </c>
    </row>
    <row r="165" spans="1:51" s="13" customFormat="1" ht="12">
      <c r="A165" s="140"/>
      <c r="B165" s="141"/>
      <c r="C165" s="140"/>
      <c r="D165" s="137" t="s">
        <v>225</v>
      </c>
      <c r="E165" s="142" t="s">
        <v>1</v>
      </c>
      <c r="F165" s="143" t="s">
        <v>3609</v>
      </c>
      <c r="G165" s="140"/>
      <c r="H165" s="144">
        <v>65</v>
      </c>
      <c r="I165" s="61"/>
      <c r="J165" s="140"/>
      <c r="K165" s="140"/>
      <c r="L165" s="194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231"/>
      <c r="AT165" s="60" t="s">
        <v>225</v>
      </c>
      <c r="AU165" s="60" t="s">
        <v>93</v>
      </c>
      <c r="AV165" s="13" t="s">
        <v>93</v>
      </c>
      <c r="AW165" s="13" t="s">
        <v>38</v>
      </c>
      <c r="AX165" s="13" t="s">
        <v>83</v>
      </c>
      <c r="AY165" s="60" t="s">
        <v>216</v>
      </c>
    </row>
    <row r="166" spans="1:51" s="13" customFormat="1" ht="12">
      <c r="A166" s="140"/>
      <c r="B166" s="141"/>
      <c r="C166" s="140"/>
      <c r="D166" s="137" t="s">
        <v>225</v>
      </c>
      <c r="E166" s="142" t="s">
        <v>1</v>
      </c>
      <c r="F166" s="143" t="s">
        <v>3610</v>
      </c>
      <c r="G166" s="140"/>
      <c r="H166" s="144">
        <v>135</v>
      </c>
      <c r="I166" s="61"/>
      <c r="J166" s="140"/>
      <c r="K166" s="140"/>
      <c r="L166" s="194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231"/>
      <c r="AT166" s="60" t="s">
        <v>225</v>
      </c>
      <c r="AU166" s="60" t="s">
        <v>93</v>
      </c>
      <c r="AV166" s="13" t="s">
        <v>93</v>
      </c>
      <c r="AW166" s="13" t="s">
        <v>38</v>
      </c>
      <c r="AX166" s="13" t="s">
        <v>83</v>
      </c>
      <c r="AY166" s="60" t="s">
        <v>216</v>
      </c>
    </row>
    <row r="167" spans="1:51" s="13" customFormat="1" ht="12">
      <c r="A167" s="140"/>
      <c r="B167" s="141"/>
      <c r="C167" s="140"/>
      <c r="D167" s="137" t="s">
        <v>225</v>
      </c>
      <c r="E167" s="142" t="s">
        <v>1</v>
      </c>
      <c r="F167" s="143" t="s">
        <v>3611</v>
      </c>
      <c r="G167" s="140"/>
      <c r="H167" s="144">
        <v>115</v>
      </c>
      <c r="I167" s="61"/>
      <c r="J167" s="140"/>
      <c r="K167" s="140"/>
      <c r="L167" s="194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231"/>
      <c r="AT167" s="60" t="s">
        <v>225</v>
      </c>
      <c r="AU167" s="60" t="s">
        <v>93</v>
      </c>
      <c r="AV167" s="13" t="s">
        <v>93</v>
      </c>
      <c r="AW167" s="13" t="s">
        <v>38</v>
      </c>
      <c r="AX167" s="13" t="s">
        <v>83</v>
      </c>
      <c r="AY167" s="60" t="s">
        <v>216</v>
      </c>
    </row>
    <row r="168" spans="1:51" s="13" customFormat="1" ht="12">
      <c r="A168" s="140"/>
      <c r="B168" s="141"/>
      <c r="C168" s="140"/>
      <c r="D168" s="137" t="s">
        <v>225</v>
      </c>
      <c r="E168" s="142" t="s">
        <v>1</v>
      </c>
      <c r="F168" s="143" t="s">
        <v>3612</v>
      </c>
      <c r="G168" s="140"/>
      <c r="H168" s="144">
        <v>105</v>
      </c>
      <c r="I168" s="61"/>
      <c r="J168" s="140"/>
      <c r="K168" s="140"/>
      <c r="L168" s="194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231"/>
      <c r="AT168" s="60" t="s">
        <v>225</v>
      </c>
      <c r="AU168" s="60" t="s">
        <v>93</v>
      </c>
      <c r="AV168" s="13" t="s">
        <v>93</v>
      </c>
      <c r="AW168" s="13" t="s">
        <v>38</v>
      </c>
      <c r="AX168" s="13" t="s">
        <v>83</v>
      </c>
      <c r="AY168" s="60" t="s">
        <v>216</v>
      </c>
    </row>
    <row r="169" spans="1:51" s="14" customFormat="1" ht="12">
      <c r="A169" s="145"/>
      <c r="B169" s="146"/>
      <c r="C169" s="145"/>
      <c r="D169" s="137" t="s">
        <v>225</v>
      </c>
      <c r="E169" s="147" t="s">
        <v>1</v>
      </c>
      <c r="F169" s="148" t="s">
        <v>229</v>
      </c>
      <c r="G169" s="145"/>
      <c r="H169" s="149">
        <v>575</v>
      </c>
      <c r="I169" s="63"/>
      <c r="J169" s="145"/>
      <c r="K169" s="145"/>
      <c r="L169" s="200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235"/>
      <c r="AT169" s="62" t="s">
        <v>225</v>
      </c>
      <c r="AU169" s="62" t="s">
        <v>93</v>
      </c>
      <c r="AV169" s="14" t="s">
        <v>223</v>
      </c>
      <c r="AW169" s="14" t="s">
        <v>38</v>
      </c>
      <c r="AX169" s="14" t="s">
        <v>91</v>
      </c>
      <c r="AY169" s="62" t="s">
        <v>216</v>
      </c>
    </row>
    <row r="170" spans="1:65" s="2" customFormat="1" ht="16.5" customHeight="1">
      <c r="A170" s="83"/>
      <c r="B170" s="84"/>
      <c r="C170" s="130" t="s">
        <v>263</v>
      </c>
      <c r="D170" s="130" t="s">
        <v>218</v>
      </c>
      <c r="E170" s="131" t="s">
        <v>3613</v>
      </c>
      <c r="F170" s="132" t="s">
        <v>3614</v>
      </c>
      <c r="G170" s="133" t="s">
        <v>237</v>
      </c>
      <c r="H170" s="134">
        <v>64</v>
      </c>
      <c r="I170" s="57"/>
      <c r="J170" s="187">
        <f>ROUND(I170*H170,2)</f>
        <v>0</v>
      </c>
      <c r="K170" s="132" t="s">
        <v>1</v>
      </c>
      <c r="L170" s="188">
        <f t="shared" si="0"/>
        <v>0</v>
      </c>
      <c r="M170" s="217" t="s">
        <v>1</v>
      </c>
      <c r="N170" s="217" t="s">
        <v>48</v>
      </c>
      <c r="O170" s="217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7">
        <f>S170*H170</f>
        <v>0</v>
      </c>
      <c r="U170" s="217"/>
      <c r="V170" s="217"/>
      <c r="W170" s="249"/>
      <c r="X170" s="26"/>
      <c r="Y170" s="26"/>
      <c r="Z170" s="26"/>
      <c r="AA170" s="26"/>
      <c r="AB170" s="26"/>
      <c r="AC170" s="26"/>
      <c r="AD170" s="26"/>
      <c r="AE170" s="26"/>
      <c r="AR170" s="58" t="s">
        <v>312</v>
      </c>
      <c r="AT170" s="58" t="s">
        <v>218</v>
      </c>
      <c r="AU170" s="58" t="s">
        <v>93</v>
      </c>
      <c r="AY170" s="18" t="s">
        <v>216</v>
      </c>
      <c r="BE170" s="59">
        <f>IF(N170="základní",J170,0)</f>
        <v>0</v>
      </c>
      <c r="BF170" s="59">
        <f>IF(N170="snížená",J170,0)</f>
        <v>0</v>
      </c>
      <c r="BG170" s="59">
        <f>IF(N170="zákl. přenesená",J170,0)</f>
        <v>0</v>
      </c>
      <c r="BH170" s="59">
        <f>IF(N170="sníž. přenesená",J170,0)</f>
        <v>0</v>
      </c>
      <c r="BI170" s="59">
        <f>IF(N170="nulová",J170,0)</f>
        <v>0</v>
      </c>
      <c r="BJ170" s="18" t="s">
        <v>91</v>
      </c>
      <c r="BK170" s="59">
        <f>ROUND(I170*H170,2)</f>
        <v>0</v>
      </c>
      <c r="BL170" s="18" t="s">
        <v>312</v>
      </c>
      <c r="BM170" s="58" t="s">
        <v>3615</v>
      </c>
    </row>
    <row r="171" spans="1:51" s="13" customFormat="1" ht="12">
      <c r="A171" s="140"/>
      <c r="B171" s="141"/>
      <c r="C171" s="140"/>
      <c r="D171" s="137" t="s">
        <v>225</v>
      </c>
      <c r="E171" s="142" t="s">
        <v>1</v>
      </c>
      <c r="F171" s="143" t="s">
        <v>3616</v>
      </c>
      <c r="G171" s="140"/>
      <c r="H171" s="144">
        <v>10</v>
      </c>
      <c r="I171" s="61"/>
      <c r="J171" s="140"/>
      <c r="K171" s="140"/>
      <c r="L171" s="194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231"/>
      <c r="AT171" s="60" t="s">
        <v>225</v>
      </c>
      <c r="AU171" s="60" t="s">
        <v>93</v>
      </c>
      <c r="AV171" s="13" t="s">
        <v>93</v>
      </c>
      <c r="AW171" s="13" t="s">
        <v>38</v>
      </c>
      <c r="AX171" s="13" t="s">
        <v>83</v>
      </c>
      <c r="AY171" s="60" t="s">
        <v>216</v>
      </c>
    </row>
    <row r="172" spans="1:51" s="13" customFormat="1" ht="12">
      <c r="A172" s="140"/>
      <c r="B172" s="141"/>
      <c r="C172" s="140"/>
      <c r="D172" s="137" t="s">
        <v>225</v>
      </c>
      <c r="E172" s="142" t="s">
        <v>1</v>
      </c>
      <c r="F172" s="143" t="s">
        <v>3617</v>
      </c>
      <c r="G172" s="140"/>
      <c r="H172" s="144">
        <v>9</v>
      </c>
      <c r="I172" s="61"/>
      <c r="J172" s="140"/>
      <c r="K172" s="140"/>
      <c r="L172" s="194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231"/>
      <c r="AT172" s="60" t="s">
        <v>225</v>
      </c>
      <c r="AU172" s="60" t="s">
        <v>93</v>
      </c>
      <c r="AV172" s="13" t="s">
        <v>93</v>
      </c>
      <c r="AW172" s="13" t="s">
        <v>38</v>
      </c>
      <c r="AX172" s="13" t="s">
        <v>83</v>
      </c>
      <c r="AY172" s="60" t="s">
        <v>216</v>
      </c>
    </row>
    <row r="173" spans="1:51" s="13" customFormat="1" ht="12">
      <c r="A173" s="140"/>
      <c r="B173" s="141"/>
      <c r="C173" s="140"/>
      <c r="D173" s="137" t="s">
        <v>225</v>
      </c>
      <c r="E173" s="142" t="s">
        <v>1</v>
      </c>
      <c r="F173" s="143" t="s">
        <v>3618</v>
      </c>
      <c r="G173" s="140"/>
      <c r="H173" s="144">
        <v>15</v>
      </c>
      <c r="I173" s="61"/>
      <c r="J173" s="140"/>
      <c r="K173" s="140"/>
      <c r="L173" s="194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231"/>
      <c r="AT173" s="60" t="s">
        <v>225</v>
      </c>
      <c r="AU173" s="60" t="s">
        <v>93</v>
      </c>
      <c r="AV173" s="13" t="s">
        <v>93</v>
      </c>
      <c r="AW173" s="13" t="s">
        <v>38</v>
      </c>
      <c r="AX173" s="13" t="s">
        <v>83</v>
      </c>
      <c r="AY173" s="60" t="s">
        <v>216</v>
      </c>
    </row>
    <row r="174" spans="1:51" s="13" customFormat="1" ht="12">
      <c r="A174" s="140"/>
      <c r="B174" s="141"/>
      <c r="C174" s="140"/>
      <c r="D174" s="137" t="s">
        <v>225</v>
      </c>
      <c r="E174" s="142" t="s">
        <v>1</v>
      </c>
      <c r="F174" s="143" t="s">
        <v>3619</v>
      </c>
      <c r="G174" s="140"/>
      <c r="H174" s="144">
        <v>20</v>
      </c>
      <c r="I174" s="61"/>
      <c r="J174" s="140"/>
      <c r="K174" s="140"/>
      <c r="L174" s="194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231"/>
      <c r="AT174" s="60" t="s">
        <v>225</v>
      </c>
      <c r="AU174" s="60" t="s">
        <v>93</v>
      </c>
      <c r="AV174" s="13" t="s">
        <v>93</v>
      </c>
      <c r="AW174" s="13" t="s">
        <v>38</v>
      </c>
      <c r="AX174" s="13" t="s">
        <v>83</v>
      </c>
      <c r="AY174" s="60" t="s">
        <v>216</v>
      </c>
    </row>
    <row r="175" spans="1:51" s="13" customFormat="1" ht="12">
      <c r="A175" s="140"/>
      <c r="B175" s="141"/>
      <c r="C175" s="140"/>
      <c r="D175" s="137" t="s">
        <v>225</v>
      </c>
      <c r="E175" s="142" t="s">
        <v>1</v>
      </c>
      <c r="F175" s="143" t="s">
        <v>3577</v>
      </c>
      <c r="G175" s="140"/>
      <c r="H175" s="144">
        <v>10</v>
      </c>
      <c r="I175" s="61"/>
      <c r="J175" s="140"/>
      <c r="K175" s="140"/>
      <c r="L175" s="194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231"/>
      <c r="AT175" s="60" t="s">
        <v>225</v>
      </c>
      <c r="AU175" s="60" t="s">
        <v>93</v>
      </c>
      <c r="AV175" s="13" t="s">
        <v>93</v>
      </c>
      <c r="AW175" s="13" t="s">
        <v>38</v>
      </c>
      <c r="AX175" s="13" t="s">
        <v>83</v>
      </c>
      <c r="AY175" s="60" t="s">
        <v>216</v>
      </c>
    </row>
    <row r="176" spans="1:51" s="14" customFormat="1" ht="12">
      <c r="A176" s="145"/>
      <c r="B176" s="146"/>
      <c r="C176" s="145"/>
      <c r="D176" s="137" t="s">
        <v>225</v>
      </c>
      <c r="E176" s="147" t="s">
        <v>1</v>
      </c>
      <c r="F176" s="148" t="s">
        <v>229</v>
      </c>
      <c r="G176" s="145"/>
      <c r="H176" s="149">
        <v>64</v>
      </c>
      <c r="I176" s="63"/>
      <c r="J176" s="145"/>
      <c r="K176" s="145"/>
      <c r="L176" s="200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235"/>
      <c r="AT176" s="62" t="s">
        <v>225</v>
      </c>
      <c r="AU176" s="62" t="s">
        <v>93</v>
      </c>
      <c r="AV176" s="14" t="s">
        <v>223</v>
      </c>
      <c r="AW176" s="14" t="s">
        <v>38</v>
      </c>
      <c r="AX176" s="14" t="s">
        <v>91</v>
      </c>
      <c r="AY176" s="62" t="s">
        <v>216</v>
      </c>
    </row>
    <row r="177" spans="1:65" s="2" customFormat="1" ht="16.5" customHeight="1">
      <c r="A177" s="83"/>
      <c r="B177" s="84"/>
      <c r="C177" s="130" t="s">
        <v>268</v>
      </c>
      <c r="D177" s="130" t="s">
        <v>218</v>
      </c>
      <c r="E177" s="131" t="s">
        <v>3620</v>
      </c>
      <c r="F177" s="132" t="s">
        <v>3621</v>
      </c>
      <c r="G177" s="133" t="s">
        <v>237</v>
      </c>
      <c r="H177" s="134">
        <v>88</v>
      </c>
      <c r="I177" s="57"/>
      <c r="J177" s="187">
        <f>ROUND(I177*H177,2)</f>
        <v>0</v>
      </c>
      <c r="K177" s="132" t="s">
        <v>1</v>
      </c>
      <c r="L177" s="188">
        <f t="shared" si="0"/>
        <v>0</v>
      </c>
      <c r="M177" s="217" t="s">
        <v>1</v>
      </c>
      <c r="N177" s="217" t="s">
        <v>48</v>
      </c>
      <c r="O177" s="217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7">
        <f>S177*H177</f>
        <v>0</v>
      </c>
      <c r="U177" s="217"/>
      <c r="V177" s="217"/>
      <c r="W177" s="249"/>
      <c r="X177" s="26"/>
      <c r="Y177" s="26"/>
      <c r="Z177" s="26"/>
      <c r="AA177" s="26"/>
      <c r="AB177" s="26"/>
      <c r="AC177" s="26"/>
      <c r="AD177" s="26"/>
      <c r="AE177" s="26"/>
      <c r="AR177" s="58" t="s">
        <v>312</v>
      </c>
      <c r="AT177" s="58" t="s">
        <v>218</v>
      </c>
      <c r="AU177" s="58" t="s">
        <v>93</v>
      </c>
      <c r="AY177" s="18" t="s">
        <v>216</v>
      </c>
      <c r="BE177" s="59">
        <f>IF(N177="základní",J177,0)</f>
        <v>0</v>
      </c>
      <c r="BF177" s="59">
        <f>IF(N177="snížená",J177,0)</f>
        <v>0</v>
      </c>
      <c r="BG177" s="59">
        <f>IF(N177="zákl. přenesená",J177,0)</f>
        <v>0</v>
      </c>
      <c r="BH177" s="59">
        <f>IF(N177="sníž. přenesená",J177,0)</f>
        <v>0</v>
      </c>
      <c r="BI177" s="59">
        <f>IF(N177="nulová",J177,0)</f>
        <v>0</v>
      </c>
      <c r="BJ177" s="18" t="s">
        <v>91</v>
      </c>
      <c r="BK177" s="59">
        <f>ROUND(I177*H177,2)</f>
        <v>0</v>
      </c>
      <c r="BL177" s="18" t="s">
        <v>312</v>
      </c>
      <c r="BM177" s="58" t="s">
        <v>3622</v>
      </c>
    </row>
    <row r="178" spans="1:51" s="13" customFormat="1" ht="12">
      <c r="A178" s="140"/>
      <c r="B178" s="141"/>
      <c r="C178" s="140"/>
      <c r="D178" s="137" t="s">
        <v>225</v>
      </c>
      <c r="E178" s="142" t="s">
        <v>1</v>
      </c>
      <c r="F178" s="143" t="s">
        <v>3623</v>
      </c>
      <c r="G178" s="140"/>
      <c r="H178" s="144">
        <v>8</v>
      </c>
      <c r="I178" s="61"/>
      <c r="J178" s="140"/>
      <c r="K178" s="140"/>
      <c r="L178" s="194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231"/>
      <c r="AT178" s="60" t="s">
        <v>225</v>
      </c>
      <c r="AU178" s="60" t="s">
        <v>93</v>
      </c>
      <c r="AV178" s="13" t="s">
        <v>93</v>
      </c>
      <c r="AW178" s="13" t="s">
        <v>38</v>
      </c>
      <c r="AX178" s="13" t="s">
        <v>83</v>
      </c>
      <c r="AY178" s="60" t="s">
        <v>216</v>
      </c>
    </row>
    <row r="179" spans="1:51" s="13" customFormat="1" ht="12">
      <c r="A179" s="140"/>
      <c r="B179" s="141"/>
      <c r="C179" s="140"/>
      <c r="D179" s="137" t="s">
        <v>225</v>
      </c>
      <c r="E179" s="142" t="s">
        <v>1</v>
      </c>
      <c r="F179" s="143" t="s">
        <v>3624</v>
      </c>
      <c r="G179" s="140"/>
      <c r="H179" s="144">
        <v>4</v>
      </c>
      <c r="I179" s="61"/>
      <c r="J179" s="140"/>
      <c r="K179" s="140"/>
      <c r="L179" s="194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231"/>
      <c r="AT179" s="60" t="s">
        <v>225</v>
      </c>
      <c r="AU179" s="60" t="s">
        <v>93</v>
      </c>
      <c r="AV179" s="13" t="s">
        <v>93</v>
      </c>
      <c r="AW179" s="13" t="s">
        <v>38</v>
      </c>
      <c r="AX179" s="13" t="s">
        <v>83</v>
      </c>
      <c r="AY179" s="60" t="s">
        <v>216</v>
      </c>
    </row>
    <row r="180" spans="1:51" s="13" customFormat="1" ht="12">
      <c r="A180" s="140"/>
      <c r="B180" s="141"/>
      <c r="C180" s="140"/>
      <c r="D180" s="137" t="s">
        <v>225</v>
      </c>
      <c r="E180" s="142" t="s">
        <v>1</v>
      </c>
      <c r="F180" s="143" t="s">
        <v>3625</v>
      </c>
      <c r="G180" s="140"/>
      <c r="H180" s="144">
        <v>8</v>
      </c>
      <c r="I180" s="61"/>
      <c r="J180" s="140"/>
      <c r="K180" s="140"/>
      <c r="L180" s="194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231"/>
      <c r="AT180" s="60" t="s">
        <v>225</v>
      </c>
      <c r="AU180" s="60" t="s">
        <v>93</v>
      </c>
      <c r="AV180" s="13" t="s">
        <v>93</v>
      </c>
      <c r="AW180" s="13" t="s">
        <v>38</v>
      </c>
      <c r="AX180" s="13" t="s">
        <v>83</v>
      </c>
      <c r="AY180" s="60" t="s">
        <v>216</v>
      </c>
    </row>
    <row r="181" spans="1:51" s="13" customFormat="1" ht="12">
      <c r="A181" s="140"/>
      <c r="B181" s="141"/>
      <c r="C181" s="140"/>
      <c r="D181" s="137" t="s">
        <v>225</v>
      </c>
      <c r="E181" s="142" t="s">
        <v>1</v>
      </c>
      <c r="F181" s="143" t="s">
        <v>3626</v>
      </c>
      <c r="G181" s="140"/>
      <c r="H181" s="144">
        <v>60</v>
      </c>
      <c r="I181" s="61"/>
      <c r="J181" s="140"/>
      <c r="K181" s="140"/>
      <c r="L181" s="194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231"/>
      <c r="AT181" s="60" t="s">
        <v>225</v>
      </c>
      <c r="AU181" s="60" t="s">
        <v>93</v>
      </c>
      <c r="AV181" s="13" t="s">
        <v>93</v>
      </c>
      <c r="AW181" s="13" t="s">
        <v>38</v>
      </c>
      <c r="AX181" s="13" t="s">
        <v>83</v>
      </c>
      <c r="AY181" s="60" t="s">
        <v>216</v>
      </c>
    </row>
    <row r="182" spans="1:51" s="13" customFormat="1" ht="12">
      <c r="A182" s="140"/>
      <c r="B182" s="141"/>
      <c r="C182" s="140"/>
      <c r="D182" s="137" t="s">
        <v>225</v>
      </c>
      <c r="E182" s="142" t="s">
        <v>1</v>
      </c>
      <c r="F182" s="143" t="s">
        <v>3627</v>
      </c>
      <c r="G182" s="140"/>
      <c r="H182" s="144">
        <v>8</v>
      </c>
      <c r="I182" s="61"/>
      <c r="J182" s="140"/>
      <c r="K182" s="140"/>
      <c r="L182" s="194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231"/>
      <c r="AT182" s="60" t="s">
        <v>225</v>
      </c>
      <c r="AU182" s="60" t="s">
        <v>93</v>
      </c>
      <c r="AV182" s="13" t="s">
        <v>93</v>
      </c>
      <c r="AW182" s="13" t="s">
        <v>38</v>
      </c>
      <c r="AX182" s="13" t="s">
        <v>83</v>
      </c>
      <c r="AY182" s="60" t="s">
        <v>216</v>
      </c>
    </row>
    <row r="183" spans="1:51" s="14" customFormat="1" ht="12">
      <c r="A183" s="145"/>
      <c r="B183" s="146"/>
      <c r="C183" s="145"/>
      <c r="D183" s="137" t="s">
        <v>225</v>
      </c>
      <c r="E183" s="147" t="s">
        <v>1</v>
      </c>
      <c r="F183" s="148" t="s">
        <v>229</v>
      </c>
      <c r="G183" s="145"/>
      <c r="H183" s="149">
        <v>88</v>
      </c>
      <c r="I183" s="63"/>
      <c r="J183" s="145"/>
      <c r="K183" s="145"/>
      <c r="L183" s="200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235"/>
      <c r="AT183" s="62" t="s">
        <v>225</v>
      </c>
      <c r="AU183" s="62" t="s">
        <v>93</v>
      </c>
      <c r="AV183" s="14" t="s">
        <v>223</v>
      </c>
      <c r="AW183" s="14" t="s">
        <v>38</v>
      </c>
      <c r="AX183" s="14" t="s">
        <v>91</v>
      </c>
      <c r="AY183" s="62" t="s">
        <v>216</v>
      </c>
    </row>
    <row r="184" spans="1:65" s="2" customFormat="1" ht="21.75" customHeight="1">
      <c r="A184" s="83"/>
      <c r="B184" s="84"/>
      <c r="C184" s="130" t="s">
        <v>275</v>
      </c>
      <c r="D184" s="130" t="s">
        <v>218</v>
      </c>
      <c r="E184" s="131" t="s">
        <v>3628</v>
      </c>
      <c r="F184" s="132" t="s">
        <v>3629</v>
      </c>
      <c r="G184" s="133" t="s">
        <v>237</v>
      </c>
      <c r="H184" s="134">
        <v>43</v>
      </c>
      <c r="I184" s="57"/>
      <c r="J184" s="187">
        <f>ROUND(I184*H184,2)</f>
        <v>0</v>
      </c>
      <c r="K184" s="132" t="s">
        <v>1</v>
      </c>
      <c r="L184" s="188">
        <f t="shared" si="0"/>
        <v>0</v>
      </c>
      <c r="M184" s="217" t="s">
        <v>1</v>
      </c>
      <c r="N184" s="217" t="s">
        <v>48</v>
      </c>
      <c r="O184" s="217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7">
        <f>S184*H184</f>
        <v>0</v>
      </c>
      <c r="U184" s="217"/>
      <c r="V184" s="217"/>
      <c r="W184" s="249"/>
      <c r="X184" s="26"/>
      <c r="Y184" s="26"/>
      <c r="Z184" s="26"/>
      <c r="AA184" s="26"/>
      <c r="AB184" s="26"/>
      <c r="AC184" s="26"/>
      <c r="AD184" s="26"/>
      <c r="AE184" s="26"/>
      <c r="AR184" s="58" t="s">
        <v>312</v>
      </c>
      <c r="AT184" s="58" t="s">
        <v>218</v>
      </c>
      <c r="AU184" s="58" t="s">
        <v>93</v>
      </c>
      <c r="AY184" s="18" t="s">
        <v>216</v>
      </c>
      <c r="BE184" s="59">
        <f>IF(N184="základní",J184,0)</f>
        <v>0</v>
      </c>
      <c r="BF184" s="59">
        <f>IF(N184="snížená",J184,0)</f>
        <v>0</v>
      </c>
      <c r="BG184" s="59">
        <f>IF(N184="zákl. přenesená",J184,0)</f>
        <v>0</v>
      </c>
      <c r="BH184" s="59">
        <f>IF(N184="sníž. přenesená",J184,0)</f>
        <v>0</v>
      </c>
      <c r="BI184" s="59">
        <f>IF(N184="nulová",J184,0)</f>
        <v>0</v>
      </c>
      <c r="BJ184" s="18" t="s">
        <v>91</v>
      </c>
      <c r="BK184" s="59">
        <f>ROUND(I184*H184,2)</f>
        <v>0</v>
      </c>
      <c r="BL184" s="18" t="s">
        <v>312</v>
      </c>
      <c r="BM184" s="58" t="s">
        <v>3630</v>
      </c>
    </row>
    <row r="185" spans="1:51" s="13" customFormat="1" ht="12">
      <c r="A185" s="140"/>
      <c r="B185" s="141"/>
      <c r="C185" s="140"/>
      <c r="D185" s="137" t="s">
        <v>225</v>
      </c>
      <c r="E185" s="142" t="s">
        <v>1</v>
      </c>
      <c r="F185" s="143" t="s">
        <v>3616</v>
      </c>
      <c r="G185" s="140"/>
      <c r="H185" s="144">
        <v>10</v>
      </c>
      <c r="I185" s="61"/>
      <c r="J185" s="140"/>
      <c r="K185" s="140"/>
      <c r="L185" s="194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231"/>
      <c r="AT185" s="60" t="s">
        <v>225</v>
      </c>
      <c r="AU185" s="60" t="s">
        <v>93</v>
      </c>
      <c r="AV185" s="13" t="s">
        <v>93</v>
      </c>
      <c r="AW185" s="13" t="s">
        <v>38</v>
      </c>
      <c r="AX185" s="13" t="s">
        <v>83</v>
      </c>
      <c r="AY185" s="60" t="s">
        <v>216</v>
      </c>
    </row>
    <row r="186" spans="1:51" s="13" customFormat="1" ht="12">
      <c r="A186" s="140"/>
      <c r="B186" s="141"/>
      <c r="C186" s="140"/>
      <c r="D186" s="137" t="s">
        <v>225</v>
      </c>
      <c r="E186" s="142" t="s">
        <v>1</v>
      </c>
      <c r="F186" s="143" t="s">
        <v>3631</v>
      </c>
      <c r="G186" s="140"/>
      <c r="H186" s="144">
        <v>5</v>
      </c>
      <c r="I186" s="61"/>
      <c r="J186" s="140"/>
      <c r="K186" s="140"/>
      <c r="L186" s="194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231"/>
      <c r="AT186" s="60" t="s">
        <v>225</v>
      </c>
      <c r="AU186" s="60" t="s">
        <v>93</v>
      </c>
      <c r="AV186" s="13" t="s">
        <v>93</v>
      </c>
      <c r="AW186" s="13" t="s">
        <v>38</v>
      </c>
      <c r="AX186" s="13" t="s">
        <v>83</v>
      </c>
      <c r="AY186" s="60" t="s">
        <v>216</v>
      </c>
    </row>
    <row r="187" spans="1:51" s="13" customFormat="1" ht="12">
      <c r="A187" s="140"/>
      <c r="B187" s="141"/>
      <c r="C187" s="140"/>
      <c r="D187" s="137" t="s">
        <v>225</v>
      </c>
      <c r="E187" s="142" t="s">
        <v>1</v>
      </c>
      <c r="F187" s="143" t="s">
        <v>3632</v>
      </c>
      <c r="G187" s="140"/>
      <c r="H187" s="144">
        <v>11</v>
      </c>
      <c r="I187" s="61"/>
      <c r="J187" s="140"/>
      <c r="K187" s="140"/>
      <c r="L187" s="194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231"/>
      <c r="AT187" s="60" t="s">
        <v>225</v>
      </c>
      <c r="AU187" s="60" t="s">
        <v>93</v>
      </c>
      <c r="AV187" s="13" t="s">
        <v>93</v>
      </c>
      <c r="AW187" s="13" t="s">
        <v>38</v>
      </c>
      <c r="AX187" s="13" t="s">
        <v>83</v>
      </c>
      <c r="AY187" s="60" t="s">
        <v>216</v>
      </c>
    </row>
    <row r="188" spans="1:51" s="13" customFormat="1" ht="12">
      <c r="A188" s="140"/>
      <c r="B188" s="141"/>
      <c r="C188" s="140"/>
      <c r="D188" s="137" t="s">
        <v>225</v>
      </c>
      <c r="E188" s="142" t="s">
        <v>1</v>
      </c>
      <c r="F188" s="143" t="s">
        <v>3633</v>
      </c>
      <c r="G188" s="140"/>
      <c r="H188" s="144">
        <v>10</v>
      </c>
      <c r="I188" s="61"/>
      <c r="J188" s="140"/>
      <c r="K188" s="140"/>
      <c r="L188" s="194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231"/>
      <c r="AT188" s="60" t="s">
        <v>225</v>
      </c>
      <c r="AU188" s="60" t="s">
        <v>93</v>
      </c>
      <c r="AV188" s="13" t="s">
        <v>93</v>
      </c>
      <c r="AW188" s="13" t="s">
        <v>38</v>
      </c>
      <c r="AX188" s="13" t="s">
        <v>83</v>
      </c>
      <c r="AY188" s="60" t="s">
        <v>216</v>
      </c>
    </row>
    <row r="189" spans="1:51" s="13" customFormat="1" ht="12">
      <c r="A189" s="140"/>
      <c r="B189" s="141"/>
      <c r="C189" s="140"/>
      <c r="D189" s="137" t="s">
        <v>225</v>
      </c>
      <c r="E189" s="142" t="s">
        <v>1</v>
      </c>
      <c r="F189" s="143" t="s">
        <v>3634</v>
      </c>
      <c r="G189" s="140"/>
      <c r="H189" s="144">
        <v>7</v>
      </c>
      <c r="I189" s="61"/>
      <c r="J189" s="140"/>
      <c r="K189" s="140"/>
      <c r="L189" s="194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231"/>
      <c r="AT189" s="60" t="s">
        <v>225</v>
      </c>
      <c r="AU189" s="60" t="s">
        <v>93</v>
      </c>
      <c r="AV189" s="13" t="s">
        <v>93</v>
      </c>
      <c r="AW189" s="13" t="s">
        <v>38</v>
      </c>
      <c r="AX189" s="13" t="s">
        <v>83</v>
      </c>
      <c r="AY189" s="60" t="s">
        <v>216</v>
      </c>
    </row>
    <row r="190" spans="1:51" s="14" customFormat="1" ht="12">
      <c r="A190" s="145"/>
      <c r="B190" s="146"/>
      <c r="C190" s="145"/>
      <c r="D190" s="137" t="s">
        <v>225</v>
      </c>
      <c r="E190" s="147" t="s">
        <v>1</v>
      </c>
      <c r="F190" s="148" t="s">
        <v>229</v>
      </c>
      <c r="G190" s="145"/>
      <c r="H190" s="149">
        <v>43</v>
      </c>
      <c r="I190" s="63"/>
      <c r="J190" s="145"/>
      <c r="K190" s="145"/>
      <c r="L190" s="200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235"/>
      <c r="AT190" s="62" t="s">
        <v>225</v>
      </c>
      <c r="AU190" s="62" t="s">
        <v>93</v>
      </c>
      <c r="AV190" s="14" t="s">
        <v>223</v>
      </c>
      <c r="AW190" s="14" t="s">
        <v>38</v>
      </c>
      <c r="AX190" s="14" t="s">
        <v>91</v>
      </c>
      <c r="AY190" s="62" t="s">
        <v>216</v>
      </c>
    </row>
    <row r="191" spans="1:65" s="2" customFormat="1" ht="16.5" customHeight="1">
      <c r="A191" s="83"/>
      <c r="B191" s="84"/>
      <c r="C191" s="130" t="s">
        <v>281</v>
      </c>
      <c r="D191" s="130" t="s">
        <v>218</v>
      </c>
      <c r="E191" s="131" t="s">
        <v>3635</v>
      </c>
      <c r="F191" s="132" t="s">
        <v>3636</v>
      </c>
      <c r="G191" s="133" t="s">
        <v>323</v>
      </c>
      <c r="H191" s="134">
        <v>49</v>
      </c>
      <c r="I191" s="57"/>
      <c r="J191" s="187">
        <f>ROUND(I191*H191,2)</f>
        <v>0</v>
      </c>
      <c r="K191" s="132" t="s">
        <v>1</v>
      </c>
      <c r="L191" s="188">
        <f aca="true" t="shared" si="1" ref="L191:L247">J191</f>
        <v>0</v>
      </c>
      <c r="M191" s="217" t="s">
        <v>1</v>
      </c>
      <c r="N191" s="217" t="s">
        <v>48</v>
      </c>
      <c r="O191" s="217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7">
        <f>S191*H191</f>
        <v>0</v>
      </c>
      <c r="U191" s="217"/>
      <c r="V191" s="217"/>
      <c r="W191" s="249"/>
      <c r="X191" s="26"/>
      <c r="Y191" s="26"/>
      <c r="Z191" s="26"/>
      <c r="AA191" s="26"/>
      <c r="AB191" s="26"/>
      <c r="AC191" s="26"/>
      <c r="AD191" s="26"/>
      <c r="AE191" s="26"/>
      <c r="AR191" s="58" t="s">
        <v>312</v>
      </c>
      <c r="AT191" s="58" t="s">
        <v>218</v>
      </c>
      <c r="AU191" s="58" t="s">
        <v>93</v>
      </c>
      <c r="AY191" s="18" t="s">
        <v>216</v>
      </c>
      <c r="BE191" s="59">
        <f>IF(N191="základní",J191,0)</f>
        <v>0</v>
      </c>
      <c r="BF191" s="59">
        <f>IF(N191="snížená",J191,0)</f>
        <v>0</v>
      </c>
      <c r="BG191" s="59">
        <f>IF(N191="zákl. přenesená",J191,0)</f>
        <v>0</v>
      </c>
      <c r="BH191" s="59">
        <f>IF(N191="sníž. přenesená",J191,0)</f>
        <v>0</v>
      </c>
      <c r="BI191" s="59">
        <f>IF(N191="nulová",J191,0)</f>
        <v>0</v>
      </c>
      <c r="BJ191" s="18" t="s">
        <v>91</v>
      </c>
      <c r="BK191" s="59">
        <f>ROUND(I191*H191,2)</f>
        <v>0</v>
      </c>
      <c r="BL191" s="18" t="s">
        <v>312</v>
      </c>
      <c r="BM191" s="58" t="s">
        <v>3637</v>
      </c>
    </row>
    <row r="192" spans="1:51" s="13" customFormat="1" ht="12">
      <c r="A192" s="140"/>
      <c r="B192" s="141"/>
      <c r="C192" s="140"/>
      <c r="D192" s="137" t="s">
        <v>225</v>
      </c>
      <c r="E192" s="142" t="s">
        <v>1</v>
      </c>
      <c r="F192" s="143" t="s">
        <v>3638</v>
      </c>
      <c r="G192" s="140"/>
      <c r="H192" s="144">
        <v>14</v>
      </c>
      <c r="I192" s="61"/>
      <c r="J192" s="140"/>
      <c r="K192" s="140"/>
      <c r="L192" s="194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231"/>
      <c r="AT192" s="60" t="s">
        <v>225</v>
      </c>
      <c r="AU192" s="60" t="s">
        <v>93</v>
      </c>
      <c r="AV192" s="13" t="s">
        <v>93</v>
      </c>
      <c r="AW192" s="13" t="s">
        <v>38</v>
      </c>
      <c r="AX192" s="13" t="s">
        <v>83</v>
      </c>
      <c r="AY192" s="60" t="s">
        <v>216</v>
      </c>
    </row>
    <row r="193" spans="1:51" s="13" customFormat="1" ht="12">
      <c r="A193" s="140"/>
      <c r="B193" s="141"/>
      <c r="C193" s="140"/>
      <c r="D193" s="137" t="s">
        <v>225</v>
      </c>
      <c r="E193" s="142" t="s">
        <v>1</v>
      </c>
      <c r="F193" s="143" t="s">
        <v>3631</v>
      </c>
      <c r="G193" s="140"/>
      <c r="H193" s="144">
        <v>5</v>
      </c>
      <c r="I193" s="61"/>
      <c r="J193" s="140"/>
      <c r="K193" s="140"/>
      <c r="L193" s="194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231"/>
      <c r="AT193" s="60" t="s">
        <v>225</v>
      </c>
      <c r="AU193" s="60" t="s">
        <v>93</v>
      </c>
      <c r="AV193" s="13" t="s">
        <v>93</v>
      </c>
      <c r="AW193" s="13" t="s">
        <v>38</v>
      </c>
      <c r="AX193" s="13" t="s">
        <v>83</v>
      </c>
      <c r="AY193" s="60" t="s">
        <v>216</v>
      </c>
    </row>
    <row r="194" spans="1:51" s="13" customFormat="1" ht="12">
      <c r="A194" s="140"/>
      <c r="B194" s="141"/>
      <c r="C194" s="140"/>
      <c r="D194" s="137" t="s">
        <v>225</v>
      </c>
      <c r="E194" s="142" t="s">
        <v>1</v>
      </c>
      <c r="F194" s="143" t="s">
        <v>3575</v>
      </c>
      <c r="G194" s="140"/>
      <c r="H194" s="144">
        <v>12</v>
      </c>
      <c r="I194" s="61"/>
      <c r="J194" s="140"/>
      <c r="K194" s="140"/>
      <c r="L194" s="194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231"/>
      <c r="AT194" s="60" t="s">
        <v>225</v>
      </c>
      <c r="AU194" s="60" t="s">
        <v>93</v>
      </c>
      <c r="AV194" s="13" t="s">
        <v>93</v>
      </c>
      <c r="AW194" s="13" t="s">
        <v>38</v>
      </c>
      <c r="AX194" s="13" t="s">
        <v>83</v>
      </c>
      <c r="AY194" s="60" t="s">
        <v>216</v>
      </c>
    </row>
    <row r="195" spans="1:51" s="13" customFormat="1" ht="12">
      <c r="A195" s="140"/>
      <c r="B195" s="141"/>
      <c r="C195" s="140"/>
      <c r="D195" s="137" t="s">
        <v>225</v>
      </c>
      <c r="E195" s="142" t="s">
        <v>1</v>
      </c>
      <c r="F195" s="143" t="s">
        <v>3639</v>
      </c>
      <c r="G195" s="140"/>
      <c r="H195" s="144">
        <v>8</v>
      </c>
      <c r="I195" s="61"/>
      <c r="J195" s="140"/>
      <c r="K195" s="140"/>
      <c r="L195" s="194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231"/>
      <c r="AT195" s="60" t="s">
        <v>225</v>
      </c>
      <c r="AU195" s="60" t="s">
        <v>93</v>
      </c>
      <c r="AV195" s="13" t="s">
        <v>93</v>
      </c>
      <c r="AW195" s="13" t="s">
        <v>38</v>
      </c>
      <c r="AX195" s="13" t="s">
        <v>83</v>
      </c>
      <c r="AY195" s="60" t="s">
        <v>216</v>
      </c>
    </row>
    <row r="196" spans="1:51" s="13" customFormat="1" ht="12">
      <c r="A196" s="140"/>
      <c r="B196" s="141"/>
      <c r="C196" s="140"/>
      <c r="D196" s="137" t="s">
        <v>225</v>
      </c>
      <c r="E196" s="142" t="s">
        <v>1</v>
      </c>
      <c r="F196" s="143" t="s">
        <v>3577</v>
      </c>
      <c r="G196" s="140"/>
      <c r="H196" s="144">
        <v>10</v>
      </c>
      <c r="I196" s="61"/>
      <c r="J196" s="140"/>
      <c r="K196" s="140"/>
      <c r="L196" s="194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231"/>
      <c r="AT196" s="60" t="s">
        <v>225</v>
      </c>
      <c r="AU196" s="60" t="s">
        <v>93</v>
      </c>
      <c r="AV196" s="13" t="s">
        <v>93</v>
      </c>
      <c r="AW196" s="13" t="s">
        <v>38</v>
      </c>
      <c r="AX196" s="13" t="s">
        <v>83</v>
      </c>
      <c r="AY196" s="60" t="s">
        <v>216</v>
      </c>
    </row>
    <row r="197" spans="1:51" s="14" customFormat="1" ht="12">
      <c r="A197" s="145"/>
      <c r="B197" s="146"/>
      <c r="C197" s="145"/>
      <c r="D197" s="137" t="s">
        <v>225</v>
      </c>
      <c r="E197" s="147" t="s">
        <v>1</v>
      </c>
      <c r="F197" s="148" t="s">
        <v>229</v>
      </c>
      <c r="G197" s="145"/>
      <c r="H197" s="149">
        <v>49</v>
      </c>
      <c r="I197" s="63"/>
      <c r="J197" s="145"/>
      <c r="K197" s="145"/>
      <c r="L197" s="200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235"/>
      <c r="AT197" s="62" t="s">
        <v>225</v>
      </c>
      <c r="AU197" s="62" t="s">
        <v>93</v>
      </c>
      <c r="AV197" s="14" t="s">
        <v>223</v>
      </c>
      <c r="AW197" s="14" t="s">
        <v>38</v>
      </c>
      <c r="AX197" s="14" t="s">
        <v>91</v>
      </c>
      <c r="AY197" s="62" t="s">
        <v>216</v>
      </c>
    </row>
    <row r="198" spans="1:65" s="2" customFormat="1" ht="16.5" customHeight="1">
      <c r="A198" s="83"/>
      <c r="B198" s="84"/>
      <c r="C198" s="130" t="s">
        <v>288</v>
      </c>
      <c r="D198" s="130" t="s">
        <v>218</v>
      </c>
      <c r="E198" s="131" t="s">
        <v>3640</v>
      </c>
      <c r="F198" s="132" t="s">
        <v>3641</v>
      </c>
      <c r="G198" s="133" t="s">
        <v>323</v>
      </c>
      <c r="H198" s="134">
        <v>39</v>
      </c>
      <c r="I198" s="57"/>
      <c r="J198" s="187">
        <f>ROUND(I198*H198,2)</f>
        <v>0</v>
      </c>
      <c r="K198" s="132" t="s">
        <v>1</v>
      </c>
      <c r="L198" s="188">
        <f t="shared" si="1"/>
        <v>0</v>
      </c>
      <c r="M198" s="217" t="s">
        <v>1</v>
      </c>
      <c r="N198" s="217" t="s">
        <v>48</v>
      </c>
      <c r="O198" s="217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7">
        <f>S198*H198</f>
        <v>0</v>
      </c>
      <c r="U198" s="217"/>
      <c r="V198" s="217"/>
      <c r="W198" s="249"/>
      <c r="X198" s="26"/>
      <c r="Y198" s="26"/>
      <c r="Z198" s="26"/>
      <c r="AA198" s="26"/>
      <c r="AB198" s="26"/>
      <c r="AC198" s="26"/>
      <c r="AD198" s="26"/>
      <c r="AE198" s="26"/>
      <c r="AR198" s="58" t="s">
        <v>312</v>
      </c>
      <c r="AT198" s="58" t="s">
        <v>218</v>
      </c>
      <c r="AU198" s="58" t="s">
        <v>93</v>
      </c>
      <c r="AY198" s="18" t="s">
        <v>216</v>
      </c>
      <c r="BE198" s="59">
        <f>IF(N198="základní",J198,0)</f>
        <v>0</v>
      </c>
      <c r="BF198" s="59">
        <f>IF(N198="snížená",J198,0)</f>
        <v>0</v>
      </c>
      <c r="BG198" s="59">
        <f>IF(N198="zákl. přenesená",J198,0)</f>
        <v>0</v>
      </c>
      <c r="BH198" s="59">
        <f>IF(N198="sníž. přenesená",J198,0)</f>
        <v>0</v>
      </c>
      <c r="BI198" s="59">
        <f>IF(N198="nulová",J198,0)</f>
        <v>0</v>
      </c>
      <c r="BJ198" s="18" t="s">
        <v>91</v>
      </c>
      <c r="BK198" s="59">
        <f>ROUND(I198*H198,2)</f>
        <v>0</v>
      </c>
      <c r="BL198" s="18" t="s">
        <v>312</v>
      </c>
      <c r="BM198" s="58" t="s">
        <v>3642</v>
      </c>
    </row>
    <row r="199" spans="1:51" s="13" customFormat="1" ht="12">
      <c r="A199" s="140"/>
      <c r="B199" s="141"/>
      <c r="C199" s="140"/>
      <c r="D199" s="137" t="s">
        <v>225</v>
      </c>
      <c r="E199" s="142" t="s">
        <v>1</v>
      </c>
      <c r="F199" s="143" t="s">
        <v>3623</v>
      </c>
      <c r="G199" s="140"/>
      <c r="H199" s="144">
        <v>8</v>
      </c>
      <c r="I199" s="61"/>
      <c r="J199" s="140"/>
      <c r="K199" s="140"/>
      <c r="L199" s="194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231"/>
      <c r="AT199" s="60" t="s">
        <v>225</v>
      </c>
      <c r="AU199" s="60" t="s">
        <v>93</v>
      </c>
      <c r="AV199" s="13" t="s">
        <v>93</v>
      </c>
      <c r="AW199" s="13" t="s">
        <v>38</v>
      </c>
      <c r="AX199" s="13" t="s">
        <v>83</v>
      </c>
      <c r="AY199" s="60" t="s">
        <v>216</v>
      </c>
    </row>
    <row r="200" spans="1:51" s="13" customFormat="1" ht="12">
      <c r="A200" s="140"/>
      <c r="B200" s="141"/>
      <c r="C200" s="140"/>
      <c r="D200" s="137" t="s">
        <v>225</v>
      </c>
      <c r="E200" s="142" t="s">
        <v>1</v>
      </c>
      <c r="F200" s="143" t="s">
        <v>3589</v>
      </c>
      <c r="G200" s="140"/>
      <c r="H200" s="144">
        <v>6</v>
      </c>
      <c r="I200" s="61"/>
      <c r="J200" s="140"/>
      <c r="K200" s="140"/>
      <c r="L200" s="194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231"/>
      <c r="AT200" s="60" t="s">
        <v>225</v>
      </c>
      <c r="AU200" s="60" t="s">
        <v>93</v>
      </c>
      <c r="AV200" s="13" t="s">
        <v>93</v>
      </c>
      <c r="AW200" s="13" t="s">
        <v>38</v>
      </c>
      <c r="AX200" s="13" t="s">
        <v>83</v>
      </c>
      <c r="AY200" s="60" t="s">
        <v>216</v>
      </c>
    </row>
    <row r="201" spans="1:51" s="13" customFormat="1" ht="12">
      <c r="A201" s="140"/>
      <c r="B201" s="141"/>
      <c r="C201" s="140"/>
      <c r="D201" s="137" t="s">
        <v>225</v>
      </c>
      <c r="E201" s="142" t="s">
        <v>1</v>
      </c>
      <c r="F201" s="143" t="s">
        <v>3575</v>
      </c>
      <c r="G201" s="140"/>
      <c r="H201" s="144">
        <v>12</v>
      </c>
      <c r="I201" s="61"/>
      <c r="J201" s="140"/>
      <c r="K201" s="140"/>
      <c r="L201" s="194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231"/>
      <c r="AT201" s="60" t="s">
        <v>225</v>
      </c>
      <c r="AU201" s="60" t="s">
        <v>93</v>
      </c>
      <c r="AV201" s="13" t="s">
        <v>93</v>
      </c>
      <c r="AW201" s="13" t="s">
        <v>38</v>
      </c>
      <c r="AX201" s="13" t="s">
        <v>83</v>
      </c>
      <c r="AY201" s="60" t="s">
        <v>216</v>
      </c>
    </row>
    <row r="202" spans="1:51" s="13" customFormat="1" ht="12">
      <c r="A202" s="140"/>
      <c r="B202" s="141"/>
      <c r="C202" s="140"/>
      <c r="D202" s="137" t="s">
        <v>225</v>
      </c>
      <c r="E202" s="142" t="s">
        <v>1</v>
      </c>
      <c r="F202" s="143" t="s">
        <v>3643</v>
      </c>
      <c r="G202" s="140"/>
      <c r="H202" s="144">
        <v>3</v>
      </c>
      <c r="I202" s="61"/>
      <c r="J202" s="140"/>
      <c r="K202" s="140"/>
      <c r="L202" s="194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231"/>
      <c r="AT202" s="60" t="s">
        <v>225</v>
      </c>
      <c r="AU202" s="60" t="s">
        <v>93</v>
      </c>
      <c r="AV202" s="13" t="s">
        <v>93</v>
      </c>
      <c r="AW202" s="13" t="s">
        <v>38</v>
      </c>
      <c r="AX202" s="13" t="s">
        <v>83</v>
      </c>
      <c r="AY202" s="60" t="s">
        <v>216</v>
      </c>
    </row>
    <row r="203" spans="1:51" s="13" customFormat="1" ht="12">
      <c r="A203" s="140"/>
      <c r="B203" s="141"/>
      <c r="C203" s="140"/>
      <c r="D203" s="137" t="s">
        <v>225</v>
      </c>
      <c r="E203" s="142" t="s">
        <v>1</v>
      </c>
      <c r="F203" s="143" t="s">
        <v>3577</v>
      </c>
      <c r="G203" s="140"/>
      <c r="H203" s="144">
        <v>10</v>
      </c>
      <c r="I203" s="61"/>
      <c r="J203" s="140"/>
      <c r="K203" s="140"/>
      <c r="L203" s="194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231"/>
      <c r="AT203" s="60" t="s">
        <v>225</v>
      </c>
      <c r="AU203" s="60" t="s">
        <v>93</v>
      </c>
      <c r="AV203" s="13" t="s">
        <v>93</v>
      </c>
      <c r="AW203" s="13" t="s">
        <v>38</v>
      </c>
      <c r="AX203" s="13" t="s">
        <v>83</v>
      </c>
      <c r="AY203" s="60" t="s">
        <v>216</v>
      </c>
    </row>
    <row r="204" spans="1:51" s="14" customFormat="1" ht="12">
      <c r="A204" s="145"/>
      <c r="B204" s="146"/>
      <c r="C204" s="145"/>
      <c r="D204" s="137" t="s">
        <v>225</v>
      </c>
      <c r="E204" s="147" t="s">
        <v>1</v>
      </c>
      <c r="F204" s="148" t="s">
        <v>229</v>
      </c>
      <c r="G204" s="145"/>
      <c r="H204" s="149">
        <v>39</v>
      </c>
      <c r="I204" s="63"/>
      <c r="J204" s="145"/>
      <c r="K204" s="145"/>
      <c r="L204" s="200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235"/>
      <c r="AT204" s="62" t="s">
        <v>225</v>
      </c>
      <c r="AU204" s="62" t="s">
        <v>93</v>
      </c>
      <c r="AV204" s="14" t="s">
        <v>223</v>
      </c>
      <c r="AW204" s="14" t="s">
        <v>38</v>
      </c>
      <c r="AX204" s="14" t="s">
        <v>91</v>
      </c>
      <c r="AY204" s="62" t="s">
        <v>216</v>
      </c>
    </row>
    <row r="205" spans="1:65" s="2" customFormat="1" ht="16.5" customHeight="1">
      <c r="A205" s="83"/>
      <c r="B205" s="84"/>
      <c r="C205" s="130" t="s">
        <v>294</v>
      </c>
      <c r="D205" s="130" t="s">
        <v>218</v>
      </c>
      <c r="E205" s="131" t="s">
        <v>3644</v>
      </c>
      <c r="F205" s="132" t="s">
        <v>3645</v>
      </c>
      <c r="G205" s="133" t="s">
        <v>323</v>
      </c>
      <c r="H205" s="134">
        <v>19</v>
      </c>
      <c r="I205" s="57"/>
      <c r="J205" s="187">
        <f>ROUND(I205*H205,2)</f>
        <v>0</v>
      </c>
      <c r="K205" s="132" t="s">
        <v>1</v>
      </c>
      <c r="L205" s="188">
        <f t="shared" si="1"/>
        <v>0</v>
      </c>
      <c r="M205" s="217" t="s">
        <v>1</v>
      </c>
      <c r="N205" s="217" t="s">
        <v>48</v>
      </c>
      <c r="O205" s="217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7">
        <f>S205*H205</f>
        <v>0</v>
      </c>
      <c r="U205" s="217"/>
      <c r="V205" s="217"/>
      <c r="W205" s="249"/>
      <c r="X205" s="26"/>
      <c r="Y205" s="26"/>
      <c r="Z205" s="26"/>
      <c r="AA205" s="26"/>
      <c r="AB205" s="26"/>
      <c r="AC205" s="26"/>
      <c r="AD205" s="26"/>
      <c r="AE205" s="26"/>
      <c r="AR205" s="58" t="s">
        <v>312</v>
      </c>
      <c r="AT205" s="58" t="s">
        <v>218</v>
      </c>
      <c r="AU205" s="58" t="s">
        <v>93</v>
      </c>
      <c r="AY205" s="18" t="s">
        <v>216</v>
      </c>
      <c r="BE205" s="59">
        <f>IF(N205="základní",J205,0)</f>
        <v>0</v>
      </c>
      <c r="BF205" s="59">
        <f>IF(N205="snížená",J205,0)</f>
        <v>0</v>
      </c>
      <c r="BG205" s="59">
        <f>IF(N205="zákl. přenesená",J205,0)</f>
        <v>0</v>
      </c>
      <c r="BH205" s="59">
        <f>IF(N205="sníž. přenesená",J205,0)</f>
        <v>0</v>
      </c>
      <c r="BI205" s="59">
        <f>IF(N205="nulová",J205,0)</f>
        <v>0</v>
      </c>
      <c r="BJ205" s="18" t="s">
        <v>91</v>
      </c>
      <c r="BK205" s="59">
        <f>ROUND(I205*H205,2)</f>
        <v>0</v>
      </c>
      <c r="BL205" s="18" t="s">
        <v>312</v>
      </c>
      <c r="BM205" s="58" t="s">
        <v>3646</v>
      </c>
    </row>
    <row r="206" spans="1:51" s="13" customFormat="1" ht="12">
      <c r="A206" s="140"/>
      <c r="B206" s="141"/>
      <c r="C206" s="140"/>
      <c r="D206" s="137" t="s">
        <v>225</v>
      </c>
      <c r="E206" s="142" t="s">
        <v>1</v>
      </c>
      <c r="F206" s="143" t="s">
        <v>3581</v>
      </c>
      <c r="G206" s="140"/>
      <c r="H206" s="144">
        <v>3</v>
      </c>
      <c r="I206" s="61"/>
      <c r="J206" s="140"/>
      <c r="K206" s="140"/>
      <c r="L206" s="194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231"/>
      <c r="AT206" s="60" t="s">
        <v>225</v>
      </c>
      <c r="AU206" s="60" t="s">
        <v>93</v>
      </c>
      <c r="AV206" s="13" t="s">
        <v>93</v>
      </c>
      <c r="AW206" s="13" t="s">
        <v>38</v>
      </c>
      <c r="AX206" s="13" t="s">
        <v>83</v>
      </c>
      <c r="AY206" s="60" t="s">
        <v>216</v>
      </c>
    </row>
    <row r="207" spans="1:51" s="13" customFormat="1" ht="12">
      <c r="A207" s="140"/>
      <c r="B207" s="141"/>
      <c r="C207" s="140"/>
      <c r="D207" s="137" t="s">
        <v>225</v>
      </c>
      <c r="E207" s="142" t="s">
        <v>1</v>
      </c>
      <c r="F207" s="143" t="s">
        <v>3647</v>
      </c>
      <c r="G207" s="140"/>
      <c r="H207" s="144">
        <v>3</v>
      </c>
      <c r="I207" s="61"/>
      <c r="J207" s="140"/>
      <c r="K207" s="140"/>
      <c r="L207" s="194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231"/>
      <c r="AT207" s="60" t="s">
        <v>225</v>
      </c>
      <c r="AU207" s="60" t="s">
        <v>93</v>
      </c>
      <c r="AV207" s="13" t="s">
        <v>93</v>
      </c>
      <c r="AW207" s="13" t="s">
        <v>38</v>
      </c>
      <c r="AX207" s="13" t="s">
        <v>83</v>
      </c>
      <c r="AY207" s="60" t="s">
        <v>216</v>
      </c>
    </row>
    <row r="208" spans="1:51" s="13" customFormat="1" ht="12">
      <c r="A208" s="140"/>
      <c r="B208" s="141"/>
      <c r="C208" s="140"/>
      <c r="D208" s="137" t="s">
        <v>225</v>
      </c>
      <c r="E208" s="142" t="s">
        <v>1</v>
      </c>
      <c r="F208" s="143" t="s">
        <v>3648</v>
      </c>
      <c r="G208" s="140"/>
      <c r="H208" s="144">
        <v>5</v>
      </c>
      <c r="I208" s="61"/>
      <c r="J208" s="140"/>
      <c r="K208" s="140"/>
      <c r="L208" s="194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231"/>
      <c r="AT208" s="60" t="s">
        <v>225</v>
      </c>
      <c r="AU208" s="60" t="s">
        <v>93</v>
      </c>
      <c r="AV208" s="13" t="s">
        <v>93</v>
      </c>
      <c r="AW208" s="13" t="s">
        <v>38</v>
      </c>
      <c r="AX208" s="13" t="s">
        <v>83</v>
      </c>
      <c r="AY208" s="60" t="s">
        <v>216</v>
      </c>
    </row>
    <row r="209" spans="1:51" s="13" customFormat="1" ht="12">
      <c r="A209" s="140"/>
      <c r="B209" s="141"/>
      <c r="C209" s="140"/>
      <c r="D209" s="137" t="s">
        <v>225</v>
      </c>
      <c r="E209" s="142" t="s">
        <v>1</v>
      </c>
      <c r="F209" s="143" t="s">
        <v>3649</v>
      </c>
      <c r="G209" s="140"/>
      <c r="H209" s="144">
        <v>5</v>
      </c>
      <c r="I209" s="61"/>
      <c r="J209" s="140"/>
      <c r="K209" s="140"/>
      <c r="L209" s="194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231"/>
      <c r="AT209" s="60" t="s">
        <v>225</v>
      </c>
      <c r="AU209" s="60" t="s">
        <v>93</v>
      </c>
      <c r="AV209" s="13" t="s">
        <v>93</v>
      </c>
      <c r="AW209" s="13" t="s">
        <v>38</v>
      </c>
      <c r="AX209" s="13" t="s">
        <v>83</v>
      </c>
      <c r="AY209" s="60" t="s">
        <v>216</v>
      </c>
    </row>
    <row r="210" spans="1:51" s="13" customFormat="1" ht="12">
      <c r="A210" s="140"/>
      <c r="B210" s="141"/>
      <c r="C210" s="140"/>
      <c r="D210" s="137" t="s">
        <v>225</v>
      </c>
      <c r="E210" s="142" t="s">
        <v>1</v>
      </c>
      <c r="F210" s="143" t="s">
        <v>3585</v>
      </c>
      <c r="G210" s="140"/>
      <c r="H210" s="144">
        <v>3</v>
      </c>
      <c r="I210" s="61"/>
      <c r="J210" s="140"/>
      <c r="K210" s="140"/>
      <c r="L210" s="194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231"/>
      <c r="AT210" s="60" t="s">
        <v>225</v>
      </c>
      <c r="AU210" s="60" t="s">
        <v>93</v>
      </c>
      <c r="AV210" s="13" t="s">
        <v>93</v>
      </c>
      <c r="AW210" s="13" t="s">
        <v>38</v>
      </c>
      <c r="AX210" s="13" t="s">
        <v>83</v>
      </c>
      <c r="AY210" s="60" t="s">
        <v>216</v>
      </c>
    </row>
    <row r="211" spans="1:51" s="14" customFormat="1" ht="12">
      <c r="A211" s="145"/>
      <c r="B211" s="146"/>
      <c r="C211" s="145"/>
      <c r="D211" s="137" t="s">
        <v>225</v>
      </c>
      <c r="E211" s="147" t="s">
        <v>1</v>
      </c>
      <c r="F211" s="148" t="s">
        <v>229</v>
      </c>
      <c r="G211" s="145"/>
      <c r="H211" s="149">
        <v>19</v>
      </c>
      <c r="I211" s="63"/>
      <c r="J211" s="145"/>
      <c r="K211" s="145"/>
      <c r="L211" s="200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235"/>
      <c r="AT211" s="62" t="s">
        <v>225</v>
      </c>
      <c r="AU211" s="62" t="s">
        <v>93</v>
      </c>
      <c r="AV211" s="14" t="s">
        <v>223</v>
      </c>
      <c r="AW211" s="14" t="s">
        <v>38</v>
      </c>
      <c r="AX211" s="14" t="s">
        <v>91</v>
      </c>
      <c r="AY211" s="62" t="s">
        <v>216</v>
      </c>
    </row>
    <row r="212" spans="1:65" s="2" customFormat="1" ht="16.5" customHeight="1">
      <c r="A212" s="83"/>
      <c r="B212" s="84"/>
      <c r="C212" s="130" t="s">
        <v>300</v>
      </c>
      <c r="D212" s="130" t="s">
        <v>218</v>
      </c>
      <c r="E212" s="131" t="s">
        <v>3650</v>
      </c>
      <c r="F212" s="132" t="s">
        <v>3651</v>
      </c>
      <c r="G212" s="133" t="s">
        <v>237</v>
      </c>
      <c r="H212" s="134">
        <v>695</v>
      </c>
      <c r="I212" s="57"/>
      <c r="J212" s="187">
        <f>ROUND(I212*H212,2)</f>
        <v>0</v>
      </c>
      <c r="K212" s="132" t="s">
        <v>1</v>
      </c>
      <c r="L212" s="188">
        <f t="shared" si="1"/>
        <v>0</v>
      </c>
      <c r="M212" s="217" t="s">
        <v>1</v>
      </c>
      <c r="N212" s="217" t="s">
        <v>48</v>
      </c>
      <c r="O212" s="217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7">
        <f>S212*H212</f>
        <v>0</v>
      </c>
      <c r="U212" s="217"/>
      <c r="V212" s="217"/>
      <c r="W212" s="249"/>
      <c r="X212" s="26"/>
      <c r="Y212" s="26"/>
      <c r="Z212" s="26"/>
      <c r="AA212" s="26"/>
      <c r="AB212" s="26"/>
      <c r="AC212" s="26"/>
      <c r="AD212" s="26"/>
      <c r="AE212" s="26"/>
      <c r="AR212" s="58" t="s">
        <v>312</v>
      </c>
      <c r="AT212" s="58" t="s">
        <v>218</v>
      </c>
      <c r="AU212" s="58" t="s">
        <v>93</v>
      </c>
      <c r="AY212" s="18" t="s">
        <v>216</v>
      </c>
      <c r="BE212" s="59">
        <f>IF(N212="základní",J212,0)</f>
        <v>0</v>
      </c>
      <c r="BF212" s="59">
        <f>IF(N212="snížená",J212,0)</f>
        <v>0</v>
      </c>
      <c r="BG212" s="59">
        <f>IF(N212="zákl. přenesená",J212,0)</f>
        <v>0</v>
      </c>
      <c r="BH212" s="59">
        <f>IF(N212="sníž. přenesená",J212,0)</f>
        <v>0</v>
      </c>
      <c r="BI212" s="59">
        <f>IF(N212="nulová",J212,0)</f>
        <v>0</v>
      </c>
      <c r="BJ212" s="18" t="s">
        <v>91</v>
      </c>
      <c r="BK212" s="59">
        <f>ROUND(I212*H212,2)</f>
        <v>0</v>
      </c>
      <c r="BL212" s="18" t="s">
        <v>312</v>
      </c>
      <c r="BM212" s="58" t="s">
        <v>3652</v>
      </c>
    </row>
    <row r="213" spans="1:51" s="13" customFormat="1" ht="12">
      <c r="A213" s="140"/>
      <c r="B213" s="141"/>
      <c r="C213" s="140"/>
      <c r="D213" s="137" t="s">
        <v>225</v>
      </c>
      <c r="E213" s="142" t="s">
        <v>1</v>
      </c>
      <c r="F213" s="143" t="s">
        <v>3653</v>
      </c>
      <c r="G213" s="140"/>
      <c r="H213" s="144">
        <v>130</v>
      </c>
      <c r="I213" s="61"/>
      <c r="J213" s="140"/>
      <c r="K213" s="140"/>
      <c r="L213" s="194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231"/>
      <c r="AT213" s="60" t="s">
        <v>225</v>
      </c>
      <c r="AU213" s="60" t="s">
        <v>93</v>
      </c>
      <c r="AV213" s="13" t="s">
        <v>93</v>
      </c>
      <c r="AW213" s="13" t="s">
        <v>38</v>
      </c>
      <c r="AX213" s="13" t="s">
        <v>83</v>
      </c>
      <c r="AY213" s="60" t="s">
        <v>216</v>
      </c>
    </row>
    <row r="214" spans="1:51" s="13" customFormat="1" ht="12">
      <c r="A214" s="140"/>
      <c r="B214" s="141"/>
      <c r="C214" s="140"/>
      <c r="D214" s="137" t="s">
        <v>225</v>
      </c>
      <c r="E214" s="142" t="s">
        <v>1</v>
      </c>
      <c r="F214" s="143" t="s">
        <v>3654</v>
      </c>
      <c r="G214" s="140"/>
      <c r="H214" s="144">
        <v>120</v>
      </c>
      <c r="I214" s="61"/>
      <c r="J214" s="140"/>
      <c r="K214" s="140"/>
      <c r="L214" s="194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231"/>
      <c r="AT214" s="60" t="s">
        <v>225</v>
      </c>
      <c r="AU214" s="60" t="s">
        <v>93</v>
      </c>
      <c r="AV214" s="13" t="s">
        <v>93</v>
      </c>
      <c r="AW214" s="13" t="s">
        <v>38</v>
      </c>
      <c r="AX214" s="13" t="s">
        <v>83</v>
      </c>
      <c r="AY214" s="60" t="s">
        <v>216</v>
      </c>
    </row>
    <row r="215" spans="1:51" s="13" customFormat="1" ht="12">
      <c r="A215" s="140"/>
      <c r="B215" s="141"/>
      <c r="C215" s="140"/>
      <c r="D215" s="137" t="s">
        <v>225</v>
      </c>
      <c r="E215" s="142" t="s">
        <v>1</v>
      </c>
      <c r="F215" s="143" t="s">
        <v>3655</v>
      </c>
      <c r="G215" s="140"/>
      <c r="H215" s="144">
        <v>115</v>
      </c>
      <c r="I215" s="61"/>
      <c r="J215" s="140"/>
      <c r="K215" s="140"/>
      <c r="L215" s="194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231"/>
      <c r="AT215" s="60" t="s">
        <v>225</v>
      </c>
      <c r="AU215" s="60" t="s">
        <v>93</v>
      </c>
      <c r="AV215" s="13" t="s">
        <v>93</v>
      </c>
      <c r="AW215" s="13" t="s">
        <v>38</v>
      </c>
      <c r="AX215" s="13" t="s">
        <v>83</v>
      </c>
      <c r="AY215" s="60" t="s">
        <v>216</v>
      </c>
    </row>
    <row r="216" spans="1:51" s="13" customFormat="1" ht="12">
      <c r="A216" s="140"/>
      <c r="B216" s="141"/>
      <c r="C216" s="140"/>
      <c r="D216" s="137" t="s">
        <v>225</v>
      </c>
      <c r="E216" s="142" t="s">
        <v>1</v>
      </c>
      <c r="F216" s="143" t="s">
        <v>3656</v>
      </c>
      <c r="G216" s="140"/>
      <c r="H216" s="144">
        <v>160</v>
      </c>
      <c r="I216" s="61"/>
      <c r="J216" s="140"/>
      <c r="K216" s="140"/>
      <c r="L216" s="194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231"/>
      <c r="AT216" s="60" t="s">
        <v>225</v>
      </c>
      <c r="AU216" s="60" t="s">
        <v>93</v>
      </c>
      <c r="AV216" s="13" t="s">
        <v>93</v>
      </c>
      <c r="AW216" s="13" t="s">
        <v>38</v>
      </c>
      <c r="AX216" s="13" t="s">
        <v>83</v>
      </c>
      <c r="AY216" s="60" t="s">
        <v>216</v>
      </c>
    </row>
    <row r="217" spans="1:51" s="13" customFormat="1" ht="12">
      <c r="A217" s="140"/>
      <c r="B217" s="141"/>
      <c r="C217" s="140"/>
      <c r="D217" s="137" t="s">
        <v>225</v>
      </c>
      <c r="E217" s="142" t="s">
        <v>1</v>
      </c>
      <c r="F217" s="143" t="s">
        <v>3657</v>
      </c>
      <c r="G217" s="140"/>
      <c r="H217" s="144">
        <v>170</v>
      </c>
      <c r="I217" s="61"/>
      <c r="J217" s="140"/>
      <c r="K217" s="140"/>
      <c r="L217" s="194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231"/>
      <c r="AT217" s="60" t="s">
        <v>225</v>
      </c>
      <c r="AU217" s="60" t="s">
        <v>93</v>
      </c>
      <c r="AV217" s="13" t="s">
        <v>93</v>
      </c>
      <c r="AW217" s="13" t="s">
        <v>38</v>
      </c>
      <c r="AX217" s="13" t="s">
        <v>83</v>
      </c>
      <c r="AY217" s="60" t="s">
        <v>216</v>
      </c>
    </row>
    <row r="218" spans="1:51" s="14" customFormat="1" ht="12">
      <c r="A218" s="145"/>
      <c r="B218" s="146"/>
      <c r="C218" s="145"/>
      <c r="D218" s="137" t="s">
        <v>225</v>
      </c>
      <c r="E218" s="147" t="s">
        <v>1</v>
      </c>
      <c r="F218" s="148" t="s">
        <v>229</v>
      </c>
      <c r="G218" s="145"/>
      <c r="H218" s="149">
        <v>695</v>
      </c>
      <c r="I218" s="63"/>
      <c r="J218" s="145"/>
      <c r="K218" s="145"/>
      <c r="L218" s="200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235"/>
      <c r="AT218" s="62" t="s">
        <v>225</v>
      </c>
      <c r="AU218" s="62" t="s">
        <v>93</v>
      </c>
      <c r="AV218" s="14" t="s">
        <v>223</v>
      </c>
      <c r="AW218" s="14" t="s">
        <v>38</v>
      </c>
      <c r="AX218" s="14" t="s">
        <v>91</v>
      </c>
      <c r="AY218" s="62" t="s">
        <v>216</v>
      </c>
    </row>
    <row r="219" spans="1:65" s="2" customFormat="1" ht="24.2" customHeight="1">
      <c r="A219" s="83"/>
      <c r="B219" s="84"/>
      <c r="C219" s="130" t="s">
        <v>8</v>
      </c>
      <c r="D219" s="130" t="s">
        <v>218</v>
      </c>
      <c r="E219" s="131" t="s">
        <v>3658</v>
      </c>
      <c r="F219" s="132" t="s">
        <v>3659</v>
      </c>
      <c r="G219" s="133" t="s">
        <v>323</v>
      </c>
      <c r="H219" s="134">
        <v>5</v>
      </c>
      <c r="I219" s="57"/>
      <c r="J219" s="187">
        <f>ROUND(I219*H219,2)</f>
        <v>0</v>
      </c>
      <c r="K219" s="132" t="s">
        <v>1</v>
      </c>
      <c r="L219" s="188">
        <f t="shared" si="1"/>
        <v>0</v>
      </c>
      <c r="M219" s="217" t="s">
        <v>1</v>
      </c>
      <c r="N219" s="217" t="s">
        <v>48</v>
      </c>
      <c r="O219" s="217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7">
        <f>S219*H219</f>
        <v>0</v>
      </c>
      <c r="U219" s="217"/>
      <c r="V219" s="217"/>
      <c r="W219" s="249"/>
      <c r="X219" s="26"/>
      <c r="Y219" s="26"/>
      <c r="Z219" s="26"/>
      <c r="AA219" s="26"/>
      <c r="AB219" s="26"/>
      <c r="AC219" s="26"/>
      <c r="AD219" s="26"/>
      <c r="AE219" s="26"/>
      <c r="AR219" s="58" t="s">
        <v>312</v>
      </c>
      <c r="AT219" s="58" t="s">
        <v>218</v>
      </c>
      <c r="AU219" s="58" t="s">
        <v>93</v>
      </c>
      <c r="AY219" s="18" t="s">
        <v>216</v>
      </c>
      <c r="BE219" s="59">
        <f>IF(N219="základní",J219,0)</f>
        <v>0</v>
      </c>
      <c r="BF219" s="59">
        <f>IF(N219="snížená",J219,0)</f>
        <v>0</v>
      </c>
      <c r="BG219" s="59">
        <f>IF(N219="zákl. přenesená",J219,0)</f>
        <v>0</v>
      </c>
      <c r="BH219" s="59">
        <f>IF(N219="sníž. přenesená",J219,0)</f>
        <v>0</v>
      </c>
      <c r="BI219" s="59">
        <f>IF(N219="nulová",J219,0)</f>
        <v>0</v>
      </c>
      <c r="BJ219" s="18" t="s">
        <v>91</v>
      </c>
      <c r="BK219" s="59">
        <f>ROUND(I219*H219,2)</f>
        <v>0</v>
      </c>
      <c r="BL219" s="18" t="s">
        <v>312</v>
      </c>
      <c r="BM219" s="58" t="s">
        <v>3660</v>
      </c>
    </row>
    <row r="220" spans="1:51" s="13" customFormat="1" ht="12">
      <c r="A220" s="140"/>
      <c r="B220" s="141"/>
      <c r="C220" s="140"/>
      <c r="D220" s="137" t="s">
        <v>225</v>
      </c>
      <c r="E220" s="142" t="s">
        <v>1</v>
      </c>
      <c r="F220" s="143" t="s">
        <v>3601</v>
      </c>
      <c r="G220" s="140"/>
      <c r="H220" s="144">
        <v>1</v>
      </c>
      <c r="I220" s="61"/>
      <c r="J220" s="140"/>
      <c r="K220" s="140"/>
      <c r="L220" s="194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231"/>
      <c r="AT220" s="60" t="s">
        <v>225</v>
      </c>
      <c r="AU220" s="60" t="s">
        <v>93</v>
      </c>
      <c r="AV220" s="13" t="s">
        <v>93</v>
      </c>
      <c r="AW220" s="13" t="s">
        <v>38</v>
      </c>
      <c r="AX220" s="13" t="s">
        <v>83</v>
      </c>
      <c r="AY220" s="60" t="s">
        <v>216</v>
      </c>
    </row>
    <row r="221" spans="1:51" s="13" customFormat="1" ht="12">
      <c r="A221" s="140"/>
      <c r="B221" s="141"/>
      <c r="C221" s="140"/>
      <c r="D221" s="137" t="s">
        <v>225</v>
      </c>
      <c r="E221" s="142" t="s">
        <v>1</v>
      </c>
      <c r="F221" s="143" t="s">
        <v>3582</v>
      </c>
      <c r="G221" s="140"/>
      <c r="H221" s="144">
        <v>1</v>
      </c>
      <c r="I221" s="61"/>
      <c r="J221" s="140"/>
      <c r="K221" s="140"/>
      <c r="L221" s="194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231"/>
      <c r="AT221" s="60" t="s">
        <v>225</v>
      </c>
      <c r="AU221" s="60" t="s">
        <v>93</v>
      </c>
      <c r="AV221" s="13" t="s">
        <v>93</v>
      </c>
      <c r="AW221" s="13" t="s">
        <v>38</v>
      </c>
      <c r="AX221" s="13" t="s">
        <v>83</v>
      </c>
      <c r="AY221" s="60" t="s">
        <v>216</v>
      </c>
    </row>
    <row r="222" spans="1:51" s="13" customFormat="1" ht="12">
      <c r="A222" s="140"/>
      <c r="B222" s="141"/>
      <c r="C222" s="140"/>
      <c r="D222" s="137" t="s">
        <v>225</v>
      </c>
      <c r="E222" s="142" t="s">
        <v>1</v>
      </c>
      <c r="F222" s="143" t="s">
        <v>3661</v>
      </c>
      <c r="G222" s="140"/>
      <c r="H222" s="144">
        <v>1</v>
      </c>
      <c r="I222" s="61"/>
      <c r="J222" s="140"/>
      <c r="K222" s="140"/>
      <c r="L222" s="194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231"/>
      <c r="AT222" s="60" t="s">
        <v>225</v>
      </c>
      <c r="AU222" s="60" t="s">
        <v>93</v>
      </c>
      <c r="AV222" s="13" t="s">
        <v>93</v>
      </c>
      <c r="AW222" s="13" t="s">
        <v>38</v>
      </c>
      <c r="AX222" s="13" t="s">
        <v>83</v>
      </c>
      <c r="AY222" s="60" t="s">
        <v>216</v>
      </c>
    </row>
    <row r="223" spans="1:51" s="13" customFormat="1" ht="12">
      <c r="A223" s="140"/>
      <c r="B223" s="141"/>
      <c r="C223" s="140"/>
      <c r="D223" s="137" t="s">
        <v>225</v>
      </c>
      <c r="E223" s="142" t="s">
        <v>1</v>
      </c>
      <c r="F223" s="143" t="s">
        <v>3584</v>
      </c>
      <c r="G223" s="140"/>
      <c r="H223" s="144">
        <v>1</v>
      </c>
      <c r="I223" s="61"/>
      <c r="J223" s="140"/>
      <c r="K223" s="140"/>
      <c r="L223" s="194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231"/>
      <c r="AT223" s="60" t="s">
        <v>225</v>
      </c>
      <c r="AU223" s="60" t="s">
        <v>93</v>
      </c>
      <c r="AV223" s="13" t="s">
        <v>93</v>
      </c>
      <c r="AW223" s="13" t="s">
        <v>38</v>
      </c>
      <c r="AX223" s="13" t="s">
        <v>83</v>
      </c>
      <c r="AY223" s="60" t="s">
        <v>216</v>
      </c>
    </row>
    <row r="224" spans="1:51" s="13" customFormat="1" ht="12">
      <c r="A224" s="140"/>
      <c r="B224" s="141"/>
      <c r="C224" s="140"/>
      <c r="D224" s="137" t="s">
        <v>225</v>
      </c>
      <c r="E224" s="142" t="s">
        <v>1</v>
      </c>
      <c r="F224" s="143" t="s">
        <v>3597</v>
      </c>
      <c r="G224" s="140"/>
      <c r="H224" s="144">
        <v>1</v>
      </c>
      <c r="I224" s="61"/>
      <c r="J224" s="140"/>
      <c r="K224" s="140"/>
      <c r="L224" s="194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231"/>
      <c r="AT224" s="60" t="s">
        <v>225</v>
      </c>
      <c r="AU224" s="60" t="s">
        <v>93</v>
      </c>
      <c r="AV224" s="13" t="s">
        <v>93</v>
      </c>
      <c r="AW224" s="13" t="s">
        <v>38</v>
      </c>
      <c r="AX224" s="13" t="s">
        <v>83</v>
      </c>
      <c r="AY224" s="60" t="s">
        <v>216</v>
      </c>
    </row>
    <row r="225" spans="1:51" s="14" customFormat="1" ht="12">
      <c r="A225" s="145"/>
      <c r="B225" s="146"/>
      <c r="C225" s="145"/>
      <c r="D225" s="137" t="s">
        <v>225</v>
      </c>
      <c r="E225" s="147" t="s">
        <v>1</v>
      </c>
      <c r="F225" s="148" t="s">
        <v>229</v>
      </c>
      <c r="G225" s="145"/>
      <c r="H225" s="149">
        <v>5</v>
      </c>
      <c r="I225" s="63"/>
      <c r="J225" s="145"/>
      <c r="K225" s="145"/>
      <c r="L225" s="200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235"/>
      <c r="AT225" s="62" t="s">
        <v>225</v>
      </c>
      <c r="AU225" s="62" t="s">
        <v>93</v>
      </c>
      <c r="AV225" s="14" t="s">
        <v>223</v>
      </c>
      <c r="AW225" s="14" t="s">
        <v>38</v>
      </c>
      <c r="AX225" s="14" t="s">
        <v>91</v>
      </c>
      <c r="AY225" s="62" t="s">
        <v>216</v>
      </c>
    </row>
    <row r="226" spans="1:65" s="2" customFormat="1" ht="24.2" customHeight="1">
      <c r="A226" s="83"/>
      <c r="B226" s="84"/>
      <c r="C226" s="130" t="s">
        <v>312</v>
      </c>
      <c r="D226" s="130" t="s">
        <v>218</v>
      </c>
      <c r="E226" s="131" t="s">
        <v>3662</v>
      </c>
      <c r="F226" s="132" t="s">
        <v>3663</v>
      </c>
      <c r="G226" s="133" t="s">
        <v>323</v>
      </c>
      <c r="H226" s="134">
        <v>5</v>
      </c>
      <c r="I226" s="57"/>
      <c r="J226" s="187">
        <f>ROUND(I226*H226,2)</f>
        <v>0</v>
      </c>
      <c r="K226" s="132" t="s">
        <v>1</v>
      </c>
      <c r="L226" s="188">
        <f t="shared" si="1"/>
        <v>0</v>
      </c>
      <c r="M226" s="217" t="s">
        <v>1</v>
      </c>
      <c r="N226" s="217" t="s">
        <v>48</v>
      </c>
      <c r="O226" s="217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7">
        <f>S226*H226</f>
        <v>0</v>
      </c>
      <c r="U226" s="217"/>
      <c r="V226" s="217"/>
      <c r="W226" s="249"/>
      <c r="X226" s="26"/>
      <c r="Y226" s="26"/>
      <c r="Z226" s="26"/>
      <c r="AA226" s="26"/>
      <c r="AB226" s="26"/>
      <c r="AC226" s="26"/>
      <c r="AD226" s="26"/>
      <c r="AE226" s="26"/>
      <c r="AR226" s="58" t="s">
        <v>312</v>
      </c>
      <c r="AT226" s="58" t="s">
        <v>218</v>
      </c>
      <c r="AU226" s="58" t="s">
        <v>93</v>
      </c>
      <c r="AY226" s="18" t="s">
        <v>216</v>
      </c>
      <c r="BE226" s="59">
        <f>IF(N226="základní",J226,0)</f>
        <v>0</v>
      </c>
      <c r="BF226" s="59">
        <f>IF(N226="snížená",J226,0)</f>
        <v>0</v>
      </c>
      <c r="BG226" s="59">
        <f>IF(N226="zákl. přenesená",J226,0)</f>
        <v>0</v>
      </c>
      <c r="BH226" s="59">
        <f>IF(N226="sníž. přenesená",J226,0)</f>
        <v>0</v>
      </c>
      <c r="BI226" s="59">
        <f>IF(N226="nulová",J226,0)</f>
        <v>0</v>
      </c>
      <c r="BJ226" s="18" t="s">
        <v>91</v>
      </c>
      <c r="BK226" s="59">
        <f>ROUND(I226*H226,2)</f>
        <v>0</v>
      </c>
      <c r="BL226" s="18" t="s">
        <v>312</v>
      </c>
      <c r="BM226" s="58" t="s">
        <v>3664</v>
      </c>
    </row>
    <row r="227" spans="1:51" s="13" customFormat="1" ht="12">
      <c r="A227" s="140"/>
      <c r="B227" s="141"/>
      <c r="C227" s="140"/>
      <c r="D227" s="137" t="s">
        <v>225</v>
      </c>
      <c r="E227" s="142" t="s">
        <v>1</v>
      </c>
      <c r="F227" s="143" t="s">
        <v>3601</v>
      </c>
      <c r="G227" s="140"/>
      <c r="H227" s="144">
        <v>1</v>
      </c>
      <c r="I227" s="61"/>
      <c r="J227" s="140"/>
      <c r="K227" s="140"/>
      <c r="L227" s="194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231"/>
      <c r="AT227" s="60" t="s">
        <v>225</v>
      </c>
      <c r="AU227" s="60" t="s">
        <v>93</v>
      </c>
      <c r="AV227" s="13" t="s">
        <v>93</v>
      </c>
      <c r="AW227" s="13" t="s">
        <v>38</v>
      </c>
      <c r="AX227" s="13" t="s">
        <v>83</v>
      </c>
      <c r="AY227" s="60" t="s">
        <v>216</v>
      </c>
    </row>
    <row r="228" spans="1:51" s="13" customFormat="1" ht="12">
      <c r="A228" s="140"/>
      <c r="B228" s="141"/>
      <c r="C228" s="140"/>
      <c r="D228" s="137" t="s">
        <v>225</v>
      </c>
      <c r="E228" s="142" t="s">
        <v>1</v>
      </c>
      <c r="F228" s="143" t="s">
        <v>3582</v>
      </c>
      <c r="G228" s="140"/>
      <c r="H228" s="144">
        <v>1</v>
      </c>
      <c r="I228" s="61"/>
      <c r="J228" s="140"/>
      <c r="K228" s="140"/>
      <c r="L228" s="194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231"/>
      <c r="AT228" s="60" t="s">
        <v>225</v>
      </c>
      <c r="AU228" s="60" t="s">
        <v>93</v>
      </c>
      <c r="AV228" s="13" t="s">
        <v>93</v>
      </c>
      <c r="AW228" s="13" t="s">
        <v>38</v>
      </c>
      <c r="AX228" s="13" t="s">
        <v>83</v>
      </c>
      <c r="AY228" s="60" t="s">
        <v>216</v>
      </c>
    </row>
    <row r="229" spans="1:51" s="13" customFormat="1" ht="12">
      <c r="A229" s="140"/>
      <c r="B229" s="141"/>
      <c r="C229" s="140"/>
      <c r="D229" s="137" t="s">
        <v>225</v>
      </c>
      <c r="E229" s="142" t="s">
        <v>1</v>
      </c>
      <c r="F229" s="143" t="s">
        <v>3661</v>
      </c>
      <c r="G229" s="140"/>
      <c r="H229" s="144">
        <v>1</v>
      </c>
      <c r="I229" s="61"/>
      <c r="J229" s="140"/>
      <c r="K229" s="140"/>
      <c r="L229" s="194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231"/>
      <c r="AT229" s="60" t="s">
        <v>225</v>
      </c>
      <c r="AU229" s="60" t="s">
        <v>93</v>
      </c>
      <c r="AV229" s="13" t="s">
        <v>93</v>
      </c>
      <c r="AW229" s="13" t="s">
        <v>38</v>
      </c>
      <c r="AX229" s="13" t="s">
        <v>83</v>
      </c>
      <c r="AY229" s="60" t="s">
        <v>216</v>
      </c>
    </row>
    <row r="230" spans="1:51" s="13" customFormat="1" ht="12">
      <c r="A230" s="140"/>
      <c r="B230" s="141"/>
      <c r="C230" s="140"/>
      <c r="D230" s="137" t="s">
        <v>225</v>
      </c>
      <c r="E230" s="142" t="s">
        <v>1</v>
      </c>
      <c r="F230" s="143" t="s">
        <v>3584</v>
      </c>
      <c r="G230" s="140"/>
      <c r="H230" s="144">
        <v>1</v>
      </c>
      <c r="I230" s="61"/>
      <c r="J230" s="140"/>
      <c r="K230" s="140"/>
      <c r="L230" s="194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231"/>
      <c r="AT230" s="60" t="s">
        <v>225</v>
      </c>
      <c r="AU230" s="60" t="s">
        <v>93</v>
      </c>
      <c r="AV230" s="13" t="s">
        <v>93</v>
      </c>
      <c r="AW230" s="13" t="s">
        <v>38</v>
      </c>
      <c r="AX230" s="13" t="s">
        <v>83</v>
      </c>
      <c r="AY230" s="60" t="s">
        <v>216</v>
      </c>
    </row>
    <row r="231" spans="1:51" s="13" customFormat="1" ht="12">
      <c r="A231" s="140"/>
      <c r="B231" s="141"/>
      <c r="C231" s="140"/>
      <c r="D231" s="137" t="s">
        <v>225</v>
      </c>
      <c r="E231" s="142" t="s">
        <v>1</v>
      </c>
      <c r="F231" s="143" t="s">
        <v>3597</v>
      </c>
      <c r="G231" s="140"/>
      <c r="H231" s="144">
        <v>1</v>
      </c>
      <c r="I231" s="61"/>
      <c r="J231" s="140"/>
      <c r="K231" s="140"/>
      <c r="L231" s="194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231"/>
      <c r="AT231" s="60" t="s">
        <v>225</v>
      </c>
      <c r="AU231" s="60" t="s">
        <v>93</v>
      </c>
      <c r="AV231" s="13" t="s">
        <v>93</v>
      </c>
      <c r="AW231" s="13" t="s">
        <v>38</v>
      </c>
      <c r="AX231" s="13" t="s">
        <v>83</v>
      </c>
      <c r="AY231" s="60" t="s">
        <v>216</v>
      </c>
    </row>
    <row r="232" spans="1:51" s="14" customFormat="1" ht="12">
      <c r="A232" s="145"/>
      <c r="B232" s="146"/>
      <c r="C232" s="145"/>
      <c r="D232" s="137" t="s">
        <v>225</v>
      </c>
      <c r="E232" s="147" t="s">
        <v>1</v>
      </c>
      <c r="F232" s="148" t="s">
        <v>229</v>
      </c>
      <c r="G232" s="145"/>
      <c r="H232" s="149">
        <v>5</v>
      </c>
      <c r="I232" s="63"/>
      <c r="J232" s="145"/>
      <c r="K232" s="145"/>
      <c r="L232" s="200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235"/>
      <c r="AT232" s="62" t="s">
        <v>225</v>
      </c>
      <c r="AU232" s="62" t="s">
        <v>93</v>
      </c>
      <c r="AV232" s="14" t="s">
        <v>223</v>
      </c>
      <c r="AW232" s="14" t="s">
        <v>38</v>
      </c>
      <c r="AX232" s="14" t="s">
        <v>91</v>
      </c>
      <c r="AY232" s="62" t="s">
        <v>216</v>
      </c>
    </row>
    <row r="233" spans="1:65" s="2" customFormat="1" ht="24.2" customHeight="1">
      <c r="A233" s="83"/>
      <c r="B233" s="84"/>
      <c r="C233" s="130" t="s">
        <v>320</v>
      </c>
      <c r="D233" s="130" t="s">
        <v>218</v>
      </c>
      <c r="E233" s="131" t="s">
        <v>3665</v>
      </c>
      <c r="F233" s="132" t="s">
        <v>3666</v>
      </c>
      <c r="G233" s="133" t="s">
        <v>323</v>
      </c>
      <c r="H233" s="134">
        <v>6</v>
      </c>
      <c r="I233" s="57"/>
      <c r="J233" s="187">
        <f>ROUND(I233*H233,2)</f>
        <v>0</v>
      </c>
      <c r="K233" s="132" t="s">
        <v>1</v>
      </c>
      <c r="L233" s="188">
        <f t="shared" si="1"/>
        <v>0</v>
      </c>
      <c r="M233" s="217" t="s">
        <v>1</v>
      </c>
      <c r="N233" s="217" t="s">
        <v>48</v>
      </c>
      <c r="O233" s="217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7">
        <f>S233*H233</f>
        <v>0</v>
      </c>
      <c r="U233" s="217"/>
      <c r="V233" s="217"/>
      <c r="W233" s="249"/>
      <c r="X233" s="26"/>
      <c r="Y233" s="26"/>
      <c r="Z233" s="26"/>
      <c r="AA233" s="26"/>
      <c r="AB233" s="26"/>
      <c r="AC233" s="26"/>
      <c r="AD233" s="26"/>
      <c r="AE233" s="26"/>
      <c r="AR233" s="58" t="s">
        <v>312</v>
      </c>
      <c r="AT233" s="58" t="s">
        <v>218</v>
      </c>
      <c r="AU233" s="58" t="s">
        <v>93</v>
      </c>
      <c r="AY233" s="18" t="s">
        <v>216</v>
      </c>
      <c r="BE233" s="59">
        <f>IF(N233="základní",J233,0)</f>
        <v>0</v>
      </c>
      <c r="BF233" s="59">
        <f>IF(N233="snížená",J233,0)</f>
        <v>0</v>
      </c>
      <c r="BG233" s="59">
        <f>IF(N233="zákl. přenesená",J233,0)</f>
        <v>0</v>
      </c>
      <c r="BH233" s="59">
        <f>IF(N233="sníž. přenesená",J233,0)</f>
        <v>0</v>
      </c>
      <c r="BI233" s="59">
        <f>IF(N233="nulová",J233,0)</f>
        <v>0</v>
      </c>
      <c r="BJ233" s="18" t="s">
        <v>91</v>
      </c>
      <c r="BK233" s="59">
        <f>ROUND(I233*H233,2)</f>
        <v>0</v>
      </c>
      <c r="BL233" s="18" t="s">
        <v>312</v>
      </c>
      <c r="BM233" s="58" t="s">
        <v>3667</v>
      </c>
    </row>
    <row r="234" spans="1:51" s="13" customFormat="1" ht="12">
      <c r="A234" s="140"/>
      <c r="B234" s="141"/>
      <c r="C234" s="140"/>
      <c r="D234" s="137" t="s">
        <v>225</v>
      </c>
      <c r="E234" s="142" t="s">
        <v>1</v>
      </c>
      <c r="F234" s="143" t="s">
        <v>3601</v>
      </c>
      <c r="G234" s="140"/>
      <c r="H234" s="144">
        <v>1</v>
      </c>
      <c r="I234" s="61"/>
      <c r="J234" s="140"/>
      <c r="K234" s="140"/>
      <c r="L234" s="194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231"/>
      <c r="AT234" s="60" t="s">
        <v>225</v>
      </c>
      <c r="AU234" s="60" t="s">
        <v>93</v>
      </c>
      <c r="AV234" s="13" t="s">
        <v>93</v>
      </c>
      <c r="AW234" s="13" t="s">
        <v>38</v>
      </c>
      <c r="AX234" s="13" t="s">
        <v>83</v>
      </c>
      <c r="AY234" s="60" t="s">
        <v>216</v>
      </c>
    </row>
    <row r="235" spans="1:51" s="13" customFormat="1" ht="12">
      <c r="A235" s="140"/>
      <c r="B235" s="141"/>
      <c r="C235" s="140"/>
      <c r="D235" s="137" t="s">
        <v>225</v>
      </c>
      <c r="E235" s="142" t="s">
        <v>1</v>
      </c>
      <c r="F235" s="143" t="s">
        <v>3661</v>
      </c>
      <c r="G235" s="140"/>
      <c r="H235" s="144">
        <v>1</v>
      </c>
      <c r="I235" s="61"/>
      <c r="J235" s="140"/>
      <c r="K235" s="140"/>
      <c r="L235" s="194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231"/>
      <c r="AT235" s="60" t="s">
        <v>225</v>
      </c>
      <c r="AU235" s="60" t="s">
        <v>93</v>
      </c>
      <c r="AV235" s="13" t="s">
        <v>93</v>
      </c>
      <c r="AW235" s="13" t="s">
        <v>38</v>
      </c>
      <c r="AX235" s="13" t="s">
        <v>83</v>
      </c>
      <c r="AY235" s="60" t="s">
        <v>216</v>
      </c>
    </row>
    <row r="236" spans="1:51" s="13" customFormat="1" ht="12">
      <c r="A236" s="140"/>
      <c r="B236" s="141"/>
      <c r="C236" s="140"/>
      <c r="D236" s="137" t="s">
        <v>225</v>
      </c>
      <c r="E236" s="142" t="s">
        <v>1</v>
      </c>
      <c r="F236" s="143" t="s">
        <v>3582</v>
      </c>
      <c r="G236" s="140"/>
      <c r="H236" s="144">
        <v>1</v>
      </c>
      <c r="I236" s="61"/>
      <c r="J236" s="140"/>
      <c r="K236" s="140"/>
      <c r="L236" s="194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231"/>
      <c r="AT236" s="60" t="s">
        <v>225</v>
      </c>
      <c r="AU236" s="60" t="s">
        <v>93</v>
      </c>
      <c r="AV236" s="13" t="s">
        <v>93</v>
      </c>
      <c r="AW236" s="13" t="s">
        <v>38</v>
      </c>
      <c r="AX236" s="13" t="s">
        <v>83</v>
      </c>
      <c r="AY236" s="60" t="s">
        <v>216</v>
      </c>
    </row>
    <row r="237" spans="1:51" s="13" customFormat="1" ht="12">
      <c r="A237" s="140"/>
      <c r="B237" s="141"/>
      <c r="C237" s="140"/>
      <c r="D237" s="137" t="s">
        <v>225</v>
      </c>
      <c r="E237" s="142" t="s">
        <v>1</v>
      </c>
      <c r="F237" s="143" t="s">
        <v>3603</v>
      </c>
      <c r="G237" s="140"/>
      <c r="H237" s="144">
        <v>2</v>
      </c>
      <c r="I237" s="61"/>
      <c r="J237" s="140"/>
      <c r="K237" s="140"/>
      <c r="L237" s="194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231"/>
      <c r="AT237" s="60" t="s">
        <v>225</v>
      </c>
      <c r="AU237" s="60" t="s">
        <v>93</v>
      </c>
      <c r="AV237" s="13" t="s">
        <v>93</v>
      </c>
      <c r="AW237" s="13" t="s">
        <v>38</v>
      </c>
      <c r="AX237" s="13" t="s">
        <v>83</v>
      </c>
      <c r="AY237" s="60" t="s">
        <v>216</v>
      </c>
    </row>
    <row r="238" spans="1:51" s="13" customFormat="1" ht="12">
      <c r="A238" s="140"/>
      <c r="B238" s="141"/>
      <c r="C238" s="140"/>
      <c r="D238" s="137" t="s">
        <v>225</v>
      </c>
      <c r="E238" s="142" t="s">
        <v>1</v>
      </c>
      <c r="F238" s="143" t="s">
        <v>3597</v>
      </c>
      <c r="G238" s="140"/>
      <c r="H238" s="144">
        <v>1</v>
      </c>
      <c r="I238" s="61"/>
      <c r="J238" s="140"/>
      <c r="K238" s="140"/>
      <c r="L238" s="194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231"/>
      <c r="AT238" s="60" t="s">
        <v>225</v>
      </c>
      <c r="AU238" s="60" t="s">
        <v>93</v>
      </c>
      <c r="AV238" s="13" t="s">
        <v>93</v>
      </c>
      <c r="AW238" s="13" t="s">
        <v>38</v>
      </c>
      <c r="AX238" s="13" t="s">
        <v>83</v>
      </c>
      <c r="AY238" s="60" t="s">
        <v>216</v>
      </c>
    </row>
    <row r="239" spans="1:51" s="14" customFormat="1" ht="12">
      <c r="A239" s="145"/>
      <c r="B239" s="146"/>
      <c r="C239" s="145"/>
      <c r="D239" s="137" t="s">
        <v>225</v>
      </c>
      <c r="E239" s="147" t="s">
        <v>1</v>
      </c>
      <c r="F239" s="148" t="s">
        <v>229</v>
      </c>
      <c r="G239" s="145"/>
      <c r="H239" s="149">
        <v>6</v>
      </c>
      <c r="I239" s="63"/>
      <c r="J239" s="145"/>
      <c r="K239" s="145"/>
      <c r="L239" s="200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235"/>
      <c r="AT239" s="62" t="s">
        <v>225</v>
      </c>
      <c r="AU239" s="62" t="s">
        <v>93</v>
      </c>
      <c r="AV239" s="14" t="s">
        <v>223</v>
      </c>
      <c r="AW239" s="14" t="s">
        <v>38</v>
      </c>
      <c r="AX239" s="14" t="s">
        <v>91</v>
      </c>
      <c r="AY239" s="62" t="s">
        <v>216</v>
      </c>
    </row>
    <row r="240" spans="1:65" s="2" customFormat="1" ht="16.5" customHeight="1">
      <c r="A240" s="83"/>
      <c r="B240" s="84"/>
      <c r="C240" s="130" t="s">
        <v>327</v>
      </c>
      <c r="D240" s="130" t="s">
        <v>218</v>
      </c>
      <c r="E240" s="131" t="s">
        <v>3668</v>
      </c>
      <c r="F240" s="132" t="s">
        <v>3669</v>
      </c>
      <c r="G240" s="133" t="s">
        <v>323</v>
      </c>
      <c r="H240" s="134">
        <v>5</v>
      </c>
      <c r="I240" s="57"/>
      <c r="J240" s="187">
        <f>ROUND(I240*H240,2)</f>
        <v>0</v>
      </c>
      <c r="K240" s="132" t="s">
        <v>1</v>
      </c>
      <c r="L240" s="188">
        <f t="shared" si="1"/>
        <v>0</v>
      </c>
      <c r="M240" s="217" t="s">
        <v>1</v>
      </c>
      <c r="N240" s="217" t="s">
        <v>48</v>
      </c>
      <c r="O240" s="217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7">
        <f>S240*H240</f>
        <v>0</v>
      </c>
      <c r="U240" s="217"/>
      <c r="V240" s="217"/>
      <c r="W240" s="249"/>
      <c r="X240" s="26"/>
      <c r="Y240" s="26"/>
      <c r="Z240" s="26"/>
      <c r="AA240" s="26"/>
      <c r="AB240" s="26"/>
      <c r="AC240" s="26"/>
      <c r="AD240" s="26"/>
      <c r="AE240" s="26"/>
      <c r="AR240" s="58" t="s">
        <v>312</v>
      </c>
      <c r="AT240" s="58" t="s">
        <v>218</v>
      </c>
      <c r="AU240" s="58" t="s">
        <v>93</v>
      </c>
      <c r="AY240" s="18" t="s">
        <v>216</v>
      </c>
      <c r="BE240" s="59">
        <f>IF(N240="základní",J240,0)</f>
        <v>0</v>
      </c>
      <c r="BF240" s="59">
        <f>IF(N240="snížená",J240,0)</f>
        <v>0</v>
      </c>
      <c r="BG240" s="59">
        <f>IF(N240="zákl. přenesená",J240,0)</f>
        <v>0</v>
      </c>
      <c r="BH240" s="59">
        <f>IF(N240="sníž. přenesená",J240,0)</f>
        <v>0</v>
      </c>
      <c r="BI240" s="59">
        <f>IF(N240="nulová",J240,0)</f>
        <v>0</v>
      </c>
      <c r="BJ240" s="18" t="s">
        <v>91</v>
      </c>
      <c r="BK240" s="59">
        <f>ROUND(I240*H240,2)</f>
        <v>0</v>
      </c>
      <c r="BL240" s="18" t="s">
        <v>312</v>
      </c>
      <c r="BM240" s="58" t="s">
        <v>3670</v>
      </c>
    </row>
    <row r="241" spans="1:51" s="13" customFormat="1" ht="12">
      <c r="A241" s="140"/>
      <c r="B241" s="141"/>
      <c r="C241" s="140"/>
      <c r="D241" s="137" t="s">
        <v>225</v>
      </c>
      <c r="E241" s="142" t="s">
        <v>1</v>
      </c>
      <c r="F241" s="143" t="s">
        <v>3601</v>
      </c>
      <c r="G241" s="140"/>
      <c r="H241" s="144">
        <v>1</v>
      </c>
      <c r="I241" s="61"/>
      <c r="J241" s="140"/>
      <c r="K241" s="140"/>
      <c r="L241" s="194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231"/>
      <c r="AT241" s="60" t="s">
        <v>225</v>
      </c>
      <c r="AU241" s="60" t="s">
        <v>93</v>
      </c>
      <c r="AV241" s="13" t="s">
        <v>93</v>
      </c>
      <c r="AW241" s="13" t="s">
        <v>38</v>
      </c>
      <c r="AX241" s="13" t="s">
        <v>83</v>
      </c>
      <c r="AY241" s="60" t="s">
        <v>216</v>
      </c>
    </row>
    <row r="242" spans="1:51" s="13" customFormat="1" ht="12">
      <c r="A242" s="140"/>
      <c r="B242" s="141"/>
      <c r="C242" s="140"/>
      <c r="D242" s="137" t="s">
        <v>225</v>
      </c>
      <c r="E242" s="142" t="s">
        <v>1</v>
      </c>
      <c r="F242" s="143" t="s">
        <v>3671</v>
      </c>
      <c r="G242" s="140"/>
      <c r="H242" s="144">
        <v>1</v>
      </c>
      <c r="I242" s="61"/>
      <c r="J242" s="140"/>
      <c r="K242" s="140"/>
      <c r="L242" s="194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231"/>
      <c r="AT242" s="60" t="s">
        <v>225</v>
      </c>
      <c r="AU242" s="60" t="s">
        <v>93</v>
      </c>
      <c r="AV242" s="13" t="s">
        <v>93</v>
      </c>
      <c r="AW242" s="13" t="s">
        <v>38</v>
      </c>
      <c r="AX242" s="13" t="s">
        <v>83</v>
      </c>
      <c r="AY242" s="60" t="s">
        <v>216</v>
      </c>
    </row>
    <row r="243" spans="1:51" s="13" customFormat="1" ht="12">
      <c r="A243" s="140"/>
      <c r="B243" s="141"/>
      <c r="C243" s="140"/>
      <c r="D243" s="137" t="s">
        <v>225</v>
      </c>
      <c r="E243" s="142" t="s">
        <v>1</v>
      </c>
      <c r="F243" s="143" t="s">
        <v>3661</v>
      </c>
      <c r="G243" s="140"/>
      <c r="H243" s="144">
        <v>1</v>
      </c>
      <c r="I243" s="61"/>
      <c r="J243" s="140"/>
      <c r="K243" s="140"/>
      <c r="L243" s="194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231"/>
      <c r="AT243" s="60" t="s">
        <v>225</v>
      </c>
      <c r="AU243" s="60" t="s">
        <v>93</v>
      </c>
      <c r="AV243" s="13" t="s">
        <v>93</v>
      </c>
      <c r="AW243" s="13" t="s">
        <v>38</v>
      </c>
      <c r="AX243" s="13" t="s">
        <v>83</v>
      </c>
      <c r="AY243" s="60" t="s">
        <v>216</v>
      </c>
    </row>
    <row r="244" spans="1:51" s="13" customFormat="1" ht="12">
      <c r="A244" s="140"/>
      <c r="B244" s="141"/>
      <c r="C244" s="140"/>
      <c r="D244" s="137" t="s">
        <v>225</v>
      </c>
      <c r="E244" s="142" t="s">
        <v>1</v>
      </c>
      <c r="F244" s="143" t="s">
        <v>3584</v>
      </c>
      <c r="G244" s="140"/>
      <c r="H244" s="144">
        <v>1</v>
      </c>
      <c r="I244" s="61"/>
      <c r="J244" s="140"/>
      <c r="K244" s="140"/>
      <c r="L244" s="194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231"/>
      <c r="AT244" s="60" t="s">
        <v>225</v>
      </c>
      <c r="AU244" s="60" t="s">
        <v>93</v>
      </c>
      <c r="AV244" s="13" t="s">
        <v>93</v>
      </c>
      <c r="AW244" s="13" t="s">
        <v>38</v>
      </c>
      <c r="AX244" s="13" t="s">
        <v>83</v>
      </c>
      <c r="AY244" s="60" t="s">
        <v>216</v>
      </c>
    </row>
    <row r="245" spans="1:51" s="13" customFormat="1" ht="12">
      <c r="A245" s="140"/>
      <c r="B245" s="141"/>
      <c r="C245" s="140"/>
      <c r="D245" s="137" t="s">
        <v>225</v>
      </c>
      <c r="E245" s="142" t="s">
        <v>1</v>
      </c>
      <c r="F245" s="143" t="s">
        <v>3597</v>
      </c>
      <c r="G245" s="140"/>
      <c r="H245" s="144">
        <v>1</v>
      </c>
      <c r="I245" s="61"/>
      <c r="J245" s="140"/>
      <c r="K245" s="140"/>
      <c r="L245" s="194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231"/>
      <c r="AT245" s="60" t="s">
        <v>225</v>
      </c>
      <c r="AU245" s="60" t="s">
        <v>93</v>
      </c>
      <c r="AV245" s="13" t="s">
        <v>93</v>
      </c>
      <c r="AW245" s="13" t="s">
        <v>38</v>
      </c>
      <c r="AX245" s="13" t="s">
        <v>83</v>
      </c>
      <c r="AY245" s="60" t="s">
        <v>216</v>
      </c>
    </row>
    <row r="246" spans="1:51" s="14" customFormat="1" ht="12">
      <c r="A246" s="145"/>
      <c r="B246" s="146"/>
      <c r="C246" s="145"/>
      <c r="D246" s="137" t="s">
        <v>225</v>
      </c>
      <c r="E246" s="147" t="s">
        <v>1</v>
      </c>
      <c r="F246" s="148" t="s">
        <v>229</v>
      </c>
      <c r="G246" s="145"/>
      <c r="H246" s="149">
        <v>5</v>
      </c>
      <c r="I246" s="63"/>
      <c r="J246" s="145"/>
      <c r="K246" s="145"/>
      <c r="L246" s="200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235"/>
      <c r="AT246" s="62" t="s">
        <v>225</v>
      </c>
      <c r="AU246" s="62" t="s">
        <v>93</v>
      </c>
      <c r="AV246" s="14" t="s">
        <v>223</v>
      </c>
      <c r="AW246" s="14" t="s">
        <v>38</v>
      </c>
      <c r="AX246" s="14" t="s">
        <v>91</v>
      </c>
      <c r="AY246" s="62" t="s">
        <v>216</v>
      </c>
    </row>
    <row r="247" spans="1:65" s="2" customFormat="1" ht="16.5" customHeight="1">
      <c r="A247" s="83"/>
      <c r="B247" s="84"/>
      <c r="C247" s="130" t="s">
        <v>334</v>
      </c>
      <c r="D247" s="130" t="s">
        <v>218</v>
      </c>
      <c r="E247" s="131" t="s">
        <v>3672</v>
      </c>
      <c r="F247" s="132" t="s">
        <v>3673</v>
      </c>
      <c r="G247" s="133" t="s">
        <v>315</v>
      </c>
      <c r="H247" s="134">
        <v>80</v>
      </c>
      <c r="I247" s="57"/>
      <c r="J247" s="187">
        <f>ROUND(I247*H247,2)</f>
        <v>0</v>
      </c>
      <c r="K247" s="132" t="s">
        <v>1</v>
      </c>
      <c r="L247" s="188">
        <f t="shared" si="1"/>
        <v>0</v>
      </c>
      <c r="M247" s="217" t="s">
        <v>1</v>
      </c>
      <c r="N247" s="217" t="s">
        <v>48</v>
      </c>
      <c r="O247" s="217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7">
        <f>S247*H247</f>
        <v>0</v>
      </c>
      <c r="U247" s="217"/>
      <c r="V247" s="217"/>
      <c r="W247" s="249"/>
      <c r="X247" s="26"/>
      <c r="Y247" s="26"/>
      <c r="Z247" s="26"/>
      <c r="AA247" s="26"/>
      <c r="AB247" s="26"/>
      <c r="AC247" s="26"/>
      <c r="AD247" s="26"/>
      <c r="AE247" s="26"/>
      <c r="AR247" s="58" t="s">
        <v>312</v>
      </c>
      <c r="AT247" s="58" t="s">
        <v>218</v>
      </c>
      <c r="AU247" s="58" t="s">
        <v>93</v>
      </c>
      <c r="AY247" s="18" t="s">
        <v>216</v>
      </c>
      <c r="BE247" s="59">
        <f>IF(N247="základní",J247,0)</f>
        <v>0</v>
      </c>
      <c r="BF247" s="59">
        <f>IF(N247="snížená",J247,0)</f>
        <v>0</v>
      </c>
      <c r="BG247" s="59">
        <f>IF(N247="zákl. přenesená",J247,0)</f>
        <v>0</v>
      </c>
      <c r="BH247" s="59">
        <f>IF(N247="sníž. přenesená",J247,0)</f>
        <v>0</v>
      </c>
      <c r="BI247" s="59">
        <f>IF(N247="nulová",J247,0)</f>
        <v>0</v>
      </c>
      <c r="BJ247" s="18" t="s">
        <v>91</v>
      </c>
      <c r="BK247" s="59">
        <f>ROUND(I247*H247,2)</f>
        <v>0</v>
      </c>
      <c r="BL247" s="18" t="s">
        <v>312</v>
      </c>
      <c r="BM247" s="58" t="s">
        <v>3674</v>
      </c>
    </row>
    <row r="248" spans="1:51" s="13" customFormat="1" ht="12">
      <c r="A248" s="140"/>
      <c r="B248" s="141"/>
      <c r="C248" s="140"/>
      <c r="D248" s="137" t="s">
        <v>225</v>
      </c>
      <c r="E248" s="142" t="s">
        <v>1</v>
      </c>
      <c r="F248" s="143" t="s">
        <v>3675</v>
      </c>
      <c r="G248" s="140"/>
      <c r="H248" s="144">
        <v>10</v>
      </c>
      <c r="I248" s="61"/>
      <c r="J248" s="140"/>
      <c r="K248" s="140"/>
      <c r="L248" s="194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231"/>
      <c r="AT248" s="60" t="s">
        <v>225</v>
      </c>
      <c r="AU248" s="60" t="s">
        <v>93</v>
      </c>
      <c r="AV248" s="13" t="s">
        <v>93</v>
      </c>
      <c r="AW248" s="13" t="s">
        <v>38</v>
      </c>
      <c r="AX248" s="13" t="s">
        <v>83</v>
      </c>
      <c r="AY248" s="60" t="s">
        <v>216</v>
      </c>
    </row>
    <row r="249" spans="1:51" s="13" customFormat="1" ht="12">
      <c r="A249" s="140"/>
      <c r="B249" s="141"/>
      <c r="C249" s="140"/>
      <c r="D249" s="137" t="s">
        <v>225</v>
      </c>
      <c r="E249" s="142" t="s">
        <v>1</v>
      </c>
      <c r="F249" s="143" t="s">
        <v>3676</v>
      </c>
      <c r="G249" s="140"/>
      <c r="H249" s="144">
        <v>15</v>
      </c>
      <c r="I249" s="61"/>
      <c r="J249" s="140"/>
      <c r="K249" s="140"/>
      <c r="L249" s="194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231"/>
      <c r="AT249" s="60" t="s">
        <v>225</v>
      </c>
      <c r="AU249" s="60" t="s">
        <v>93</v>
      </c>
      <c r="AV249" s="13" t="s">
        <v>93</v>
      </c>
      <c r="AW249" s="13" t="s">
        <v>38</v>
      </c>
      <c r="AX249" s="13" t="s">
        <v>83</v>
      </c>
      <c r="AY249" s="60" t="s">
        <v>216</v>
      </c>
    </row>
    <row r="250" spans="1:51" s="13" customFormat="1" ht="12">
      <c r="A250" s="140"/>
      <c r="B250" s="141"/>
      <c r="C250" s="140"/>
      <c r="D250" s="137" t="s">
        <v>225</v>
      </c>
      <c r="E250" s="142" t="s">
        <v>1</v>
      </c>
      <c r="F250" s="143" t="s">
        <v>3677</v>
      </c>
      <c r="G250" s="140"/>
      <c r="H250" s="144">
        <v>15</v>
      </c>
      <c r="I250" s="61"/>
      <c r="J250" s="140"/>
      <c r="K250" s="140"/>
      <c r="L250" s="194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231"/>
      <c r="AT250" s="60" t="s">
        <v>225</v>
      </c>
      <c r="AU250" s="60" t="s">
        <v>93</v>
      </c>
      <c r="AV250" s="13" t="s">
        <v>93</v>
      </c>
      <c r="AW250" s="13" t="s">
        <v>38</v>
      </c>
      <c r="AX250" s="13" t="s">
        <v>83</v>
      </c>
      <c r="AY250" s="60" t="s">
        <v>216</v>
      </c>
    </row>
    <row r="251" spans="1:51" s="13" customFormat="1" ht="12">
      <c r="A251" s="140"/>
      <c r="B251" s="141"/>
      <c r="C251" s="140"/>
      <c r="D251" s="137" t="s">
        <v>225</v>
      </c>
      <c r="E251" s="142" t="s">
        <v>1</v>
      </c>
      <c r="F251" s="143" t="s">
        <v>3678</v>
      </c>
      <c r="G251" s="140"/>
      <c r="H251" s="144">
        <v>10</v>
      </c>
      <c r="I251" s="61"/>
      <c r="J251" s="140"/>
      <c r="K251" s="140"/>
      <c r="L251" s="194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231"/>
      <c r="AT251" s="60" t="s">
        <v>225</v>
      </c>
      <c r="AU251" s="60" t="s">
        <v>93</v>
      </c>
      <c r="AV251" s="13" t="s">
        <v>93</v>
      </c>
      <c r="AW251" s="13" t="s">
        <v>38</v>
      </c>
      <c r="AX251" s="13" t="s">
        <v>83</v>
      </c>
      <c r="AY251" s="60" t="s">
        <v>216</v>
      </c>
    </row>
    <row r="252" spans="1:51" s="13" customFormat="1" ht="12">
      <c r="A252" s="140"/>
      <c r="B252" s="141"/>
      <c r="C252" s="140"/>
      <c r="D252" s="137" t="s">
        <v>225</v>
      </c>
      <c r="E252" s="142" t="s">
        <v>1</v>
      </c>
      <c r="F252" s="143" t="s">
        <v>3679</v>
      </c>
      <c r="G252" s="140"/>
      <c r="H252" s="144">
        <v>15</v>
      </c>
      <c r="I252" s="61"/>
      <c r="J252" s="140"/>
      <c r="K252" s="140"/>
      <c r="L252" s="194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231"/>
      <c r="AT252" s="60" t="s">
        <v>225</v>
      </c>
      <c r="AU252" s="60" t="s">
        <v>93</v>
      </c>
      <c r="AV252" s="13" t="s">
        <v>93</v>
      </c>
      <c r="AW252" s="13" t="s">
        <v>38</v>
      </c>
      <c r="AX252" s="13" t="s">
        <v>83</v>
      </c>
      <c r="AY252" s="60" t="s">
        <v>216</v>
      </c>
    </row>
    <row r="253" spans="1:51" s="13" customFormat="1" ht="12">
      <c r="A253" s="140"/>
      <c r="B253" s="141"/>
      <c r="C253" s="140"/>
      <c r="D253" s="137" t="s">
        <v>225</v>
      </c>
      <c r="E253" s="142" t="s">
        <v>1</v>
      </c>
      <c r="F253" s="143" t="s">
        <v>3680</v>
      </c>
      <c r="G253" s="140"/>
      <c r="H253" s="144">
        <v>15</v>
      </c>
      <c r="I253" s="61"/>
      <c r="J253" s="140"/>
      <c r="K253" s="140"/>
      <c r="L253" s="194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231"/>
      <c r="AT253" s="60" t="s">
        <v>225</v>
      </c>
      <c r="AU253" s="60" t="s">
        <v>93</v>
      </c>
      <c r="AV253" s="13" t="s">
        <v>93</v>
      </c>
      <c r="AW253" s="13" t="s">
        <v>38</v>
      </c>
      <c r="AX253" s="13" t="s">
        <v>83</v>
      </c>
      <c r="AY253" s="60" t="s">
        <v>216</v>
      </c>
    </row>
    <row r="254" spans="1:51" s="14" customFormat="1" ht="12">
      <c r="A254" s="145"/>
      <c r="B254" s="146"/>
      <c r="C254" s="145"/>
      <c r="D254" s="137" t="s">
        <v>225</v>
      </c>
      <c r="E254" s="147" t="s">
        <v>1</v>
      </c>
      <c r="F254" s="148" t="s">
        <v>229</v>
      </c>
      <c r="G254" s="145"/>
      <c r="H254" s="149">
        <v>80</v>
      </c>
      <c r="I254" s="63"/>
      <c r="J254" s="145"/>
      <c r="K254" s="145"/>
      <c r="L254" s="200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235"/>
      <c r="AT254" s="62" t="s">
        <v>225</v>
      </c>
      <c r="AU254" s="62" t="s">
        <v>93</v>
      </c>
      <c r="AV254" s="14" t="s">
        <v>223</v>
      </c>
      <c r="AW254" s="14" t="s">
        <v>38</v>
      </c>
      <c r="AX254" s="14" t="s">
        <v>91</v>
      </c>
      <c r="AY254" s="62" t="s">
        <v>216</v>
      </c>
    </row>
    <row r="255" spans="1:65" s="2" customFormat="1" ht="24.2" customHeight="1">
      <c r="A255" s="83"/>
      <c r="B255" s="84"/>
      <c r="C255" s="130" t="s">
        <v>339</v>
      </c>
      <c r="D255" s="130" t="s">
        <v>218</v>
      </c>
      <c r="E255" s="131" t="s">
        <v>3681</v>
      </c>
      <c r="F255" s="132" t="s">
        <v>3682</v>
      </c>
      <c r="G255" s="133" t="s">
        <v>278</v>
      </c>
      <c r="H255" s="134">
        <v>11.836</v>
      </c>
      <c r="I255" s="57"/>
      <c r="J255" s="187">
        <f>ROUND(I255*H255,2)</f>
        <v>0</v>
      </c>
      <c r="K255" s="132" t="s">
        <v>222</v>
      </c>
      <c r="L255" s="188">
        <f>J255</f>
        <v>0</v>
      </c>
      <c r="M255" s="217" t="s">
        <v>1</v>
      </c>
      <c r="N255" s="217" t="s">
        <v>48</v>
      </c>
      <c r="O255" s="217"/>
      <c r="P255" s="217">
        <f>O255*H255</f>
        <v>0</v>
      </c>
      <c r="Q255" s="217">
        <v>0</v>
      </c>
      <c r="R255" s="217">
        <f>Q255*H255</f>
        <v>0</v>
      </c>
      <c r="S255" s="217">
        <v>0</v>
      </c>
      <c r="T255" s="217">
        <f>S255*H255</f>
        <v>0</v>
      </c>
      <c r="U255" s="217"/>
      <c r="V255" s="217"/>
      <c r="W255" s="249"/>
      <c r="X255" s="26"/>
      <c r="Y255" s="26"/>
      <c r="Z255" s="26"/>
      <c r="AA255" s="26"/>
      <c r="AB255" s="26"/>
      <c r="AC255" s="26"/>
      <c r="AD255" s="26"/>
      <c r="AE255" s="26"/>
      <c r="AR255" s="58" t="s">
        <v>312</v>
      </c>
      <c r="AT255" s="58" t="s">
        <v>218</v>
      </c>
      <c r="AU255" s="58" t="s">
        <v>93</v>
      </c>
      <c r="AY255" s="18" t="s">
        <v>216</v>
      </c>
      <c r="BE255" s="59">
        <f>IF(N255="základní",J255,0)</f>
        <v>0</v>
      </c>
      <c r="BF255" s="59">
        <f>IF(N255="snížená",J255,0)</f>
        <v>0</v>
      </c>
      <c r="BG255" s="59">
        <f>IF(N255="zákl. přenesená",J255,0)</f>
        <v>0</v>
      </c>
      <c r="BH255" s="59">
        <f>IF(N255="sníž. přenesená",J255,0)</f>
        <v>0</v>
      </c>
      <c r="BI255" s="59">
        <f>IF(N255="nulová",J255,0)</f>
        <v>0</v>
      </c>
      <c r="BJ255" s="18" t="s">
        <v>91</v>
      </c>
      <c r="BK255" s="59">
        <f>ROUND(I255*H255,2)</f>
        <v>0</v>
      </c>
      <c r="BL255" s="18" t="s">
        <v>312</v>
      </c>
      <c r="BM255" s="58" t="s">
        <v>3683</v>
      </c>
    </row>
    <row r="256" spans="1:31" s="2" customFormat="1" ht="6.95" customHeight="1">
      <c r="A256" s="83"/>
      <c r="B256" s="106"/>
      <c r="C256" s="107"/>
      <c r="D256" s="107"/>
      <c r="E256" s="107"/>
      <c r="F256" s="107"/>
      <c r="G256" s="107"/>
      <c r="H256" s="107"/>
      <c r="I256" s="33"/>
      <c r="J256" s="107"/>
      <c r="K256" s="107"/>
      <c r="L256" s="203"/>
      <c r="M256" s="250"/>
      <c r="N256" s="250"/>
      <c r="O256" s="250"/>
      <c r="P256" s="250"/>
      <c r="Q256" s="250"/>
      <c r="R256" s="250"/>
      <c r="S256" s="250"/>
      <c r="T256" s="250"/>
      <c r="U256" s="250"/>
      <c r="V256" s="250"/>
      <c r="W256" s="251"/>
      <c r="X256" s="26"/>
      <c r="Y256" s="26"/>
      <c r="Z256" s="26"/>
      <c r="AA256" s="26"/>
      <c r="AB256" s="26"/>
      <c r="AC256" s="26"/>
      <c r="AD256" s="26"/>
      <c r="AE256" s="26"/>
    </row>
  </sheetData>
  <sheetProtection algorithmName="SHA-512" hashValue="rswc5cZcS+8AN1Ze1BTG7GrDyCYtxover6I6MKTKgEMGiJKUQcZBMMwstOcM8/LQ1AEW7yayRJ8KQYkOeP/MLw==" saltValue="X9DZ0ttELBAQKNAbT9s16g==" spinCount="100000" sheet="1" objects="1" scenarios="1"/>
  <autoFilter ref="C117:K25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981"/>
  <sheetViews>
    <sheetView showGridLines="0" workbookViewId="0" topLeftCell="A1">
      <selection activeCell="I126" sqref="I126"/>
    </sheetView>
  </sheetViews>
  <sheetFormatPr defaultColWidth="9.140625" defaultRowHeight="12"/>
  <cols>
    <col min="1" max="1" width="8.28125" style="77" customWidth="1"/>
    <col min="2" max="2" width="1.1484375" style="77" customWidth="1"/>
    <col min="3" max="3" width="4.140625" style="77" customWidth="1"/>
    <col min="4" max="4" width="4.28125" style="77" customWidth="1"/>
    <col min="5" max="5" width="17.140625" style="77" customWidth="1"/>
    <col min="6" max="6" width="50.8515625" style="77" customWidth="1"/>
    <col min="7" max="7" width="7.421875" style="77" customWidth="1"/>
    <col min="8" max="8" width="14.00390625" style="77" customWidth="1"/>
    <col min="9" max="9" width="15.8515625" style="1" customWidth="1"/>
    <col min="10" max="11" width="22.28125" style="77" customWidth="1"/>
    <col min="12" max="12" width="11.8515625" style="77" customWidth="1"/>
    <col min="13" max="13" width="10.8515625" style="77" hidden="1" customWidth="1"/>
    <col min="14" max="14" width="0.2890625" style="77" hidden="1" customWidth="1"/>
    <col min="15" max="20" width="14.140625" style="77" hidden="1" customWidth="1"/>
    <col min="21" max="21" width="16.28125" style="77" hidden="1" customWidth="1"/>
    <col min="22" max="22" width="12.28125" style="77" customWidth="1"/>
    <col min="23" max="23" width="16.28125" style="77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5" customHeight="1"/>
    <row r="2" spans="1:46" s="1" customFormat="1" ht="36.95" customHeight="1">
      <c r="A2" s="77"/>
      <c r="B2" s="77"/>
      <c r="C2" s="77"/>
      <c r="D2" s="77"/>
      <c r="E2" s="77"/>
      <c r="F2" s="77"/>
      <c r="G2" s="77"/>
      <c r="H2" s="77"/>
      <c r="J2" s="77"/>
      <c r="K2" s="77"/>
      <c r="L2" s="376" t="s">
        <v>5</v>
      </c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77"/>
      <c r="AT2" s="18" t="s">
        <v>105</v>
      </c>
    </row>
    <row r="3" spans="1:46" s="1" customFormat="1" ht="6.95" customHeight="1">
      <c r="A3" s="77"/>
      <c r="B3" s="78"/>
      <c r="C3" s="79"/>
      <c r="D3" s="79"/>
      <c r="E3" s="79"/>
      <c r="F3" s="79"/>
      <c r="G3" s="79"/>
      <c r="H3" s="79"/>
      <c r="I3" s="20"/>
      <c r="J3" s="79"/>
      <c r="K3" s="79"/>
      <c r="L3" s="80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AT3" s="18" t="s">
        <v>93</v>
      </c>
    </row>
    <row r="4" spans="1:46" s="1" customFormat="1" ht="24.95" customHeight="1">
      <c r="A4" s="77"/>
      <c r="B4" s="80"/>
      <c r="C4" s="77"/>
      <c r="D4" s="81" t="s">
        <v>118</v>
      </c>
      <c r="E4" s="77"/>
      <c r="F4" s="77"/>
      <c r="G4" s="77"/>
      <c r="H4" s="77"/>
      <c r="J4" s="77"/>
      <c r="K4" s="77"/>
      <c r="L4" s="80"/>
      <c r="M4" s="152" t="s">
        <v>10</v>
      </c>
      <c r="N4" s="77"/>
      <c r="O4" s="77"/>
      <c r="P4" s="77"/>
      <c r="Q4" s="77"/>
      <c r="R4" s="77"/>
      <c r="S4" s="77"/>
      <c r="T4" s="77"/>
      <c r="U4" s="77"/>
      <c r="V4" s="77"/>
      <c r="W4" s="77"/>
      <c r="AT4" s="18" t="s">
        <v>3</v>
      </c>
    </row>
    <row r="5" spans="1:23" s="1" customFormat="1" ht="6.95" customHeight="1">
      <c r="A5" s="77"/>
      <c r="B5" s="80"/>
      <c r="C5" s="77"/>
      <c r="D5" s="77"/>
      <c r="E5" s="77"/>
      <c r="F5" s="77"/>
      <c r="G5" s="77"/>
      <c r="H5" s="77"/>
      <c r="J5" s="77"/>
      <c r="K5" s="77"/>
      <c r="L5" s="80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3" s="1" customFormat="1" ht="12" customHeight="1">
      <c r="A6" s="77"/>
      <c r="B6" s="80"/>
      <c r="C6" s="77"/>
      <c r="D6" s="82" t="s">
        <v>16</v>
      </c>
      <c r="E6" s="77"/>
      <c r="F6" s="77"/>
      <c r="G6" s="77"/>
      <c r="H6" s="77"/>
      <c r="J6" s="77"/>
      <c r="K6" s="77"/>
      <c r="L6" s="80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s="1" customFormat="1" ht="26.25" customHeight="1">
      <c r="A7" s="77"/>
      <c r="B7" s="80"/>
      <c r="C7" s="77"/>
      <c r="D7" s="77"/>
      <c r="E7" s="391" t="str">
        <f>'Rekapitulace stavby'!K6</f>
        <v>I.ETAPA - Stavební úpravy vnitřních prostor objektu B Mendelovy univerzity, p.č. 2/1</v>
      </c>
      <c r="F7" s="392"/>
      <c r="G7" s="392"/>
      <c r="H7" s="392"/>
      <c r="J7" s="77"/>
      <c r="K7" s="77"/>
      <c r="L7" s="80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31" s="2" customFormat="1" ht="12" customHeight="1">
      <c r="A8" s="83"/>
      <c r="B8" s="84"/>
      <c r="C8" s="83"/>
      <c r="D8" s="82" t="s">
        <v>131</v>
      </c>
      <c r="E8" s="83"/>
      <c r="F8" s="83"/>
      <c r="G8" s="83"/>
      <c r="H8" s="83"/>
      <c r="I8" s="26"/>
      <c r="J8" s="83"/>
      <c r="K8" s="83"/>
      <c r="L8" s="99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83"/>
      <c r="B9" s="84"/>
      <c r="C9" s="83"/>
      <c r="D9" s="83"/>
      <c r="E9" s="370" t="s">
        <v>3684</v>
      </c>
      <c r="F9" s="390"/>
      <c r="G9" s="390"/>
      <c r="H9" s="390"/>
      <c r="I9" s="26"/>
      <c r="J9" s="83"/>
      <c r="K9" s="83"/>
      <c r="L9" s="99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83"/>
      <c r="B10" s="84"/>
      <c r="C10" s="83"/>
      <c r="D10" s="83"/>
      <c r="E10" s="83"/>
      <c r="F10" s="83"/>
      <c r="G10" s="83"/>
      <c r="H10" s="83"/>
      <c r="I10" s="26"/>
      <c r="J10" s="83"/>
      <c r="K10" s="83"/>
      <c r="L10" s="99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83"/>
      <c r="B11" s="84"/>
      <c r="C11" s="83"/>
      <c r="D11" s="82" t="s">
        <v>18</v>
      </c>
      <c r="E11" s="83"/>
      <c r="F11" s="85" t="s">
        <v>19</v>
      </c>
      <c r="G11" s="83"/>
      <c r="H11" s="83"/>
      <c r="I11" s="25" t="s">
        <v>20</v>
      </c>
      <c r="J11" s="85" t="s">
        <v>1</v>
      </c>
      <c r="K11" s="83"/>
      <c r="L11" s="99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83"/>
      <c r="B12" s="84"/>
      <c r="C12" s="83"/>
      <c r="D12" s="82" t="s">
        <v>22</v>
      </c>
      <c r="E12" s="83"/>
      <c r="F12" s="85" t="s">
        <v>23</v>
      </c>
      <c r="G12" s="83"/>
      <c r="H12" s="83"/>
      <c r="I12" s="25" t="s">
        <v>24</v>
      </c>
      <c r="J12" s="154" t="str">
        <f>'Rekapitulace stavby'!AN8</f>
        <v>20. 12. 2021</v>
      </c>
      <c r="K12" s="83"/>
      <c r="L12" s="99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83"/>
      <c r="B13" s="84"/>
      <c r="C13" s="83"/>
      <c r="D13" s="83"/>
      <c r="E13" s="83"/>
      <c r="F13" s="83"/>
      <c r="G13" s="83"/>
      <c r="H13" s="83"/>
      <c r="I13" s="26"/>
      <c r="J13" s="83"/>
      <c r="K13" s="83"/>
      <c r="L13" s="99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83"/>
      <c r="B14" s="84"/>
      <c r="C14" s="83"/>
      <c r="D14" s="82" t="s">
        <v>30</v>
      </c>
      <c r="E14" s="83"/>
      <c r="F14" s="83"/>
      <c r="G14" s="83"/>
      <c r="H14" s="83"/>
      <c r="I14" s="25" t="s">
        <v>31</v>
      </c>
      <c r="J14" s="85" t="s">
        <v>1</v>
      </c>
      <c r="K14" s="83"/>
      <c r="L14" s="99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83"/>
      <c r="B15" s="84"/>
      <c r="C15" s="83"/>
      <c r="D15" s="83"/>
      <c r="E15" s="85" t="s">
        <v>32</v>
      </c>
      <c r="F15" s="83"/>
      <c r="G15" s="83"/>
      <c r="H15" s="83"/>
      <c r="I15" s="25" t="s">
        <v>33</v>
      </c>
      <c r="J15" s="85" t="s">
        <v>1</v>
      </c>
      <c r="K15" s="83"/>
      <c r="L15" s="99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83"/>
      <c r="B16" s="84"/>
      <c r="C16" s="83"/>
      <c r="D16" s="83"/>
      <c r="E16" s="83"/>
      <c r="F16" s="83"/>
      <c r="G16" s="83"/>
      <c r="H16" s="83"/>
      <c r="I16" s="26"/>
      <c r="J16" s="83"/>
      <c r="K16" s="83"/>
      <c r="L16" s="99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83"/>
      <c r="B17" s="84"/>
      <c r="C17" s="83"/>
      <c r="D17" s="82" t="s">
        <v>34</v>
      </c>
      <c r="E17" s="83"/>
      <c r="F17" s="83"/>
      <c r="G17" s="83"/>
      <c r="H17" s="83"/>
      <c r="I17" s="25" t="s">
        <v>31</v>
      </c>
      <c r="J17" s="155" t="str">
        <f>'Rekapitulace stavby'!AN13</f>
        <v>Vyplň údaj</v>
      </c>
      <c r="K17" s="83"/>
      <c r="L17" s="99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83"/>
      <c r="B18" s="84"/>
      <c r="C18" s="83"/>
      <c r="D18" s="83"/>
      <c r="E18" s="393" t="str">
        <f>'Rekapitulace stavby'!E14</f>
        <v>Vyplň údaj</v>
      </c>
      <c r="F18" s="385"/>
      <c r="G18" s="385"/>
      <c r="H18" s="385"/>
      <c r="I18" s="25" t="s">
        <v>33</v>
      </c>
      <c r="J18" s="155" t="str">
        <f>'Rekapitulace stavby'!AN14</f>
        <v>Vyplň údaj</v>
      </c>
      <c r="K18" s="83"/>
      <c r="L18" s="99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83"/>
      <c r="B19" s="84"/>
      <c r="C19" s="83"/>
      <c r="D19" s="83"/>
      <c r="E19" s="83"/>
      <c r="F19" s="83"/>
      <c r="G19" s="83"/>
      <c r="H19" s="83"/>
      <c r="I19" s="26"/>
      <c r="J19" s="83"/>
      <c r="K19" s="83"/>
      <c r="L19" s="99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83"/>
      <c r="B20" s="84"/>
      <c r="C20" s="83"/>
      <c r="D20" s="82" t="s">
        <v>36</v>
      </c>
      <c r="E20" s="83"/>
      <c r="F20" s="83"/>
      <c r="G20" s="83"/>
      <c r="H20" s="83"/>
      <c r="I20" s="25" t="s">
        <v>31</v>
      </c>
      <c r="J20" s="85" t="s">
        <v>1</v>
      </c>
      <c r="K20" s="83"/>
      <c r="L20" s="99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83"/>
      <c r="B21" s="84"/>
      <c r="C21" s="83"/>
      <c r="D21" s="83"/>
      <c r="E21" s="85" t="s">
        <v>37</v>
      </c>
      <c r="F21" s="83"/>
      <c r="G21" s="83"/>
      <c r="H21" s="83"/>
      <c r="I21" s="25" t="s">
        <v>33</v>
      </c>
      <c r="J21" s="85" t="s">
        <v>1</v>
      </c>
      <c r="K21" s="83"/>
      <c r="L21" s="99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83"/>
      <c r="B22" s="84"/>
      <c r="C22" s="83"/>
      <c r="D22" s="83"/>
      <c r="E22" s="83"/>
      <c r="F22" s="83"/>
      <c r="G22" s="83"/>
      <c r="H22" s="83"/>
      <c r="I22" s="26"/>
      <c r="J22" s="83"/>
      <c r="K22" s="83"/>
      <c r="L22" s="99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83"/>
      <c r="B23" s="84"/>
      <c r="C23" s="83"/>
      <c r="D23" s="82" t="s">
        <v>39</v>
      </c>
      <c r="E23" s="83"/>
      <c r="F23" s="83"/>
      <c r="G23" s="83"/>
      <c r="H23" s="83"/>
      <c r="I23" s="25" t="s">
        <v>31</v>
      </c>
      <c r="J23" s="85" t="str">
        <f>IF('Rekapitulace stavby'!AN19="","",'Rekapitulace stavby'!AN19)</f>
        <v/>
      </c>
      <c r="K23" s="83"/>
      <c r="L23" s="99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83"/>
      <c r="B24" s="84"/>
      <c r="C24" s="83"/>
      <c r="D24" s="83"/>
      <c r="E24" s="85" t="str">
        <f>IF('Rekapitulace stavby'!E20="","",'Rekapitulace stavby'!E20)</f>
        <v xml:space="preserve"> </v>
      </c>
      <c r="F24" s="83"/>
      <c r="G24" s="83"/>
      <c r="H24" s="83"/>
      <c r="I24" s="25" t="s">
        <v>33</v>
      </c>
      <c r="J24" s="85" t="str">
        <f>IF('Rekapitulace stavby'!AN20="","",'Rekapitulace stavby'!AN20)</f>
        <v/>
      </c>
      <c r="K24" s="83"/>
      <c r="L24" s="99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83"/>
      <c r="B25" s="84"/>
      <c r="C25" s="83"/>
      <c r="D25" s="83"/>
      <c r="E25" s="83"/>
      <c r="F25" s="83"/>
      <c r="G25" s="83"/>
      <c r="H25" s="83"/>
      <c r="I25" s="26"/>
      <c r="J25" s="83"/>
      <c r="K25" s="83"/>
      <c r="L25" s="99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83"/>
      <c r="B26" s="84"/>
      <c r="C26" s="83"/>
      <c r="D26" s="82" t="s">
        <v>41</v>
      </c>
      <c r="E26" s="83"/>
      <c r="F26" s="83"/>
      <c r="G26" s="83"/>
      <c r="H26" s="83"/>
      <c r="I26" s="26"/>
      <c r="J26" s="83"/>
      <c r="K26" s="83"/>
      <c r="L26" s="99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71.25" customHeight="1">
      <c r="A27" s="86"/>
      <c r="B27" s="87"/>
      <c r="C27" s="86"/>
      <c r="D27" s="86"/>
      <c r="E27" s="389" t="s">
        <v>42</v>
      </c>
      <c r="F27" s="389"/>
      <c r="G27" s="389"/>
      <c r="H27" s="389"/>
      <c r="I27" s="42"/>
      <c r="J27" s="86"/>
      <c r="K27" s="86"/>
      <c r="L27" s="211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42"/>
      <c r="Y27" s="42"/>
      <c r="Z27" s="42"/>
      <c r="AA27" s="42"/>
      <c r="AB27" s="42"/>
      <c r="AC27" s="42"/>
      <c r="AD27" s="42"/>
      <c r="AE27" s="42"/>
    </row>
    <row r="28" spans="1:31" s="2" customFormat="1" ht="6.95" customHeight="1">
      <c r="A28" s="83"/>
      <c r="B28" s="84"/>
      <c r="C28" s="83"/>
      <c r="D28" s="83"/>
      <c r="E28" s="83"/>
      <c r="F28" s="83"/>
      <c r="G28" s="83"/>
      <c r="H28" s="83"/>
      <c r="I28" s="26"/>
      <c r="J28" s="83"/>
      <c r="K28" s="83"/>
      <c r="L28" s="99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83"/>
      <c r="B29" s="84"/>
      <c r="C29" s="83"/>
      <c r="D29" s="88"/>
      <c r="E29" s="88"/>
      <c r="F29" s="88"/>
      <c r="G29" s="88"/>
      <c r="H29" s="88"/>
      <c r="I29" s="37"/>
      <c r="J29" s="88"/>
      <c r="K29" s="88"/>
      <c r="L29" s="99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83"/>
      <c r="B30" s="84"/>
      <c r="C30" s="83"/>
      <c r="D30" s="89" t="s">
        <v>43</v>
      </c>
      <c r="E30" s="83"/>
      <c r="F30" s="83"/>
      <c r="G30" s="83"/>
      <c r="H30" s="83"/>
      <c r="I30" s="26"/>
      <c r="J30" s="158">
        <f>ROUND(J123,2)</f>
        <v>0</v>
      </c>
      <c r="K30" s="83"/>
      <c r="L30" s="99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83"/>
      <c r="B31" s="84"/>
      <c r="C31" s="83"/>
      <c r="D31" s="88"/>
      <c r="E31" s="88"/>
      <c r="F31" s="88"/>
      <c r="G31" s="88"/>
      <c r="H31" s="88"/>
      <c r="I31" s="37"/>
      <c r="J31" s="88"/>
      <c r="K31" s="88"/>
      <c r="L31" s="99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83"/>
      <c r="B32" s="84"/>
      <c r="C32" s="83"/>
      <c r="D32" s="83"/>
      <c r="E32" s="83"/>
      <c r="F32" s="90" t="s">
        <v>45</v>
      </c>
      <c r="G32" s="83"/>
      <c r="H32" s="83"/>
      <c r="I32" s="29" t="s">
        <v>44</v>
      </c>
      <c r="J32" s="90" t="s">
        <v>46</v>
      </c>
      <c r="K32" s="83"/>
      <c r="L32" s="99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83"/>
      <c r="B33" s="84"/>
      <c r="C33" s="83"/>
      <c r="D33" s="91" t="s">
        <v>47</v>
      </c>
      <c r="E33" s="82" t="s">
        <v>48</v>
      </c>
      <c r="F33" s="92">
        <f>ROUND((J30),2)</f>
        <v>0</v>
      </c>
      <c r="G33" s="83"/>
      <c r="H33" s="83"/>
      <c r="I33" s="43">
        <v>0.21</v>
      </c>
      <c r="J33" s="92">
        <f>ROUND((F33*I33),2)</f>
        <v>0</v>
      </c>
      <c r="K33" s="83"/>
      <c r="L33" s="99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83"/>
      <c r="B34" s="84"/>
      <c r="C34" s="83"/>
      <c r="D34" s="83"/>
      <c r="E34" s="82" t="s">
        <v>49</v>
      </c>
      <c r="F34" s="92">
        <f>ROUND((SUM(BF123:BF979)),2)</f>
        <v>0</v>
      </c>
      <c r="G34" s="83"/>
      <c r="H34" s="83"/>
      <c r="I34" s="43">
        <v>0.15</v>
      </c>
      <c r="J34" s="92">
        <f>ROUND(((SUM(BF123:BF979))*I34),2)</f>
        <v>0</v>
      </c>
      <c r="K34" s="83"/>
      <c r="L34" s="99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83"/>
      <c r="B35" s="84"/>
      <c r="C35" s="83"/>
      <c r="D35" s="83"/>
      <c r="E35" s="82" t="s">
        <v>50</v>
      </c>
      <c r="F35" s="92">
        <f>ROUND((SUM(BG123:BG979)),2)</f>
        <v>0</v>
      </c>
      <c r="G35" s="83"/>
      <c r="H35" s="83"/>
      <c r="I35" s="43">
        <v>0.21</v>
      </c>
      <c r="J35" s="92">
        <f>0</f>
        <v>0</v>
      </c>
      <c r="K35" s="83"/>
      <c r="L35" s="99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83"/>
      <c r="B36" s="84"/>
      <c r="C36" s="83"/>
      <c r="D36" s="83"/>
      <c r="E36" s="82" t="s">
        <v>51</v>
      </c>
      <c r="F36" s="92">
        <f>ROUND((SUM(BH123:BH979)),2)</f>
        <v>0</v>
      </c>
      <c r="G36" s="83"/>
      <c r="H36" s="83"/>
      <c r="I36" s="43">
        <v>0.15</v>
      </c>
      <c r="J36" s="92">
        <f>0</f>
        <v>0</v>
      </c>
      <c r="K36" s="83"/>
      <c r="L36" s="99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83"/>
      <c r="B37" s="84"/>
      <c r="C37" s="83"/>
      <c r="D37" s="83"/>
      <c r="E37" s="82" t="s">
        <v>52</v>
      </c>
      <c r="F37" s="92">
        <f>ROUND((SUM(BI123:BI979)),2)</f>
        <v>0</v>
      </c>
      <c r="G37" s="83"/>
      <c r="H37" s="83"/>
      <c r="I37" s="43">
        <v>0</v>
      </c>
      <c r="J37" s="92">
        <f>0</f>
        <v>0</v>
      </c>
      <c r="K37" s="83"/>
      <c r="L37" s="99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83"/>
      <c r="B38" s="84"/>
      <c r="C38" s="83"/>
      <c r="D38" s="83"/>
      <c r="E38" s="83"/>
      <c r="F38" s="83"/>
      <c r="G38" s="83"/>
      <c r="H38" s="83"/>
      <c r="I38" s="26"/>
      <c r="J38" s="83"/>
      <c r="K38" s="83"/>
      <c r="L38" s="99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83"/>
      <c r="B39" s="84"/>
      <c r="C39" s="93"/>
      <c r="D39" s="94" t="s">
        <v>53</v>
      </c>
      <c r="E39" s="95"/>
      <c r="F39" s="95"/>
      <c r="G39" s="96" t="s">
        <v>54</v>
      </c>
      <c r="H39" s="97" t="s">
        <v>55</v>
      </c>
      <c r="I39" s="36"/>
      <c r="J39" s="159">
        <f>SUM(J30:J37)</f>
        <v>0</v>
      </c>
      <c r="K39" s="160"/>
      <c r="L39" s="99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83"/>
      <c r="B40" s="84"/>
      <c r="C40" s="83"/>
      <c r="D40" s="83"/>
      <c r="E40" s="83"/>
      <c r="F40" s="83"/>
      <c r="G40" s="83"/>
      <c r="H40" s="83"/>
      <c r="I40" s="26"/>
      <c r="J40" s="83"/>
      <c r="K40" s="83"/>
      <c r="L40" s="99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26"/>
      <c r="Y40" s="26"/>
      <c r="Z40" s="26"/>
      <c r="AA40" s="26"/>
      <c r="AB40" s="26"/>
      <c r="AC40" s="26"/>
      <c r="AD40" s="26"/>
      <c r="AE40" s="26"/>
    </row>
    <row r="41" spans="1:23" s="1" customFormat="1" ht="14.45" customHeight="1">
      <c r="A41" s="77"/>
      <c r="B41" s="80"/>
      <c r="C41" s="77"/>
      <c r="D41" s="77"/>
      <c r="E41" s="77"/>
      <c r="F41" s="77"/>
      <c r="G41" s="77"/>
      <c r="H41" s="77"/>
      <c r="J41" s="77"/>
      <c r="K41" s="77"/>
      <c r="L41" s="80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s="1" customFormat="1" ht="14.45" customHeight="1">
      <c r="A42" s="77"/>
      <c r="B42" s="80"/>
      <c r="C42" s="77"/>
      <c r="D42" s="77"/>
      <c r="E42" s="77"/>
      <c r="F42" s="77"/>
      <c r="G42" s="77"/>
      <c r="H42" s="77"/>
      <c r="J42" s="77"/>
      <c r="K42" s="77"/>
      <c r="L42" s="80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s="1" customFormat="1" ht="14.45" customHeight="1">
      <c r="A43" s="77"/>
      <c r="B43" s="80"/>
      <c r="C43" s="77"/>
      <c r="D43" s="77"/>
      <c r="E43" s="77"/>
      <c r="F43" s="77"/>
      <c r="G43" s="77"/>
      <c r="H43" s="77"/>
      <c r="J43" s="77"/>
      <c r="K43" s="77"/>
      <c r="L43" s="80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s="1" customFormat="1" ht="14.45" customHeight="1">
      <c r="A44" s="77"/>
      <c r="B44" s="80"/>
      <c r="C44" s="77"/>
      <c r="D44" s="77"/>
      <c r="E44" s="77"/>
      <c r="F44" s="77"/>
      <c r="G44" s="77"/>
      <c r="H44" s="77"/>
      <c r="J44" s="77"/>
      <c r="K44" s="77"/>
      <c r="L44" s="80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s="1" customFormat="1" ht="14.45" customHeight="1">
      <c r="A45" s="77"/>
      <c r="B45" s="80"/>
      <c r="C45" s="77"/>
      <c r="D45" s="77"/>
      <c r="E45" s="77"/>
      <c r="F45" s="77"/>
      <c r="G45" s="77"/>
      <c r="H45" s="77"/>
      <c r="J45" s="77"/>
      <c r="K45" s="77"/>
      <c r="L45" s="80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s="1" customFormat="1" ht="14.45" customHeight="1">
      <c r="A46" s="77"/>
      <c r="B46" s="80"/>
      <c r="C46" s="77"/>
      <c r="D46" s="77"/>
      <c r="E46" s="77"/>
      <c r="F46" s="77"/>
      <c r="G46" s="77"/>
      <c r="H46" s="77"/>
      <c r="J46" s="77"/>
      <c r="K46" s="77"/>
      <c r="L46" s="80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s="1" customFormat="1" ht="14.45" customHeight="1">
      <c r="A47" s="77"/>
      <c r="B47" s="80"/>
      <c r="C47" s="77"/>
      <c r="D47" s="77"/>
      <c r="E47" s="77"/>
      <c r="F47" s="77"/>
      <c r="G47" s="77"/>
      <c r="H47" s="77"/>
      <c r="J47" s="77"/>
      <c r="K47" s="77"/>
      <c r="L47" s="80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s="1" customFormat="1" ht="14.45" customHeight="1">
      <c r="A48" s="77"/>
      <c r="B48" s="80"/>
      <c r="C48" s="77"/>
      <c r="D48" s="77"/>
      <c r="E48" s="77"/>
      <c r="F48" s="77"/>
      <c r="G48" s="77"/>
      <c r="H48" s="77"/>
      <c r="J48" s="77"/>
      <c r="K48" s="77"/>
      <c r="L48" s="80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s="1" customFormat="1" ht="14.45" customHeight="1">
      <c r="A49" s="77"/>
      <c r="B49" s="80"/>
      <c r="C49" s="77"/>
      <c r="D49" s="77"/>
      <c r="E49" s="77"/>
      <c r="F49" s="77"/>
      <c r="G49" s="77"/>
      <c r="H49" s="77"/>
      <c r="J49" s="77"/>
      <c r="K49" s="77"/>
      <c r="L49" s="80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s="2" customFormat="1" ht="14.45" customHeight="1">
      <c r="A50" s="98"/>
      <c r="B50" s="99"/>
      <c r="C50" s="98"/>
      <c r="D50" s="100" t="s">
        <v>56</v>
      </c>
      <c r="E50" s="101"/>
      <c r="F50" s="101"/>
      <c r="G50" s="100" t="s">
        <v>57</v>
      </c>
      <c r="H50" s="101"/>
      <c r="I50" s="30"/>
      <c r="J50" s="101"/>
      <c r="K50" s="101"/>
      <c r="L50" s="99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</row>
    <row r="51" spans="2:12" ht="12">
      <c r="B51" s="80"/>
      <c r="L51" s="80"/>
    </row>
    <row r="52" spans="2:12" ht="12">
      <c r="B52" s="80"/>
      <c r="L52" s="80"/>
    </row>
    <row r="53" spans="2:12" ht="12">
      <c r="B53" s="80"/>
      <c r="L53" s="80"/>
    </row>
    <row r="54" spans="2:12" ht="12">
      <c r="B54" s="80"/>
      <c r="L54" s="80"/>
    </row>
    <row r="55" spans="2:12" ht="12">
      <c r="B55" s="80"/>
      <c r="L55" s="80"/>
    </row>
    <row r="56" spans="2:12" ht="12">
      <c r="B56" s="80"/>
      <c r="L56" s="80"/>
    </row>
    <row r="57" spans="2:12" ht="12">
      <c r="B57" s="80"/>
      <c r="L57" s="80"/>
    </row>
    <row r="58" spans="2:12" ht="12">
      <c r="B58" s="80"/>
      <c r="L58" s="80"/>
    </row>
    <row r="59" spans="2:12" ht="12">
      <c r="B59" s="80"/>
      <c r="L59" s="80"/>
    </row>
    <row r="60" spans="2:12" ht="12">
      <c r="B60" s="80"/>
      <c r="L60" s="80"/>
    </row>
    <row r="61" spans="1:31" s="2" customFormat="1" ht="12.75">
      <c r="A61" s="83"/>
      <c r="B61" s="84"/>
      <c r="C61" s="83"/>
      <c r="D61" s="102" t="s">
        <v>58</v>
      </c>
      <c r="E61" s="103"/>
      <c r="F61" s="104" t="s">
        <v>59</v>
      </c>
      <c r="G61" s="102" t="s">
        <v>58</v>
      </c>
      <c r="H61" s="103"/>
      <c r="I61" s="28"/>
      <c r="J61" s="161" t="s">
        <v>59</v>
      </c>
      <c r="K61" s="103"/>
      <c r="L61" s="99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80"/>
      <c r="L62" s="80"/>
    </row>
    <row r="63" spans="2:12" ht="12">
      <c r="B63" s="80"/>
      <c r="L63" s="80"/>
    </row>
    <row r="64" spans="2:12" ht="12">
      <c r="B64" s="80"/>
      <c r="L64" s="80"/>
    </row>
    <row r="65" spans="1:31" s="2" customFormat="1" ht="12.75">
      <c r="A65" s="83"/>
      <c r="B65" s="84"/>
      <c r="C65" s="83"/>
      <c r="D65" s="100" t="s">
        <v>60</v>
      </c>
      <c r="E65" s="105"/>
      <c r="F65" s="105"/>
      <c r="G65" s="100" t="s">
        <v>61</v>
      </c>
      <c r="H65" s="105"/>
      <c r="I65" s="31"/>
      <c r="J65" s="105"/>
      <c r="K65" s="105"/>
      <c r="L65" s="99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80"/>
      <c r="L66" s="80"/>
    </row>
    <row r="67" spans="2:12" ht="12">
      <c r="B67" s="80"/>
      <c r="L67" s="80"/>
    </row>
    <row r="68" spans="2:12" ht="12">
      <c r="B68" s="80"/>
      <c r="L68" s="80"/>
    </row>
    <row r="69" spans="2:12" ht="12">
      <c r="B69" s="80"/>
      <c r="L69" s="80"/>
    </row>
    <row r="70" spans="2:12" ht="12">
      <c r="B70" s="80"/>
      <c r="L70" s="80"/>
    </row>
    <row r="71" spans="2:12" ht="12">
      <c r="B71" s="80"/>
      <c r="L71" s="80"/>
    </row>
    <row r="72" spans="2:12" ht="12">
      <c r="B72" s="80"/>
      <c r="L72" s="80"/>
    </row>
    <row r="73" spans="2:12" ht="12">
      <c r="B73" s="80"/>
      <c r="L73" s="80"/>
    </row>
    <row r="74" spans="2:12" ht="12">
      <c r="B74" s="80"/>
      <c r="L74" s="80"/>
    </row>
    <row r="75" spans="2:12" ht="12">
      <c r="B75" s="80"/>
      <c r="L75" s="80"/>
    </row>
    <row r="76" spans="1:31" s="2" customFormat="1" ht="12.75">
      <c r="A76" s="83"/>
      <c r="B76" s="84"/>
      <c r="C76" s="83"/>
      <c r="D76" s="102" t="s">
        <v>58</v>
      </c>
      <c r="E76" s="103"/>
      <c r="F76" s="104" t="s">
        <v>59</v>
      </c>
      <c r="G76" s="102" t="s">
        <v>58</v>
      </c>
      <c r="H76" s="103"/>
      <c r="I76" s="28"/>
      <c r="J76" s="161" t="s">
        <v>59</v>
      </c>
      <c r="K76" s="103"/>
      <c r="L76" s="99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83"/>
      <c r="B77" s="106"/>
      <c r="C77" s="107"/>
      <c r="D77" s="107"/>
      <c r="E77" s="107"/>
      <c r="F77" s="107"/>
      <c r="G77" s="107"/>
      <c r="H77" s="107"/>
      <c r="I77" s="33"/>
      <c r="J77" s="107"/>
      <c r="K77" s="107"/>
      <c r="L77" s="99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26"/>
      <c r="Y77" s="26"/>
      <c r="Z77" s="26"/>
      <c r="AA77" s="26"/>
      <c r="AB77" s="26"/>
      <c r="AC77" s="26"/>
      <c r="AD77" s="26"/>
      <c r="AE77" s="26"/>
    </row>
    <row r="78" ht="15" customHeight="1"/>
    <row r="79" ht="15" customHeight="1"/>
    <row r="80" ht="15" customHeight="1"/>
    <row r="81" spans="1:31" s="2" customFormat="1" ht="6.95" customHeight="1">
      <c r="A81" s="83"/>
      <c r="B81" s="108"/>
      <c r="C81" s="109"/>
      <c r="D81" s="109"/>
      <c r="E81" s="109"/>
      <c r="F81" s="109"/>
      <c r="G81" s="109"/>
      <c r="H81" s="109"/>
      <c r="I81" s="34"/>
      <c r="J81" s="109"/>
      <c r="K81" s="109"/>
      <c r="L81" s="99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83"/>
      <c r="B82" s="84"/>
      <c r="C82" s="81" t="s">
        <v>175</v>
      </c>
      <c r="D82" s="83"/>
      <c r="E82" s="83"/>
      <c r="F82" s="83"/>
      <c r="G82" s="83"/>
      <c r="H82" s="83"/>
      <c r="I82" s="26"/>
      <c r="J82" s="83"/>
      <c r="K82" s="83"/>
      <c r="L82" s="99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83"/>
      <c r="B83" s="84"/>
      <c r="C83" s="83"/>
      <c r="D83" s="83"/>
      <c r="E83" s="83"/>
      <c r="F83" s="83"/>
      <c r="G83" s="83"/>
      <c r="H83" s="83"/>
      <c r="I83" s="26"/>
      <c r="J83" s="83"/>
      <c r="K83" s="83"/>
      <c r="L83" s="99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83"/>
      <c r="B84" s="84"/>
      <c r="C84" s="82" t="s">
        <v>16</v>
      </c>
      <c r="D84" s="83"/>
      <c r="E84" s="83"/>
      <c r="F84" s="83"/>
      <c r="G84" s="83"/>
      <c r="H84" s="83"/>
      <c r="I84" s="26"/>
      <c r="J84" s="83"/>
      <c r="K84" s="83"/>
      <c r="L84" s="99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6.25" customHeight="1">
      <c r="A85" s="83"/>
      <c r="B85" s="84"/>
      <c r="C85" s="83"/>
      <c r="D85" s="83"/>
      <c r="E85" s="391" t="str">
        <f>E7</f>
        <v>I.ETAPA - Stavební úpravy vnitřních prostor objektu B Mendelovy univerzity, p.č. 2/1</v>
      </c>
      <c r="F85" s="392"/>
      <c r="G85" s="392"/>
      <c r="H85" s="392"/>
      <c r="I85" s="26"/>
      <c r="J85" s="83"/>
      <c r="K85" s="83"/>
      <c r="L85" s="99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83"/>
      <c r="B86" s="84"/>
      <c r="C86" s="82" t="s">
        <v>131</v>
      </c>
      <c r="D86" s="83"/>
      <c r="E86" s="83"/>
      <c r="F86" s="83"/>
      <c r="G86" s="83"/>
      <c r="H86" s="83"/>
      <c r="I86" s="26"/>
      <c r="J86" s="83"/>
      <c r="K86" s="83"/>
      <c r="L86" s="99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83"/>
      <c r="B87" s="84"/>
      <c r="C87" s="83"/>
      <c r="D87" s="83"/>
      <c r="E87" s="370" t="str">
        <f>E9</f>
        <v>SO.05 - Elektromontáže - silnoproud</v>
      </c>
      <c r="F87" s="390"/>
      <c r="G87" s="390"/>
      <c r="H87" s="390"/>
      <c r="I87" s="26"/>
      <c r="J87" s="83"/>
      <c r="K87" s="83"/>
      <c r="L87" s="99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83"/>
      <c r="B88" s="84"/>
      <c r="C88" s="83"/>
      <c r="D88" s="83"/>
      <c r="E88" s="83"/>
      <c r="F88" s="83"/>
      <c r="G88" s="83"/>
      <c r="H88" s="83"/>
      <c r="I88" s="26"/>
      <c r="J88" s="83"/>
      <c r="K88" s="83"/>
      <c r="L88" s="99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83"/>
      <c r="B89" s="84"/>
      <c r="C89" s="82" t="s">
        <v>22</v>
      </c>
      <c r="D89" s="83"/>
      <c r="E89" s="83"/>
      <c r="F89" s="85" t="str">
        <f>F12</f>
        <v>Brno - Černá Pole (6100771)</v>
      </c>
      <c r="G89" s="83"/>
      <c r="H89" s="83"/>
      <c r="I89" s="25" t="s">
        <v>24</v>
      </c>
      <c r="J89" s="154" t="str">
        <f>IF(J12="","",J12)</f>
        <v>20. 12. 2021</v>
      </c>
      <c r="K89" s="83"/>
      <c r="L89" s="99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83"/>
      <c r="B90" s="84"/>
      <c r="C90" s="83"/>
      <c r="D90" s="83"/>
      <c r="E90" s="83"/>
      <c r="F90" s="83"/>
      <c r="G90" s="83"/>
      <c r="H90" s="83"/>
      <c r="I90" s="26"/>
      <c r="J90" s="83"/>
      <c r="K90" s="83"/>
      <c r="L90" s="99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40.15" customHeight="1">
      <c r="A91" s="83"/>
      <c r="B91" s="84"/>
      <c r="C91" s="82" t="s">
        <v>30</v>
      </c>
      <c r="D91" s="83"/>
      <c r="E91" s="83"/>
      <c r="F91" s="85" t="str">
        <f>E15</f>
        <v>Mendelova univerzita v Brně, Zemědělská 810, Brno</v>
      </c>
      <c r="G91" s="83"/>
      <c r="H91" s="83"/>
      <c r="I91" s="25" t="s">
        <v>36</v>
      </c>
      <c r="J91" s="162" t="str">
        <f>E21</f>
        <v>Projecticon s.r.o., A. Kopeckého 151, Nový Hrádek</v>
      </c>
      <c r="K91" s="83"/>
      <c r="L91" s="99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83"/>
      <c r="B92" s="84"/>
      <c r="C92" s="82" t="s">
        <v>34</v>
      </c>
      <c r="D92" s="83"/>
      <c r="E92" s="83"/>
      <c r="F92" s="85" t="str">
        <f>IF(E18="","",E18)</f>
        <v>Vyplň údaj</v>
      </c>
      <c r="G92" s="83"/>
      <c r="H92" s="83"/>
      <c r="I92" s="25" t="s">
        <v>39</v>
      </c>
      <c r="J92" s="162" t="str">
        <f>E24</f>
        <v xml:space="preserve"> </v>
      </c>
      <c r="K92" s="83"/>
      <c r="L92" s="99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83"/>
      <c r="B93" s="84"/>
      <c r="C93" s="83"/>
      <c r="D93" s="83"/>
      <c r="E93" s="83"/>
      <c r="F93" s="83"/>
      <c r="G93" s="83"/>
      <c r="H93" s="83"/>
      <c r="I93" s="26"/>
      <c r="J93" s="83"/>
      <c r="K93" s="83"/>
      <c r="L93" s="99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83"/>
      <c r="B94" s="84"/>
      <c r="C94" s="110" t="s">
        <v>176</v>
      </c>
      <c r="D94" s="93"/>
      <c r="E94" s="93"/>
      <c r="F94" s="93"/>
      <c r="G94" s="93"/>
      <c r="H94" s="93"/>
      <c r="I94" s="44"/>
      <c r="J94" s="163" t="s">
        <v>177</v>
      </c>
      <c r="K94" s="93"/>
      <c r="L94" s="99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83"/>
      <c r="B95" s="84"/>
      <c r="C95" s="83"/>
      <c r="D95" s="83"/>
      <c r="E95" s="83"/>
      <c r="F95" s="83"/>
      <c r="G95" s="83"/>
      <c r="H95" s="83"/>
      <c r="I95" s="26"/>
      <c r="J95" s="83"/>
      <c r="K95" s="83"/>
      <c r="L95" s="99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83"/>
      <c r="B96" s="84"/>
      <c r="C96" s="111" t="s">
        <v>178</v>
      </c>
      <c r="D96" s="83"/>
      <c r="E96" s="83"/>
      <c r="F96" s="83"/>
      <c r="G96" s="83"/>
      <c r="H96" s="83"/>
      <c r="I96" s="26"/>
      <c r="J96" s="158">
        <f>J123</f>
        <v>0</v>
      </c>
      <c r="K96" s="83"/>
      <c r="L96" s="99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26"/>
      <c r="Y96" s="26"/>
      <c r="Z96" s="26"/>
      <c r="AA96" s="26"/>
      <c r="AB96" s="26"/>
      <c r="AC96" s="26"/>
      <c r="AD96" s="26"/>
      <c r="AE96" s="26"/>
      <c r="AU96" s="18" t="s">
        <v>179</v>
      </c>
    </row>
    <row r="97" spans="1:23" s="9" customFormat="1" ht="24.95" customHeight="1">
      <c r="A97" s="112"/>
      <c r="B97" s="113"/>
      <c r="C97" s="112"/>
      <c r="D97" s="114" t="s">
        <v>3685</v>
      </c>
      <c r="E97" s="115"/>
      <c r="F97" s="115"/>
      <c r="G97" s="115"/>
      <c r="H97" s="115"/>
      <c r="I97" s="45"/>
      <c r="J97" s="164">
        <f>J124</f>
        <v>0</v>
      </c>
      <c r="K97" s="112"/>
      <c r="L97" s="113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</row>
    <row r="98" spans="1:23" s="10" customFormat="1" ht="19.9" customHeight="1">
      <c r="A98" s="116"/>
      <c r="B98" s="117"/>
      <c r="C98" s="116"/>
      <c r="D98" s="118" t="s">
        <v>3686</v>
      </c>
      <c r="E98" s="119"/>
      <c r="F98" s="119"/>
      <c r="G98" s="119"/>
      <c r="H98" s="119"/>
      <c r="I98" s="46"/>
      <c r="J98" s="166">
        <f>J125</f>
        <v>0</v>
      </c>
      <c r="K98" s="116"/>
      <c r="L98" s="117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</row>
    <row r="99" spans="1:23" s="10" customFormat="1" ht="19.9" customHeight="1">
      <c r="A99" s="116"/>
      <c r="B99" s="117"/>
      <c r="C99" s="116"/>
      <c r="D99" s="118" t="s">
        <v>3687</v>
      </c>
      <c r="E99" s="119"/>
      <c r="F99" s="119"/>
      <c r="G99" s="119"/>
      <c r="H99" s="119"/>
      <c r="I99" s="46"/>
      <c r="J99" s="166">
        <f>J198</f>
        <v>0</v>
      </c>
      <c r="K99" s="116"/>
      <c r="L99" s="117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</row>
    <row r="100" spans="1:23" s="10" customFormat="1" ht="19.9" customHeight="1">
      <c r="A100" s="116"/>
      <c r="B100" s="117"/>
      <c r="C100" s="116"/>
      <c r="D100" s="118" t="s">
        <v>3688</v>
      </c>
      <c r="E100" s="119"/>
      <c r="F100" s="119"/>
      <c r="G100" s="119"/>
      <c r="H100" s="119"/>
      <c r="I100" s="46"/>
      <c r="J100" s="166">
        <f>J704</f>
        <v>0</v>
      </c>
      <c r="K100" s="116"/>
      <c r="L100" s="117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</row>
    <row r="101" spans="1:23" s="10" customFormat="1" ht="19.9" customHeight="1">
      <c r="A101" s="116"/>
      <c r="B101" s="117"/>
      <c r="C101" s="116"/>
      <c r="D101" s="118" t="s">
        <v>3689</v>
      </c>
      <c r="E101" s="119"/>
      <c r="F101" s="119"/>
      <c r="G101" s="119"/>
      <c r="H101" s="119"/>
      <c r="I101" s="46"/>
      <c r="J101" s="166">
        <f>J758</f>
        <v>0</v>
      </c>
      <c r="K101" s="116"/>
      <c r="L101" s="117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</row>
    <row r="102" spans="1:23" s="10" customFormat="1" ht="19.9" customHeight="1">
      <c r="A102" s="116"/>
      <c r="B102" s="117"/>
      <c r="C102" s="116"/>
      <c r="D102" s="118" t="s">
        <v>3690</v>
      </c>
      <c r="E102" s="119"/>
      <c r="F102" s="119"/>
      <c r="G102" s="119"/>
      <c r="H102" s="119"/>
      <c r="I102" s="46"/>
      <c r="J102" s="166">
        <f>J767</f>
        <v>0</v>
      </c>
      <c r="K102" s="116"/>
      <c r="L102" s="117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</row>
    <row r="103" spans="1:23" s="10" customFormat="1" ht="19.9" customHeight="1">
      <c r="A103" s="116"/>
      <c r="B103" s="117"/>
      <c r="C103" s="116"/>
      <c r="D103" s="118" t="s">
        <v>3691</v>
      </c>
      <c r="E103" s="119"/>
      <c r="F103" s="119"/>
      <c r="G103" s="119"/>
      <c r="H103" s="119"/>
      <c r="I103" s="46"/>
      <c r="J103" s="166">
        <f>J826</f>
        <v>0</v>
      </c>
      <c r="K103" s="116"/>
      <c r="L103" s="117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</row>
    <row r="104" spans="1:31" s="2" customFormat="1" ht="21.75" customHeight="1">
      <c r="A104" s="83"/>
      <c r="B104" s="84"/>
      <c r="C104" s="83"/>
      <c r="D104" s="83"/>
      <c r="E104" s="83"/>
      <c r="F104" s="83"/>
      <c r="G104" s="83"/>
      <c r="H104" s="83"/>
      <c r="I104" s="26"/>
      <c r="J104" s="83"/>
      <c r="K104" s="83"/>
      <c r="L104" s="99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83"/>
      <c r="B105" s="106"/>
      <c r="C105" s="107"/>
      <c r="D105" s="107"/>
      <c r="E105" s="107"/>
      <c r="F105" s="107"/>
      <c r="G105" s="107"/>
      <c r="H105" s="107"/>
      <c r="I105" s="33"/>
      <c r="J105" s="107"/>
      <c r="K105" s="107"/>
      <c r="L105" s="99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26"/>
      <c r="Y105" s="26"/>
      <c r="Z105" s="26"/>
      <c r="AA105" s="26"/>
      <c r="AB105" s="26"/>
      <c r="AC105" s="26"/>
      <c r="AD105" s="26"/>
      <c r="AE105" s="26"/>
    </row>
    <row r="106" ht="15" customHeight="1"/>
    <row r="107" ht="15" customHeight="1"/>
    <row r="108" ht="15" customHeight="1"/>
    <row r="109" spans="1:31" s="2" customFormat="1" ht="6.95" customHeight="1">
      <c r="A109" s="83"/>
      <c r="B109" s="108"/>
      <c r="C109" s="109"/>
      <c r="D109" s="109"/>
      <c r="E109" s="109"/>
      <c r="F109" s="109"/>
      <c r="G109" s="109"/>
      <c r="H109" s="109"/>
      <c r="I109" s="34"/>
      <c r="J109" s="109"/>
      <c r="K109" s="109"/>
      <c r="L109" s="168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70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83"/>
      <c r="B110" s="84"/>
      <c r="C110" s="81" t="s">
        <v>201</v>
      </c>
      <c r="D110" s="83"/>
      <c r="E110" s="83"/>
      <c r="F110" s="83"/>
      <c r="G110" s="83"/>
      <c r="H110" s="83"/>
      <c r="I110" s="26"/>
      <c r="J110" s="83"/>
      <c r="K110" s="83"/>
      <c r="L110" s="171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3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83"/>
      <c r="B111" s="84"/>
      <c r="C111" s="83"/>
      <c r="D111" s="83"/>
      <c r="E111" s="83"/>
      <c r="F111" s="83"/>
      <c r="G111" s="83"/>
      <c r="H111" s="83"/>
      <c r="I111" s="26"/>
      <c r="J111" s="83"/>
      <c r="K111" s="83"/>
      <c r="L111" s="171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3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83"/>
      <c r="B112" s="84"/>
      <c r="C112" s="82" t="s">
        <v>16</v>
      </c>
      <c r="D112" s="83"/>
      <c r="E112" s="83"/>
      <c r="F112" s="83"/>
      <c r="G112" s="83"/>
      <c r="H112" s="83"/>
      <c r="I112" s="26"/>
      <c r="J112" s="83"/>
      <c r="K112" s="83"/>
      <c r="L112" s="171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3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26.25" customHeight="1">
      <c r="A113" s="83"/>
      <c r="B113" s="84"/>
      <c r="C113" s="83"/>
      <c r="D113" s="83"/>
      <c r="E113" s="391" t="str">
        <f>E7</f>
        <v>I.ETAPA - Stavební úpravy vnitřních prostor objektu B Mendelovy univerzity, p.č. 2/1</v>
      </c>
      <c r="F113" s="392"/>
      <c r="G113" s="392"/>
      <c r="H113" s="392"/>
      <c r="I113" s="26"/>
      <c r="J113" s="83"/>
      <c r="K113" s="83"/>
      <c r="L113" s="171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3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2" customHeight="1">
      <c r="A114" s="83"/>
      <c r="B114" s="84"/>
      <c r="C114" s="82" t="s">
        <v>131</v>
      </c>
      <c r="D114" s="83"/>
      <c r="E114" s="83"/>
      <c r="F114" s="83"/>
      <c r="G114" s="83"/>
      <c r="H114" s="83"/>
      <c r="I114" s="26"/>
      <c r="J114" s="83"/>
      <c r="K114" s="83"/>
      <c r="L114" s="171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3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6.5" customHeight="1">
      <c r="A115" s="83"/>
      <c r="B115" s="84"/>
      <c r="C115" s="83"/>
      <c r="D115" s="83"/>
      <c r="E115" s="370" t="str">
        <f>E9</f>
        <v>SO.05 - Elektromontáže - silnoproud</v>
      </c>
      <c r="F115" s="390"/>
      <c r="G115" s="390"/>
      <c r="H115" s="390"/>
      <c r="I115" s="26"/>
      <c r="J115" s="83"/>
      <c r="K115" s="83"/>
      <c r="L115" s="171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3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6.95" customHeight="1">
      <c r="A116" s="83"/>
      <c r="B116" s="84"/>
      <c r="C116" s="83"/>
      <c r="D116" s="83"/>
      <c r="E116" s="83"/>
      <c r="F116" s="83"/>
      <c r="G116" s="83"/>
      <c r="H116" s="83"/>
      <c r="I116" s="26"/>
      <c r="J116" s="83"/>
      <c r="K116" s="83"/>
      <c r="L116" s="171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3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2" customHeight="1">
      <c r="A117" s="83"/>
      <c r="B117" s="84"/>
      <c r="C117" s="82" t="s">
        <v>22</v>
      </c>
      <c r="D117" s="83"/>
      <c r="E117" s="83"/>
      <c r="F117" s="85" t="str">
        <f>F12</f>
        <v>Brno - Černá Pole (6100771)</v>
      </c>
      <c r="G117" s="83"/>
      <c r="H117" s="83"/>
      <c r="I117" s="25" t="s">
        <v>24</v>
      </c>
      <c r="J117" s="154" t="str">
        <f>IF(J12="","",J12)</f>
        <v>20. 12. 2021</v>
      </c>
      <c r="K117" s="83"/>
      <c r="L117" s="171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3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5" customHeight="1">
      <c r="A118" s="83"/>
      <c r="B118" s="84"/>
      <c r="C118" s="83"/>
      <c r="D118" s="83"/>
      <c r="E118" s="83"/>
      <c r="F118" s="83"/>
      <c r="G118" s="83"/>
      <c r="H118" s="83"/>
      <c r="I118" s="26"/>
      <c r="J118" s="83"/>
      <c r="K118" s="83"/>
      <c r="L118" s="171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3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40.15" customHeight="1">
      <c r="A119" s="83"/>
      <c r="B119" s="84"/>
      <c r="C119" s="82" t="s">
        <v>30</v>
      </c>
      <c r="D119" s="83"/>
      <c r="E119" s="83"/>
      <c r="F119" s="85" t="str">
        <f>E15</f>
        <v>Mendelova univerzita v Brně, Zemědělská 810, Brno</v>
      </c>
      <c r="G119" s="83"/>
      <c r="H119" s="83"/>
      <c r="I119" s="25" t="s">
        <v>36</v>
      </c>
      <c r="J119" s="162" t="str">
        <f>E21</f>
        <v>Projecticon s.r.o., A. Kopeckého 151, Nový Hrádek</v>
      </c>
      <c r="K119" s="83"/>
      <c r="L119" s="171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3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5.2" customHeight="1">
      <c r="A120" s="83"/>
      <c r="B120" s="84"/>
      <c r="C120" s="82" t="s">
        <v>34</v>
      </c>
      <c r="D120" s="83"/>
      <c r="E120" s="83"/>
      <c r="F120" s="85" t="str">
        <f>IF(E18="","",E18)</f>
        <v>Vyplň údaj</v>
      </c>
      <c r="G120" s="83"/>
      <c r="H120" s="83"/>
      <c r="I120" s="25" t="s">
        <v>39</v>
      </c>
      <c r="J120" s="162" t="str">
        <f>E24</f>
        <v xml:space="preserve"> </v>
      </c>
      <c r="K120" s="83"/>
      <c r="L120" s="171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3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0.35" customHeight="1">
      <c r="A121" s="83"/>
      <c r="B121" s="84"/>
      <c r="C121" s="83"/>
      <c r="D121" s="83"/>
      <c r="E121" s="83"/>
      <c r="F121" s="83"/>
      <c r="G121" s="83"/>
      <c r="H121" s="83"/>
      <c r="I121" s="26"/>
      <c r="J121" s="83"/>
      <c r="K121" s="83"/>
      <c r="L121" s="171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3"/>
      <c r="X121" s="26"/>
      <c r="Y121" s="26"/>
      <c r="Z121" s="26"/>
      <c r="AA121" s="26"/>
      <c r="AB121" s="26"/>
      <c r="AC121" s="26"/>
      <c r="AD121" s="26"/>
      <c r="AE121" s="26"/>
    </row>
    <row r="122" spans="1:31" s="11" customFormat="1" ht="29.25" customHeight="1">
      <c r="A122" s="120"/>
      <c r="B122" s="121"/>
      <c r="C122" s="122" t="s">
        <v>202</v>
      </c>
      <c r="D122" s="123" t="s">
        <v>68</v>
      </c>
      <c r="E122" s="123" t="s">
        <v>64</v>
      </c>
      <c r="F122" s="123" t="s">
        <v>65</v>
      </c>
      <c r="G122" s="123" t="s">
        <v>203</v>
      </c>
      <c r="H122" s="123" t="s">
        <v>204</v>
      </c>
      <c r="I122" s="50" t="s">
        <v>205</v>
      </c>
      <c r="J122" s="123" t="s">
        <v>177</v>
      </c>
      <c r="K122" s="174" t="s">
        <v>206</v>
      </c>
      <c r="L122" s="175" t="s">
        <v>4527</v>
      </c>
      <c r="M122" s="176" t="s">
        <v>1</v>
      </c>
      <c r="N122" s="176" t="s">
        <v>47</v>
      </c>
      <c r="O122" s="176" t="s">
        <v>207</v>
      </c>
      <c r="P122" s="176" t="s">
        <v>208</v>
      </c>
      <c r="Q122" s="176" t="s">
        <v>209</v>
      </c>
      <c r="R122" s="176" t="s">
        <v>210</v>
      </c>
      <c r="S122" s="176" t="s">
        <v>211</v>
      </c>
      <c r="T122" s="177" t="s">
        <v>212</v>
      </c>
      <c r="U122" s="178"/>
      <c r="V122" s="179" t="s">
        <v>4528</v>
      </c>
      <c r="W122" s="180" t="s">
        <v>4529</v>
      </c>
      <c r="X122" s="47"/>
      <c r="Y122" s="47"/>
      <c r="Z122" s="47"/>
      <c r="AA122" s="47"/>
      <c r="AB122" s="47"/>
      <c r="AC122" s="47"/>
      <c r="AD122" s="47"/>
      <c r="AE122" s="47"/>
    </row>
    <row r="123" spans="1:63" s="2" customFormat="1" ht="22.9" customHeight="1">
      <c r="A123" s="83"/>
      <c r="B123" s="84"/>
      <c r="C123" s="124" t="s">
        <v>213</v>
      </c>
      <c r="D123" s="83"/>
      <c r="E123" s="83"/>
      <c r="F123" s="83"/>
      <c r="G123" s="83"/>
      <c r="H123" s="83"/>
      <c r="I123" s="26"/>
      <c r="J123" s="181">
        <f>BK123</f>
        <v>0</v>
      </c>
      <c r="K123" s="83"/>
      <c r="L123" s="212"/>
      <c r="M123" s="213"/>
      <c r="N123" s="213"/>
      <c r="O123" s="213"/>
      <c r="P123" s="213"/>
      <c r="Q123" s="213"/>
      <c r="R123" s="213"/>
      <c r="S123" s="213"/>
      <c r="T123" s="213"/>
      <c r="U123" s="178"/>
      <c r="V123" s="214"/>
      <c r="W123" s="215"/>
      <c r="X123" s="26"/>
      <c r="Y123" s="26"/>
      <c r="Z123" s="26"/>
      <c r="AA123" s="26"/>
      <c r="AB123" s="26"/>
      <c r="AC123" s="26"/>
      <c r="AD123" s="26"/>
      <c r="AE123" s="26"/>
      <c r="AT123" s="18" t="s">
        <v>82</v>
      </c>
      <c r="AU123" s="18" t="s">
        <v>179</v>
      </c>
      <c r="BK123" s="52">
        <f>BK124</f>
        <v>0</v>
      </c>
    </row>
    <row r="124" spans="1:63" s="12" customFormat="1" ht="25.9" customHeight="1">
      <c r="A124" s="125"/>
      <c r="B124" s="126"/>
      <c r="C124" s="125"/>
      <c r="D124" s="127" t="s">
        <v>82</v>
      </c>
      <c r="E124" s="128" t="s">
        <v>214</v>
      </c>
      <c r="F124" s="128" t="s">
        <v>214</v>
      </c>
      <c r="G124" s="125"/>
      <c r="H124" s="125"/>
      <c r="I124" s="54"/>
      <c r="J124" s="182">
        <f>BK124</f>
        <v>0</v>
      </c>
      <c r="K124" s="125"/>
      <c r="L124" s="171"/>
      <c r="M124" s="98"/>
      <c r="N124" s="98"/>
      <c r="O124" s="98"/>
      <c r="P124" s="98">
        <f>P125+P459</f>
        <v>0</v>
      </c>
      <c r="Q124" s="98"/>
      <c r="R124" s="98">
        <f>R125+R459</f>
        <v>0</v>
      </c>
      <c r="S124" s="98"/>
      <c r="T124" s="98">
        <f>T125+T459</f>
        <v>0</v>
      </c>
      <c r="U124" s="98"/>
      <c r="V124" s="98"/>
      <c r="W124" s="173"/>
      <c r="AR124" s="53" t="s">
        <v>91</v>
      </c>
      <c r="AT124" s="55" t="s">
        <v>82</v>
      </c>
      <c r="AU124" s="55" t="s">
        <v>83</v>
      </c>
      <c r="AY124" s="53" t="s">
        <v>216</v>
      </c>
      <c r="BK124" s="56">
        <f>BK125+BK198+BK704+BK758+BK767+BK826</f>
        <v>0</v>
      </c>
    </row>
    <row r="125" spans="1:63" s="12" customFormat="1" ht="22.9" customHeight="1">
      <c r="A125" s="125"/>
      <c r="B125" s="126"/>
      <c r="C125" s="125"/>
      <c r="D125" s="127" t="s">
        <v>82</v>
      </c>
      <c r="E125" s="129" t="s">
        <v>3692</v>
      </c>
      <c r="F125" s="129" t="s">
        <v>3693</v>
      </c>
      <c r="G125" s="125"/>
      <c r="H125" s="125"/>
      <c r="I125" s="54"/>
      <c r="J125" s="186">
        <f>BK125</f>
        <v>0</v>
      </c>
      <c r="K125" s="125"/>
      <c r="L125" s="183"/>
      <c r="M125" s="216"/>
      <c r="N125" s="216"/>
      <c r="O125" s="216"/>
      <c r="P125" s="216">
        <f>P126+P145+P149+P291+P448+P457</f>
        <v>0</v>
      </c>
      <c r="Q125" s="216"/>
      <c r="R125" s="216">
        <f>R126+R145+R149+R291+R448+R457</f>
        <v>0</v>
      </c>
      <c r="S125" s="216"/>
      <c r="T125" s="216">
        <f>T126+T145+T149+T291+T448+T457</f>
        <v>0</v>
      </c>
      <c r="U125" s="216"/>
      <c r="V125" s="216"/>
      <c r="W125" s="185"/>
      <c r="AR125" s="53" t="s">
        <v>91</v>
      </c>
      <c r="AT125" s="55" t="s">
        <v>82</v>
      </c>
      <c r="AU125" s="55" t="s">
        <v>91</v>
      </c>
      <c r="AY125" s="53" t="s">
        <v>216</v>
      </c>
      <c r="BK125" s="56">
        <f>SUM(BK126:BK197)</f>
        <v>0</v>
      </c>
    </row>
    <row r="126" spans="1:65" s="2" customFormat="1" ht="16.5" customHeight="1">
      <c r="A126" s="83"/>
      <c r="B126" s="84"/>
      <c r="C126" s="130" t="s">
        <v>91</v>
      </c>
      <c r="D126" s="130" t="s">
        <v>218</v>
      </c>
      <c r="E126" s="131" t="s">
        <v>3694</v>
      </c>
      <c r="F126" s="132" t="s">
        <v>3695</v>
      </c>
      <c r="G126" s="133" t="s">
        <v>323</v>
      </c>
      <c r="H126" s="134">
        <v>36</v>
      </c>
      <c r="I126" s="57"/>
      <c r="J126" s="187">
        <f>ROUND(I126*H126,2)</f>
        <v>0</v>
      </c>
      <c r="K126" s="132" t="s">
        <v>1</v>
      </c>
      <c r="L126" s="188">
        <f>J126</f>
        <v>0</v>
      </c>
      <c r="M126" s="217"/>
      <c r="N126" s="217"/>
      <c r="O126" s="217"/>
      <c r="P126" s="217">
        <f>SUM(P127:P144)</f>
        <v>0</v>
      </c>
      <c r="Q126" s="217"/>
      <c r="R126" s="217">
        <f>SUM(R127:R144)</f>
        <v>0</v>
      </c>
      <c r="S126" s="217"/>
      <c r="T126" s="217">
        <f>SUM(T127:T144)</f>
        <v>0</v>
      </c>
      <c r="U126" s="217"/>
      <c r="V126" s="217"/>
      <c r="W126" s="190"/>
      <c r="X126" s="26"/>
      <c r="Y126" s="26"/>
      <c r="Z126" s="26"/>
      <c r="AA126" s="26"/>
      <c r="AB126" s="26"/>
      <c r="AC126" s="26"/>
      <c r="AD126" s="26"/>
      <c r="AE126" s="26"/>
      <c r="AR126" s="58" t="s">
        <v>223</v>
      </c>
      <c r="AT126" s="58" t="s">
        <v>218</v>
      </c>
      <c r="AU126" s="58" t="s">
        <v>93</v>
      </c>
      <c r="AY126" s="18" t="s">
        <v>216</v>
      </c>
      <c r="BE126" s="59">
        <f>IF(N126="základní",J126,0)</f>
        <v>0</v>
      </c>
      <c r="BF126" s="59">
        <f>IF(N126="snížená",J126,0)</f>
        <v>0</v>
      </c>
      <c r="BG126" s="59">
        <f>IF(N126="zákl. přenesená",J126,0)</f>
        <v>0</v>
      </c>
      <c r="BH126" s="59">
        <f>IF(N126="sníž. přenesená",J126,0)</f>
        <v>0</v>
      </c>
      <c r="BI126" s="59">
        <f>IF(N126="nulová",J126,0)</f>
        <v>0</v>
      </c>
      <c r="BJ126" s="18" t="s">
        <v>91</v>
      </c>
      <c r="BK126" s="59">
        <f>ROUND(I126*H126,2)</f>
        <v>0</v>
      </c>
      <c r="BL126" s="18" t="s">
        <v>223</v>
      </c>
      <c r="BM126" s="58" t="s">
        <v>3696</v>
      </c>
    </row>
    <row r="127" spans="1:51" s="15" customFormat="1" ht="12">
      <c r="A127" s="135"/>
      <c r="B127" s="136"/>
      <c r="C127" s="135"/>
      <c r="D127" s="137" t="s">
        <v>225</v>
      </c>
      <c r="E127" s="138" t="s">
        <v>1</v>
      </c>
      <c r="F127" s="139" t="s">
        <v>3697</v>
      </c>
      <c r="G127" s="135"/>
      <c r="H127" s="138" t="s">
        <v>1</v>
      </c>
      <c r="I127" s="65"/>
      <c r="J127" s="135"/>
      <c r="K127" s="135"/>
      <c r="L127" s="218"/>
      <c r="M127" s="219" t="s">
        <v>1</v>
      </c>
      <c r="N127" s="220" t="s">
        <v>48</v>
      </c>
      <c r="O127" s="221">
        <v>0</v>
      </c>
      <c r="P127" s="221">
        <f>O127*H126</f>
        <v>0</v>
      </c>
      <c r="Q127" s="221">
        <v>0</v>
      </c>
      <c r="R127" s="221">
        <f>Q127*H126</f>
        <v>0</v>
      </c>
      <c r="S127" s="221">
        <v>0</v>
      </c>
      <c r="T127" s="222">
        <f>S127*H126</f>
        <v>0</v>
      </c>
      <c r="U127" s="98"/>
      <c r="V127" s="98"/>
      <c r="W127" s="223"/>
      <c r="AT127" s="64" t="s">
        <v>225</v>
      </c>
      <c r="AU127" s="64" t="s">
        <v>93</v>
      </c>
      <c r="AV127" s="15" t="s">
        <v>91</v>
      </c>
      <c r="AW127" s="15" t="s">
        <v>38</v>
      </c>
      <c r="AX127" s="15" t="s">
        <v>83</v>
      </c>
      <c r="AY127" s="64" t="s">
        <v>216</v>
      </c>
    </row>
    <row r="128" spans="1:51" s="13" customFormat="1" ht="12">
      <c r="A128" s="140"/>
      <c r="B128" s="141"/>
      <c r="C128" s="140"/>
      <c r="D128" s="137" t="s">
        <v>225</v>
      </c>
      <c r="E128" s="142" t="s">
        <v>1</v>
      </c>
      <c r="F128" s="143" t="s">
        <v>3698</v>
      </c>
      <c r="G128" s="140"/>
      <c r="H128" s="144">
        <v>3</v>
      </c>
      <c r="I128" s="61"/>
      <c r="J128" s="140"/>
      <c r="K128" s="140"/>
      <c r="L128" s="224"/>
      <c r="M128" s="225"/>
      <c r="N128" s="135"/>
      <c r="O128" s="135"/>
      <c r="P128" s="135"/>
      <c r="Q128" s="135"/>
      <c r="R128" s="135"/>
      <c r="S128" s="135"/>
      <c r="T128" s="226"/>
      <c r="U128" s="135"/>
      <c r="V128" s="135"/>
      <c r="W128" s="227"/>
      <c r="AT128" s="60" t="s">
        <v>225</v>
      </c>
      <c r="AU128" s="60" t="s">
        <v>93</v>
      </c>
      <c r="AV128" s="13" t="s">
        <v>93</v>
      </c>
      <c r="AW128" s="13" t="s">
        <v>38</v>
      </c>
      <c r="AX128" s="13" t="s">
        <v>83</v>
      </c>
      <c r="AY128" s="60" t="s">
        <v>216</v>
      </c>
    </row>
    <row r="129" spans="1:51" s="13" customFormat="1" ht="12">
      <c r="A129" s="140"/>
      <c r="B129" s="141"/>
      <c r="C129" s="140"/>
      <c r="D129" s="137" t="s">
        <v>225</v>
      </c>
      <c r="E129" s="142" t="s">
        <v>1</v>
      </c>
      <c r="F129" s="143" t="s">
        <v>3699</v>
      </c>
      <c r="G129" s="140"/>
      <c r="H129" s="144">
        <v>6</v>
      </c>
      <c r="I129" s="61"/>
      <c r="J129" s="140"/>
      <c r="K129" s="140"/>
      <c r="L129" s="228"/>
      <c r="M129" s="229"/>
      <c r="N129" s="140"/>
      <c r="O129" s="140"/>
      <c r="P129" s="140"/>
      <c r="Q129" s="140"/>
      <c r="R129" s="140"/>
      <c r="S129" s="140"/>
      <c r="T129" s="230"/>
      <c r="U129" s="140"/>
      <c r="V129" s="140"/>
      <c r="W129" s="231"/>
      <c r="AT129" s="60" t="s">
        <v>225</v>
      </c>
      <c r="AU129" s="60" t="s">
        <v>93</v>
      </c>
      <c r="AV129" s="13" t="s">
        <v>93</v>
      </c>
      <c r="AW129" s="13" t="s">
        <v>38</v>
      </c>
      <c r="AX129" s="13" t="s">
        <v>83</v>
      </c>
      <c r="AY129" s="60" t="s">
        <v>216</v>
      </c>
    </row>
    <row r="130" spans="1:51" s="13" customFormat="1" ht="12">
      <c r="A130" s="140"/>
      <c r="B130" s="141"/>
      <c r="C130" s="140"/>
      <c r="D130" s="137" t="s">
        <v>225</v>
      </c>
      <c r="E130" s="142" t="s">
        <v>1</v>
      </c>
      <c r="F130" s="143" t="s">
        <v>3700</v>
      </c>
      <c r="G130" s="140"/>
      <c r="H130" s="144">
        <v>2</v>
      </c>
      <c r="I130" s="61"/>
      <c r="J130" s="140"/>
      <c r="K130" s="140"/>
      <c r="L130" s="228"/>
      <c r="M130" s="229"/>
      <c r="N130" s="140"/>
      <c r="O130" s="140"/>
      <c r="P130" s="140"/>
      <c r="Q130" s="140"/>
      <c r="R130" s="140"/>
      <c r="S130" s="140"/>
      <c r="T130" s="230"/>
      <c r="U130" s="140"/>
      <c r="V130" s="140"/>
      <c r="W130" s="231"/>
      <c r="AT130" s="60" t="s">
        <v>225</v>
      </c>
      <c r="AU130" s="60" t="s">
        <v>93</v>
      </c>
      <c r="AV130" s="13" t="s">
        <v>93</v>
      </c>
      <c r="AW130" s="13" t="s">
        <v>38</v>
      </c>
      <c r="AX130" s="13" t="s">
        <v>83</v>
      </c>
      <c r="AY130" s="60" t="s">
        <v>216</v>
      </c>
    </row>
    <row r="131" spans="1:51" s="13" customFormat="1" ht="12">
      <c r="A131" s="140"/>
      <c r="B131" s="141"/>
      <c r="C131" s="140"/>
      <c r="D131" s="137" t="s">
        <v>225</v>
      </c>
      <c r="E131" s="142" t="s">
        <v>1</v>
      </c>
      <c r="F131" s="143" t="s">
        <v>3701</v>
      </c>
      <c r="G131" s="140"/>
      <c r="H131" s="144">
        <v>3</v>
      </c>
      <c r="I131" s="61"/>
      <c r="J131" s="140"/>
      <c r="K131" s="140"/>
      <c r="L131" s="228"/>
      <c r="M131" s="229"/>
      <c r="N131" s="140"/>
      <c r="O131" s="140"/>
      <c r="P131" s="140"/>
      <c r="Q131" s="140"/>
      <c r="R131" s="140"/>
      <c r="S131" s="140"/>
      <c r="T131" s="230"/>
      <c r="U131" s="140"/>
      <c r="V131" s="140"/>
      <c r="W131" s="231"/>
      <c r="AT131" s="60" t="s">
        <v>225</v>
      </c>
      <c r="AU131" s="60" t="s">
        <v>93</v>
      </c>
      <c r="AV131" s="13" t="s">
        <v>93</v>
      </c>
      <c r="AW131" s="13" t="s">
        <v>38</v>
      </c>
      <c r="AX131" s="13" t="s">
        <v>83</v>
      </c>
      <c r="AY131" s="60" t="s">
        <v>216</v>
      </c>
    </row>
    <row r="132" spans="1:51" s="13" customFormat="1" ht="12">
      <c r="A132" s="140"/>
      <c r="B132" s="141"/>
      <c r="C132" s="140"/>
      <c r="D132" s="137" t="s">
        <v>225</v>
      </c>
      <c r="E132" s="142" t="s">
        <v>1</v>
      </c>
      <c r="F132" s="143" t="s">
        <v>3702</v>
      </c>
      <c r="G132" s="140"/>
      <c r="H132" s="144">
        <v>3</v>
      </c>
      <c r="I132" s="61"/>
      <c r="J132" s="140"/>
      <c r="K132" s="140"/>
      <c r="L132" s="228"/>
      <c r="M132" s="229"/>
      <c r="N132" s="140"/>
      <c r="O132" s="140"/>
      <c r="P132" s="140"/>
      <c r="Q132" s="140"/>
      <c r="R132" s="140"/>
      <c r="S132" s="140"/>
      <c r="T132" s="230"/>
      <c r="U132" s="140"/>
      <c r="V132" s="140"/>
      <c r="W132" s="231"/>
      <c r="AT132" s="60" t="s">
        <v>225</v>
      </c>
      <c r="AU132" s="60" t="s">
        <v>93</v>
      </c>
      <c r="AV132" s="13" t="s">
        <v>93</v>
      </c>
      <c r="AW132" s="13" t="s">
        <v>38</v>
      </c>
      <c r="AX132" s="13" t="s">
        <v>83</v>
      </c>
      <c r="AY132" s="60" t="s">
        <v>216</v>
      </c>
    </row>
    <row r="133" spans="1:51" s="15" customFormat="1" ht="12">
      <c r="A133" s="135"/>
      <c r="B133" s="136"/>
      <c r="C133" s="135"/>
      <c r="D133" s="137" t="s">
        <v>225</v>
      </c>
      <c r="E133" s="138" t="s">
        <v>1</v>
      </c>
      <c r="F133" s="139" t="s">
        <v>3703</v>
      </c>
      <c r="G133" s="135"/>
      <c r="H133" s="138" t="s">
        <v>1</v>
      </c>
      <c r="I133" s="65"/>
      <c r="J133" s="135"/>
      <c r="K133" s="135"/>
      <c r="L133" s="228"/>
      <c r="M133" s="229"/>
      <c r="N133" s="140"/>
      <c r="O133" s="140"/>
      <c r="P133" s="140"/>
      <c r="Q133" s="140"/>
      <c r="R133" s="140"/>
      <c r="S133" s="140"/>
      <c r="T133" s="230"/>
      <c r="U133" s="140"/>
      <c r="V133" s="140"/>
      <c r="W133" s="231"/>
      <c r="AT133" s="64" t="s">
        <v>225</v>
      </c>
      <c r="AU133" s="64" t="s">
        <v>93</v>
      </c>
      <c r="AV133" s="15" t="s">
        <v>91</v>
      </c>
      <c r="AW133" s="15" t="s">
        <v>38</v>
      </c>
      <c r="AX133" s="15" t="s">
        <v>83</v>
      </c>
      <c r="AY133" s="64" t="s">
        <v>216</v>
      </c>
    </row>
    <row r="134" spans="1:51" s="13" customFormat="1" ht="12">
      <c r="A134" s="140"/>
      <c r="B134" s="141"/>
      <c r="C134" s="140"/>
      <c r="D134" s="137" t="s">
        <v>225</v>
      </c>
      <c r="E134" s="142" t="s">
        <v>1</v>
      </c>
      <c r="F134" s="143" t="s">
        <v>3704</v>
      </c>
      <c r="G134" s="140"/>
      <c r="H134" s="144">
        <v>1</v>
      </c>
      <c r="I134" s="61"/>
      <c r="J134" s="140"/>
      <c r="K134" s="140"/>
      <c r="L134" s="224"/>
      <c r="M134" s="225"/>
      <c r="N134" s="135"/>
      <c r="O134" s="135"/>
      <c r="P134" s="135"/>
      <c r="Q134" s="135"/>
      <c r="R134" s="135"/>
      <c r="S134" s="135"/>
      <c r="T134" s="226"/>
      <c r="U134" s="135"/>
      <c r="V134" s="135"/>
      <c r="W134" s="227"/>
      <c r="AT134" s="60" t="s">
        <v>225</v>
      </c>
      <c r="AU134" s="60" t="s">
        <v>93</v>
      </c>
      <c r="AV134" s="13" t="s">
        <v>93</v>
      </c>
      <c r="AW134" s="13" t="s">
        <v>38</v>
      </c>
      <c r="AX134" s="13" t="s">
        <v>83</v>
      </c>
      <c r="AY134" s="60" t="s">
        <v>216</v>
      </c>
    </row>
    <row r="135" spans="1:51" s="13" customFormat="1" ht="12">
      <c r="A135" s="140"/>
      <c r="B135" s="141"/>
      <c r="C135" s="140"/>
      <c r="D135" s="137" t="s">
        <v>225</v>
      </c>
      <c r="E135" s="142" t="s">
        <v>1</v>
      </c>
      <c r="F135" s="143" t="s">
        <v>3705</v>
      </c>
      <c r="G135" s="140"/>
      <c r="H135" s="144">
        <v>2</v>
      </c>
      <c r="I135" s="61"/>
      <c r="J135" s="140"/>
      <c r="K135" s="140"/>
      <c r="L135" s="228"/>
      <c r="M135" s="229"/>
      <c r="N135" s="140"/>
      <c r="O135" s="140"/>
      <c r="P135" s="140"/>
      <c r="Q135" s="140"/>
      <c r="R135" s="140"/>
      <c r="S135" s="140"/>
      <c r="T135" s="230"/>
      <c r="U135" s="140"/>
      <c r="V135" s="140"/>
      <c r="W135" s="231"/>
      <c r="AT135" s="60" t="s">
        <v>225</v>
      </c>
      <c r="AU135" s="60" t="s">
        <v>93</v>
      </c>
      <c r="AV135" s="13" t="s">
        <v>93</v>
      </c>
      <c r="AW135" s="13" t="s">
        <v>38</v>
      </c>
      <c r="AX135" s="13" t="s">
        <v>83</v>
      </c>
      <c r="AY135" s="60" t="s">
        <v>216</v>
      </c>
    </row>
    <row r="136" spans="1:51" s="13" customFormat="1" ht="12">
      <c r="A136" s="140"/>
      <c r="B136" s="141"/>
      <c r="C136" s="140"/>
      <c r="D136" s="137" t="s">
        <v>225</v>
      </c>
      <c r="E136" s="142" t="s">
        <v>1</v>
      </c>
      <c r="F136" s="143" t="s">
        <v>3706</v>
      </c>
      <c r="G136" s="140"/>
      <c r="H136" s="144">
        <v>1</v>
      </c>
      <c r="I136" s="61"/>
      <c r="J136" s="140"/>
      <c r="K136" s="140"/>
      <c r="L136" s="228"/>
      <c r="M136" s="229"/>
      <c r="N136" s="140"/>
      <c r="O136" s="140"/>
      <c r="P136" s="140"/>
      <c r="Q136" s="140"/>
      <c r="R136" s="140"/>
      <c r="S136" s="140"/>
      <c r="T136" s="230"/>
      <c r="U136" s="140"/>
      <c r="V136" s="140"/>
      <c r="W136" s="231"/>
      <c r="AT136" s="60" t="s">
        <v>225</v>
      </c>
      <c r="AU136" s="60" t="s">
        <v>93</v>
      </c>
      <c r="AV136" s="13" t="s">
        <v>93</v>
      </c>
      <c r="AW136" s="13" t="s">
        <v>38</v>
      </c>
      <c r="AX136" s="13" t="s">
        <v>83</v>
      </c>
      <c r="AY136" s="60" t="s">
        <v>216</v>
      </c>
    </row>
    <row r="137" spans="1:51" s="13" customFormat="1" ht="12">
      <c r="A137" s="140"/>
      <c r="B137" s="141"/>
      <c r="C137" s="140"/>
      <c r="D137" s="137" t="s">
        <v>225</v>
      </c>
      <c r="E137" s="142" t="s">
        <v>1</v>
      </c>
      <c r="F137" s="143" t="s">
        <v>3707</v>
      </c>
      <c r="G137" s="140"/>
      <c r="H137" s="144">
        <v>1</v>
      </c>
      <c r="I137" s="61"/>
      <c r="J137" s="140"/>
      <c r="K137" s="140"/>
      <c r="L137" s="228"/>
      <c r="M137" s="229"/>
      <c r="N137" s="140"/>
      <c r="O137" s="140"/>
      <c r="P137" s="140"/>
      <c r="Q137" s="140"/>
      <c r="R137" s="140"/>
      <c r="S137" s="140"/>
      <c r="T137" s="230"/>
      <c r="U137" s="140"/>
      <c r="V137" s="140"/>
      <c r="W137" s="231"/>
      <c r="AT137" s="60" t="s">
        <v>225</v>
      </c>
      <c r="AU137" s="60" t="s">
        <v>93</v>
      </c>
      <c r="AV137" s="13" t="s">
        <v>93</v>
      </c>
      <c r="AW137" s="13" t="s">
        <v>38</v>
      </c>
      <c r="AX137" s="13" t="s">
        <v>83</v>
      </c>
      <c r="AY137" s="60" t="s">
        <v>216</v>
      </c>
    </row>
    <row r="138" spans="1:51" s="13" customFormat="1" ht="12">
      <c r="A138" s="140"/>
      <c r="B138" s="141"/>
      <c r="C138" s="140"/>
      <c r="D138" s="137" t="s">
        <v>225</v>
      </c>
      <c r="E138" s="142" t="s">
        <v>1</v>
      </c>
      <c r="F138" s="143" t="s">
        <v>3708</v>
      </c>
      <c r="G138" s="140"/>
      <c r="H138" s="144">
        <v>1</v>
      </c>
      <c r="I138" s="61"/>
      <c r="J138" s="140"/>
      <c r="K138" s="140"/>
      <c r="L138" s="228"/>
      <c r="M138" s="229"/>
      <c r="N138" s="140"/>
      <c r="O138" s="140"/>
      <c r="P138" s="140"/>
      <c r="Q138" s="140"/>
      <c r="R138" s="140"/>
      <c r="S138" s="140"/>
      <c r="T138" s="230"/>
      <c r="U138" s="140"/>
      <c r="V138" s="140"/>
      <c r="W138" s="231"/>
      <c r="AT138" s="60" t="s">
        <v>225</v>
      </c>
      <c r="AU138" s="60" t="s">
        <v>93</v>
      </c>
      <c r="AV138" s="13" t="s">
        <v>93</v>
      </c>
      <c r="AW138" s="13" t="s">
        <v>38</v>
      </c>
      <c r="AX138" s="13" t="s">
        <v>83</v>
      </c>
      <c r="AY138" s="60" t="s">
        <v>216</v>
      </c>
    </row>
    <row r="139" spans="1:51" s="13" customFormat="1" ht="12">
      <c r="A139" s="140"/>
      <c r="B139" s="141"/>
      <c r="C139" s="140"/>
      <c r="D139" s="137" t="s">
        <v>225</v>
      </c>
      <c r="E139" s="142" t="s">
        <v>1</v>
      </c>
      <c r="F139" s="143" t="s">
        <v>3709</v>
      </c>
      <c r="G139" s="140"/>
      <c r="H139" s="144">
        <v>1</v>
      </c>
      <c r="I139" s="61"/>
      <c r="J139" s="140"/>
      <c r="K139" s="140"/>
      <c r="L139" s="228"/>
      <c r="M139" s="229"/>
      <c r="N139" s="140"/>
      <c r="O139" s="140"/>
      <c r="P139" s="140"/>
      <c r="Q139" s="140"/>
      <c r="R139" s="140"/>
      <c r="S139" s="140"/>
      <c r="T139" s="230"/>
      <c r="U139" s="140"/>
      <c r="V139" s="140"/>
      <c r="W139" s="231"/>
      <c r="AT139" s="60" t="s">
        <v>225</v>
      </c>
      <c r="AU139" s="60" t="s">
        <v>93</v>
      </c>
      <c r="AV139" s="13" t="s">
        <v>93</v>
      </c>
      <c r="AW139" s="13" t="s">
        <v>38</v>
      </c>
      <c r="AX139" s="13" t="s">
        <v>83</v>
      </c>
      <c r="AY139" s="60" t="s">
        <v>216</v>
      </c>
    </row>
    <row r="140" spans="1:51" s="13" customFormat="1" ht="12">
      <c r="A140" s="140"/>
      <c r="B140" s="141"/>
      <c r="C140" s="140"/>
      <c r="D140" s="137" t="s">
        <v>225</v>
      </c>
      <c r="E140" s="142" t="s">
        <v>1</v>
      </c>
      <c r="F140" s="143" t="s">
        <v>3710</v>
      </c>
      <c r="G140" s="140"/>
      <c r="H140" s="144">
        <v>1</v>
      </c>
      <c r="I140" s="61"/>
      <c r="J140" s="140"/>
      <c r="K140" s="140"/>
      <c r="L140" s="228"/>
      <c r="M140" s="229"/>
      <c r="N140" s="140"/>
      <c r="O140" s="140"/>
      <c r="P140" s="140"/>
      <c r="Q140" s="140"/>
      <c r="R140" s="140"/>
      <c r="S140" s="140"/>
      <c r="T140" s="230"/>
      <c r="U140" s="140"/>
      <c r="V140" s="140"/>
      <c r="W140" s="231"/>
      <c r="AT140" s="60" t="s">
        <v>225</v>
      </c>
      <c r="AU140" s="60" t="s">
        <v>93</v>
      </c>
      <c r="AV140" s="13" t="s">
        <v>93</v>
      </c>
      <c r="AW140" s="13" t="s">
        <v>38</v>
      </c>
      <c r="AX140" s="13" t="s">
        <v>83</v>
      </c>
      <c r="AY140" s="60" t="s">
        <v>216</v>
      </c>
    </row>
    <row r="141" spans="1:51" s="13" customFormat="1" ht="12">
      <c r="A141" s="140"/>
      <c r="B141" s="141"/>
      <c r="C141" s="140"/>
      <c r="D141" s="137" t="s">
        <v>225</v>
      </c>
      <c r="E141" s="142" t="s">
        <v>1</v>
      </c>
      <c r="F141" s="143" t="s">
        <v>3711</v>
      </c>
      <c r="G141" s="140"/>
      <c r="H141" s="144">
        <v>1</v>
      </c>
      <c r="I141" s="61"/>
      <c r="J141" s="140"/>
      <c r="K141" s="140"/>
      <c r="L141" s="228"/>
      <c r="M141" s="229"/>
      <c r="N141" s="140"/>
      <c r="O141" s="140"/>
      <c r="P141" s="140"/>
      <c r="Q141" s="140"/>
      <c r="R141" s="140"/>
      <c r="S141" s="140"/>
      <c r="T141" s="230"/>
      <c r="U141" s="140"/>
      <c r="V141" s="140"/>
      <c r="W141" s="231"/>
      <c r="AT141" s="60" t="s">
        <v>225</v>
      </c>
      <c r="AU141" s="60" t="s">
        <v>93</v>
      </c>
      <c r="AV141" s="13" t="s">
        <v>93</v>
      </c>
      <c r="AW141" s="13" t="s">
        <v>38</v>
      </c>
      <c r="AX141" s="13" t="s">
        <v>83</v>
      </c>
      <c r="AY141" s="60" t="s">
        <v>216</v>
      </c>
    </row>
    <row r="142" spans="1:51" s="13" customFormat="1" ht="12">
      <c r="A142" s="140"/>
      <c r="B142" s="141"/>
      <c r="C142" s="140"/>
      <c r="D142" s="137" t="s">
        <v>225</v>
      </c>
      <c r="E142" s="142" t="s">
        <v>1</v>
      </c>
      <c r="F142" s="143" t="s">
        <v>3712</v>
      </c>
      <c r="G142" s="140"/>
      <c r="H142" s="144">
        <v>1</v>
      </c>
      <c r="I142" s="61"/>
      <c r="J142" s="140"/>
      <c r="K142" s="140"/>
      <c r="L142" s="228"/>
      <c r="M142" s="229"/>
      <c r="N142" s="140"/>
      <c r="O142" s="140"/>
      <c r="P142" s="140"/>
      <c r="Q142" s="140"/>
      <c r="R142" s="140"/>
      <c r="S142" s="140"/>
      <c r="T142" s="230"/>
      <c r="U142" s="140"/>
      <c r="V142" s="140"/>
      <c r="W142" s="231"/>
      <c r="AT142" s="60" t="s">
        <v>225</v>
      </c>
      <c r="AU142" s="60" t="s">
        <v>93</v>
      </c>
      <c r="AV142" s="13" t="s">
        <v>93</v>
      </c>
      <c r="AW142" s="13" t="s">
        <v>38</v>
      </c>
      <c r="AX142" s="13" t="s">
        <v>83</v>
      </c>
      <c r="AY142" s="60" t="s">
        <v>216</v>
      </c>
    </row>
    <row r="143" spans="1:51" s="13" customFormat="1" ht="12">
      <c r="A143" s="140"/>
      <c r="B143" s="141"/>
      <c r="C143" s="140"/>
      <c r="D143" s="137" t="s">
        <v>225</v>
      </c>
      <c r="E143" s="142" t="s">
        <v>1</v>
      </c>
      <c r="F143" s="143" t="s">
        <v>3713</v>
      </c>
      <c r="G143" s="140"/>
      <c r="H143" s="144">
        <v>1</v>
      </c>
      <c r="I143" s="61"/>
      <c r="J143" s="140"/>
      <c r="K143" s="140"/>
      <c r="L143" s="228"/>
      <c r="M143" s="229"/>
      <c r="N143" s="140"/>
      <c r="O143" s="140"/>
      <c r="P143" s="140"/>
      <c r="Q143" s="140"/>
      <c r="R143" s="140"/>
      <c r="S143" s="140"/>
      <c r="T143" s="230"/>
      <c r="U143" s="140"/>
      <c r="V143" s="140"/>
      <c r="W143" s="231"/>
      <c r="AT143" s="60" t="s">
        <v>225</v>
      </c>
      <c r="AU143" s="60" t="s">
        <v>93</v>
      </c>
      <c r="AV143" s="13" t="s">
        <v>93</v>
      </c>
      <c r="AW143" s="13" t="s">
        <v>38</v>
      </c>
      <c r="AX143" s="13" t="s">
        <v>83</v>
      </c>
      <c r="AY143" s="60" t="s">
        <v>216</v>
      </c>
    </row>
    <row r="144" spans="1:51" s="13" customFormat="1" ht="12">
      <c r="A144" s="140"/>
      <c r="B144" s="141"/>
      <c r="C144" s="140"/>
      <c r="D144" s="137" t="s">
        <v>225</v>
      </c>
      <c r="E144" s="142" t="s">
        <v>1</v>
      </c>
      <c r="F144" s="143" t="s">
        <v>3714</v>
      </c>
      <c r="G144" s="140"/>
      <c r="H144" s="144">
        <v>1</v>
      </c>
      <c r="I144" s="61"/>
      <c r="J144" s="140"/>
      <c r="K144" s="140"/>
      <c r="L144" s="228"/>
      <c r="M144" s="229"/>
      <c r="N144" s="140"/>
      <c r="O144" s="140"/>
      <c r="P144" s="140"/>
      <c r="Q144" s="140"/>
      <c r="R144" s="140"/>
      <c r="S144" s="140"/>
      <c r="T144" s="230"/>
      <c r="U144" s="140"/>
      <c r="V144" s="140"/>
      <c r="W144" s="231"/>
      <c r="AT144" s="60" t="s">
        <v>225</v>
      </c>
      <c r="AU144" s="60" t="s">
        <v>93</v>
      </c>
      <c r="AV144" s="13" t="s">
        <v>93</v>
      </c>
      <c r="AW144" s="13" t="s">
        <v>38</v>
      </c>
      <c r="AX144" s="13" t="s">
        <v>83</v>
      </c>
      <c r="AY144" s="60" t="s">
        <v>216</v>
      </c>
    </row>
    <row r="145" spans="1:51" s="13" customFormat="1" ht="12">
      <c r="A145" s="140"/>
      <c r="B145" s="141"/>
      <c r="C145" s="140"/>
      <c r="D145" s="137" t="s">
        <v>225</v>
      </c>
      <c r="E145" s="142" t="s">
        <v>1</v>
      </c>
      <c r="F145" s="143" t="s">
        <v>3715</v>
      </c>
      <c r="G145" s="140"/>
      <c r="H145" s="144">
        <v>1</v>
      </c>
      <c r="I145" s="61"/>
      <c r="J145" s="140"/>
      <c r="K145" s="140"/>
      <c r="L145" s="228"/>
      <c r="M145" s="229"/>
      <c r="N145" s="140"/>
      <c r="O145" s="140"/>
      <c r="P145" s="140"/>
      <c r="Q145" s="140"/>
      <c r="R145" s="140"/>
      <c r="S145" s="140"/>
      <c r="T145" s="230"/>
      <c r="U145" s="140"/>
      <c r="V145" s="140"/>
      <c r="W145" s="231"/>
      <c r="AT145" s="60" t="s">
        <v>225</v>
      </c>
      <c r="AU145" s="60" t="s">
        <v>93</v>
      </c>
      <c r="AV145" s="13" t="s">
        <v>93</v>
      </c>
      <c r="AW145" s="13" t="s">
        <v>38</v>
      </c>
      <c r="AX145" s="13" t="s">
        <v>83</v>
      </c>
      <c r="AY145" s="60" t="s">
        <v>216</v>
      </c>
    </row>
    <row r="146" spans="1:51" s="13" customFormat="1" ht="12">
      <c r="A146" s="140"/>
      <c r="B146" s="141"/>
      <c r="C146" s="140"/>
      <c r="D146" s="137" t="s">
        <v>225</v>
      </c>
      <c r="E146" s="142" t="s">
        <v>1</v>
      </c>
      <c r="F146" s="143" t="s">
        <v>3716</v>
      </c>
      <c r="G146" s="140"/>
      <c r="H146" s="144">
        <v>1</v>
      </c>
      <c r="I146" s="61"/>
      <c r="J146" s="140"/>
      <c r="K146" s="140"/>
      <c r="L146" s="228"/>
      <c r="M146" s="229"/>
      <c r="N146" s="140"/>
      <c r="O146" s="140"/>
      <c r="P146" s="140"/>
      <c r="Q146" s="140"/>
      <c r="R146" s="140"/>
      <c r="S146" s="140"/>
      <c r="T146" s="230"/>
      <c r="U146" s="140"/>
      <c r="V146" s="140"/>
      <c r="W146" s="231"/>
      <c r="AT146" s="60" t="s">
        <v>225</v>
      </c>
      <c r="AU146" s="60" t="s">
        <v>93</v>
      </c>
      <c r="AV146" s="13" t="s">
        <v>93</v>
      </c>
      <c r="AW146" s="13" t="s">
        <v>38</v>
      </c>
      <c r="AX146" s="13" t="s">
        <v>83</v>
      </c>
      <c r="AY146" s="60" t="s">
        <v>216</v>
      </c>
    </row>
    <row r="147" spans="1:51" s="13" customFormat="1" ht="12">
      <c r="A147" s="140"/>
      <c r="B147" s="141"/>
      <c r="C147" s="140"/>
      <c r="D147" s="137" t="s">
        <v>225</v>
      </c>
      <c r="E147" s="142" t="s">
        <v>1</v>
      </c>
      <c r="F147" s="143" t="s">
        <v>3717</v>
      </c>
      <c r="G147" s="140"/>
      <c r="H147" s="144">
        <v>1</v>
      </c>
      <c r="I147" s="61"/>
      <c r="J147" s="140"/>
      <c r="K147" s="140"/>
      <c r="L147" s="228"/>
      <c r="M147" s="229"/>
      <c r="N147" s="140"/>
      <c r="O147" s="140"/>
      <c r="P147" s="140"/>
      <c r="Q147" s="140"/>
      <c r="R147" s="140"/>
      <c r="S147" s="140"/>
      <c r="T147" s="230"/>
      <c r="U147" s="140"/>
      <c r="V147" s="140"/>
      <c r="W147" s="231"/>
      <c r="AT147" s="60" t="s">
        <v>225</v>
      </c>
      <c r="AU147" s="60" t="s">
        <v>93</v>
      </c>
      <c r="AV147" s="13" t="s">
        <v>93</v>
      </c>
      <c r="AW147" s="13" t="s">
        <v>38</v>
      </c>
      <c r="AX147" s="13" t="s">
        <v>83</v>
      </c>
      <c r="AY147" s="60" t="s">
        <v>216</v>
      </c>
    </row>
    <row r="148" spans="1:51" s="13" customFormat="1" ht="12">
      <c r="A148" s="140"/>
      <c r="B148" s="141"/>
      <c r="C148" s="140"/>
      <c r="D148" s="137" t="s">
        <v>225</v>
      </c>
      <c r="E148" s="142" t="s">
        <v>1</v>
      </c>
      <c r="F148" s="143" t="s">
        <v>3718</v>
      </c>
      <c r="G148" s="140"/>
      <c r="H148" s="144">
        <v>1</v>
      </c>
      <c r="I148" s="61"/>
      <c r="J148" s="140"/>
      <c r="K148" s="140"/>
      <c r="L148" s="228"/>
      <c r="M148" s="229"/>
      <c r="N148" s="140"/>
      <c r="O148" s="140"/>
      <c r="P148" s="140"/>
      <c r="Q148" s="140"/>
      <c r="R148" s="140"/>
      <c r="S148" s="140"/>
      <c r="T148" s="230"/>
      <c r="U148" s="140"/>
      <c r="V148" s="140"/>
      <c r="W148" s="231"/>
      <c r="AT148" s="60" t="s">
        <v>225</v>
      </c>
      <c r="AU148" s="60" t="s">
        <v>93</v>
      </c>
      <c r="AV148" s="13" t="s">
        <v>93</v>
      </c>
      <c r="AW148" s="13" t="s">
        <v>38</v>
      </c>
      <c r="AX148" s="13" t="s">
        <v>83</v>
      </c>
      <c r="AY148" s="60" t="s">
        <v>216</v>
      </c>
    </row>
    <row r="149" spans="1:51" s="13" customFormat="1" ht="12">
      <c r="A149" s="140"/>
      <c r="B149" s="141"/>
      <c r="C149" s="140"/>
      <c r="D149" s="137" t="s">
        <v>225</v>
      </c>
      <c r="E149" s="142" t="s">
        <v>1</v>
      </c>
      <c r="F149" s="143" t="s">
        <v>3719</v>
      </c>
      <c r="G149" s="140"/>
      <c r="H149" s="144">
        <v>1</v>
      </c>
      <c r="I149" s="61"/>
      <c r="J149" s="140"/>
      <c r="K149" s="140"/>
      <c r="L149" s="228"/>
      <c r="M149" s="229"/>
      <c r="N149" s="140"/>
      <c r="O149" s="140"/>
      <c r="P149" s="140"/>
      <c r="Q149" s="140"/>
      <c r="R149" s="140"/>
      <c r="S149" s="140"/>
      <c r="T149" s="230"/>
      <c r="U149" s="140"/>
      <c r="V149" s="140"/>
      <c r="W149" s="231"/>
      <c r="AT149" s="60" t="s">
        <v>225</v>
      </c>
      <c r="AU149" s="60" t="s">
        <v>93</v>
      </c>
      <c r="AV149" s="13" t="s">
        <v>93</v>
      </c>
      <c r="AW149" s="13" t="s">
        <v>38</v>
      </c>
      <c r="AX149" s="13" t="s">
        <v>83</v>
      </c>
      <c r="AY149" s="60" t="s">
        <v>216</v>
      </c>
    </row>
    <row r="150" spans="1:51" s="13" customFormat="1" ht="12">
      <c r="A150" s="140"/>
      <c r="B150" s="141"/>
      <c r="C150" s="140"/>
      <c r="D150" s="137" t="s">
        <v>225</v>
      </c>
      <c r="E150" s="142" t="s">
        <v>1</v>
      </c>
      <c r="F150" s="143" t="s">
        <v>3720</v>
      </c>
      <c r="G150" s="140"/>
      <c r="H150" s="144">
        <v>1</v>
      </c>
      <c r="I150" s="61"/>
      <c r="J150" s="140"/>
      <c r="K150" s="140"/>
      <c r="L150" s="228"/>
      <c r="M150" s="229"/>
      <c r="N150" s="140"/>
      <c r="O150" s="140"/>
      <c r="P150" s="140"/>
      <c r="Q150" s="140"/>
      <c r="R150" s="140"/>
      <c r="S150" s="140"/>
      <c r="T150" s="230"/>
      <c r="U150" s="140"/>
      <c r="V150" s="140"/>
      <c r="W150" s="231"/>
      <c r="AT150" s="60" t="s">
        <v>225</v>
      </c>
      <c r="AU150" s="60" t="s">
        <v>93</v>
      </c>
      <c r="AV150" s="13" t="s">
        <v>93</v>
      </c>
      <c r="AW150" s="13" t="s">
        <v>38</v>
      </c>
      <c r="AX150" s="13" t="s">
        <v>83</v>
      </c>
      <c r="AY150" s="60" t="s">
        <v>216</v>
      </c>
    </row>
    <row r="151" spans="1:51" s="13" customFormat="1" ht="12">
      <c r="A151" s="140"/>
      <c r="B151" s="141"/>
      <c r="C151" s="140"/>
      <c r="D151" s="137" t="s">
        <v>225</v>
      </c>
      <c r="E151" s="142" t="s">
        <v>1</v>
      </c>
      <c r="F151" s="143" t="s">
        <v>3721</v>
      </c>
      <c r="G151" s="140"/>
      <c r="H151" s="144">
        <v>1</v>
      </c>
      <c r="I151" s="61"/>
      <c r="J151" s="140"/>
      <c r="K151" s="140"/>
      <c r="L151" s="228"/>
      <c r="M151" s="229"/>
      <c r="N151" s="140"/>
      <c r="O151" s="140"/>
      <c r="P151" s="140"/>
      <c r="Q151" s="140"/>
      <c r="R151" s="140"/>
      <c r="S151" s="140"/>
      <c r="T151" s="230"/>
      <c r="U151" s="140"/>
      <c r="V151" s="140"/>
      <c r="W151" s="231"/>
      <c r="AT151" s="60" t="s">
        <v>225</v>
      </c>
      <c r="AU151" s="60" t="s">
        <v>93</v>
      </c>
      <c r="AV151" s="13" t="s">
        <v>93</v>
      </c>
      <c r="AW151" s="13" t="s">
        <v>38</v>
      </c>
      <c r="AX151" s="13" t="s">
        <v>83</v>
      </c>
      <c r="AY151" s="60" t="s">
        <v>216</v>
      </c>
    </row>
    <row r="152" spans="1:51" s="14" customFormat="1" ht="12">
      <c r="A152" s="145"/>
      <c r="B152" s="146"/>
      <c r="C152" s="145"/>
      <c r="D152" s="137" t="s">
        <v>225</v>
      </c>
      <c r="E152" s="147" t="s">
        <v>1</v>
      </c>
      <c r="F152" s="148" t="s">
        <v>229</v>
      </c>
      <c r="G152" s="145"/>
      <c r="H152" s="149">
        <v>36</v>
      </c>
      <c r="I152" s="63"/>
      <c r="J152" s="145"/>
      <c r="K152" s="145"/>
      <c r="L152" s="228"/>
      <c r="M152" s="229"/>
      <c r="N152" s="140"/>
      <c r="O152" s="140"/>
      <c r="P152" s="140"/>
      <c r="Q152" s="140"/>
      <c r="R152" s="140"/>
      <c r="S152" s="140"/>
      <c r="T152" s="230"/>
      <c r="U152" s="140"/>
      <c r="V152" s="140"/>
      <c r="W152" s="231"/>
      <c r="AT152" s="62" t="s">
        <v>225</v>
      </c>
      <c r="AU152" s="62" t="s">
        <v>93</v>
      </c>
      <c r="AV152" s="14" t="s">
        <v>223</v>
      </c>
      <c r="AW152" s="14" t="s">
        <v>38</v>
      </c>
      <c r="AX152" s="14" t="s">
        <v>91</v>
      </c>
      <c r="AY152" s="62" t="s">
        <v>216</v>
      </c>
    </row>
    <row r="153" spans="1:65" s="2" customFormat="1" ht="24.2" customHeight="1">
      <c r="A153" s="83"/>
      <c r="B153" s="84"/>
      <c r="C153" s="130" t="s">
        <v>93</v>
      </c>
      <c r="D153" s="130" t="s">
        <v>218</v>
      </c>
      <c r="E153" s="131" t="s">
        <v>3722</v>
      </c>
      <c r="F153" s="132" t="s">
        <v>3723</v>
      </c>
      <c r="G153" s="133" t="s">
        <v>323</v>
      </c>
      <c r="H153" s="134">
        <v>50</v>
      </c>
      <c r="I153" s="57"/>
      <c r="J153" s="187">
        <f>ROUND(I153*H153,2)</f>
        <v>0</v>
      </c>
      <c r="K153" s="132" t="s">
        <v>1</v>
      </c>
      <c r="L153" s="188">
        <f>J153</f>
        <v>0</v>
      </c>
      <c r="M153" s="217"/>
      <c r="N153" s="217"/>
      <c r="O153" s="217"/>
      <c r="P153" s="217">
        <f>SUM(P154:P171)</f>
        <v>0</v>
      </c>
      <c r="Q153" s="217"/>
      <c r="R153" s="217">
        <f>SUM(R154:R171)</f>
        <v>0</v>
      </c>
      <c r="S153" s="217"/>
      <c r="T153" s="217">
        <f>SUM(T154:T171)</f>
        <v>0</v>
      </c>
      <c r="U153" s="217"/>
      <c r="V153" s="217"/>
      <c r="W153" s="190"/>
      <c r="X153" s="26"/>
      <c r="Y153" s="26"/>
      <c r="Z153" s="26"/>
      <c r="AA153" s="26"/>
      <c r="AB153" s="26"/>
      <c r="AC153" s="26"/>
      <c r="AD153" s="26"/>
      <c r="AE153" s="26"/>
      <c r="AR153" s="58" t="s">
        <v>223</v>
      </c>
      <c r="AT153" s="58" t="s">
        <v>218</v>
      </c>
      <c r="AU153" s="58" t="s">
        <v>93</v>
      </c>
      <c r="AY153" s="18" t="s">
        <v>216</v>
      </c>
      <c r="BE153" s="59">
        <f>IF(N153="základní",J153,0)</f>
        <v>0</v>
      </c>
      <c r="BF153" s="59">
        <f>IF(N153="snížená",J153,0)</f>
        <v>0</v>
      </c>
      <c r="BG153" s="59">
        <f>IF(N153="zákl. přenesená",J153,0)</f>
        <v>0</v>
      </c>
      <c r="BH153" s="59">
        <f>IF(N153="sníž. přenesená",J153,0)</f>
        <v>0</v>
      </c>
      <c r="BI153" s="59">
        <f>IF(N153="nulová",J153,0)</f>
        <v>0</v>
      </c>
      <c r="BJ153" s="18" t="s">
        <v>91</v>
      </c>
      <c r="BK153" s="59">
        <f>ROUND(I153*H153,2)</f>
        <v>0</v>
      </c>
      <c r="BL153" s="18" t="s">
        <v>223</v>
      </c>
      <c r="BM153" s="58" t="s">
        <v>3724</v>
      </c>
    </row>
    <row r="154" spans="1:51" s="15" customFormat="1" ht="12">
      <c r="A154" s="135"/>
      <c r="B154" s="136"/>
      <c r="C154" s="135"/>
      <c r="D154" s="137" t="s">
        <v>225</v>
      </c>
      <c r="E154" s="138" t="s">
        <v>1</v>
      </c>
      <c r="F154" s="139" t="s">
        <v>3697</v>
      </c>
      <c r="G154" s="135"/>
      <c r="H154" s="138" t="s">
        <v>1</v>
      </c>
      <c r="I154" s="65"/>
      <c r="J154" s="135"/>
      <c r="K154" s="135"/>
      <c r="L154" s="218"/>
      <c r="M154" s="219" t="s">
        <v>1</v>
      </c>
      <c r="N154" s="220" t="s">
        <v>48</v>
      </c>
      <c r="O154" s="221">
        <v>0</v>
      </c>
      <c r="P154" s="221">
        <f>O154*H153</f>
        <v>0</v>
      </c>
      <c r="Q154" s="221">
        <v>0</v>
      </c>
      <c r="R154" s="221">
        <f>Q154*H153</f>
        <v>0</v>
      </c>
      <c r="S154" s="221">
        <v>0</v>
      </c>
      <c r="T154" s="222">
        <f>S154*H153</f>
        <v>0</v>
      </c>
      <c r="U154" s="98"/>
      <c r="V154" s="98"/>
      <c r="W154" s="223"/>
      <c r="AT154" s="64" t="s">
        <v>225</v>
      </c>
      <c r="AU154" s="64" t="s">
        <v>93</v>
      </c>
      <c r="AV154" s="15" t="s">
        <v>91</v>
      </c>
      <c r="AW154" s="15" t="s">
        <v>38</v>
      </c>
      <c r="AX154" s="15" t="s">
        <v>83</v>
      </c>
      <c r="AY154" s="64" t="s">
        <v>216</v>
      </c>
    </row>
    <row r="155" spans="1:51" s="13" customFormat="1" ht="12">
      <c r="A155" s="140"/>
      <c r="B155" s="141"/>
      <c r="C155" s="140"/>
      <c r="D155" s="137" t="s">
        <v>225</v>
      </c>
      <c r="E155" s="142" t="s">
        <v>1</v>
      </c>
      <c r="F155" s="143" t="s">
        <v>3725</v>
      </c>
      <c r="G155" s="140"/>
      <c r="H155" s="144">
        <v>1</v>
      </c>
      <c r="I155" s="61"/>
      <c r="J155" s="140"/>
      <c r="K155" s="140"/>
      <c r="L155" s="224"/>
      <c r="M155" s="225"/>
      <c r="N155" s="135"/>
      <c r="O155" s="135"/>
      <c r="P155" s="135"/>
      <c r="Q155" s="135"/>
      <c r="R155" s="135"/>
      <c r="S155" s="135"/>
      <c r="T155" s="226"/>
      <c r="U155" s="135"/>
      <c r="V155" s="135"/>
      <c r="W155" s="227"/>
      <c r="AT155" s="60" t="s">
        <v>225</v>
      </c>
      <c r="AU155" s="60" t="s">
        <v>93</v>
      </c>
      <c r="AV155" s="13" t="s">
        <v>93</v>
      </c>
      <c r="AW155" s="13" t="s">
        <v>38</v>
      </c>
      <c r="AX155" s="13" t="s">
        <v>83</v>
      </c>
      <c r="AY155" s="60" t="s">
        <v>216</v>
      </c>
    </row>
    <row r="156" spans="1:51" s="13" customFormat="1" ht="12">
      <c r="A156" s="140"/>
      <c r="B156" s="141"/>
      <c r="C156" s="140"/>
      <c r="D156" s="137" t="s">
        <v>225</v>
      </c>
      <c r="E156" s="142" t="s">
        <v>1</v>
      </c>
      <c r="F156" s="143" t="s">
        <v>3726</v>
      </c>
      <c r="G156" s="140"/>
      <c r="H156" s="144">
        <v>2</v>
      </c>
      <c r="I156" s="61"/>
      <c r="J156" s="140"/>
      <c r="K156" s="140"/>
      <c r="L156" s="228"/>
      <c r="M156" s="229"/>
      <c r="N156" s="140"/>
      <c r="O156" s="140"/>
      <c r="P156" s="140"/>
      <c r="Q156" s="140"/>
      <c r="R156" s="140"/>
      <c r="S156" s="140"/>
      <c r="T156" s="230"/>
      <c r="U156" s="140"/>
      <c r="V156" s="140"/>
      <c r="W156" s="231"/>
      <c r="AT156" s="60" t="s">
        <v>225</v>
      </c>
      <c r="AU156" s="60" t="s">
        <v>93</v>
      </c>
      <c r="AV156" s="13" t="s">
        <v>93</v>
      </c>
      <c r="AW156" s="13" t="s">
        <v>38</v>
      </c>
      <c r="AX156" s="13" t="s">
        <v>83</v>
      </c>
      <c r="AY156" s="60" t="s">
        <v>216</v>
      </c>
    </row>
    <row r="157" spans="1:51" s="13" customFormat="1" ht="12">
      <c r="A157" s="140"/>
      <c r="B157" s="141"/>
      <c r="C157" s="140"/>
      <c r="D157" s="137" t="s">
        <v>225</v>
      </c>
      <c r="E157" s="142" t="s">
        <v>1</v>
      </c>
      <c r="F157" s="143" t="s">
        <v>3727</v>
      </c>
      <c r="G157" s="140"/>
      <c r="H157" s="144">
        <v>1</v>
      </c>
      <c r="I157" s="61"/>
      <c r="J157" s="140"/>
      <c r="K157" s="140"/>
      <c r="L157" s="228"/>
      <c r="M157" s="229"/>
      <c r="N157" s="140"/>
      <c r="O157" s="140"/>
      <c r="P157" s="140"/>
      <c r="Q157" s="140"/>
      <c r="R157" s="140"/>
      <c r="S157" s="140"/>
      <c r="T157" s="230"/>
      <c r="U157" s="140"/>
      <c r="V157" s="140"/>
      <c r="W157" s="231"/>
      <c r="AT157" s="60" t="s">
        <v>225</v>
      </c>
      <c r="AU157" s="60" t="s">
        <v>93</v>
      </c>
      <c r="AV157" s="13" t="s">
        <v>93</v>
      </c>
      <c r="AW157" s="13" t="s">
        <v>38</v>
      </c>
      <c r="AX157" s="13" t="s">
        <v>83</v>
      </c>
      <c r="AY157" s="60" t="s">
        <v>216</v>
      </c>
    </row>
    <row r="158" spans="1:51" s="13" customFormat="1" ht="12">
      <c r="A158" s="140"/>
      <c r="B158" s="141"/>
      <c r="C158" s="140"/>
      <c r="D158" s="137" t="s">
        <v>225</v>
      </c>
      <c r="E158" s="142" t="s">
        <v>1</v>
      </c>
      <c r="F158" s="143" t="s">
        <v>3728</v>
      </c>
      <c r="G158" s="140"/>
      <c r="H158" s="144">
        <v>1</v>
      </c>
      <c r="I158" s="61"/>
      <c r="J158" s="140"/>
      <c r="K158" s="140"/>
      <c r="L158" s="228"/>
      <c r="M158" s="229"/>
      <c r="N158" s="140"/>
      <c r="O158" s="140"/>
      <c r="P158" s="140"/>
      <c r="Q158" s="140"/>
      <c r="R158" s="140"/>
      <c r="S158" s="140"/>
      <c r="T158" s="230"/>
      <c r="U158" s="140"/>
      <c r="V158" s="140"/>
      <c r="W158" s="231"/>
      <c r="AT158" s="60" t="s">
        <v>225</v>
      </c>
      <c r="AU158" s="60" t="s">
        <v>93</v>
      </c>
      <c r="AV158" s="13" t="s">
        <v>93</v>
      </c>
      <c r="AW158" s="13" t="s">
        <v>38</v>
      </c>
      <c r="AX158" s="13" t="s">
        <v>83</v>
      </c>
      <c r="AY158" s="60" t="s">
        <v>216</v>
      </c>
    </row>
    <row r="159" spans="1:51" s="13" customFormat="1" ht="12">
      <c r="A159" s="140"/>
      <c r="B159" s="141"/>
      <c r="C159" s="140"/>
      <c r="D159" s="137" t="s">
        <v>225</v>
      </c>
      <c r="E159" s="142" t="s">
        <v>1</v>
      </c>
      <c r="F159" s="143" t="s">
        <v>3729</v>
      </c>
      <c r="G159" s="140"/>
      <c r="H159" s="144">
        <v>1</v>
      </c>
      <c r="I159" s="61"/>
      <c r="J159" s="140"/>
      <c r="K159" s="140"/>
      <c r="L159" s="228"/>
      <c r="M159" s="229"/>
      <c r="N159" s="140"/>
      <c r="O159" s="140"/>
      <c r="P159" s="140"/>
      <c r="Q159" s="140"/>
      <c r="R159" s="140"/>
      <c r="S159" s="140"/>
      <c r="T159" s="230"/>
      <c r="U159" s="140"/>
      <c r="V159" s="140"/>
      <c r="W159" s="231"/>
      <c r="AT159" s="60" t="s">
        <v>225</v>
      </c>
      <c r="AU159" s="60" t="s">
        <v>93</v>
      </c>
      <c r="AV159" s="13" t="s">
        <v>93</v>
      </c>
      <c r="AW159" s="13" t="s">
        <v>38</v>
      </c>
      <c r="AX159" s="13" t="s">
        <v>83</v>
      </c>
      <c r="AY159" s="60" t="s">
        <v>216</v>
      </c>
    </row>
    <row r="160" spans="1:51" s="15" customFormat="1" ht="12">
      <c r="A160" s="135"/>
      <c r="B160" s="136"/>
      <c r="C160" s="135"/>
      <c r="D160" s="137" t="s">
        <v>225</v>
      </c>
      <c r="E160" s="138" t="s">
        <v>1</v>
      </c>
      <c r="F160" s="139" t="s">
        <v>3703</v>
      </c>
      <c r="G160" s="135"/>
      <c r="H160" s="138" t="s">
        <v>1</v>
      </c>
      <c r="I160" s="65"/>
      <c r="J160" s="135"/>
      <c r="K160" s="135"/>
      <c r="L160" s="228"/>
      <c r="M160" s="229"/>
      <c r="N160" s="140"/>
      <c r="O160" s="140"/>
      <c r="P160" s="140"/>
      <c r="Q160" s="140"/>
      <c r="R160" s="140"/>
      <c r="S160" s="140"/>
      <c r="T160" s="230"/>
      <c r="U160" s="140"/>
      <c r="V160" s="140"/>
      <c r="W160" s="231"/>
      <c r="AT160" s="64" t="s">
        <v>225</v>
      </c>
      <c r="AU160" s="64" t="s">
        <v>93</v>
      </c>
      <c r="AV160" s="15" t="s">
        <v>91</v>
      </c>
      <c r="AW160" s="15" t="s">
        <v>38</v>
      </c>
      <c r="AX160" s="15" t="s">
        <v>83</v>
      </c>
      <c r="AY160" s="64" t="s">
        <v>216</v>
      </c>
    </row>
    <row r="161" spans="1:51" s="13" customFormat="1" ht="12">
      <c r="A161" s="140"/>
      <c r="B161" s="141"/>
      <c r="C161" s="140"/>
      <c r="D161" s="137" t="s">
        <v>225</v>
      </c>
      <c r="E161" s="142" t="s">
        <v>1</v>
      </c>
      <c r="F161" s="143" t="s">
        <v>3730</v>
      </c>
      <c r="G161" s="140"/>
      <c r="H161" s="144">
        <v>3</v>
      </c>
      <c r="I161" s="61"/>
      <c r="J161" s="140"/>
      <c r="K161" s="140"/>
      <c r="L161" s="224"/>
      <c r="M161" s="225"/>
      <c r="N161" s="135"/>
      <c r="O161" s="135"/>
      <c r="P161" s="135"/>
      <c r="Q161" s="135"/>
      <c r="R161" s="135"/>
      <c r="S161" s="135"/>
      <c r="T161" s="226"/>
      <c r="U161" s="135"/>
      <c r="V161" s="135"/>
      <c r="W161" s="227"/>
      <c r="AT161" s="60" t="s">
        <v>225</v>
      </c>
      <c r="AU161" s="60" t="s">
        <v>93</v>
      </c>
      <c r="AV161" s="13" t="s">
        <v>93</v>
      </c>
      <c r="AW161" s="13" t="s">
        <v>38</v>
      </c>
      <c r="AX161" s="13" t="s">
        <v>83</v>
      </c>
      <c r="AY161" s="60" t="s">
        <v>216</v>
      </c>
    </row>
    <row r="162" spans="1:51" s="13" customFormat="1" ht="12">
      <c r="A162" s="140"/>
      <c r="B162" s="141"/>
      <c r="C162" s="140"/>
      <c r="D162" s="137" t="s">
        <v>225</v>
      </c>
      <c r="E162" s="142" t="s">
        <v>1</v>
      </c>
      <c r="F162" s="143" t="s">
        <v>3731</v>
      </c>
      <c r="G162" s="140"/>
      <c r="H162" s="144">
        <v>3</v>
      </c>
      <c r="I162" s="61"/>
      <c r="J162" s="140"/>
      <c r="K162" s="140"/>
      <c r="L162" s="228"/>
      <c r="M162" s="229"/>
      <c r="N162" s="140"/>
      <c r="O162" s="140"/>
      <c r="P162" s="140"/>
      <c r="Q162" s="140"/>
      <c r="R162" s="140"/>
      <c r="S162" s="140"/>
      <c r="T162" s="230"/>
      <c r="U162" s="140"/>
      <c r="V162" s="140"/>
      <c r="W162" s="231"/>
      <c r="AT162" s="60" t="s">
        <v>225</v>
      </c>
      <c r="AU162" s="60" t="s">
        <v>93</v>
      </c>
      <c r="AV162" s="13" t="s">
        <v>93</v>
      </c>
      <c r="AW162" s="13" t="s">
        <v>38</v>
      </c>
      <c r="AX162" s="13" t="s">
        <v>83</v>
      </c>
      <c r="AY162" s="60" t="s">
        <v>216</v>
      </c>
    </row>
    <row r="163" spans="1:51" s="13" customFormat="1" ht="12">
      <c r="A163" s="140"/>
      <c r="B163" s="141"/>
      <c r="C163" s="140"/>
      <c r="D163" s="137" t="s">
        <v>225</v>
      </c>
      <c r="E163" s="142" t="s">
        <v>1</v>
      </c>
      <c r="F163" s="143" t="s">
        <v>3732</v>
      </c>
      <c r="G163" s="140"/>
      <c r="H163" s="144">
        <v>2</v>
      </c>
      <c r="I163" s="61"/>
      <c r="J163" s="140"/>
      <c r="K163" s="140"/>
      <c r="L163" s="228"/>
      <c r="M163" s="229"/>
      <c r="N163" s="140"/>
      <c r="O163" s="140"/>
      <c r="P163" s="140"/>
      <c r="Q163" s="140"/>
      <c r="R163" s="140"/>
      <c r="S163" s="140"/>
      <c r="T163" s="230"/>
      <c r="U163" s="140"/>
      <c r="V163" s="140"/>
      <c r="W163" s="231"/>
      <c r="AT163" s="60" t="s">
        <v>225</v>
      </c>
      <c r="AU163" s="60" t="s">
        <v>93</v>
      </c>
      <c r="AV163" s="13" t="s">
        <v>93</v>
      </c>
      <c r="AW163" s="13" t="s">
        <v>38</v>
      </c>
      <c r="AX163" s="13" t="s">
        <v>83</v>
      </c>
      <c r="AY163" s="60" t="s">
        <v>216</v>
      </c>
    </row>
    <row r="164" spans="1:51" s="13" customFormat="1" ht="12">
      <c r="A164" s="140"/>
      <c r="B164" s="141"/>
      <c r="C164" s="140"/>
      <c r="D164" s="137" t="s">
        <v>225</v>
      </c>
      <c r="E164" s="142" t="s">
        <v>1</v>
      </c>
      <c r="F164" s="143" t="s">
        <v>3733</v>
      </c>
      <c r="G164" s="140"/>
      <c r="H164" s="144">
        <v>2</v>
      </c>
      <c r="I164" s="61"/>
      <c r="J164" s="140"/>
      <c r="K164" s="140"/>
      <c r="L164" s="228"/>
      <c r="M164" s="229"/>
      <c r="N164" s="140"/>
      <c r="O164" s="140"/>
      <c r="P164" s="140"/>
      <c r="Q164" s="140"/>
      <c r="R164" s="140"/>
      <c r="S164" s="140"/>
      <c r="T164" s="230"/>
      <c r="U164" s="140"/>
      <c r="V164" s="140"/>
      <c r="W164" s="231"/>
      <c r="AT164" s="60" t="s">
        <v>225</v>
      </c>
      <c r="AU164" s="60" t="s">
        <v>93</v>
      </c>
      <c r="AV164" s="13" t="s">
        <v>93</v>
      </c>
      <c r="AW164" s="13" t="s">
        <v>38</v>
      </c>
      <c r="AX164" s="13" t="s">
        <v>83</v>
      </c>
      <c r="AY164" s="60" t="s">
        <v>216</v>
      </c>
    </row>
    <row r="165" spans="1:51" s="13" customFormat="1" ht="12">
      <c r="A165" s="140"/>
      <c r="B165" s="141"/>
      <c r="C165" s="140"/>
      <c r="D165" s="137" t="s">
        <v>225</v>
      </c>
      <c r="E165" s="142" t="s">
        <v>1</v>
      </c>
      <c r="F165" s="143" t="s">
        <v>3734</v>
      </c>
      <c r="G165" s="140"/>
      <c r="H165" s="144">
        <v>3</v>
      </c>
      <c r="I165" s="61"/>
      <c r="J165" s="140"/>
      <c r="K165" s="140"/>
      <c r="L165" s="228"/>
      <c r="M165" s="229"/>
      <c r="N165" s="140"/>
      <c r="O165" s="140"/>
      <c r="P165" s="140"/>
      <c r="Q165" s="140"/>
      <c r="R165" s="140"/>
      <c r="S165" s="140"/>
      <c r="T165" s="230"/>
      <c r="U165" s="140"/>
      <c r="V165" s="140"/>
      <c r="W165" s="231"/>
      <c r="AT165" s="60" t="s">
        <v>225</v>
      </c>
      <c r="AU165" s="60" t="s">
        <v>93</v>
      </c>
      <c r="AV165" s="13" t="s">
        <v>93</v>
      </c>
      <c r="AW165" s="13" t="s">
        <v>38</v>
      </c>
      <c r="AX165" s="13" t="s">
        <v>83</v>
      </c>
      <c r="AY165" s="60" t="s">
        <v>216</v>
      </c>
    </row>
    <row r="166" spans="1:51" s="13" customFormat="1" ht="12">
      <c r="A166" s="140"/>
      <c r="B166" s="141"/>
      <c r="C166" s="140"/>
      <c r="D166" s="137" t="s">
        <v>225</v>
      </c>
      <c r="E166" s="142" t="s">
        <v>1</v>
      </c>
      <c r="F166" s="143" t="s">
        <v>3735</v>
      </c>
      <c r="G166" s="140"/>
      <c r="H166" s="144">
        <v>3</v>
      </c>
      <c r="I166" s="61"/>
      <c r="J166" s="140"/>
      <c r="K166" s="140"/>
      <c r="L166" s="228"/>
      <c r="M166" s="229"/>
      <c r="N166" s="140"/>
      <c r="O166" s="140"/>
      <c r="P166" s="140"/>
      <c r="Q166" s="140"/>
      <c r="R166" s="140"/>
      <c r="S166" s="140"/>
      <c r="T166" s="230"/>
      <c r="U166" s="140"/>
      <c r="V166" s="140"/>
      <c r="W166" s="231"/>
      <c r="AT166" s="60" t="s">
        <v>225</v>
      </c>
      <c r="AU166" s="60" t="s">
        <v>93</v>
      </c>
      <c r="AV166" s="13" t="s">
        <v>93</v>
      </c>
      <c r="AW166" s="13" t="s">
        <v>38</v>
      </c>
      <c r="AX166" s="13" t="s">
        <v>83</v>
      </c>
      <c r="AY166" s="60" t="s">
        <v>216</v>
      </c>
    </row>
    <row r="167" spans="1:51" s="13" customFormat="1" ht="12">
      <c r="A167" s="140"/>
      <c r="B167" s="141"/>
      <c r="C167" s="140"/>
      <c r="D167" s="137" t="s">
        <v>225</v>
      </c>
      <c r="E167" s="142" t="s">
        <v>1</v>
      </c>
      <c r="F167" s="143" t="s">
        <v>3736</v>
      </c>
      <c r="G167" s="140"/>
      <c r="H167" s="144">
        <v>2</v>
      </c>
      <c r="I167" s="61"/>
      <c r="J167" s="140"/>
      <c r="K167" s="140"/>
      <c r="L167" s="228"/>
      <c r="M167" s="229"/>
      <c r="N167" s="140"/>
      <c r="O167" s="140"/>
      <c r="P167" s="140"/>
      <c r="Q167" s="140"/>
      <c r="R167" s="140"/>
      <c r="S167" s="140"/>
      <c r="T167" s="230"/>
      <c r="U167" s="140"/>
      <c r="V167" s="140"/>
      <c r="W167" s="231"/>
      <c r="AT167" s="60" t="s">
        <v>225</v>
      </c>
      <c r="AU167" s="60" t="s">
        <v>93</v>
      </c>
      <c r="AV167" s="13" t="s">
        <v>93</v>
      </c>
      <c r="AW167" s="13" t="s">
        <v>38</v>
      </c>
      <c r="AX167" s="13" t="s">
        <v>83</v>
      </c>
      <c r="AY167" s="60" t="s">
        <v>216</v>
      </c>
    </row>
    <row r="168" spans="1:51" s="13" customFormat="1" ht="12">
      <c r="A168" s="140"/>
      <c r="B168" s="141"/>
      <c r="C168" s="140"/>
      <c r="D168" s="137" t="s">
        <v>225</v>
      </c>
      <c r="E168" s="142" t="s">
        <v>1</v>
      </c>
      <c r="F168" s="143" t="s">
        <v>3737</v>
      </c>
      <c r="G168" s="140"/>
      <c r="H168" s="144">
        <v>2</v>
      </c>
      <c r="I168" s="61"/>
      <c r="J168" s="140"/>
      <c r="K168" s="140"/>
      <c r="L168" s="228"/>
      <c r="M168" s="229"/>
      <c r="N168" s="140"/>
      <c r="O168" s="140"/>
      <c r="P168" s="140"/>
      <c r="Q168" s="140"/>
      <c r="R168" s="140"/>
      <c r="S168" s="140"/>
      <c r="T168" s="230"/>
      <c r="U168" s="140"/>
      <c r="V168" s="140"/>
      <c r="W168" s="231"/>
      <c r="AT168" s="60" t="s">
        <v>225</v>
      </c>
      <c r="AU168" s="60" t="s">
        <v>93</v>
      </c>
      <c r="AV168" s="13" t="s">
        <v>93</v>
      </c>
      <c r="AW168" s="13" t="s">
        <v>38</v>
      </c>
      <c r="AX168" s="13" t="s">
        <v>83</v>
      </c>
      <c r="AY168" s="60" t="s">
        <v>216</v>
      </c>
    </row>
    <row r="169" spans="1:51" s="13" customFormat="1" ht="12">
      <c r="A169" s="140"/>
      <c r="B169" s="141"/>
      <c r="C169" s="140"/>
      <c r="D169" s="137" t="s">
        <v>225</v>
      </c>
      <c r="E169" s="142" t="s">
        <v>1</v>
      </c>
      <c r="F169" s="143" t="s">
        <v>3738</v>
      </c>
      <c r="G169" s="140"/>
      <c r="H169" s="144">
        <v>3</v>
      </c>
      <c r="I169" s="61"/>
      <c r="J169" s="140"/>
      <c r="K169" s="140"/>
      <c r="L169" s="228"/>
      <c r="M169" s="229"/>
      <c r="N169" s="140"/>
      <c r="O169" s="140"/>
      <c r="P169" s="140"/>
      <c r="Q169" s="140"/>
      <c r="R169" s="140"/>
      <c r="S169" s="140"/>
      <c r="T169" s="230"/>
      <c r="U169" s="140"/>
      <c r="V169" s="140"/>
      <c r="W169" s="231"/>
      <c r="AT169" s="60" t="s">
        <v>225</v>
      </c>
      <c r="AU169" s="60" t="s">
        <v>93</v>
      </c>
      <c r="AV169" s="13" t="s">
        <v>93</v>
      </c>
      <c r="AW169" s="13" t="s">
        <v>38</v>
      </c>
      <c r="AX169" s="13" t="s">
        <v>83</v>
      </c>
      <c r="AY169" s="60" t="s">
        <v>216</v>
      </c>
    </row>
    <row r="170" spans="1:51" s="13" customFormat="1" ht="12">
      <c r="A170" s="140"/>
      <c r="B170" s="141"/>
      <c r="C170" s="140"/>
      <c r="D170" s="137" t="s">
        <v>225</v>
      </c>
      <c r="E170" s="142" t="s">
        <v>1</v>
      </c>
      <c r="F170" s="143" t="s">
        <v>3739</v>
      </c>
      <c r="G170" s="140"/>
      <c r="H170" s="144">
        <v>3</v>
      </c>
      <c r="I170" s="61"/>
      <c r="J170" s="140"/>
      <c r="K170" s="140"/>
      <c r="L170" s="228"/>
      <c r="M170" s="229"/>
      <c r="N170" s="140"/>
      <c r="O170" s="140"/>
      <c r="P170" s="140"/>
      <c r="Q170" s="140"/>
      <c r="R170" s="140"/>
      <c r="S170" s="140"/>
      <c r="T170" s="230"/>
      <c r="U170" s="140"/>
      <c r="V170" s="140"/>
      <c r="W170" s="231"/>
      <c r="AT170" s="60" t="s">
        <v>225</v>
      </c>
      <c r="AU170" s="60" t="s">
        <v>93</v>
      </c>
      <c r="AV170" s="13" t="s">
        <v>93</v>
      </c>
      <c r="AW170" s="13" t="s">
        <v>38</v>
      </c>
      <c r="AX170" s="13" t="s">
        <v>83</v>
      </c>
      <c r="AY170" s="60" t="s">
        <v>216</v>
      </c>
    </row>
    <row r="171" spans="1:51" s="13" customFormat="1" ht="12">
      <c r="A171" s="140"/>
      <c r="B171" s="141"/>
      <c r="C171" s="140"/>
      <c r="D171" s="137" t="s">
        <v>225</v>
      </c>
      <c r="E171" s="142" t="s">
        <v>1</v>
      </c>
      <c r="F171" s="143" t="s">
        <v>3740</v>
      </c>
      <c r="G171" s="140"/>
      <c r="H171" s="144">
        <v>2</v>
      </c>
      <c r="I171" s="61"/>
      <c r="J171" s="140"/>
      <c r="K171" s="140"/>
      <c r="L171" s="228"/>
      <c r="M171" s="229"/>
      <c r="N171" s="140"/>
      <c r="O171" s="140"/>
      <c r="P171" s="140"/>
      <c r="Q171" s="140"/>
      <c r="R171" s="140"/>
      <c r="S171" s="140"/>
      <c r="T171" s="230"/>
      <c r="U171" s="140"/>
      <c r="V171" s="140"/>
      <c r="W171" s="231"/>
      <c r="AT171" s="60" t="s">
        <v>225</v>
      </c>
      <c r="AU171" s="60" t="s">
        <v>93</v>
      </c>
      <c r="AV171" s="13" t="s">
        <v>93</v>
      </c>
      <c r="AW171" s="13" t="s">
        <v>38</v>
      </c>
      <c r="AX171" s="13" t="s">
        <v>83</v>
      </c>
      <c r="AY171" s="60" t="s">
        <v>216</v>
      </c>
    </row>
    <row r="172" spans="1:51" s="13" customFormat="1" ht="12">
      <c r="A172" s="140"/>
      <c r="B172" s="141"/>
      <c r="C172" s="140"/>
      <c r="D172" s="137" t="s">
        <v>225</v>
      </c>
      <c r="E172" s="142" t="s">
        <v>1</v>
      </c>
      <c r="F172" s="143" t="s">
        <v>3741</v>
      </c>
      <c r="G172" s="140"/>
      <c r="H172" s="144">
        <v>2</v>
      </c>
      <c r="I172" s="61"/>
      <c r="J172" s="140"/>
      <c r="K172" s="140"/>
      <c r="L172" s="228"/>
      <c r="M172" s="229"/>
      <c r="N172" s="140"/>
      <c r="O172" s="140"/>
      <c r="P172" s="140"/>
      <c r="Q172" s="140"/>
      <c r="R172" s="140"/>
      <c r="S172" s="140"/>
      <c r="T172" s="230"/>
      <c r="U172" s="140"/>
      <c r="V172" s="140"/>
      <c r="W172" s="231"/>
      <c r="AT172" s="60" t="s">
        <v>225</v>
      </c>
      <c r="AU172" s="60" t="s">
        <v>93</v>
      </c>
      <c r="AV172" s="13" t="s">
        <v>93</v>
      </c>
      <c r="AW172" s="13" t="s">
        <v>38</v>
      </c>
      <c r="AX172" s="13" t="s">
        <v>83</v>
      </c>
      <c r="AY172" s="60" t="s">
        <v>216</v>
      </c>
    </row>
    <row r="173" spans="1:51" s="13" customFormat="1" ht="12">
      <c r="A173" s="140"/>
      <c r="B173" s="141"/>
      <c r="C173" s="140"/>
      <c r="D173" s="137" t="s">
        <v>225</v>
      </c>
      <c r="E173" s="142" t="s">
        <v>1</v>
      </c>
      <c r="F173" s="143" t="s">
        <v>3742</v>
      </c>
      <c r="G173" s="140"/>
      <c r="H173" s="144">
        <v>2</v>
      </c>
      <c r="I173" s="61"/>
      <c r="J173" s="140"/>
      <c r="K173" s="140"/>
      <c r="L173" s="228"/>
      <c r="M173" s="229"/>
      <c r="N173" s="140"/>
      <c r="O173" s="140"/>
      <c r="P173" s="140"/>
      <c r="Q173" s="140"/>
      <c r="R173" s="140"/>
      <c r="S173" s="140"/>
      <c r="T173" s="230"/>
      <c r="U173" s="140"/>
      <c r="V173" s="140"/>
      <c r="W173" s="231"/>
      <c r="AT173" s="60" t="s">
        <v>225</v>
      </c>
      <c r="AU173" s="60" t="s">
        <v>93</v>
      </c>
      <c r="AV173" s="13" t="s">
        <v>93</v>
      </c>
      <c r="AW173" s="13" t="s">
        <v>38</v>
      </c>
      <c r="AX173" s="13" t="s">
        <v>83</v>
      </c>
      <c r="AY173" s="60" t="s">
        <v>216</v>
      </c>
    </row>
    <row r="174" spans="1:51" s="13" customFormat="1" ht="12">
      <c r="A174" s="140"/>
      <c r="B174" s="141"/>
      <c r="C174" s="140"/>
      <c r="D174" s="137" t="s">
        <v>225</v>
      </c>
      <c r="E174" s="142" t="s">
        <v>1</v>
      </c>
      <c r="F174" s="143" t="s">
        <v>3743</v>
      </c>
      <c r="G174" s="140"/>
      <c r="H174" s="144">
        <v>2</v>
      </c>
      <c r="I174" s="61"/>
      <c r="J174" s="140"/>
      <c r="K174" s="140"/>
      <c r="L174" s="228"/>
      <c r="M174" s="229"/>
      <c r="N174" s="140"/>
      <c r="O174" s="140"/>
      <c r="P174" s="140"/>
      <c r="Q174" s="140"/>
      <c r="R174" s="140"/>
      <c r="S174" s="140"/>
      <c r="T174" s="230"/>
      <c r="U174" s="140"/>
      <c r="V174" s="140"/>
      <c r="W174" s="231"/>
      <c r="AT174" s="60" t="s">
        <v>225</v>
      </c>
      <c r="AU174" s="60" t="s">
        <v>93</v>
      </c>
      <c r="AV174" s="13" t="s">
        <v>93</v>
      </c>
      <c r="AW174" s="13" t="s">
        <v>38</v>
      </c>
      <c r="AX174" s="13" t="s">
        <v>83</v>
      </c>
      <c r="AY174" s="60" t="s">
        <v>216</v>
      </c>
    </row>
    <row r="175" spans="1:51" s="13" customFormat="1" ht="12">
      <c r="A175" s="140"/>
      <c r="B175" s="141"/>
      <c r="C175" s="140"/>
      <c r="D175" s="137" t="s">
        <v>225</v>
      </c>
      <c r="E175" s="142" t="s">
        <v>1</v>
      </c>
      <c r="F175" s="143" t="s">
        <v>3744</v>
      </c>
      <c r="G175" s="140"/>
      <c r="H175" s="144">
        <v>3</v>
      </c>
      <c r="I175" s="61"/>
      <c r="J175" s="140"/>
      <c r="K175" s="140"/>
      <c r="L175" s="228"/>
      <c r="M175" s="229"/>
      <c r="N175" s="140"/>
      <c r="O175" s="140"/>
      <c r="P175" s="140"/>
      <c r="Q175" s="140"/>
      <c r="R175" s="140"/>
      <c r="S175" s="140"/>
      <c r="T175" s="230"/>
      <c r="U175" s="140"/>
      <c r="V175" s="140"/>
      <c r="W175" s="231"/>
      <c r="AT175" s="60" t="s">
        <v>225</v>
      </c>
      <c r="AU175" s="60" t="s">
        <v>93</v>
      </c>
      <c r="AV175" s="13" t="s">
        <v>93</v>
      </c>
      <c r="AW175" s="13" t="s">
        <v>38</v>
      </c>
      <c r="AX175" s="13" t="s">
        <v>83</v>
      </c>
      <c r="AY175" s="60" t="s">
        <v>216</v>
      </c>
    </row>
    <row r="176" spans="1:51" s="13" customFormat="1" ht="12">
      <c r="A176" s="140"/>
      <c r="B176" s="141"/>
      <c r="C176" s="140"/>
      <c r="D176" s="137" t="s">
        <v>225</v>
      </c>
      <c r="E176" s="142" t="s">
        <v>1</v>
      </c>
      <c r="F176" s="143" t="s">
        <v>3745</v>
      </c>
      <c r="G176" s="140"/>
      <c r="H176" s="144">
        <v>3</v>
      </c>
      <c r="I176" s="61"/>
      <c r="J176" s="140"/>
      <c r="K176" s="140"/>
      <c r="L176" s="228"/>
      <c r="M176" s="229"/>
      <c r="N176" s="140"/>
      <c r="O176" s="140"/>
      <c r="P176" s="140"/>
      <c r="Q176" s="140"/>
      <c r="R176" s="140"/>
      <c r="S176" s="140"/>
      <c r="T176" s="230"/>
      <c r="U176" s="140"/>
      <c r="V176" s="140"/>
      <c r="W176" s="231"/>
      <c r="AT176" s="60" t="s">
        <v>225</v>
      </c>
      <c r="AU176" s="60" t="s">
        <v>93</v>
      </c>
      <c r="AV176" s="13" t="s">
        <v>93</v>
      </c>
      <c r="AW176" s="13" t="s">
        <v>38</v>
      </c>
      <c r="AX176" s="13" t="s">
        <v>83</v>
      </c>
      <c r="AY176" s="60" t="s">
        <v>216</v>
      </c>
    </row>
    <row r="177" spans="1:51" s="13" customFormat="1" ht="12">
      <c r="A177" s="140"/>
      <c r="B177" s="141"/>
      <c r="C177" s="140"/>
      <c r="D177" s="137" t="s">
        <v>225</v>
      </c>
      <c r="E177" s="142" t="s">
        <v>1</v>
      </c>
      <c r="F177" s="143" t="s">
        <v>3746</v>
      </c>
      <c r="G177" s="140"/>
      <c r="H177" s="144">
        <v>2</v>
      </c>
      <c r="I177" s="61"/>
      <c r="J177" s="140"/>
      <c r="K177" s="140"/>
      <c r="L177" s="228"/>
      <c r="M177" s="229"/>
      <c r="N177" s="140"/>
      <c r="O177" s="140"/>
      <c r="P177" s="140"/>
      <c r="Q177" s="140"/>
      <c r="R177" s="140"/>
      <c r="S177" s="140"/>
      <c r="T177" s="230"/>
      <c r="U177" s="140"/>
      <c r="V177" s="140"/>
      <c r="W177" s="231"/>
      <c r="AT177" s="60" t="s">
        <v>225</v>
      </c>
      <c r="AU177" s="60" t="s">
        <v>93</v>
      </c>
      <c r="AV177" s="13" t="s">
        <v>93</v>
      </c>
      <c r="AW177" s="13" t="s">
        <v>38</v>
      </c>
      <c r="AX177" s="13" t="s">
        <v>83</v>
      </c>
      <c r="AY177" s="60" t="s">
        <v>216</v>
      </c>
    </row>
    <row r="178" spans="1:51" s="13" customFormat="1" ht="12">
      <c r="A178" s="140"/>
      <c r="B178" s="141"/>
      <c r="C178" s="140"/>
      <c r="D178" s="137" t="s">
        <v>225</v>
      </c>
      <c r="E178" s="142" t="s">
        <v>1</v>
      </c>
      <c r="F178" s="143" t="s">
        <v>3747</v>
      </c>
      <c r="G178" s="140"/>
      <c r="H178" s="144">
        <v>2</v>
      </c>
      <c r="I178" s="61"/>
      <c r="J178" s="140"/>
      <c r="K178" s="140"/>
      <c r="L178" s="228"/>
      <c r="M178" s="229"/>
      <c r="N178" s="140"/>
      <c r="O178" s="140"/>
      <c r="P178" s="140"/>
      <c r="Q178" s="140"/>
      <c r="R178" s="140"/>
      <c r="S178" s="140"/>
      <c r="T178" s="230"/>
      <c r="U178" s="140"/>
      <c r="V178" s="140"/>
      <c r="W178" s="231"/>
      <c r="AT178" s="60" t="s">
        <v>225</v>
      </c>
      <c r="AU178" s="60" t="s">
        <v>93</v>
      </c>
      <c r="AV178" s="13" t="s">
        <v>93</v>
      </c>
      <c r="AW178" s="13" t="s">
        <v>38</v>
      </c>
      <c r="AX178" s="13" t="s">
        <v>83</v>
      </c>
      <c r="AY178" s="60" t="s">
        <v>216</v>
      </c>
    </row>
    <row r="179" spans="1:51" s="14" customFormat="1" ht="12">
      <c r="A179" s="145"/>
      <c r="B179" s="146"/>
      <c r="C179" s="145"/>
      <c r="D179" s="137" t="s">
        <v>225</v>
      </c>
      <c r="E179" s="147" t="s">
        <v>1</v>
      </c>
      <c r="F179" s="148" t="s">
        <v>229</v>
      </c>
      <c r="G179" s="145"/>
      <c r="H179" s="149">
        <v>50</v>
      </c>
      <c r="I179" s="63"/>
      <c r="J179" s="145"/>
      <c r="K179" s="145"/>
      <c r="L179" s="228"/>
      <c r="M179" s="229"/>
      <c r="N179" s="140"/>
      <c r="O179" s="140"/>
      <c r="P179" s="140"/>
      <c r="Q179" s="140"/>
      <c r="R179" s="140"/>
      <c r="S179" s="140"/>
      <c r="T179" s="230"/>
      <c r="U179" s="140"/>
      <c r="V179" s="140"/>
      <c r="W179" s="231"/>
      <c r="AT179" s="62" t="s">
        <v>225</v>
      </c>
      <c r="AU179" s="62" t="s">
        <v>93</v>
      </c>
      <c r="AV179" s="14" t="s">
        <v>223</v>
      </c>
      <c r="AW179" s="14" t="s">
        <v>38</v>
      </c>
      <c r="AX179" s="14" t="s">
        <v>91</v>
      </c>
      <c r="AY179" s="62" t="s">
        <v>216</v>
      </c>
    </row>
    <row r="180" spans="1:65" s="2" customFormat="1" ht="16.5" customHeight="1">
      <c r="A180" s="83"/>
      <c r="B180" s="84"/>
      <c r="C180" s="130" t="s">
        <v>234</v>
      </c>
      <c r="D180" s="130" t="s">
        <v>218</v>
      </c>
      <c r="E180" s="131" t="s">
        <v>3748</v>
      </c>
      <c r="F180" s="132" t="s">
        <v>3749</v>
      </c>
      <c r="G180" s="133" t="s">
        <v>323</v>
      </c>
      <c r="H180" s="134">
        <v>8</v>
      </c>
      <c r="I180" s="57"/>
      <c r="J180" s="187">
        <f>ROUND(I180*H180,2)</f>
        <v>0</v>
      </c>
      <c r="K180" s="132" t="s">
        <v>1</v>
      </c>
      <c r="L180" s="188">
        <f>J180</f>
        <v>0</v>
      </c>
      <c r="M180" s="217"/>
      <c r="N180" s="217"/>
      <c r="O180" s="217"/>
      <c r="P180" s="217">
        <f>SUM(P181:P198)</f>
        <v>0</v>
      </c>
      <c r="Q180" s="217"/>
      <c r="R180" s="217">
        <f>SUM(R181:R198)</f>
        <v>0</v>
      </c>
      <c r="S180" s="217"/>
      <c r="T180" s="217">
        <f>SUM(T181:T198)</f>
        <v>0</v>
      </c>
      <c r="U180" s="217"/>
      <c r="V180" s="217"/>
      <c r="W180" s="190"/>
      <c r="X180" s="26"/>
      <c r="Y180" s="26"/>
      <c r="Z180" s="26"/>
      <c r="AA180" s="26"/>
      <c r="AB180" s="26"/>
      <c r="AC180" s="26"/>
      <c r="AD180" s="26"/>
      <c r="AE180" s="26"/>
      <c r="AR180" s="58" t="s">
        <v>223</v>
      </c>
      <c r="AT180" s="58" t="s">
        <v>218</v>
      </c>
      <c r="AU180" s="58" t="s">
        <v>93</v>
      </c>
      <c r="AY180" s="18" t="s">
        <v>216</v>
      </c>
      <c r="BE180" s="59">
        <f>IF(N180="základní",J180,0)</f>
        <v>0</v>
      </c>
      <c r="BF180" s="59">
        <f>IF(N180="snížená",J180,0)</f>
        <v>0</v>
      </c>
      <c r="BG180" s="59">
        <f>IF(N180="zákl. přenesená",J180,0)</f>
        <v>0</v>
      </c>
      <c r="BH180" s="59">
        <f>IF(N180="sníž. přenesená",J180,0)</f>
        <v>0</v>
      </c>
      <c r="BI180" s="59">
        <f>IF(N180="nulová",J180,0)</f>
        <v>0</v>
      </c>
      <c r="BJ180" s="18" t="s">
        <v>91</v>
      </c>
      <c r="BK180" s="59">
        <f>ROUND(I180*H180,2)</f>
        <v>0</v>
      </c>
      <c r="BL180" s="18" t="s">
        <v>223</v>
      </c>
      <c r="BM180" s="58" t="s">
        <v>3750</v>
      </c>
    </row>
    <row r="181" spans="1:51" s="15" customFormat="1" ht="12">
      <c r="A181" s="135"/>
      <c r="B181" s="136"/>
      <c r="C181" s="135"/>
      <c r="D181" s="137" t="s">
        <v>225</v>
      </c>
      <c r="E181" s="138" t="s">
        <v>1</v>
      </c>
      <c r="F181" s="139" t="s">
        <v>3751</v>
      </c>
      <c r="G181" s="135"/>
      <c r="H181" s="138" t="s">
        <v>1</v>
      </c>
      <c r="I181" s="65"/>
      <c r="J181" s="135"/>
      <c r="K181" s="135"/>
      <c r="L181" s="218"/>
      <c r="M181" s="219" t="s">
        <v>1</v>
      </c>
      <c r="N181" s="220" t="s">
        <v>48</v>
      </c>
      <c r="O181" s="221">
        <v>0</v>
      </c>
      <c r="P181" s="221">
        <f>O181*H180</f>
        <v>0</v>
      </c>
      <c r="Q181" s="221">
        <v>0</v>
      </c>
      <c r="R181" s="221">
        <f>Q181*H180</f>
        <v>0</v>
      </c>
      <c r="S181" s="221">
        <v>0</v>
      </c>
      <c r="T181" s="222">
        <f>S181*H180</f>
        <v>0</v>
      </c>
      <c r="U181" s="98"/>
      <c r="V181" s="98"/>
      <c r="W181" s="223"/>
      <c r="AT181" s="64" t="s">
        <v>225</v>
      </c>
      <c r="AU181" s="64" t="s">
        <v>93</v>
      </c>
      <c r="AV181" s="15" t="s">
        <v>91</v>
      </c>
      <c r="AW181" s="15" t="s">
        <v>38</v>
      </c>
      <c r="AX181" s="15" t="s">
        <v>83</v>
      </c>
      <c r="AY181" s="64" t="s">
        <v>216</v>
      </c>
    </row>
    <row r="182" spans="1:51" s="13" customFormat="1" ht="12">
      <c r="A182" s="140"/>
      <c r="B182" s="141"/>
      <c r="C182" s="140"/>
      <c r="D182" s="137" t="s">
        <v>225</v>
      </c>
      <c r="E182" s="142" t="s">
        <v>1</v>
      </c>
      <c r="F182" s="143" t="s">
        <v>3725</v>
      </c>
      <c r="G182" s="140"/>
      <c r="H182" s="144">
        <v>1</v>
      </c>
      <c r="I182" s="61"/>
      <c r="J182" s="140"/>
      <c r="K182" s="140"/>
      <c r="L182" s="224"/>
      <c r="M182" s="225"/>
      <c r="N182" s="135"/>
      <c r="O182" s="135"/>
      <c r="P182" s="135"/>
      <c r="Q182" s="135"/>
      <c r="R182" s="135"/>
      <c r="S182" s="135"/>
      <c r="T182" s="226"/>
      <c r="U182" s="135"/>
      <c r="V182" s="135"/>
      <c r="W182" s="227"/>
      <c r="AT182" s="60" t="s">
        <v>225</v>
      </c>
      <c r="AU182" s="60" t="s">
        <v>93</v>
      </c>
      <c r="AV182" s="13" t="s">
        <v>93</v>
      </c>
      <c r="AW182" s="13" t="s">
        <v>38</v>
      </c>
      <c r="AX182" s="13" t="s">
        <v>83</v>
      </c>
      <c r="AY182" s="60" t="s">
        <v>216</v>
      </c>
    </row>
    <row r="183" spans="1:51" s="13" customFormat="1" ht="12">
      <c r="A183" s="140"/>
      <c r="B183" s="141"/>
      <c r="C183" s="140"/>
      <c r="D183" s="137" t="s">
        <v>225</v>
      </c>
      <c r="E183" s="142" t="s">
        <v>1</v>
      </c>
      <c r="F183" s="143" t="s">
        <v>3752</v>
      </c>
      <c r="G183" s="140"/>
      <c r="H183" s="144">
        <v>1</v>
      </c>
      <c r="I183" s="61"/>
      <c r="J183" s="140"/>
      <c r="K183" s="140"/>
      <c r="L183" s="228"/>
      <c r="M183" s="229"/>
      <c r="N183" s="140"/>
      <c r="O183" s="140"/>
      <c r="P183" s="140"/>
      <c r="Q183" s="140"/>
      <c r="R183" s="140"/>
      <c r="S183" s="140"/>
      <c r="T183" s="230"/>
      <c r="U183" s="140"/>
      <c r="V183" s="140"/>
      <c r="W183" s="231"/>
      <c r="AT183" s="60" t="s">
        <v>225</v>
      </c>
      <c r="AU183" s="60" t="s">
        <v>93</v>
      </c>
      <c r="AV183" s="13" t="s">
        <v>93</v>
      </c>
      <c r="AW183" s="13" t="s">
        <v>38</v>
      </c>
      <c r="AX183" s="13" t="s">
        <v>83</v>
      </c>
      <c r="AY183" s="60" t="s">
        <v>216</v>
      </c>
    </row>
    <row r="184" spans="1:51" s="13" customFormat="1" ht="12">
      <c r="A184" s="140"/>
      <c r="B184" s="141"/>
      <c r="C184" s="140"/>
      <c r="D184" s="137" t="s">
        <v>225</v>
      </c>
      <c r="E184" s="142" t="s">
        <v>1</v>
      </c>
      <c r="F184" s="143" t="s">
        <v>3727</v>
      </c>
      <c r="G184" s="140"/>
      <c r="H184" s="144">
        <v>1</v>
      </c>
      <c r="I184" s="61"/>
      <c r="J184" s="140"/>
      <c r="K184" s="140"/>
      <c r="L184" s="228"/>
      <c r="M184" s="229"/>
      <c r="N184" s="140"/>
      <c r="O184" s="140"/>
      <c r="P184" s="140"/>
      <c r="Q184" s="140"/>
      <c r="R184" s="140"/>
      <c r="S184" s="140"/>
      <c r="T184" s="230"/>
      <c r="U184" s="140"/>
      <c r="V184" s="140"/>
      <c r="W184" s="231"/>
      <c r="AT184" s="60" t="s">
        <v>225</v>
      </c>
      <c r="AU184" s="60" t="s">
        <v>93</v>
      </c>
      <c r="AV184" s="13" t="s">
        <v>93</v>
      </c>
      <c r="AW184" s="13" t="s">
        <v>38</v>
      </c>
      <c r="AX184" s="13" t="s">
        <v>83</v>
      </c>
      <c r="AY184" s="60" t="s">
        <v>216</v>
      </c>
    </row>
    <row r="185" spans="1:51" s="13" customFormat="1" ht="12">
      <c r="A185" s="140"/>
      <c r="B185" s="141"/>
      <c r="C185" s="140"/>
      <c r="D185" s="137" t="s">
        <v>225</v>
      </c>
      <c r="E185" s="142" t="s">
        <v>1</v>
      </c>
      <c r="F185" s="143" t="s">
        <v>3728</v>
      </c>
      <c r="G185" s="140"/>
      <c r="H185" s="144">
        <v>1</v>
      </c>
      <c r="I185" s="61"/>
      <c r="J185" s="140"/>
      <c r="K185" s="140"/>
      <c r="L185" s="228"/>
      <c r="M185" s="229"/>
      <c r="N185" s="140"/>
      <c r="O185" s="140"/>
      <c r="P185" s="140"/>
      <c r="Q185" s="140"/>
      <c r="R185" s="140"/>
      <c r="S185" s="140"/>
      <c r="T185" s="230"/>
      <c r="U185" s="140"/>
      <c r="V185" s="140"/>
      <c r="W185" s="231"/>
      <c r="AT185" s="60" t="s">
        <v>225</v>
      </c>
      <c r="AU185" s="60" t="s">
        <v>93</v>
      </c>
      <c r="AV185" s="13" t="s">
        <v>93</v>
      </c>
      <c r="AW185" s="13" t="s">
        <v>38</v>
      </c>
      <c r="AX185" s="13" t="s">
        <v>83</v>
      </c>
      <c r="AY185" s="60" t="s">
        <v>216</v>
      </c>
    </row>
    <row r="186" spans="1:51" s="13" customFormat="1" ht="12">
      <c r="A186" s="140"/>
      <c r="B186" s="141"/>
      <c r="C186" s="140"/>
      <c r="D186" s="137" t="s">
        <v>225</v>
      </c>
      <c r="E186" s="142" t="s">
        <v>1</v>
      </c>
      <c r="F186" s="143" t="s">
        <v>3729</v>
      </c>
      <c r="G186" s="140"/>
      <c r="H186" s="144">
        <v>1</v>
      </c>
      <c r="I186" s="61"/>
      <c r="J186" s="140"/>
      <c r="K186" s="140"/>
      <c r="L186" s="228"/>
      <c r="M186" s="229"/>
      <c r="N186" s="140"/>
      <c r="O186" s="140"/>
      <c r="P186" s="140"/>
      <c r="Q186" s="140"/>
      <c r="R186" s="140"/>
      <c r="S186" s="140"/>
      <c r="T186" s="230"/>
      <c r="U186" s="140"/>
      <c r="V186" s="140"/>
      <c r="W186" s="231"/>
      <c r="AT186" s="60" t="s">
        <v>225</v>
      </c>
      <c r="AU186" s="60" t="s">
        <v>93</v>
      </c>
      <c r="AV186" s="13" t="s">
        <v>93</v>
      </c>
      <c r="AW186" s="13" t="s">
        <v>38</v>
      </c>
      <c r="AX186" s="13" t="s">
        <v>83</v>
      </c>
      <c r="AY186" s="60" t="s">
        <v>216</v>
      </c>
    </row>
    <row r="187" spans="1:51" s="15" customFormat="1" ht="12">
      <c r="A187" s="135"/>
      <c r="B187" s="136"/>
      <c r="C187" s="135"/>
      <c r="D187" s="137" t="s">
        <v>225</v>
      </c>
      <c r="E187" s="138" t="s">
        <v>1</v>
      </c>
      <c r="F187" s="139" t="s">
        <v>3703</v>
      </c>
      <c r="G187" s="135"/>
      <c r="H187" s="138" t="s">
        <v>1</v>
      </c>
      <c r="I187" s="65"/>
      <c r="J187" s="135"/>
      <c r="K187" s="135"/>
      <c r="L187" s="228"/>
      <c r="M187" s="229"/>
      <c r="N187" s="140"/>
      <c r="O187" s="140"/>
      <c r="P187" s="140"/>
      <c r="Q187" s="140"/>
      <c r="R187" s="140"/>
      <c r="S187" s="140"/>
      <c r="T187" s="230"/>
      <c r="U187" s="140"/>
      <c r="V187" s="140"/>
      <c r="W187" s="231"/>
      <c r="AT187" s="64" t="s">
        <v>225</v>
      </c>
      <c r="AU187" s="64" t="s">
        <v>93</v>
      </c>
      <c r="AV187" s="15" t="s">
        <v>91</v>
      </c>
      <c r="AW187" s="15" t="s">
        <v>38</v>
      </c>
      <c r="AX187" s="15" t="s">
        <v>83</v>
      </c>
      <c r="AY187" s="64" t="s">
        <v>216</v>
      </c>
    </row>
    <row r="188" spans="1:51" s="13" customFormat="1" ht="12">
      <c r="A188" s="140"/>
      <c r="B188" s="141"/>
      <c r="C188" s="140"/>
      <c r="D188" s="137" t="s">
        <v>225</v>
      </c>
      <c r="E188" s="142" t="s">
        <v>1</v>
      </c>
      <c r="F188" s="143" t="s">
        <v>3753</v>
      </c>
      <c r="G188" s="140"/>
      <c r="H188" s="144">
        <v>1</v>
      </c>
      <c r="I188" s="61"/>
      <c r="J188" s="140"/>
      <c r="K188" s="140"/>
      <c r="L188" s="224"/>
      <c r="M188" s="225"/>
      <c r="N188" s="135"/>
      <c r="O188" s="135"/>
      <c r="P188" s="135"/>
      <c r="Q188" s="135"/>
      <c r="R188" s="135"/>
      <c r="S188" s="135"/>
      <c r="T188" s="226"/>
      <c r="U188" s="135"/>
      <c r="V188" s="135"/>
      <c r="W188" s="227"/>
      <c r="AT188" s="60" t="s">
        <v>225</v>
      </c>
      <c r="AU188" s="60" t="s">
        <v>93</v>
      </c>
      <c r="AV188" s="13" t="s">
        <v>93</v>
      </c>
      <c r="AW188" s="13" t="s">
        <v>38</v>
      </c>
      <c r="AX188" s="13" t="s">
        <v>83</v>
      </c>
      <c r="AY188" s="60" t="s">
        <v>216</v>
      </c>
    </row>
    <row r="189" spans="1:51" s="13" customFormat="1" ht="12">
      <c r="A189" s="140"/>
      <c r="B189" s="141"/>
      <c r="C189" s="140"/>
      <c r="D189" s="137" t="s">
        <v>225</v>
      </c>
      <c r="E189" s="142" t="s">
        <v>1</v>
      </c>
      <c r="F189" s="143" t="s">
        <v>3754</v>
      </c>
      <c r="G189" s="140"/>
      <c r="H189" s="144">
        <v>1</v>
      </c>
      <c r="I189" s="61"/>
      <c r="J189" s="140"/>
      <c r="K189" s="140"/>
      <c r="L189" s="228"/>
      <c r="M189" s="229"/>
      <c r="N189" s="140"/>
      <c r="O189" s="140"/>
      <c r="P189" s="140"/>
      <c r="Q189" s="140"/>
      <c r="R189" s="140"/>
      <c r="S189" s="140"/>
      <c r="T189" s="230"/>
      <c r="U189" s="140"/>
      <c r="V189" s="140"/>
      <c r="W189" s="231"/>
      <c r="AT189" s="60" t="s">
        <v>225</v>
      </c>
      <c r="AU189" s="60" t="s">
        <v>93</v>
      </c>
      <c r="AV189" s="13" t="s">
        <v>93</v>
      </c>
      <c r="AW189" s="13" t="s">
        <v>38</v>
      </c>
      <c r="AX189" s="13" t="s">
        <v>83</v>
      </c>
      <c r="AY189" s="60" t="s">
        <v>216</v>
      </c>
    </row>
    <row r="190" spans="1:51" s="13" customFormat="1" ht="12">
      <c r="A190" s="140"/>
      <c r="B190" s="141"/>
      <c r="C190" s="140"/>
      <c r="D190" s="137" t="s">
        <v>225</v>
      </c>
      <c r="E190" s="142" t="s">
        <v>1</v>
      </c>
      <c r="F190" s="143" t="s">
        <v>3755</v>
      </c>
      <c r="G190" s="140"/>
      <c r="H190" s="144">
        <v>1</v>
      </c>
      <c r="I190" s="61"/>
      <c r="J190" s="140"/>
      <c r="K190" s="140"/>
      <c r="L190" s="228"/>
      <c r="M190" s="229"/>
      <c r="N190" s="140"/>
      <c r="O190" s="140"/>
      <c r="P190" s="140"/>
      <c r="Q190" s="140"/>
      <c r="R190" s="140"/>
      <c r="S190" s="140"/>
      <c r="T190" s="230"/>
      <c r="U190" s="140"/>
      <c r="V190" s="140"/>
      <c r="W190" s="231"/>
      <c r="AT190" s="60" t="s">
        <v>225</v>
      </c>
      <c r="AU190" s="60" t="s">
        <v>93</v>
      </c>
      <c r="AV190" s="13" t="s">
        <v>93</v>
      </c>
      <c r="AW190" s="13" t="s">
        <v>38</v>
      </c>
      <c r="AX190" s="13" t="s">
        <v>83</v>
      </c>
      <c r="AY190" s="60" t="s">
        <v>216</v>
      </c>
    </row>
    <row r="191" spans="1:51" s="14" customFormat="1" ht="12">
      <c r="A191" s="145"/>
      <c r="B191" s="146"/>
      <c r="C191" s="145"/>
      <c r="D191" s="137" t="s">
        <v>225</v>
      </c>
      <c r="E191" s="147" t="s">
        <v>1</v>
      </c>
      <c r="F191" s="148" t="s">
        <v>229</v>
      </c>
      <c r="G191" s="145"/>
      <c r="H191" s="149">
        <v>8</v>
      </c>
      <c r="I191" s="63"/>
      <c r="J191" s="145"/>
      <c r="K191" s="145"/>
      <c r="L191" s="228"/>
      <c r="M191" s="229"/>
      <c r="N191" s="140"/>
      <c r="O191" s="140"/>
      <c r="P191" s="140"/>
      <c r="Q191" s="140"/>
      <c r="R191" s="140"/>
      <c r="S191" s="140"/>
      <c r="T191" s="230"/>
      <c r="U191" s="140"/>
      <c r="V191" s="140"/>
      <c r="W191" s="231"/>
      <c r="AT191" s="62" t="s">
        <v>225</v>
      </c>
      <c r="AU191" s="62" t="s">
        <v>93</v>
      </c>
      <c r="AV191" s="14" t="s">
        <v>223</v>
      </c>
      <c r="AW191" s="14" t="s">
        <v>38</v>
      </c>
      <c r="AX191" s="14" t="s">
        <v>91</v>
      </c>
      <c r="AY191" s="62" t="s">
        <v>216</v>
      </c>
    </row>
    <row r="192" spans="1:65" s="2" customFormat="1" ht="16.5" customHeight="1">
      <c r="A192" s="83"/>
      <c r="B192" s="84"/>
      <c r="C192" s="130" t="s">
        <v>223</v>
      </c>
      <c r="D192" s="130" t="s">
        <v>218</v>
      </c>
      <c r="E192" s="131" t="s">
        <v>3756</v>
      </c>
      <c r="F192" s="132" t="s">
        <v>3757</v>
      </c>
      <c r="G192" s="133" t="s">
        <v>323</v>
      </c>
      <c r="H192" s="134">
        <v>1</v>
      </c>
      <c r="I192" s="57"/>
      <c r="J192" s="187">
        <f>ROUND(I192*H192,2)</f>
        <v>0</v>
      </c>
      <c r="K192" s="132" t="s">
        <v>1</v>
      </c>
      <c r="L192" s="188">
        <f>J192</f>
        <v>0</v>
      </c>
      <c r="M192" s="217"/>
      <c r="N192" s="217"/>
      <c r="O192" s="217"/>
      <c r="P192" s="217">
        <f>SUM(P193:P210)</f>
        <v>0</v>
      </c>
      <c r="Q192" s="217"/>
      <c r="R192" s="217">
        <f>SUM(R193:R210)</f>
        <v>0</v>
      </c>
      <c r="S192" s="217"/>
      <c r="T192" s="217">
        <f>SUM(T193:T210)</f>
        <v>0</v>
      </c>
      <c r="U192" s="217"/>
      <c r="V192" s="217"/>
      <c r="W192" s="190"/>
      <c r="X192" s="26"/>
      <c r="Y192" s="26"/>
      <c r="Z192" s="26"/>
      <c r="AA192" s="26"/>
      <c r="AB192" s="26"/>
      <c r="AC192" s="26"/>
      <c r="AD192" s="26"/>
      <c r="AE192" s="26"/>
      <c r="AR192" s="58" t="s">
        <v>223</v>
      </c>
      <c r="AT192" s="58" t="s">
        <v>218</v>
      </c>
      <c r="AU192" s="58" t="s">
        <v>93</v>
      </c>
      <c r="AY192" s="18" t="s">
        <v>216</v>
      </c>
      <c r="BE192" s="59">
        <f>IF(N192="základní",J192,0)</f>
        <v>0</v>
      </c>
      <c r="BF192" s="59">
        <f>IF(N192="snížená",J192,0)</f>
        <v>0</v>
      </c>
      <c r="BG192" s="59">
        <f>IF(N192="zákl. přenesená",J192,0)</f>
        <v>0</v>
      </c>
      <c r="BH192" s="59">
        <f>IF(N192="sníž. přenesená",J192,0)</f>
        <v>0</v>
      </c>
      <c r="BI192" s="59">
        <f>IF(N192="nulová",J192,0)</f>
        <v>0</v>
      </c>
      <c r="BJ192" s="18" t="s">
        <v>91</v>
      </c>
      <c r="BK192" s="59">
        <f>ROUND(I192*H192,2)</f>
        <v>0</v>
      </c>
      <c r="BL192" s="18" t="s">
        <v>223</v>
      </c>
      <c r="BM192" s="58" t="s">
        <v>3758</v>
      </c>
    </row>
    <row r="193" spans="1:51" s="13" customFormat="1" ht="12">
      <c r="A193" s="140"/>
      <c r="B193" s="141"/>
      <c r="C193" s="140"/>
      <c r="D193" s="137" t="s">
        <v>225</v>
      </c>
      <c r="E193" s="142" t="s">
        <v>1</v>
      </c>
      <c r="F193" s="143" t="s">
        <v>3759</v>
      </c>
      <c r="G193" s="140"/>
      <c r="H193" s="144">
        <v>1</v>
      </c>
      <c r="I193" s="61"/>
      <c r="J193" s="140"/>
      <c r="K193" s="140"/>
      <c r="L193" s="218"/>
      <c r="M193" s="219" t="s">
        <v>1</v>
      </c>
      <c r="N193" s="220" t="s">
        <v>48</v>
      </c>
      <c r="O193" s="221">
        <v>0</v>
      </c>
      <c r="P193" s="221">
        <f>O193*H192</f>
        <v>0</v>
      </c>
      <c r="Q193" s="221">
        <v>0</v>
      </c>
      <c r="R193" s="221">
        <f>Q193*H192</f>
        <v>0</v>
      </c>
      <c r="S193" s="221">
        <v>0</v>
      </c>
      <c r="T193" s="222">
        <f>S193*H192</f>
        <v>0</v>
      </c>
      <c r="U193" s="98"/>
      <c r="V193" s="98"/>
      <c r="W193" s="223"/>
      <c r="AT193" s="60" t="s">
        <v>225</v>
      </c>
      <c r="AU193" s="60" t="s">
        <v>93</v>
      </c>
      <c r="AV193" s="13" t="s">
        <v>93</v>
      </c>
      <c r="AW193" s="13" t="s">
        <v>38</v>
      </c>
      <c r="AX193" s="13" t="s">
        <v>91</v>
      </c>
      <c r="AY193" s="60" t="s">
        <v>216</v>
      </c>
    </row>
    <row r="194" spans="1:65" s="2" customFormat="1" ht="37.9" customHeight="1">
      <c r="A194" s="83"/>
      <c r="B194" s="84"/>
      <c r="C194" s="130" t="s">
        <v>247</v>
      </c>
      <c r="D194" s="130" t="s">
        <v>218</v>
      </c>
      <c r="E194" s="131" t="s">
        <v>3760</v>
      </c>
      <c r="F194" s="132" t="s">
        <v>3761</v>
      </c>
      <c r="G194" s="133" t="s">
        <v>323</v>
      </c>
      <c r="H194" s="134">
        <v>2</v>
      </c>
      <c r="I194" s="57"/>
      <c r="J194" s="187">
        <f>ROUND(I194*H194,2)</f>
        <v>0</v>
      </c>
      <c r="K194" s="132" t="s">
        <v>1</v>
      </c>
      <c r="L194" s="188">
        <f>J194</f>
        <v>0</v>
      </c>
      <c r="M194" s="217"/>
      <c r="N194" s="217"/>
      <c r="O194" s="217"/>
      <c r="P194" s="217">
        <f>SUM(P195:P212)</f>
        <v>0</v>
      </c>
      <c r="Q194" s="217"/>
      <c r="R194" s="217">
        <f>SUM(R195:R212)</f>
        <v>0</v>
      </c>
      <c r="S194" s="217"/>
      <c r="T194" s="217">
        <f>SUM(T195:T212)</f>
        <v>0</v>
      </c>
      <c r="U194" s="217"/>
      <c r="V194" s="217"/>
      <c r="W194" s="190"/>
      <c r="X194" s="26"/>
      <c r="Y194" s="26"/>
      <c r="Z194" s="26"/>
      <c r="AA194" s="26"/>
      <c r="AB194" s="26"/>
      <c r="AC194" s="26"/>
      <c r="AD194" s="26"/>
      <c r="AE194" s="26"/>
      <c r="AR194" s="58" t="s">
        <v>223</v>
      </c>
      <c r="AT194" s="58" t="s">
        <v>218</v>
      </c>
      <c r="AU194" s="58" t="s">
        <v>93</v>
      </c>
      <c r="AY194" s="18" t="s">
        <v>216</v>
      </c>
      <c r="BE194" s="59">
        <f>IF(N194="základní",J194,0)</f>
        <v>0</v>
      </c>
      <c r="BF194" s="59">
        <f>IF(N194="snížená",J194,0)</f>
        <v>0</v>
      </c>
      <c r="BG194" s="59">
        <f>IF(N194="zákl. přenesená",J194,0)</f>
        <v>0</v>
      </c>
      <c r="BH194" s="59">
        <f>IF(N194="sníž. přenesená",J194,0)</f>
        <v>0</v>
      </c>
      <c r="BI194" s="59">
        <f>IF(N194="nulová",J194,0)</f>
        <v>0</v>
      </c>
      <c r="BJ194" s="18" t="s">
        <v>91</v>
      </c>
      <c r="BK194" s="59">
        <f>ROUND(I194*H194,2)</f>
        <v>0</v>
      </c>
      <c r="BL194" s="18" t="s">
        <v>223</v>
      </c>
      <c r="BM194" s="58" t="s">
        <v>3762</v>
      </c>
    </row>
    <row r="195" spans="1:51" s="13" customFormat="1" ht="12">
      <c r="A195" s="140"/>
      <c r="B195" s="141"/>
      <c r="C195" s="140"/>
      <c r="D195" s="137" t="s">
        <v>225</v>
      </c>
      <c r="E195" s="142" t="s">
        <v>1</v>
      </c>
      <c r="F195" s="143" t="s">
        <v>3763</v>
      </c>
      <c r="G195" s="140"/>
      <c r="H195" s="144">
        <v>1</v>
      </c>
      <c r="I195" s="61"/>
      <c r="J195" s="140"/>
      <c r="K195" s="140"/>
      <c r="L195" s="218"/>
      <c r="M195" s="219" t="s">
        <v>1</v>
      </c>
      <c r="N195" s="220" t="s">
        <v>48</v>
      </c>
      <c r="O195" s="221">
        <v>0</v>
      </c>
      <c r="P195" s="221">
        <f>O195*H194</f>
        <v>0</v>
      </c>
      <c r="Q195" s="221">
        <v>0</v>
      </c>
      <c r="R195" s="221">
        <f>Q195*H194</f>
        <v>0</v>
      </c>
      <c r="S195" s="221">
        <v>0</v>
      </c>
      <c r="T195" s="222">
        <f>S195*H194</f>
        <v>0</v>
      </c>
      <c r="U195" s="98"/>
      <c r="V195" s="98"/>
      <c r="W195" s="223"/>
      <c r="AT195" s="60" t="s">
        <v>225</v>
      </c>
      <c r="AU195" s="60" t="s">
        <v>93</v>
      </c>
      <c r="AV195" s="13" t="s">
        <v>93</v>
      </c>
      <c r="AW195" s="13" t="s">
        <v>38</v>
      </c>
      <c r="AX195" s="13" t="s">
        <v>83</v>
      </c>
      <c r="AY195" s="60" t="s">
        <v>216</v>
      </c>
    </row>
    <row r="196" spans="1:51" s="13" customFormat="1" ht="12">
      <c r="A196" s="140"/>
      <c r="B196" s="141"/>
      <c r="C196" s="140"/>
      <c r="D196" s="137" t="s">
        <v>225</v>
      </c>
      <c r="E196" s="142" t="s">
        <v>1</v>
      </c>
      <c r="F196" s="143" t="s">
        <v>3764</v>
      </c>
      <c r="G196" s="140"/>
      <c r="H196" s="144">
        <v>1</v>
      </c>
      <c r="I196" s="61"/>
      <c r="J196" s="140"/>
      <c r="K196" s="140"/>
      <c r="L196" s="228"/>
      <c r="M196" s="229"/>
      <c r="N196" s="140"/>
      <c r="O196" s="140"/>
      <c r="P196" s="140"/>
      <c r="Q196" s="140"/>
      <c r="R196" s="140"/>
      <c r="S196" s="140"/>
      <c r="T196" s="230"/>
      <c r="U196" s="140"/>
      <c r="V196" s="140"/>
      <c r="W196" s="231"/>
      <c r="AT196" s="60" t="s">
        <v>225</v>
      </c>
      <c r="AU196" s="60" t="s">
        <v>93</v>
      </c>
      <c r="AV196" s="13" t="s">
        <v>93</v>
      </c>
      <c r="AW196" s="13" t="s">
        <v>38</v>
      </c>
      <c r="AX196" s="13" t="s">
        <v>83</v>
      </c>
      <c r="AY196" s="60" t="s">
        <v>216</v>
      </c>
    </row>
    <row r="197" spans="1:51" s="14" customFormat="1" ht="12">
      <c r="A197" s="145"/>
      <c r="B197" s="146"/>
      <c r="C197" s="145"/>
      <c r="D197" s="137" t="s">
        <v>225</v>
      </c>
      <c r="E197" s="147" t="s">
        <v>1</v>
      </c>
      <c r="F197" s="148" t="s">
        <v>229</v>
      </c>
      <c r="G197" s="145"/>
      <c r="H197" s="149">
        <v>2</v>
      </c>
      <c r="I197" s="63"/>
      <c r="J197" s="145"/>
      <c r="K197" s="145"/>
      <c r="L197" s="228"/>
      <c r="M197" s="229"/>
      <c r="N197" s="140"/>
      <c r="O197" s="140"/>
      <c r="P197" s="140"/>
      <c r="Q197" s="140"/>
      <c r="R197" s="140"/>
      <c r="S197" s="140"/>
      <c r="T197" s="230"/>
      <c r="U197" s="140"/>
      <c r="V197" s="140"/>
      <c r="W197" s="231"/>
      <c r="AT197" s="62" t="s">
        <v>225</v>
      </c>
      <c r="AU197" s="62" t="s">
        <v>93</v>
      </c>
      <c r="AV197" s="14" t="s">
        <v>223</v>
      </c>
      <c r="AW197" s="14" t="s">
        <v>38</v>
      </c>
      <c r="AX197" s="14" t="s">
        <v>91</v>
      </c>
      <c r="AY197" s="62" t="s">
        <v>216</v>
      </c>
    </row>
    <row r="198" spans="1:63" s="12" customFormat="1" ht="22.9" customHeight="1">
      <c r="A198" s="125"/>
      <c r="B198" s="126"/>
      <c r="C198" s="125"/>
      <c r="D198" s="127" t="s">
        <v>82</v>
      </c>
      <c r="E198" s="129" t="s">
        <v>3765</v>
      </c>
      <c r="F198" s="129" t="s">
        <v>3766</v>
      </c>
      <c r="G198" s="125"/>
      <c r="H198" s="125"/>
      <c r="I198" s="54"/>
      <c r="J198" s="186">
        <f>BK198</f>
        <v>0</v>
      </c>
      <c r="K198" s="125"/>
      <c r="L198" s="232"/>
      <c r="M198" s="233"/>
      <c r="N198" s="145"/>
      <c r="O198" s="145"/>
      <c r="P198" s="145"/>
      <c r="Q198" s="145"/>
      <c r="R198" s="145"/>
      <c r="S198" s="145"/>
      <c r="T198" s="234"/>
      <c r="U198" s="145"/>
      <c r="V198" s="145"/>
      <c r="W198" s="235"/>
      <c r="AR198" s="53" t="s">
        <v>91</v>
      </c>
      <c r="AT198" s="55" t="s">
        <v>82</v>
      </c>
      <c r="AU198" s="55" t="s">
        <v>91</v>
      </c>
      <c r="AY198" s="53" t="s">
        <v>216</v>
      </c>
      <c r="BK198" s="56">
        <f>SUM(BK199:BK703)</f>
        <v>0</v>
      </c>
    </row>
    <row r="199" spans="1:65" s="2" customFormat="1" ht="33" customHeight="1">
      <c r="A199" s="83"/>
      <c r="B199" s="84"/>
      <c r="C199" s="130" t="s">
        <v>252</v>
      </c>
      <c r="D199" s="130" t="s">
        <v>218</v>
      </c>
      <c r="E199" s="131" t="s">
        <v>3767</v>
      </c>
      <c r="F199" s="132" t="s">
        <v>3768</v>
      </c>
      <c r="G199" s="133" t="s">
        <v>323</v>
      </c>
      <c r="H199" s="134">
        <v>1</v>
      </c>
      <c r="I199" s="57"/>
      <c r="J199" s="187">
        <f>ROUND(I199*H199,2)</f>
        <v>0</v>
      </c>
      <c r="K199" s="132" t="s">
        <v>1</v>
      </c>
      <c r="L199" s="188">
        <f>J199</f>
        <v>0</v>
      </c>
      <c r="M199" s="217"/>
      <c r="N199" s="217"/>
      <c r="O199" s="217"/>
      <c r="P199" s="217">
        <f>SUM(P200:P217)</f>
        <v>0</v>
      </c>
      <c r="Q199" s="217"/>
      <c r="R199" s="217">
        <f>SUM(R200:R217)</f>
        <v>0</v>
      </c>
      <c r="S199" s="217"/>
      <c r="T199" s="217">
        <f>SUM(T200:T217)</f>
        <v>0</v>
      </c>
      <c r="U199" s="217"/>
      <c r="V199" s="217"/>
      <c r="W199" s="190"/>
      <c r="X199" s="26"/>
      <c r="Y199" s="26"/>
      <c r="Z199" s="26"/>
      <c r="AA199" s="26"/>
      <c r="AB199" s="26"/>
      <c r="AC199" s="26"/>
      <c r="AD199" s="26"/>
      <c r="AE199" s="26"/>
      <c r="AR199" s="58" t="s">
        <v>223</v>
      </c>
      <c r="AT199" s="58" t="s">
        <v>218</v>
      </c>
      <c r="AU199" s="58" t="s">
        <v>93</v>
      </c>
      <c r="AY199" s="18" t="s">
        <v>216</v>
      </c>
      <c r="BE199" s="59">
        <f>IF(N199="základní",J199,0)</f>
        <v>0</v>
      </c>
      <c r="BF199" s="59">
        <f>IF(N199="snížená",J199,0)</f>
        <v>0</v>
      </c>
      <c r="BG199" s="59">
        <f>IF(N199="zákl. přenesená",J199,0)</f>
        <v>0</v>
      </c>
      <c r="BH199" s="59">
        <f>IF(N199="sníž. přenesená",J199,0)</f>
        <v>0</v>
      </c>
      <c r="BI199" s="59">
        <f>IF(N199="nulová",J199,0)</f>
        <v>0</v>
      </c>
      <c r="BJ199" s="18" t="s">
        <v>91</v>
      </c>
      <c r="BK199" s="59">
        <f>ROUND(I199*H199,2)</f>
        <v>0</v>
      </c>
      <c r="BL199" s="18" t="s">
        <v>223</v>
      </c>
      <c r="BM199" s="58" t="s">
        <v>3769</v>
      </c>
    </row>
    <row r="200" spans="1:51" s="15" customFormat="1" ht="22.5">
      <c r="A200" s="135"/>
      <c r="B200" s="136"/>
      <c r="C200" s="135"/>
      <c r="D200" s="137" t="s">
        <v>225</v>
      </c>
      <c r="E200" s="138" t="s">
        <v>1</v>
      </c>
      <c r="F200" s="139" t="s">
        <v>3770</v>
      </c>
      <c r="G200" s="135"/>
      <c r="H200" s="138" t="s">
        <v>1</v>
      </c>
      <c r="I200" s="65"/>
      <c r="J200" s="135"/>
      <c r="K200" s="135"/>
      <c r="L200" s="218"/>
      <c r="M200" s="219" t="s">
        <v>1</v>
      </c>
      <c r="N200" s="220" t="s">
        <v>48</v>
      </c>
      <c r="O200" s="221">
        <v>0</v>
      </c>
      <c r="P200" s="221">
        <f>O200*H199</f>
        <v>0</v>
      </c>
      <c r="Q200" s="221">
        <v>0</v>
      </c>
      <c r="R200" s="221">
        <f>Q200*H199</f>
        <v>0</v>
      </c>
      <c r="S200" s="221">
        <v>0</v>
      </c>
      <c r="T200" s="222">
        <f>S200*H199</f>
        <v>0</v>
      </c>
      <c r="U200" s="98"/>
      <c r="V200" s="98"/>
      <c r="W200" s="223"/>
      <c r="AT200" s="64" t="s">
        <v>225</v>
      </c>
      <c r="AU200" s="64" t="s">
        <v>93</v>
      </c>
      <c r="AV200" s="15" t="s">
        <v>91</v>
      </c>
      <c r="AW200" s="15" t="s">
        <v>38</v>
      </c>
      <c r="AX200" s="15" t="s">
        <v>83</v>
      </c>
      <c r="AY200" s="64" t="s">
        <v>216</v>
      </c>
    </row>
    <row r="201" spans="1:51" s="13" customFormat="1" ht="12">
      <c r="A201" s="140"/>
      <c r="B201" s="141"/>
      <c r="C201" s="140"/>
      <c r="D201" s="137" t="s">
        <v>225</v>
      </c>
      <c r="E201" s="142" t="s">
        <v>1</v>
      </c>
      <c r="F201" s="143" t="s">
        <v>91</v>
      </c>
      <c r="G201" s="140"/>
      <c r="H201" s="144">
        <v>1</v>
      </c>
      <c r="I201" s="61"/>
      <c r="J201" s="140"/>
      <c r="K201" s="140"/>
      <c r="L201" s="224"/>
      <c r="M201" s="225"/>
      <c r="N201" s="135"/>
      <c r="O201" s="135"/>
      <c r="P201" s="135"/>
      <c r="Q201" s="135"/>
      <c r="R201" s="135"/>
      <c r="S201" s="135"/>
      <c r="T201" s="226"/>
      <c r="U201" s="135"/>
      <c r="V201" s="135"/>
      <c r="W201" s="227"/>
      <c r="AT201" s="60" t="s">
        <v>225</v>
      </c>
      <c r="AU201" s="60" t="s">
        <v>93</v>
      </c>
      <c r="AV201" s="13" t="s">
        <v>93</v>
      </c>
      <c r="AW201" s="13" t="s">
        <v>38</v>
      </c>
      <c r="AX201" s="13" t="s">
        <v>83</v>
      </c>
      <c r="AY201" s="60" t="s">
        <v>216</v>
      </c>
    </row>
    <row r="202" spans="1:51" s="14" customFormat="1" ht="12">
      <c r="A202" s="145"/>
      <c r="B202" s="146"/>
      <c r="C202" s="145"/>
      <c r="D202" s="137" t="s">
        <v>225</v>
      </c>
      <c r="E202" s="147" t="s">
        <v>1</v>
      </c>
      <c r="F202" s="148" t="s">
        <v>229</v>
      </c>
      <c r="G202" s="145"/>
      <c r="H202" s="149">
        <v>1</v>
      </c>
      <c r="I202" s="63"/>
      <c r="J202" s="145"/>
      <c r="K202" s="145"/>
      <c r="L202" s="228"/>
      <c r="M202" s="229"/>
      <c r="N202" s="140"/>
      <c r="O202" s="140"/>
      <c r="P202" s="140"/>
      <c r="Q202" s="140"/>
      <c r="R202" s="140"/>
      <c r="S202" s="140"/>
      <c r="T202" s="230"/>
      <c r="U202" s="140"/>
      <c r="V202" s="140"/>
      <c r="W202" s="231"/>
      <c r="AT202" s="62" t="s">
        <v>225</v>
      </c>
      <c r="AU202" s="62" t="s">
        <v>93</v>
      </c>
      <c r="AV202" s="14" t="s">
        <v>223</v>
      </c>
      <c r="AW202" s="14" t="s">
        <v>38</v>
      </c>
      <c r="AX202" s="14" t="s">
        <v>91</v>
      </c>
      <c r="AY202" s="62" t="s">
        <v>216</v>
      </c>
    </row>
    <row r="203" spans="1:65" s="2" customFormat="1" ht="24.2" customHeight="1">
      <c r="A203" s="83"/>
      <c r="B203" s="84"/>
      <c r="C203" s="130" t="s">
        <v>257</v>
      </c>
      <c r="D203" s="130" t="s">
        <v>218</v>
      </c>
      <c r="E203" s="131" t="s">
        <v>3771</v>
      </c>
      <c r="F203" s="132" t="s">
        <v>3772</v>
      </c>
      <c r="G203" s="133" t="s">
        <v>323</v>
      </c>
      <c r="H203" s="134">
        <v>1</v>
      </c>
      <c r="I203" s="57"/>
      <c r="J203" s="187">
        <f>ROUND(I203*H203,2)</f>
        <v>0</v>
      </c>
      <c r="K203" s="132" t="s">
        <v>1</v>
      </c>
      <c r="L203" s="188">
        <f>J203</f>
        <v>0</v>
      </c>
      <c r="M203" s="217"/>
      <c r="N203" s="217"/>
      <c r="O203" s="217"/>
      <c r="P203" s="217">
        <f>SUM(P204:P221)</f>
        <v>0</v>
      </c>
      <c r="Q203" s="217"/>
      <c r="R203" s="217">
        <f>SUM(R204:R221)</f>
        <v>0</v>
      </c>
      <c r="S203" s="217"/>
      <c r="T203" s="217">
        <f>SUM(T204:T221)</f>
        <v>0</v>
      </c>
      <c r="U203" s="217"/>
      <c r="V203" s="217"/>
      <c r="W203" s="190"/>
      <c r="X203" s="26"/>
      <c r="Y203" s="26"/>
      <c r="Z203" s="26"/>
      <c r="AA203" s="26"/>
      <c r="AB203" s="26"/>
      <c r="AC203" s="26"/>
      <c r="AD203" s="26"/>
      <c r="AE203" s="26"/>
      <c r="AR203" s="58" t="s">
        <v>223</v>
      </c>
      <c r="AT203" s="58" t="s">
        <v>218</v>
      </c>
      <c r="AU203" s="58" t="s">
        <v>93</v>
      </c>
      <c r="AY203" s="18" t="s">
        <v>216</v>
      </c>
      <c r="BE203" s="59">
        <f>IF(N203="základní",J203,0)</f>
        <v>0</v>
      </c>
      <c r="BF203" s="59">
        <f>IF(N203="snížená",J203,0)</f>
        <v>0</v>
      </c>
      <c r="BG203" s="59">
        <f>IF(N203="zákl. přenesená",J203,0)</f>
        <v>0</v>
      </c>
      <c r="BH203" s="59">
        <f>IF(N203="sníž. přenesená",J203,0)</f>
        <v>0</v>
      </c>
      <c r="BI203" s="59">
        <f>IF(N203="nulová",J203,0)</f>
        <v>0</v>
      </c>
      <c r="BJ203" s="18" t="s">
        <v>91</v>
      </c>
      <c r="BK203" s="59">
        <f>ROUND(I203*H203,2)</f>
        <v>0</v>
      </c>
      <c r="BL203" s="18" t="s">
        <v>223</v>
      </c>
      <c r="BM203" s="58" t="s">
        <v>3773</v>
      </c>
    </row>
    <row r="204" spans="1:51" s="15" customFormat="1" ht="12">
      <c r="A204" s="135"/>
      <c r="B204" s="136"/>
      <c r="C204" s="135"/>
      <c r="D204" s="137" t="s">
        <v>225</v>
      </c>
      <c r="E204" s="138" t="s">
        <v>1</v>
      </c>
      <c r="F204" s="139" t="s">
        <v>3774</v>
      </c>
      <c r="G204" s="135"/>
      <c r="H204" s="138" t="s">
        <v>1</v>
      </c>
      <c r="I204" s="65"/>
      <c r="J204" s="135"/>
      <c r="K204" s="135"/>
      <c r="L204" s="218"/>
      <c r="M204" s="219" t="s">
        <v>1</v>
      </c>
      <c r="N204" s="220" t="s">
        <v>48</v>
      </c>
      <c r="O204" s="221">
        <v>0</v>
      </c>
      <c r="P204" s="221">
        <f>O204*H203</f>
        <v>0</v>
      </c>
      <c r="Q204" s="221">
        <v>0</v>
      </c>
      <c r="R204" s="221">
        <f>Q204*H203</f>
        <v>0</v>
      </c>
      <c r="S204" s="221">
        <v>0</v>
      </c>
      <c r="T204" s="222">
        <f>S204*H203</f>
        <v>0</v>
      </c>
      <c r="U204" s="98"/>
      <c r="V204" s="98"/>
      <c r="W204" s="223"/>
      <c r="AT204" s="64" t="s">
        <v>225</v>
      </c>
      <c r="AU204" s="64" t="s">
        <v>93</v>
      </c>
      <c r="AV204" s="15" t="s">
        <v>91</v>
      </c>
      <c r="AW204" s="15" t="s">
        <v>38</v>
      </c>
      <c r="AX204" s="15" t="s">
        <v>83</v>
      </c>
      <c r="AY204" s="64" t="s">
        <v>216</v>
      </c>
    </row>
    <row r="205" spans="1:51" s="13" customFormat="1" ht="12">
      <c r="A205" s="140"/>
      <c r="B205" s="141"/>
      <c r="C205" s="140"/>
      <c r="D205" s="137" t="s">
        <v>225</v>
      </c>
      <c r="E205" s="142" t="s">
        <v>1</v>
      </c>
      <c r="F205" s="143" t="s">
        <v>91</v>
      </c>
      <c r="G205" s="140"/>
      <c r="H205" s="144">
        <v>1</v>
      </c>
      <c r="I205" s="61"/>
      <c r="J205" s="140"/>
      <c r="K205" s="140"/>
      <c r="L205" s="224"/>
      <c r="M205" s="225"/>
      <c r="N205" s="135"/>
      <c r="O205" s="135"/>
      <c r="P205" s="135"/>
      <c r="Q205" s="135"/>
      <c r="R205" s="135"/>
      <c r="S205" s="135"/>
      <c r="T205" s="226"/>
      <c r="U205" s="135"/>
      <c r="V205" s="135"/>
      <c r="W205" s="227"/>
      <c r="AT205" s="60" t="s">
        <v>225</v>
      </c>
      <c r="AU205" s="60" t="s">
        <v>93</v>
      </c>
      <c r="AV205" s="13" t="s">
        <v>93</v>
      </c>
      <c r="AW205" s="13" t="s">
        <v>38</v>
      </c>
      <c r="AX205" s="13" t="s">
        <v>83</v>
      </c>
      <c r="AY205" s="60" t="s">
        <v>216</v>
      </c>
    </row>
    <row r="206" spans="1:51" s="14" customFormat="1" ht="12">
      <c r="A206" s="145"/>
      <c r="B206" s="146"/>
      <c r="C206" s="145"/>
      <c r="D206" s="137" t="s">
        <v>225</v>
      </c>
      <c r="E206" s="147" t="s">
        <v>1</v>
      </c>
      <c r="F206" s="148" t="s">
        <v>229</v>
      </c>
      <c r="G206" s="145"/>
      <c r="H206" s="149">
        <v>1</v>
      </c>
      <c r="I206" s="63"/>
      <c r="J206" s="145"/>
      <c r="K206" s="145"/>
      <c r="L206" s="228"/>
      <c r="M206" s="229"/>
      <c r="N206" s="140"/>
      <c r="O206" s="140"/>
      <c r="P206" s="140"/>
      <c r="Q206" s="140"/>
      <c r="R206" s="140"/>
      <c r="S206" s="140"/>
      <c r="T206" s="230"/>
      <c r="U206" s="140"/>
      <c r="V206" s="140"/>
      <c r="W206" s="231"/>
      <c r="AT206" s="62" t="s">
        <v>225</v>
      </c>
      <c r="AU206" s="62" t="s">
        <v>93</v>
      </c>
      <c r="AV206" s="14" t="s">
        <v>223</v>
      </c>
      <c r="AW206" s="14" t="s">
        <v>38</v>
      </c>
      <c r="AX206" s="14" t="s">
        <v>91</v>
      </c>
      <c r="AY206" s="62" t="s">
        <v>216</v>
      </c>
    </row>
    <row r="207" spans="1:65" s="2" customFormat="1" ht="21.75" customHeight="1">
      <c r="A207" s="83"/>
      <c r="B207" s="84"/>
      <c r="C207" s="130" t="s">
        <v>263</v>
      </c>
      <c r="D207" s="130" t="s">
        <v>218</v>
      </c>
      <c r="E207" s="131" t="s">
        <v>3775</v>
      </c>
      <c r="F207" s="132" t="s">
        <v>3776</v>
      </c>
      <c r="G207" s="133" t="s">
        <v>323</v>
      </c>
      <c r="H207" s="134">
        <v>12</v>
      </c>
      <c r="I207" s="57"/>
      <c r="J207" s="187">
        <f>ROUND(I207*H207,2)</f>
        <v>0</v>
      </c>
      <c r="K207" s="132" t="s">
        <v>1</v>
      </c>
      <c r="L207" s="188">
        <f>J207</f>
        <v>0</v>
      </c>
      <c r="M207" s="217"/>
      <c r="N207" s="217"/>
      <c r="O207" s="217"/>
      <c r="P207" s="217">
        <f>SUM(P208:P225)</f>
        <v>0</v>
      </c>
      <c r="Q207" s="217"/>
      <c r="R207" s="217">
        <f>SUM(R208:R225)</f>
        <v>0</v>
      </c>
      <c r="S207" s="217"/>
      <c r="T207" s="217">
        <f>SUM(T208:T225)</f>
        <v>0</v>
      </c>
      <c r="U207" s="217"/>
      <c r="V207" s="217"/>
      <c r="W207" s="190"/>
      <c r="X207" s="26"/>
      <c r="Y207" s="26"/>
      <c r="Z207" s="26"/>
      <c r="AA207" s="26"/>
      <c r="AB207" s="26"/>
      <c r="AC207" s="26"/>
      <c r="AD207" s="26"/>
      <c r="AE207" s="26"/>
      <c r="AR207" s="58" t="s">
        <v>223</v>
      </c>
      <c r="AT207" s="58" t="s">
        <v>218</v>
      </c>
      <c r="AU207" s="58" t="s">
        <v>93</v>
      </c>
      <c r="AY207" s="18" t="s">
        <v>216</v>
      </c>
      <c r="BE207" s="59">
        <f>IF(N207="základní",J207,0)</f>
        <v>0</v>
      </c>
      <c r="BF207" s="59">
        <f>IF(N207="snížená",J207,0)</f>
        <v>0</v>
      </c>
      <c r="BG207" s="59">
        <f>IF(N207="zákl. přenesená",J207,0)</f>
        <v>0</v>
      </c>
      <c r="BH207" s="59">
        <f>IF(N207="sníž. přenesená",J207,0)</f>
        <v>0</v>
      </c>
      <c r="BI207" s="59">
        <f>IF(N207="nulová",J207,0)</f>
        <v>0</v>
      </c>
      <c r="BJ207" s="18" t="s">
        <v>91</v>
      </c>
      <c r="BK207" s="59">
        <f>ROUND(I207*H207,2)</f>
        <v>0</v>
      </c>
      <c r="BL207" s="18" t="s">
        <v>223</v>
      </c>
      <c r="BM207" s="58" t="s">
        <v>3777</v>
      </c>
    </row>
    <row r="208" spans="1:51" s="13" customFormat="1" ht="12">
      <c r="A208" s="140"/>
      <c r="B208" s="141"/>
      <c r="C208" s="140"/>
      <c r="D208" s="137" t="s">
        <v>225</v>
      </c>
      <c r="E208" s="142" t="s">
        <v>1</v>
      </c>
      <c r="F208" s="143" t="s">
        <v>3778</v>
      </c>
      <c r="G208" s="140"/>
      <c r="H208" s="144">
        <v>2</v>
      </c>
      <c r="I208" s="61"/>
      <c r="J208" s="140"/>
      <c r="K208" s="140"/>
      <c r="L208" s="218"/>
      <c r="M208" s="219" t="s">
        <v>1</v>
      </c>
      <c r="N208" s="220" t="s">
        <v>48</v>
      </c>
      <c r="O208" s="221">
        <v>0</v>
      </c>
      <c r="P208" s="221">
        <f>O208*H207</f>
        <v>0</v>
      </c>
      <c r="Q208" s="221">
        <v>0</v>
      </c>
      <c r="R208" s="221">
        <f>Q208*H207</f>
        <v>0</v>
      </c>
      <c r="S208" s="221">
        <v>0</v>
      </c>
      <c r="T208" s="222">
        <f>S208*H207</f>
        <v>0</v>
      </c>
      <c r="U208" s="98"/>
      <c r="V208" s="98"/>
      <c r="W208" s="223"/>
      <c r="AT208" s="60" t="s">
        <v>225</v>
      </c>
      <c r="AU208" s="60" t="s">
        <v>93</v>
      </c>
      <c r="AV208" s="13" t="s">
        <v>93</v>
      </c>
      <c r="AW208" s="13" t="s">
        <v>38</v>
      </c>
      <c r="AX208" s="13" t="s">
        <v>83</v>
      </c>
      <c r="AY208" s="60" t="s">
        <v>216</v>
      </c>
    </row>
    <row r="209" spans="1:51" s="13" customFormat="1" ht="12">
      <c r="A209" s="140"/>
      <c r="B209" s="141"/>
      <c r="C209" s="140"/>
      <c r="D209" s="137" t="s">
        <v>225</v>
      </c>
      <c r="E209" s="142" t="s">
        <v>1</v>
      </c>
      <c r="F209" s="143" t="s">
        <v>3779</v>
      </c>
      <c r="G209" s="140"/>
      <c r="H209" s="144">
        <v>2</v>
      </c>
      <c r="I209" s="61"/>
      <c r="J209" s="140"/>
      <c r="K209" s="140"/>
      <c r="L209" s="228"/>
      <c r="M209" s="229"/>
      <c r="N209" s="140"/>
      <c r="O209" s="140"/>
      <c r="P209" s="140"/>
      <c r="Q209" s="140"/>
      <c r="R209" s="140"/>
      <c r="S209" s="140"/>
      <c r="T209" s="230"/>
      <c r="U209" s="140"/>
      <c r="V209" s="140"/>
      <c r="W209" s="231"/>
      <c r="AT209" s="60" t="s">
        <v>225</v>
      </c>
      <c r="AU209" s="60" t="s">
        <v>93</v>
      </c>
      <c r="AV209" s="13" t="s">
        <v>93</v>
      </c>
      <c r="AW209" s="13" t="s">
        <v>38</v>
      </c>
      <c r="AX209" s="13" t="s">
        <v>83</v>
      </c>
      <c r="AY209" s="60" t="s">
        <v>216</v>
      </c>
    </row>
    <row r="210" spans="1:51" s="13" customFormat="1" ht="12">
      <c r="A210" s="140"/>
      <c r="B210" s="141"/>
      <c r="C210" s="140"/>
      <c r="D210" s="137" t="s">
        <v>225</v>
      </c>
      <c r="E210" s="142" t="s">
        <v>1</v>
      </c>
      <c r="F210" s="143" t="s">
        <v>3780</v>
      </c>
      <c r="G210" s="140"/>
      <c r="H210" s="144">
        <v>2</v>
      </c>
      <c r="I210" s="61"/>
      <c r="J210" s="140"/>
      <c r="K210" s="140"/>
      <c r="L210" s="228"/>
      <c r="M210" s="229"/>
      <c r="N210" s="140"/>
      <c r="O210" s="140"/>
      <c r="P210" s="140"/>
      <c r="Q210" s="140"/>
      <c r="R210" s="140"/>
      <c r="S210" s="140"/>
      <c r="T210" s="230"/>
      <c r="U210" s="140"/>
      <c r="V210" s="140"/>
      <c r="W210" s="231"/>
      <c r="AT210" s="60" t="s">
        <v>225</v>
      </c>
      <c r="AU210" s="60" t="s">
        <v>93</v>
      </c>
      <c r="AV210" s="13" t="s">
        <v>93</v>
      </c>
      <c r="AW210" s="13" t="s">
        <v>38</v>
      </c>
      <c r="AX210" s="13" t="s">
        <v>83</v>
      </c>
      <c r="AY210" s="60" t="s">
        <v>216</v>
      </c>
    </row>
    <row r="211" spans="1:51" s="13" customFormat="1" ht="12">
      <c r="A211" s="140"/>
      <c r="B211" s="141"/>
      <c r="C211" s="140"/>
      <c r="D211" s="137" t="s">
        <v>225</v>
      </c>
      <c r="E211" s="142" t="s">
        <v>1</v>
      </c>
      <c r="F211" s="143" t="s">
        <v>3781</v>
      </c>
      <c r="G211" s="140"/>
      <c r="H211" s="144">
        <v>2</v>
      </c>
      <c r="I211" s="61"/>
      <c r="J211" s="140"/>
      <c r="K211" s="140"/>
      <c r="L211" s="228"/>
      <c r="M211" s="229"/>
      <c r="N211" s="140"/>
      <c r="O211" s="140"/>
      <c r="P211" s="140"/>
      <c r="Q211" s="140"/>
      <c r="R211" s="140"/>
      <c r="S211" s="140"/>
      <c r="T211" s="230"/>
      <c r="U211" s="140"/>
      <c r="V211" s="140"/>
      <c r="W211" s="231"/>
      <c r="AT211" s="60" t="s">
        <v>225</v>
      </c>
      <c r="AU211" s="60" t="s">
        <v>93</v>
      </c>
      <c r="AV211" s="13" t="s">
        <v>93</v>
      </c>
      <c r="AW211" s="13" t="s">
        <v>38</v>
      </c>
      <c r="AX211" s="13" t="s">
        <v>83</v>
      </c>
      <c r="AY211" s="60" t="s">
        <v>216</v>
      </c>
    </row>
    <row r="212" spans="1:51" s="13" customFormat="1" ht="12">
      <c r="A212" s="140"/>
      <c r="B212" s="141"/>
      <c r="C212" s="140"/>
      <c r="D212" s="137" t="s">
        <v>225</v>
      </c>
      <c r="E212" s="142" t="s">
        <v>1</v>
      </c>
      <c r="F212" s="143" t="s">
        <v>3782</v>
      </c>
      <c r="G212" s="140"/>
      <c r="H212" s="144">
        <v>2</v>
      </c>
      <c r="I212" s="61"/>
      <c r="J212" s="140"/>
      <c r="K212" s="140"/>
      <c r="L212" s="228"/>
      <c r="M212" s="229"/>
      <c r="N212" s="140"/>
      <c r="O212" s="140"/>
      <c r="P212" s="140"/>
      <c r="Q212" s="140"/>
      <c r="R212" s="140"/>
      <c r="S212" s="140"/>
      <c r="T212" s="230"/>
      <c r="U212" s="140"/>
      <c r="V212" s="140"/>
      <c r="W212" s="231"/>
      <c r="AT212" s="60" t="s">
        <v>225</v>
      </c>
      <c r="AU212" s="60" t="s">
        <v>93</v>
      </c>
      <c r="AV212" s="13" t="s">
        <v>93</v>
      </c>
      <c r="AW212" s="13" t="s">
        <v>38</v>
      </c>
      <c r="AX212" s="13" t="s">
        <v>83</v>
      </c>
      <c r="AY212" s="60" t="s">
        <v>216</v>
      </c>
    </row>
    <row r="213" spans="1:51" s="13" customFormat="1" ht="12">
      <c r="A213" s="140"/>
      <c r="B213" s="141"/>
      <c r="C213" s="140"/>
      <c r="D213" s="137" t="s">
        <v>225</v>
      </c>
      <c r="E213" s="142" t="s">
        <v>1</v>
      </c>
      <c r="F213" s="143" t="s">
        <v>3783</v>
      </c>
      <c r="G213" s="140"/>
      <c r="H213" s="144">
        <v>2</v>
      </c>
      <c r="I213" s="61"/>
      <c r="J213" s="140"/>
      <c r="K213" s="140"/>
      <c r="L213" s="228"/>
      <c r="M213" s="229"/>
      <c r="N213" s="140"/>
      <c r="O213" s="140"/>
      <c r="P213" s="140"/>
      <c r="Q213" s="140"/>
      <c r="R213" s="140"/>
      <c r="S213" s="140"/>
      <c r="T213" s="230"/>
      <c r="U213" s="140"/>
      <c r="V213" s="140"/>
      <c r="W213" s="231"/>
      <c r="AT213" s="60" t="s">
        <v>225</v>
      </c>
      <c r="AU213" s="60" t="s">
        <v>93</v>
      </c>
      <c r="AV213" s="13" t="s">
        <v>93</v>
      </c>
      <c r="AW213" s="13" t="s">
        <v>38</v>
      </c>
      <c r="AX213" s="13" t="s">
        <v>83</v>
      </c>
      <c r="AY213" s="60" t="s">
        <v>216</v>
      </c>
    </row>
    <row r="214" spans="1:51" s="14" customFormat="1" ht="12">
      <c r="A214" s="145"/>
      <c r="B214" s="146"/>
      <c r="C214" s="145"/>
      <c r="D214" s="137" t="s">
        <v>225</v>
      </c>
      <c r="E214" s="147" t="s">
        <v>1</v>
      </c>
      <c r="F214" s="148" t="s">
        <v>229</v>
      </c>
      <c r="G214" s="145"/>
      <c r="H214" s="149">
        <v>12</v>
      </c>
      <c r="I214" s="63"/>
      <c r="J214" s="145"/>
      <c r="K214" s="145"/>
      <c r="L214" s="228"/>
      <c r="M214" s="229"/>
      <c r="N214" s="140"/>
      <c r="O214" s="140"/>
      <c r="P214" s="140"/>
      <c r="Q214" s="140"/>
      <c r="R214" s="140"/>
      <c r="S214" s="140"/>
      <c r="T214" s="230"/>
      <c r="U214" s="140"/>
      <c r="V214" s="140"/>
      <c r="W214" s="231"/>
      <c r="AT214" s="62" t="s">
        <v>225</v>
      </c>
      <c r="AU214" s="62" t="s">
        <v>93</v>
      </c>
      <c r="AV214" s="14" t="s">
        <v>223</v>
      </c>
      <c r="AW214" s="14" t="s">
        <v>38</v>
      </c>
      <c r="AX214" s="14" t="s">
        <v>91</v>
      </c>
      <c r="AY214" s="62" t="s">
        <v>216</v>
      </c>
    </row>
    <row r="215" spans="1:65" s="2" customFormat="1" ht="16.5" customHeight="1">
      <c r="A215" s="83"/>
      <c r="B215" s="84"/>
      <c r="C215" s="130" t="s">
        <v>268</v>
      </c>
      <c r="D215" s="130" t="s">
        <v>218</v>
      </c>
      <c r="E215" s="131" t="s">
        <v>3784</v>
      </c>
      <c r="F215" s="132" t="s">
        <v>3785</v>
      </c>
      <c r="G215" s="133" t="s">
        <v>323</v>
      </c>
      <c r="H215" s="134">
        <v>25</v>
      </c>
      <c r="I215" s="57"/>
      <c r="J215" s="187">
        <f>ROUND(I215*H215,2)</f>
        <v>0</v>
      </c>
      <c r="K215" s="132" t="s">
        <v>1</v>
      </c>
      <c r="L215" s="188">
        <f>J215</f>
        <v>0</v>
      </c>
      <c r="M215" s="217"/>
      <c r="N215" s="217"/>
      <c r="O215" s="217"/>
      <c r="P215" s="217">
        <f>SUM(P216:P233)</f>
        <v>0</v>
      </c>
      <c r="Q215" s="217"/>
      <c r="R215" s="217">
        <f>SUM(R216:R233)</f>
        <v>0</v>
      </c>
      <c r="S215" s="217"/>
      <c r="T215" s="217">
        <f>SUM(T216:T233)</f>
        <v>0</v>
      </c>
      <c r="U215" s="217"/>
      <c r="V215" s="217"/>
      <c r="W215" s="190"/>
      <c r="X215" s="26"/>
      <c r="Y215" s="26"/>
      <c r="Z215" s="26"/>
      <c r="AA215" s="26"/>
      <c r="AB215" s="26"/>
      <c r="AC215" s="26"/>
      <c r="AD215" s="26"/>
      <c r="AE215" s="26"/>
      <c r="AR215" s="58" t="s">
        <v>223</v>
      </c>
      <c r="AT215" s="58" t="s">
        <v>218</v>
      </c>
      <c r="AU215" s="58" t="s">
        <v>93</v>
      </c>
      <c r="AY215" s="18" t="s">
        <v>216</v>
      </c>
      <c r="BE215" s="59">
        <f>IF(N215="základní",J215,0)</f>
        <v>0</v>
      </c>
      <c r="BF215" s="59">
        <f>IF(N215="snížená",J215,0)</f>
        <v>0</v>
      </c>
      <c r="BG215" s="59">
        <f>IF(N215="zákl. přenesená",J215,0)</f>
        <v>0</v>
      </c>
      <c r="BH215" s="59">
        <f>IF(N215="sníž. přenesená",J215,0)</f>
        <v>0</v>
      </c>
      <c r="BI215" s="59">
        <f>IF(N215="nulová",J215,0)</f>
        <v>0</v>
      </c>
      <c r="BJ215" s="18" t="s">
        <v>91</v>
      </c>
      <c r="BK215" s="59">
        <f>ROUND(I215*H215,2)</f>
        <v>0</v>
      </c>
      <c r="BL215" s="18" t="s">
        <v>223</v>
      </c>
      <c r="BM215" s="58" t="s">
        <v>3786</v>
      </c>
    </row>
    <row r="216" spans="1:51" s="13" customFormat="1" ht="12">
      <c r="A216" s="140"/>
      <c r="B216" s="141"/>
      <c r="C216" s="140"/>
      <c r="D216" s="137" t="s">
        <v>225</v>
      </c>
      <c r="E216" s="142" t="s">
        <v>1</v>
      </c>
      <c r="F216" s="143" t="s">
        <v>3787</v>
      </c>
      <c r="G216" s="140"/>
      <c r="H216" s="144">
        <v>4</v>
      </c>
      <c r="I216" s="61"/>
      <c r="J216" s="140"/>
      <c r="K216" s="140"/>
      <c r="L216" s="218"/>
      <c r="M216" s="219" t="s">
        <v>1</v>
      </c>
      <c r="N216" s="220" t="s">
        <v>48</v>
      </c>
      <c r="O216" s="221">
        <v>0</v>
      </c>
      <c r="P216" s="221">
        <f>O216*H215</f>
        <v>0</v>
      </c>
      <c r="Q216" s="221">
        <v>0</v>
      </c>
      <c r="R216" s="221">
        <f>Q216*H215</f>
        <v>0</v>
      </c>
      <c r="S216" s="221">
        <v>0</v>
      </c>
      <c r="T216" s="222">
        <f>S216*H215</f>
        <v>0</v>
      </c>
      <c r="U216" s="98"/>
      <c r="V216" s="98"/>
      <c r="W216" s="223"/>
      <c r="AT216" s="60" t="s">
        <v>225</v>
      </c>
      <c r="AU216" s="60" t="s">
        <v>93</v>
      </c>
      <c r="AV216" s="13" t="s">
        <v>93</v>
      </c>
      <c r="AW216" s="13" t="s">
        <v>38</v>
      </c>
      <c r="AX216" s="13" t="s">
        <v>83</v>
      </c>
      <c r="AY216" s="60" t="s">
        <v>216</v>
      </c>
    </row>
    <row r="217" spans="1:51" s="13" customFormat="1" ht="12">
      <c r="A217" s="140"/>
      <c r="B217" s="141"/>
      <c r="C217" s="140"/>
      <c r="D217" s="137" t="s">
        <v>225</v>
      </c>
      <c r="E217" s="142" t="s">
        <v>1</v>
      </c>
      <c r="F217" s="143" t="s">
        <v>3788</v>
      </c>
      <c r="G217" s="140"/>
      <c r="H217" s="144">
        <v>4</v>
      </c>
      <c r="I217" s="61"/>
      <c r="J217" s="140"/>
      <c r="K217" s="140"/>
      <c r="L217" s="228"/>
      <c r="M217" s="229"/>
      <c r="N217" s="140"/>
      <c r="O217" s="140"/>
      <c r="P217" s="140"/>
      <c r="Q217" s="140"/>
      <c r="R217" s="140"/>
      <c r="S217" s="140"/>
      <c r="T217" s="230"/>
      <c r="U217" s="140"/>
      <c r="V217" s="140"/>
      <c r="W217" s="231"/>
      <c r="AT217" s="60" t="s">
        <v>225</v>
      </c>
      <c r="AU217" s="60" t="s">
        <v>93</v>
      </c>
      <c r="AV217" s="13" t="s">
        <v>93</v>
      </c>
      <c r="AW217" s="13" t="s">
        <v>38</v>
      </c>
      <c r="AX217" s="13" t="s">
        <v>83</v>
      </c>
      <c r="AY217" s="60" t="s">
        <v>216</v>
      </c>
    </row>
    <row r="218" spans="1:51" s="13" customFormat="1" ht="12">
      <c r="A218" s="140"/>
      <c r="B218" s="141"/>
      <c r="C218" s="140"/>
      <c r="D218" s="137" t="s">
        <v>225</v>
      </c>
      <c r="E218" s="142" t="s">
        <v>1</v>
      </c>
      <c r="F218" s="143" t="s">
        <v>3789</v>
      </c>
      <c r="G218" s="140"/>
      <c r="H218" s="144">
        <v>4</v>
      </c>
      <c r="I218" s="61"/>
      <c r="J218" s="140"/>
      <c r="K218" s="140"/>
      <c r="L218" s="228"/>
      <c r="M218" s="229"/>
      <c r="N218" s="140"/>
      <c r="O218" s="140"/>
      <c r="P218" s="140"/>
      <c r="Q218" s="140"/>
      <c r="R218" s="140"/>
      <c r="S218" s="140"/>
      <c r="T218" s="230"/>
      <c r="U218" s="140"/>
      <c r="V218" s="140"/>
      <c r="W218" s="231"/>
      <c r="AT218" s="60" t="s">
        <v>225</v>
      </c>
      <c r="AU218" s="60" t="s">
        <v>93</v>
      </c>
      <c r="AV218" s="13" t="s">
        <v>93</v>
      </c>
      <c r="AW218" s="13" t="s">
        <v>38</v>
      </c>
      <c r="AX218" s="13" t="s">
        <v>83</v>
      </c>
      <c r="AY218" s="60" t="s">
        <v>216</v>
      </c>
    </row>
    <row r="219" spans="1:51" s="13" customFormat="1" ht="12">
      <c r="A219" s="140"/>
      <c r="B219" s="141"/>
      <c r="C219" s="140"/>
      <c r="D219" s="137" t="s">
        <v>225</v>
      </c>
      <c r="E219" s="142" t="s">
        <v>1</v>
      </c>
      <c r="F219" s="143" t="s">
        <v>3790</v>
      </c>
      <c r="G219" s="140"/>
      <c r="H219" s="144">
        <v>4</v>
      </c>
      <c r="I219" s="61"/>
      <c r="J219" s="140"/>
      <c r="K219" s="140"/>
      <c r="L219" s="228"/>
      <c r="M219" s="229"/>
      <c r="N219" s="140"/>
      <c r="O219" s="140"/>
      <c r="P219" s="140"/>
      <c r="Q219" s="140"/>
      <c r="R219" s="140"/>
      <c r="S219" s="140"/>
      <c r="T219" s="230"/>
      <c r="U219" s="140"/>
      <c r="V219" s="140"/>
      <c r="W219" s="231"/>
      <c r="AT219" s="60" t="s">
        <v>225</v>
      </c>
      <c r="AU219" s="60" t="s">
        <v>93</v>
      </c>
      <c r="AV219" s="13" t="s">
        <v>93</v>
      </c>
      <c r="AW219" s="13" t="s">
        <v>38</v>
      </c>
      <c r="AX219" s="13" t="s">
        <v>83</v>
      </c>
      <c r="AY219" s="60" t="s">
        <v>216</v>
      </c>
    </row>
    <row r="220" spans="1:51" s="13" customFormat="1" ht="12">
      <c r="A220" s="140"/>
      <c r="B220" s="141"/>
      <c r="C220" s="140"/>
      <c r="D220" s="137" t="s">
        <v>225</v>
      </c>
      <c r="E220" s="142" t="s">
        <v>1</v>
      </c>
      <c r="F220" s="143" t="s">
        <v>3791</v>
      </c>
      <c r="G220" s="140"/>
      <c r="H220" s="144">
        <v>3</v>
      </c>
      <c r="I220" s="61"/>
      <c r="J220" s="140"/>
      <c r="K220" s="140"/>
      <c r="L220" s="228"/>
      <c r="M220" s="229"/>
      <c r="N220" s="140"/>
      <c r="O220" s="140"/>
      <c r="P220" s="140"/>
      <c r="Q220" s="140"/>
      <c r="R220" s="140"/>
      <c r="S220" s="140"/>
      <c r="T220" s="230"/>
      <c r="U220" s="140"/>
      <c r="V220" s="140"/>
      <c r="W220" s="231"/>
      <c r="AT220" s="60" t="s">
        <v>225</v>
      </c>
      <c r="AU220" s="60" t="s">
        <v>93</v>
      </c>
      <c r="AV220" s="13" t="s">
        <v>93</v>
      </c>
      <c r="AW220" s="13" t="s">
        <v>38</v>
      </c>
      <c r="AX220" s="13" t="s">
        <v>83</v>
      </c>
      <c r="AY220" s="60" t="s">
        <v>216</v>
      </c>
    </row>
    <row r="221" spans="1:51" s="13" customFormat="1" ht="12">
      <c r="A221" s="140"/>
      <c r="B221" s="141"/>
      <c r="C221" s="140"/>
      <c r="D221" s="137" t="s">
        <v>225</v>
      </c>
      <c r="E221" s="142" t="s">
        <v>1</v>
      </c>
      <c r="F221" s="143" t="s">
        <v>3792</v>
      </c>
      <c r="G221" s="140"/>
      <c r="H221" s="144">
        <v>6</v>
      </c>
      <c r="I221" s="61"/>
      <c r="J221" s="140"/>
      <c r="K221" s="140"/>
      <c r="L221" s="228"/>
      <c r="M221" s="229"/>
      <c r="N221" s="140"/>
      <c r="O221" s="140"/>
      <c r="P221" s="140"/>
      <c r="Q221" s="140"/>
      <c r="R221" s="140"/>
      <c r="S221" s="140"/>
      <c r="T221" s="230"/>
      <c r="U221" s="140"/>
      <c r="V221" s="140"/>
      <c r="W221" s="231"/>
      <c r="AT221" s="60" t="s">
        <v>225</v>
      </c>
      <c r="AU221" s="60" t="s">
        <v>93</v>
      </c>
      <c r="AV221" s="13" t="s">
        <v>93</v>
      </c>
      <c r="AW221" s="13" t="s">
        <v>38</v>
      </c>
      <c r="AX221" s="13" t="s">
        <v>83</v>
      </c>
      <c r="AY221" s="60" t="s">
        <v>216</v>
      </c>
    </row>
    <row r="222" spans="1:51" s="14" customFormat="1" ht="12">
      <c r="A222" s="145"/>
      <c r="B222" s="146"/>
      <c r="C222" s="145"/>
      <c r="D222" s="137" t="s">
        <v>225</v>
      </c>
      <c r="E222" s="147" t="s">
        <v>1</v>
      </c>
      <c r="F222" s="148" t="s">
        <v>229</v>
      </c>
      <c r="G222" s="145"/>
      <c r="H222" s="149">
        <v>25</v>
      </c>
      <c r="I222" s="63"/>
      <c r="J222" s="145"/>
      <c r="K222" s="145"/>
      <c r="L222" s="228"/>
      <c r="M222" s="229"/>
      <c r="N222" s="140"/>
      <c r="O222" s="140"/>
      <c r="P222" s="140"/>
      <c r="Q222" s="140"/>
      <c r="R222" s="140"/>
      <c r="S222" s="140"/>
      <c r="T222" s="230"/>
      <c r="U222" s="140"/>
      <c r="V222" s="140"/>
      <c r="W222" s="231"/>
      <c r="AT222" s="62" t="s">
        <v>225</v>
      </c>
      <c r="AU222" s="62" t="s">
        <v>93</v>
      </c>
      <c r="AV222" s="14" t="s">
        <v>223</v>
      </c>
      <c r="AW222" s="14" t="s">
        <v>38</v>
      </c>
      <c r="AX222" s="14" t="s">
        <v>91</v>
      </c>
      <c r="AY222" s="62" t="s">
        <v>216</v>
      </c>
    </row>
    <row r="223" spans="1:65" s="2" customFormat="1" ht="62.65" customHeight="1">
      <c r="A223" s="83"/>
      <c r="B223" s="84"/>
      <c r="C223" s="130" t="s">
        <v>275</v>
      </c>
      <c r="D223" s="130" t="s">
        <v>218</v>
      </c>
      <c r="E223" s="131" t="s">
        <v>3793</v>
      </c>
      <c r="F223" s="132" t="s">
        <v>3794</v>
      </c>
      <c r="G223" s="133" t="s">
        <v>323</v>
      </c>
      <c r="H223" s="134">
        <v>14</v>
      </c>
      <c r="I223" s="57"/>
      <c r="J223" s="187">
        <f>ROUND(I223*H223,2)</f>
        <v>0</v>
      </c>
      <c r="K223" s="132" t="s">
        <v>1</v>
      </c>
      <c r="L223" s="188">
        <f>J223</f>
        <v>0</v>
      </c>
      <c r="M223" s="217"/>
      <c r="N223" s="217"/>
      <c r="O223" s="217"/>
      <c r="P223" s="217">
        <f>SUM(P224:P241)</f>
        <v>0</v>
      </c>
      <c r="Q223" s="217"/>
      <c r="R223" s="217">
        <f>SUM(R224:R241)</f>
        <v>0</v>
      </c>
      <c r="S223" s="217"/>
      <c r="T223" s="217">
        <f>SUM(T224:T241)</f>
        <v>0</v>
      </c>
      <c r="U223" s="217"/>
      <c r="V223" s="217"/>
      <c r="W223" s="190"/>
      <c r="X223" s="26"/>
      <c r="Y223" s="26"/>
      <c r="Z223" s="26"/>
      <c r="AA223" s="26"/>
      <c r="AB223" s="26"/>
      <c r="AC223" s="26"/>
      <c r="AD223" s="26"/>
      <c r="AE223" s="26"/>
      <c r="AR223" s="58" t="s">
        <v>223</v>
      </c>
      <c r="AT223" s="58" t="s">
        <v>218</v>
      </c>
      <c r="AU223" s="58" t="s">
        <v>93</v>
      </c>
      <c r="AY223" s="18" t="s">
        <v>216</v>
      </c>
      <c r="BE223" s="59">
        <f>IF(N223="základní",J223,0)</f>
        <v>0</v>
      </c>
      <c r="BF223" s="59">
        <f>IF(N223="snížená",J223,0)</f>
        <v>0</v>
      </c>
      <c r="BG223" s="59">
        <f>IF(N223="zákl. přenesená",J223,0)</f>
        <v>0</v>
      </c>
      <c r="BH223" s="59">
        <f>IF(N223="sníž. přenesená",J223,0)</f>
        <v>0</v>
      </c>
      <c r="BI223" s="59">
        <f>IF(N223="nulová",J223,0)</f>
        <v>0</v>
      </c>
      <c r="BJ223" s="18" t="s">
        <v>91</v>
      </c>
      <c r="BK223" s="59">
        <f>ROUND(I223*H223,2)</f>
        <v>0</v>
      </c>
      <c r="BL223" s="18" t="s">
        <v>223</v>
      </c>
      <c r="BM223" s="58" t="s">
        <v>3795</v>
      </c>
    </row>
    <row r="224" spans="1:51" s="13" customFormat="1" ht="12">
      <c r="A224" s="140"/>
      <c r="B224" s="141"/>
      <c r="C224" s="140"/>
      <c r="D224" s="137" t="s">
        <v>225</v>
      </c>
      <c r="E224" s="142" t="s">
        <v>1</v>
      </c>
      <c r="F224" s="143" t="s">
        <v>3787</v>
      </c>
      <c r="G224" s="140"/>
      <c r="H224" s="144">
        <v>4</v>
      </c>
      <c r="I224" s="61"/>
      <c r="J224" s="140"/>
      <c r="K224" s="140"/>
      <c r="L224" s="218"/>
      <c r="M224" s="219" t="s">
        <v>1</v>
      </c>
      <c r="N224" s="220" t="s">
        <v>48</v>
      </c>
      <c r="O224" s="221">
        <v>0</v>
      </c>
      <c r="P224" s="221">
        <f>O224*H223</f>
        <v>0</v>
      </c>
      <c r="Q224" s="221">
        <v>0</v>
      </c>
      <c r="R224" s="221">
        <f>Q224*H223</f>
        <v>0</v>
      </c>
      <c r="S224" s="221">
        <v>0</v>
      </c>
      <c r="T224" s="222">
        <f>S224*H223</f>
        <v>0</v>
      </c>
      <c r="U224" s="98"/>
      <c r="V224" s="98"/>
      <c r="W224" s="223"/>
      <c r="AT224" s="60" t="s">
        <v>225</v>
      </c>
      <c r="AU224" s="60" t="s">
        <v>93</v>
      </c>
      <c r="AV224" s="13" t="s">
        <v>93</v>
      </c>
      <c r="AW224" s="13" t="s">
        <v>38</v>
      </c>
      <c r="AX224" s="13" t="s">
        <v>83</v>
      </c>
      <c r="AY224" s="60" t="s">
        <v>216</v>
      </c>
    </row>
    <row r="225" spans="1:51" s="13" customFormat="1" ht="12">
      <c r="A225" s="140"/>
      <c r="B225" s="141"/>
      <c r="C225" s="140"/>
      <c r="D225" s="137" t="s">
        <v>225</v>
      </c>
      <c r="E225" s="142" t="s">
        <v>1</v>
      </c>
      <c r="F225" s="143" t="s">
        <v>3779</v>
      </c>
      <c r="G225" s="140"/>
      <c r="H225" s="144">
        <v>2</v>
      </c>
      <c r="I225" s="61"/>
      <c r="J225" s="140"/>
      <c r="K225" s="140"/>
      <c r="L225" s="228"/>
      <c r="M225" s="229"/>
      <c r="N225" s="140"/>
      <c r="O225" s="140"/>
      <c r="P225" s="140"/>
      <c r="Q225" s="140"/>
      <c r="R225" s="140"/>
      <c r="S225" s="140"/>
      <c r="T225" s="230"/>
      <c r="U225" s="140"/>
      <c r="V225" s="140"/>
      <c r="W225" s="231"/>
      <c r="AT225" s="60" t="s">
        <v>225</v>
      </c>
      <c r="AU225" s="60" t="s">
        <v>93</v>
      </c>
      <c r="AV225" s="13" t="s">
        <v>93</v>
      </c>
      <c r="AW225" s="13" t="s">
        <v>38</v>
      </c>
      <c r="AX225" s="13" t="s">
        <v>83</v>
      </c>
      <c r="AY225" s="60" t="s">
        <v>216</v>
      </c>
    </row>
    <row r="226" spans="1:51" s="13" customFormat="1" ht="12">
      <c r="A226" s="140"/>
      <c r="B226" s="141"/>
      <c r="C226" s="140"/>
      <c r="D226" s="137" t="s">
        <v>225</v>
      </c>
      <c r="E226" s="142" t="s">
        <v>1</v>
      </c>
      <c r="F226" s="143" t="s">
        <v>3796</v>
      </c>
      <c r="G226" s="140"/>
      <c r="H226" s="144">
        <v>2</v>
      </c>
      <c r="I226" s="61"/>
      <c r="J226" s="140"/>
      <c r="K226" s="140"/>
      <c r="L226" s="228"/>
      <c r="M226" s="229"/>
      <c r="N226" s="140"/>
      <c r="O226" s="140"/>
      <c r="P226" s="140"/>
      <c r="Q226" s="140"/>
      <c r="R226" s="140"/>
      <c r="S226" s="140"/>
      <c r="T226" s="230"/>
      <c r="U226" s="140"/>
      <c r="V226" s="140"/>
      <c r="W226" s="231"/>
      <c r="AT226" s="60" t="s">
        <v>225</v>
      </c>
      <c r="AU226" s="60" t="s">
        <v>93</v>
      </c>
      <c r="AV226" s="13" t="s">
        <v>93</v>
      </c>
      <c r="AW226" s="13" t="s">
        <v>38</v>
      </c>
      <c r="AX226" s="13" t="s">
        <v>83</v>
      </c>
      <c r="AY226" s="60" t="s">
        <v>216</v>
      </c>
    </row>
    <row r="227" spans="1:51" s="13" customFormat="1" ht="12">
      <c r="A227" s="140"/>
      <c r="B227" s="141"/>
      <c r="C227" s="140"/>
      <c r="D227" s="137" t="s">
        <v>225</v>
      </c>
      <c r="E227" s="142" t="s">
        <v>1</v>
      </c>
      <c r="F227" s="143" t="s">
        <v>3797</v>
      </c>
      <c r="G227" s="140"/>
      <c r="H227" s="144">
        <v>3</v>
      </c>
      <c r="I227" s="61"/>
      <c r="J227" s="140"/>
      <c r="K227" s="140"/>
      <c r="L227" s="228"/>
      <c r="M227" s="229"/>
      <c r="N227" s="140"/>
      <c r="O227" s="140"/>
      <c r="P227" s="140"/>
      <c r="Q227" s="140"/>
      <c r="R227" s="140"/>
      <c r="S227" s="140"/>
      <c r="T227" s="230"/>
      <c r="U227" s="140"/>
      <c r="V227" s="140"/>
      <c r="W227" s="231"/>
      <c r="AT227" s="60" t="s">
        <v>225</v>
      </c>
      <c r="AU227" s="60" t="s">
        <v>93</v>
      </c>
      <c r="AV227" s="13" t="s">
        <v>93</v>
      </c>
      <c r="AW227" s="13" t="s">
        <v>38</v>
      </c>
      <c r="AX227" s="13" t="s">
        <v>83</v>
      </c>
      <c r="AY227" s="60" t="s">
        <v>216</v>
      </c>
    </row>
    <row r="228" spans="1:51" s="13" customFormat="1" ht="12">
      <c r="A228" s="140"/>
      <c r="B228" s="141"/>
      <c r="C228" s="140"/>
      <c r="D228" s="137" t="s">
        <v>225</v>
      </c>
      <c r="E228" s="142" t="s">
        <v>1</v>
      </c>
      <c r="F228" s="143" t="s">
        <v>3798</v>
      </c>
      <c r="G228" s="140"/>
      <c r="H228" s="144">
        <v>1</v>
      </c>
      <c r="I228" s="61"/>
      <c r="J228" s="140"/>
      <c r="K228" s="140"/>
      <c r="L228" s="228"/>
      <c r="M228" s="229"/>
      <c r="N228" s="140"/>
      <c r="O228" s="140"/>
      <c r="P228" s="140"/>
      <c r="Q228" s="140"/>
      <c r="R228" s="140"/>
      <c r="S228" s="140"/>
      <c r="T228" s="230"/>
      <c r="U228" s="140"/>
      <c r="V228" s="140"/>
      <c r="W228" s="231"/>
      <c r="AT228" s="60" t="s">
        <v>225</v>
      </c>
      <c r="AU228" s="60" t="s">
        <v>93</v>
      </c>
      <c r="AV228" s="13" t="s">
        <v>93</v>
      </c>
      <c r="AW228" s="13" t="s">
        <v>38</v>
      </c>
      <c r="AX228" s="13" t="s">
        <v>83</v>
      </c>
      <c r="AY228" s="60" t="s">
        <v>216</v>
      </c>
    </row>
    <row r="229" spans="1:51" s="13" customFormat="1" ht="12">
      <c r="A229" s="140"/>
      <c r="B229" s="141"/>
      <c r="C229" s="140"/>
      <c r="D229" s="137" t="s">
        <v>225</v>
      </c>
      <c r="E229" s="142" t="s">
        <v>1</v>
      </c>
      <c r="F229" s="143" t="s">
        <v>3783</v>
      </c>
      <c r="G229" s="140"/>
      <c r="H229" s="144">
        <v>2</v>
      </c>
      <c r="I229" s="61"/>
      <c r="J229" s="140"/>
      <c r="K229" s="140"/>
      <c r="L229" s="228"/>
      <c r="M229" s="229"/>
      <c r="N229" s="140"/>
      <c r="O229" s="140"/>
      <c r="P229" s="140"/>
      <c r="Q229" s="140"/>
      <c r="R229" s="140"/>
      <c r="S229" s="140"/>
      <c r="T229" s="230"/>
      <c r="U229" s="140"/>
      <c r="V229" s="140"/>
      <c r="W229" s="231"/>
      <c r="AT229" s="60" t="s">
        <v>225</v>
      </c>
      <c r="AU229" s="60" t="s">
        <v>93</v>
      </c>
      <c r="AV229" s="13" t="s">
        <v>93</v>
      </c>
      <c r="AW229" s="13" t="s">
        <v>38</v>
      </c>
      <c r="AX229" s="13" t="s">
        <v>83</v>
      </c>
      <c r="AY229" s="60" t="s">
        <v>216</v>
      </c>
    </row>
    <row r="230" spans="1:51" s="14" customFormat="1" ht="12">
      <c r="A230" s="145"/>
      <c r="B230" s="146"/>
      <c r="C230" s="145"/>
      <c r="D230" s="137" t="s">
        <v>225</v>
      </c>
      <c r="E230" s="147" t="s">
        <v>1</v>
      </c>
      <c r="F230" s="148" t="s">
        <v>229</v>
      </c>
      <c r="G230" s="145"/>
      <c r="H230" s="149">
        <v>14</v>
      </c>
      <c r="I230" s="63"/>
      <c r="J230" s="145"/>
      <c r="K230" s="145"/>
      <c r="L230" s="228"/>
      <c r="M230" s="229"/>
      <c r="N230" s="140"/>
      <c r="O230" s="140"/>
      <c r="P230" s="140"/>
      <c r="Q230" s="140"/>
      <c r="R230" s="140"/>
      <c r="S230" s="140"/>
      <c r="T230" s="230"/>
      <c r="U230" s="140"/>
      <c r="V230" s="140"/>
      <c r="W230" s="231"/>
      <c r="AT230" s="62" t="s">
        <v>225</v>
      </c>
      <c r="AU230" s="62" t="s">
        <v>93</v>
      </c>
      <c r="AV230" s="14" t="s">
        <v>223</v>
      </c>
      <c r="AW230" s="14" t="s">
        <v>38</v>
      </c>
      <c r="AX230" s="14" t="s">
        <v>91</v>
      </c>
      <c r="AY230" s="62" t="s">
        <v>216</v>
      </c>
    </row>
    <row r="231" spans="1:65" s="2" customFormat="1" ht="24.2" customHeight="1">
      <c r="A231" s="83"/>
      <c r="B231" s="84"/>
      <c r="C231" s="130" t="s">
        <v>281</v>
      </c>
      <c r="D231" s="130" t="s">
        <v>218</v>
      </c>
      <c r="E231" s="131" t="s">
        <v>3799</v>
      </c>
      <c r="F231" s="132" t="s">
        <v>3800</v>
      </c>
      <c r="G231" s="133" t="s">
        <v>323</v>
      </c>
      <c r="H231" s="134">
        <v>19</v>
      </c>
      <c r="I231" s="57"/>
      <c r="J231" s="187">
        <f>ROUND(I231*H231,2)</f>
        <v>0</v>
      </c>
      <c r="K231" s="132" t="s">
        <v>1</v>
      </c>
      <c r="L231" s="188">
        <f>J231</f>
        <v>0</v>
      </c>
      <c r="M231" s="217"/>
      <c r="N231" s="217"/>
      <c r="O231" s="217"/>
      <c r="P231" s="217">
        <f>SUM(P232:P249)</f>
        <v>0</v>
      </c>
      <c r="Q231" s="217"/>
      <c r="R231" s="217">
        <f>SUM(R232:R249)</f>
        <v>0</v>
      </c>
      <c r="S231" s="217"/>
      <c r="T231" s="217">
        <f>SUM(T232:T249)</f>
        <v>0</v>
      </c>
      <c r="U231" s="217"/>
      <c r="V231" s="217"/>
      <c r="W231" s="190"/>
      <c r="X231" s="26"/>
      <c r="Y231" s="26"/>
      <c r="Z231" s="26"/>
      <c r="AA231" s="26"/>
      <c r="AB231" s="26"/>
      <c r="AC231" s="26"/>
      <c r="AD231" s="26"/>
      <c r="AE231" s="26"/>
      <c r="AR231" s="58" t="s">
        <v>223</v>
      </c>
      <c r="AT231" s="58" t="s">
        <v>218</v>
      </c>
      <c r="AU231" s="58" t="s">
        <v>93</v>
      </c>
      <c r="AY231" s="18" t="s">
        <v>216</v>
      </c>
      <c r="BE231" s="59">
        <f>IF(N231="základní",J231,0)</f>
        <v>0</v>
      </c>
      <c r="BF231" s="59">
        <f>IF(N231="snížená",J231,0)</f>
        <v>0</v>
      </c>
      <c r="BG231" s="59">
        <f>IF(N231="zákl. přenesená",J231,0)</f>
        <v>0</v>
      </c>
      <c r="BH231" s="59">
        <f>IF(N231="sníž. přenesená",J231,0)</f>
        <v>0</v>
      </c>
      <c r="BI231" s="59">
        <f>IF(N231="nulová",J231,0)</f>
        <v>0</v>
      </c>
      <c r="BJ231" s="18" t="s">
        <v>91</v>
      </c>
      <c r="BK231" s="59">
        <f>ROUND(I231*H231,2)</f>
        <v>0</v>
      </c>
      <c r="BL231" s="18" t="s">
        <v>223</v>
      </c>
      <c r="BM231" s="58" t="s">
        <v>3801</v>
      </c>
    </row>
    <row r="232" spans="1:51" s="13" customFormat="1" ht="12">
      <c r="A232" s="140"/>
      <c r="B232" s="141"/>
      <c r="C232" s="140"/>
      <c r="D232" s="137" t="s">
        <v>225</v>
      </c>
      <c r="E232" s="142" t="s">
        <v>1</v>
      </c>
      <c r="F232" s="143" t="s">
        <v>3802</v>
      </c>
      <c r="G232" s="140"/>
      <c r="H232" s="144">
        <v>19</v>
      </c>
      <c r="I232" s="61"/>
      <c r="J232" s="140"/>
      <c r="K232" s="140"/>
      <c r="L232" s="218"/>
      <c r="M232" s="219" t="s">
        <v>1</v>
      </c>
      <c r="N232" s="220" t="s">
        <v>48</v>
      </c>
      <c r="O232" s="221">
        <v>0</v>
      </c>
      <c r="P232" s="221">
        <f>O232*H231</f>
        <v>0</v>
      </c>
      <c r="Q232" s="221">
        <v>0</v>
      </c>
      <c r="R232" s="221">
        <f>Q232*H231</f>
        <v>0</v>
      </c>
      <c r="S232" s="221">
        <v>0</v>
      </c>
      <c r="T232" s="222">
        <f>S232*H231</f>
        <v>0</v>
      </c>
      <c r="U232" s="98"/>
      <c r="V232" s="98"/>
      <c r="W232" s="223"/>
      <c r="AT232" s="60" t="s">
        <v>225</v>
      </c>
      <c r="AU232" s="60" t="s">
        <v>93</v>
      </c>
      <c r="AV232" s="13" t="s">
        <v>93</v>
      </c>
      <c r="AW232" s="13" t="s">
        <v>38</v>
      </c>
      <c r="AX232" s="13" t="s">
        <v>83</v>
      </c>
      <c r="AY232" s="60" t="s">
        <v>216</v>
      </c>
    </row>
    <row r="233" spans="1:51" s="14" customFormat="1" ht="12">
      <c r="A233" s="145"/>
      <c r="B233" s="146"/>
      <c r="C233" s="145"/>
      <c r="D233" s="137" t="s">
        <v>225</v>
      </c>
      <c r="E233" s="147" t="s">
        <v>1</v>
      </c>
      <c r="F233" s="148" t="s">
        <v>229</v>
      </c>
      <c r="G233" s="145"/>
      <c r="H233" s="149">
        <v>19</v>
      </c>
      <c r="I233" s="63"/>
      <c r="J233" s="145"/>
      <c r="K233" s="145"/>
      <c r="L233" s="228"/>
      <c r="M233" s="229"/>
      <c r="N233" s="140"/>
      <c r="O233" s="140"/>
      <c r="P233" s="140"/>
      <c r="Q233" s="140"/>
      <c r="R233" s="140"/>
      <c r="S233" s="140"/>
      <c r="T233" s="230"/>
      <c r="U233" s="140"/>
      <c r="V233" s="140"/>
      <c r="W233" s="231"/>
      <c r="AT233" s="62" t="s">
        <v>225</v>
      </c>
      <c r="AU233" s="62" t="s">
        <v>93</v>
      </c>
      <c r="AV233" s="14" t="s">
        <v>223</v>
      </c>
      <c r="AW233" s="14" t="s">
        <v>38</v>
      </c>
      <c r="AX233" s="14" t="s">
        <v>91</v>
      </c>
      <c r="AY233" s="62" t="s">
        <v>216</v>
      </c>
    </row>
    <row r="234" spans="1:65" s="2" customFormat="1" ht="24.2" customHeight="1">
      <c r="A234" s="83"/>
      <c r="B234" s="84"/>
      <c r="C234" s="130" t="s">
        <v>288</v>
      </c>
      <c r="D234" s="130" t="s">
        <v>218</v>
      </c>
      <c r="E234" s="131" t="s">
        <v>3803</v>
      </c>
      <c r="F234" s="132" t="s">
        <v>3804</v>
      </c>
      <c r="G234" s="133" t="s">
        <v>323</v>
      </c>
      <c r="H234" s="134">
        <v>6</v>
      </c>
      <c r="I234" s="57"/>
      <c r="J234" s="187">
        <f>ROUND(I234*H234,2)</f>
        <v>0</v>
      </c>
      <c r="K234" s="132" t="s">
        <v>1</v>
      </c>
      <c r="L234" s="188">
        <f>J234</f>
        <v>0</v>
      </c>
      <c r="M234" s="217"/>
      <c r="N234" s="217"/>
      <c r="O234" s="217"/>
      <c r="P234" s="217">
        <f>SUM(P235:P252)</f>
        <v>0</v>
      </c>
      <c r="Q234" s="217"/>
      <c r="R234" s="217">
        <f>SUM(R235:R252)</f>
        <v>0</v>
      </c>
      <c r="S234" s="217"/>
      <c r="T234" s="217">
        <f>SUM(T235:T252)</f>
        <v>0</v>
      </c>
      <c r="U234" s="217"/>
      <c r="V234" s="217"/>
      <c r="W234" s="190"/>
      <c r="X234" s="26"/>
      <c r="Y234" s="26"/>
      <c r="Z234" s="26"/>
      <c r="AA234" s="26"/>
      <c r="AB234" s="26"/>
      <c r="AC234" s="26"/>
      <c r="AD234" s="26"/>
      <c r="AE234" s="26"/>
      <c r="AR234" s="58" t="s">
        <v>223</v>
      </c>
      <c r="AT234" s="58" t="s">
        <v>218</v>
      </c>
      <c r="AU234" s="58" t="s">
        <v>93</v>
      </c>
      <c r="AY234" s="18" t="s">
        <v>216</v>
      </c>
      <c r="BE234" s="59">
        <f>IF(N234="základní",J234,0)</f>
        <v>0</v>
      </c>
      <c r="BF234" s="59">
        <f>IF(N234="snížená",J234,0)</f>
        <v>0</v>
      </c>
      <c r="BG234" s="59">
        <f>IF(N234="zákl. přenesená",J234,0)</f>
        <v>0</v>
      </c>
      <c r="BH234" s="59">
        <f>IF(N234="sníž. přenesená",J234,0)</f>
        <v>0</v>
      </c>
      <c r="BI234" s="59">
        <f>IF(N234="nulová",J234,0)</f>
        <v>0</v>
      </c>
      <c r="BJ234" s="18" t="s">
        <v>91</v>
      </c>
      <c r="BK234" s="59">
        <f>ROUND(I234*H234,2)</f>
        <v>0</v>
      </c>
      <c r="BL234" s="18" t="s">
        <v>223</v>
      </c>
      <c r="BM234" s="58" t="s">
        <v>3805</v>
      </c>
    </row>
    <row r="235" spans="1:51" s="13" customFormat="1" ht="12">
      <c r="A235" s="140"/>
      <c r="B235" s="141"/>
      <c r="C235" s="140"/>
      <c r="D235" s="137" t="s">
        <v>225</v>
      </c>
      <c r="E235" s="142" t="s">
        <v>1</v>
      </c>
      <c r="F235" s="143" t="s">
        <v>3806</v>
      </c>
      <c r="G235" s="140"/>
      <c r="H235" s="144">
        <v>1</v>
      </c>
      <c r="I235" s="61"/>
      <c r="J235" s="140"/>
      <c r="K235" s="140"/>
      <c r="L235" s="218"/>
      <c r="M235" s="219" t="s">
        <v>1</v>
      </c>
      <c r="N235" s="220" t="s">
        <v>48</v>
      </c>
      <c r="O235" s="221">
        <v>0</v>
      </c>
      <c r="P235" s="221">
        <f>O235*H234</f>
        <v>0</v>
      </c>
      <c r="Q235" s="221">
        <v>0</v>
      </c>
      <c r="R235" s="221">
        <f>Q235*H234</f>
        <v>0</v>
      </c>
      <c r="S235" s="221">
        <v>0</v>
      </c>
      <c r="T235" s="222">
        <f>S235*H234</f>
        <v>0</v>
      </c>
      <c r="U235" s="98"/>
      <c r="V235" s="98"/>
      <c r="W235" s="223"/>
      <c r="AT235" s="60" t="s">
        <v>225</v>
      </c>
      <c r="AU235" s="60" t="s">
        <v>93</v>
      </c>
      <c r="AV235" s="13" t="s">
        <v>93</v>
      </c>
      <c r="AW235" s="13" t="s">
        <v>38</v>
      </c>
      <c r="AX235" s="13" t="s">
        <v>83</v>
      </c>
      <c r="AY235" s="60" t="s">
        <v>216</v>
      </c>
    </row>
    <row r="236" spans="1:51" s="13" customFormat="1" ht="12">
      <c r="A236" s="140"/>
      <c r="B236" s="141"/>
      <c r="C236" s="140"/>
      <c r="D236" s="137" t="s">
        <v>225</v>
      </c>
      <c r="E236" s="142" t="s">
        <v>1</v>
      </c>
      <c r="F236" s="143" t="s">
        <v>3807</v>
      </c>
      <c r="G236" s="140"/>
      <c r="H236" s="144">
        <v>1</v>
      </c>
      <c r="I236" s="61"/>
      <c r="J236" s="140"/>
      <c r="K236" s="140"/>
      <c r="L236" s="228"/>
      <c r="M236" s="229"/>
      <c r="N236" s="140"/>
      <c r="O236" s="140"/>
      <c r="P236" s="140"/>
      <c r="Q236" s="140"/>
      <c r="R236" s="140"/>
      <c r="S236" s="140"/>
      <c r="T236" s="230"/>
      <c r="U236" s="140"/>
      <c r="V236" s="140"/>
      <c r="W236" s="231"/>
      <c r="AT236" s="60" t="s">
        <v>225</v>
      </c>
      <c r="AU236" s="60" t="s">
        <v>93</v>
      </c>
      <c r="AV236" s="13" t="s">
        <v>93</v>
      </c>
      <c r="AW236" s="13" t="s">
        <v>38</v>
      </c>
      <c r="AX236" s="13" t="s">
        <v>83</v>
      </c>
      <c r="AY236" s="60" t="s">
        <v>216</v>
      </c>
    </row>
    <row r="237" spans="1:51" s="13" customFormat="1" ht="12">
      <c r="A237" s="140"/>
      <c r="B237" s="141"/>
      <c r="C237" s="140"/>
      <c r="D237" s="137" t="s">
        <v>225</v>
      </c>
      <c r="E237" s="142" t="s">
        <v>1</v>
      </c>
      <c r="F237" s="143" t="s">
        <v>3808</v>
      </c>
      <c r="G237" s="140"/>
      <c r="H237" s="144">
        <v>1</v>
      </c>
      <c r="I237" s="61"/>
      <c r="J237" s="140"/>
      <c r="K237" s="140"/>
      <c r="L237" s="228"/>
      <c r="M237" s="229"/>
      <c r="N237" s="140"/>
      <c r="O237" s="140"/>
      <c r="P237" s="140"/>
      <c r="Q237" s="140"/>
      <c r="R237" s="140"/>
      <c r="S237" s="140"/>
      <c r="T237" s="230"/>
      <c r="U237" s="140"/>
      <c r="V237" s="140"/>
      <c r="W237" s="231"/>
      <c r="AT237" s="60" t="s">
        <v>225</v>
      </c>
      <c r="AU237" s="60" t="s">
        <v>93</v>
      </c>
      <c r="AV237" s="13" t="s">
        <v>93</v>
      </c>
      <c r="AW237" s="13" t="s">
        <v>38</v>
      </c>
      <c r="AX237" s="13" t="s">
        <v>83</v>
      </c>
      <c r="AY237" s="60" t="s">
        <v>216</v>
      </c>
    </row>
    <row r="238" spans="1:51" s="13" customFormat="1" ht="12">
      <c r="A238" s="140"/>
      <c r="B238" s="141"/>
      <c r="C238" s="140"/>
      <c r="D238" s="137" t="s">
        <v>225</v>
      </c>
      <c r="E238" s="142" t="s">
        <v>1</v>
      </c>
      <c r="F238" s="143" t="s">
        <v>3809</v>
      </c>
      <c r="G238" s="140"/>
      <c r="H238" s="144">
        <v>1</v>
      </c>
      <c r="I238" s="61"/>
      <c r="J238" s="140"/>
      <c r="K238" s="140"/>
      <c r="L238" s="228"/>
      <c r="M238" s="229"/>
      <c r="N238" s="140"/>
      <c r="O238" s="140"/>
      <c r="P238" s="140"/>
      <c r="Q238" s="140"/>
      <c r="R238" s="140"/>
      <c r="S238" s="140"/>
      <c r="T238" s="230"/>
      <c r="U238" s="140"/>
      <c r="V238" s="140"/>
      <c r="W238" s="231"/>
      <c r="AT238" s="60" t="s">
        <v>225</v>
      </c>
      <c r="AU238" s="60" t="s">
        <v>93</v>
      </c>
      <c r="AV238" s="13" t="s">
        <v>93</v>
      </c>
      <c r="AW238" s="13" t="s">
        <v>38</v>
      </c>
      <c r="AX238" s="13" t="s">
        <v>83</v>
      </c>
      <c r="AY238" s="60" t="s">
        <v>216</v>
      </c>
    </row>
    <row r="239" spans="1:51" s="13" customFormat="1" ht="12">
      <c r="A239" s="140"/>
      <c r="B239" s="141"/>
      <c r="C239" s="140"/>
      <c r="D239" s="137" t="s">
        <v>225</v>
      </c>
      <c r="E239" s="142" t="s">
        <v>1</v>
      </c>
      <c r="F239" s="143" t="s">
        <v>3810</v>
      </c>
      <c r="G239" s="140"/>
      <c r="H239" s="144">
        <v>1</v>
      </c>
      <c r="I239" s="61"/>
      <c r="J239" s="140"/>
      <c r="K239" s="140"/>
      <c r="L239" s="228"/>
      <c r="M239" s="229"/>
      <c r="N239" s="140"/>
      <c r="O239" s="140"/>
      <c r="P239" s="140"/>
      <c r="Q239" s="140"/>
      <c r="R239" s="140"/>
      <c r="S239" s="140"/>
      <c r="T239" s="230"/>
      <c r="U239" s="140"/>
      <c r="V239" s="140"/>
      <c r="W239" s="231"/>
      <c r="AT239" s="60" t="s">
        <v>225</v>
      </c>
      <c r="AU239" s="60" t="s">
        <v>93</v>
      </c>
      <c r="AV239" s="13" t="s">
        <v>93</v>
      </c>
      <c r="AW239" s="13" t="s">
        <v>38</v>
      </c>
      <c r="AX239" s="13" t="s">
        <v>83</v>
      </c>
      <c r="AY239" s="60" t="s">
        <v>216</v>
      </c>
    </row>
    <row r="240" spans="1:51" s="13" customFormat="1" ht="12">
      <c r="A240" s="140"/>
      <c r="B240" s="141"/>
      <c r="C240" s="140"/>
      <c r="D240" s="137" t="s">
        <v>225</v>
      </c>
      <c r="E240" s="142" t="s">
        <v>1</v>
      </c>
      <c r="F240" s="143" t="s">
        <v>3811</v>
      </c>
      <c r="G240" s="140"/>
      <c r="H240" s="144">
        <v>1</v>
      </c>
      <c r="I240" s="61"/>
      <c r="J240" s="140"/>
      <c r="K240" s="140"/>
      <c r="L240" s="228"/>
      <c r="M240" s="229"/>
      <c r="N240" s="140"/>
      <c r="O240" s="140"/>
      <c r="P240" s="140"/>
      <c r="Q240" s="140"/>
      <c r="R240" s="140"/>
      <c r="S240" s="140"/>
      <c r="T240" s="230"/>
      <c r="U240" s="140"/>
      <c r="V240" s="140"/>
      <c r="W240" s="231"/>
      <c r="AT240" s="60" t="s">
        <v>225</v>
      </c>
      <c r="AU240" s="60" t="s">
        <v>93</v>
      </c>
      <c r="AV240" s="13" t="s">
        <v>93</v>
      </c>
      <c r="AW240" s="13" t="s">
        <v>38</v>
      </c>
      <c r="AX240" s="13" t="s">
        <v>83</v>
      </c>
      <c r="AY240" s="60" t="s">
        <v>216</v>
      </c>
    </row>
    <row r="241" spans="1:51" s="14" customFormat="1" ht="12">
      <c r="A241" s="145"/>
      <c r="B241" s="146"/>
      <c r="C241" s="145"/>
      <c r="D241" s="137" t="s">
        <v>225</v>
      </c>
      <c r="E241" s="147" t="s">
        <v>1</v>
      </c>
      <c r="F241" s="148" t="s">
        <v>229</v>
      </c>
      <c r="G241" s="145"/>
      <c r="H241" s="149">
        <v>6</v>
      </c>
      <c r="I241" s="63"/>
      <c r="J241" s="145"/>
      <c r="K241" s="145"/>
      <c r="L241" s="228"/>
      <c r="M241" s="229"/>
      <c r="N241" s="140"/>
      <c r="O241" s="140"/>
      <c r="P241" s="140"/>
      <c r="Q241" s="140"/>
      <c r="R241" s="140"/>
      <c r="S241" s="140"/>
      <c r="T241" s="230"/>
      <c r="U241" s="140"/>
      <c r="V241" s="140"/>
      <c r="W241" s="231"/>
      <c r="AT241" s="62" t="s">
        <v>225</v>
      </c>
      <c r="AU241" s="62" t="s">
        <v>93</v>
      </c>
      <c r="AV241" s="14" t="s">
        <v>223</v>
      </c>
      <c r="AW241" s="14" t="s">
        <v>38</v>
      </c>
      <c r="AX241" s="14" t="s">
        <v>91</v>
      </c>
      <c r="AY241" s="62" t="s">
        <v>216</v>
      </c>
    </row>
    <row r="242" spans="1:65" s="2" customFormat="1" ht="44.25" customHeight="1">
      <c r="A242" s="83"/>
      <c r="B242" s="84"/>
      <c r="C242" s="130" t="s">
        <v>294</v>
      </c>
      <c r="D242" s="130" t="s">
        <v>218</v>
      </c>
      <c r="E242" s="131" t="s">
        <v>3812</v>
      </c>
      <c r="F242" s="132" t="s">
        <v>3813</v>
      </c>
      <c r="G242" s="133" t="s">
        <v>323</v>
      </c>
      <c r="H242" s="134">
        <v>5</v>
      </c>
      <c r="I242" s="57"/>
      <c r="J242" s="187">
        <f>ROUND(I242*H242,2)</f>
        <v>0</v>
      </c>
      <c r="K242" s="132" t="s">
        <v>1</v>
      </c>
      <c r="L242" s="188">
        <f>J242</f>
        <v>0</v>
      </c>
      <c r="M242" s="217"/>
      <c r="N242" s="217"/>
      <c r="O242" s="217"/>
      <c r="P242" s="217">
        <f>SUM(P243:P260)</f>
        <v>0</v>
      </c>
      <c r="Q242" s="217"/>
      <c r="R242" s="217">
        <f>SUM(R243:R260)</f>
        <v>0</v>
      </c>
      <c r="S242" s="217"/>
      <c r="T242" s="217">
        <f>SUM(T243:T260)</f>
        <v>0</v>
      </c>
      <c r="U242" s="217"/>
      <c r="V242" s="217"/>
      <c r="W242" s="190"/>
      <c r="X242" s="26"/>
      <c r="Y242" s="26"/>
      <c r="Z242" s="26"/>
      <c r="AA242" s="26"/>
      <c r="AB242" s="26"/>
      <c r="AC242" s="26"/>
      <c r="AD242" s="26"/>
      <c r="AE242" s="26"/>
      <c r="AR242" s="58" t="s">
        <v>223</v>
      </c>
      <c r="AT242" s="58" t="s">
        <v>218</v>
      </c>
      <c r="AU242" s="58" t="s">
        <v>93</v>
      </c>
      <c r="AY242" s="18" t="s">
        <v>216</v>
      </c>
      <c r="BE242" s="59">
        <f>IF(N242="základní",J242,0)</f>
        <v>0</v>
      </c>
      <c r="BF242" s="59">
        <f>IF(N242="snížená",J242,0)</f>
        <v>0</v>
      </c>
      <c r="BG242" s="59">
        <f>IF(N242="zákl. přenesená",J242,0)</f>
        <v>0</v>
      </c>
      <c r="BH242" s="59">
        <f>IF(N242="sníž. přenesená",J242,0)</f>
        <v>0</v>
      </c>
      <c r="BI242" s="59">
        <f>IF(N242="nulová",J242,0)</f>
        <v>0</v>
      </c>
      <c r="BJ242" s="18" t="s">
        <v>91</v>
      </c>
      <c r="BK242" s="59">
        <f>ROUND(I242*H242,2)</f>
        <v>0</v>
      </c>
      <c r="BL242" s="18" t="s">
        <v>223</v>
      </c>
      <c r="BM242" s="58" t="s">
        <v>3814</v>
      </c>
    </row>
    <row r="243" spans="1:51" s="13" customFormat="1" ht="12">
      <c r="A243" s="140"/>
      <c r="B243" s="141"/>
      <c r="C243" s="140"/>
      <c r="D243" s="137" t="s">
        <v>225</v>
      </c>
      <c r="E243" s="142" t="s">
        <v>1</v>
      </c>
      <c r="F243" s="143" t="s">
        <v>3815</v>
      </c>
      <c r="G243" s="140"/>
      <c r="H243" s="144">
        <v>1</v>
      </c>
      <c r="I243" s="61"/>
      <c r="J243" s="140"/>
      <c r="K243" s="140"/>
      <c r="L243" s="218"/>
      <c r="M243" s="219" t="s">
        <v>1</v>
      </c>
      <c r="N243" s="220" t="s">
        <v>48</v>
      </c>
      <c r="O243" s="221">
        <v>0</v>
      </c>
      <c r="P243" s="221">
        <f>O243*H242</f>
        <v>0</v>
      </c>
      <c r="Q243" s="221">
        <v>0</v>
      </c>
      <c r="R243" s="221">
        <f>Q243*H242</f>
        <v>0</v>
      </c>
      <c r="S243" s="221">
        <v>0</v>
      </c>
      <c r="T243" s="222">
        <f>S243*H242</f>
        <v>0</v>
      </c>
      <c r="U243" s="98"/>
      <c r="V243" s="98"/>
      <c r="W243" s="223"/>
      <c r="AT243" s="60" t="s">
        <v>225</v>
      </c>
      <c r="AU243" s="60" t="s">
        <v>93</v>
      </c>
      <c r="AV243" s="13" t="s">
        <v>93</v>
      </c>
      <c r="AW243" s="13" t="s">
        <v>38</v>
      </c>
      <c r="AX243" s="13" t="s">
        <v>83</v>
      </c>
      <c r="AY243" s="60" t="s">
        <v>216</v>
      </c>
    </row>
    <row r="244" spans="1:51" s="13" customFormat="1" ht="12">
      <c r="A244" s="140"/>
      <c r="B244" s="141"/>
      <c r="C244" s="140"/>
      <c r="D244" s="137" t="s">
        <v>225</v>
      </c>
      <c r="E244" s="142" t="s">
        <v>1</v>
      </c>
      <c r="F244" s="143" t="s">
        <v>3816</v>
      </c>
      <c r="G244" s="140"/>
      <c r="H244" s="144">
        <v>1</v>
      </c>
      <c r="I244" s="61"/>
      <c r="J244" s="140"/>
      <c r="K244" s="140"/>
      <c r="L244" s="228"/>
      <c r="M244" s="229"/>
      <c r="N244" s="140"/>
      <c r="O244" s="140"/>
      <c r="P244" s="140"/>
      <c r="Q244" s="140"/>
      <c r="R244" s="140"/>
      <c r="S244" s="140"/>
      <c r="T244" s="230"/>
      <c r="U244" s="140"/>
      <c r="V244" s="140"/>
      <c r="W244" s="231"/>
      <c r="AT244" s="60" t="s">
        <v>225</v>
      </c>
      <c r="AU244" s="60" t="s">
        <v>93</v>
      </c>
      <c r="AV244" s="13" t="s">
        <v>93</v>
      </c>
      <c r="AW244" s="13" t="s">
        <v>38</v>
      </c>
      <c r="AX244" s="13" t="s">
        <v>83</v>
      </c>
      <c r="AY244" s="60" t="s">
        <v>216</v>
      </c>
    </row>
    <row r="245" spans="1:51" s="13" customFormat="1" ht="12">
      <c r="A245" s="140"/>
      <c r="B245" s="141"/>
      <c r="C245" s="140"/>
      <c r="D245" s="137" t="s">
        <v>225</v>
      </c>
      <c r="E245" s="142" t="s">
        <v>1</v>
      </c>
      <c r="F245" s="143" t="s">
        <v>3798</v>
      </c>
      <c r="G245" s="140"/>
      <c r="H245" s="144">
        <v>1</v>
      </c>
      <c r="I245" s="61"/>
      <c r="J245" s="140"/>
      <c r="K245" s="140"/>
      <c r="L245" s="228"/>
      <c r="M245" s="229"/>
      <c r="N245" s="140"/>
      <c r="O245" s="140"/>
      <c r="P245" s="140"/>
      <c r="Q245" s="140"/>
      <c r="R245" s="140"/>
      <c r="S245" s="140"/>
      <c r="T245" s="230"/>
      <c r="U245" s="140"/>
      <c r="V245" s="140"/>
      <c r="W245" s="231"/>
      <c r="AT245" s="60" t="s">
        <v>225</v>
      </c>
      <c r="AU245" s="60" t="s">
        <v>93</v>
      </c>
      <c r="AV245" s="13" t="s">
        <v>93</v>
      </c>
      <c r="AW245" s="13" t="s">
        <v>38</v>
      </c>
      <c r="AX245" s="13" t="s">
        <v>83</v>
      </c>
      <c r="AY245" s="60" t="s">
        <v>216</v>
      </c>
    </row>
    <row r="246" spans="1:51" s="13" customFormat="1" ht="12">
      <c r="A246" s="140"/>
      <c r="B246" s="141"/>
      <c r="C246" s="140"/>
      <c r="D246" s="137" t="s">
        <v>225</v>
      </c>
      <c r="E246" s="142" t="s">
        <v>1</v>
      </c>
      <c r="F246" s="143" t="s">
        <v>3783</v>
      </c>
      <c r="G246" s="140"/>
      <c r="H246" s="144">
        <v>2</v>
      </c>
      <c r="I246" s="61"/>
      <c r="J246" s="140"/>
      <c r="K246" s="140"/>
      <c r="L246" s="228"/>
      <c r="M246" s="229"/>
      <c r="N246" s="140"/>
      <c r="O246" s="140"/>
      <c r="P246" s="140"/>
      <c r="Q246" s="140"/>
      <c r="R246" s="140"/>
      <c r="S246" s="140"/>
      <c r="T246" s="230"/>
      <c r="U246" s="140"/>
      <c r="V246" s="140"/>
      <c r="W246" s="231"/>
      <c r="AT246" s="60" t="s">
        <v>225</v>
      </c>
      <c r="AU246" s="60" t="s">
        <v>93</v>
      </c>
      <c r="AV246" s="13" t="s">
        <v>93</v>
      </c>
      <c r="AW246" s="13" t="s">
        <v>38</v>
      </c>
      <c r="AX246" s="13" t="s">
        <v>83</v>
      </c>
      <c r="AY246" s="60" t="s">
        <v>216</v>
      </c>
    </row>
    <row r="247" spans="1:51" s="14" customFormat="1" ht="12">
      <c r="A247" s="145"/>
      <c r="B247" s="146"/>
      <c r="C247" s="145"/>
      <c r="D247" s="137" t="s">
        <v>225</v>
      </c>
      <c r="E247" s="147" t="s">
        <v>1</v>
      </c>
      <c r="F247" s="148" t="s">
        <v>229</v>
      </c>
      <c r="G247" s="145"/>
      <c r="H247" s="149">
        <v>5</v>
      </c>
      <c r="I247" s="63"/>
      <c r="J247" s="145"/>
      <c r="K247" s="145"/>
      <c r="L247" s="228"/>
      <c r="M247" s="229"/>
      <c r="N247" s="140"/>
      <c r="O247" s="140"/>
      <c r="P247" s="140"/>
      <c r="Q247" s="140"/>
      <c r="R247" s="140"/>
      <c r="S247" s="140"/>
      <c r="T247" s="230"/>
      <c r="U247" s="140"/>
      <c r="V247" s="140"/>
      <c r="W247" s="231"/>
      <c r="AT247" s="62" t="s">
        <v>225</v>
      </c>
      <c r="AU247" s="62" t="s">
        <v>93</v>
      </c>
      <c r="AV247" s="14" t="s">
        <v>223</v>
      </c>
      <c r="AW247" s="14" t="s">
        <v>38</v>
      </c>
      <c r="AX247" s="14" t="s">
        <v>91</v>
      </c>
      <c r="AY247" s="62" t="s">
        <v>216</v>
      </c>
    </row>
    <row r="248" spans="1:65" s="2" customFormat="1" ht="49.15" customHeight="1">
      <c r="A248" s="83"/>
      <c r="B248" s="84"/>
      <c r="C248" s="130" t="s">
        <v>300</v>
      </c>
      <c r="D248" s="130" t="s">
        <v>218</v>
      </c>
      <c r="E248" s="131" t="s">
        <v>3817</v>
      </c>
      <c r="F248" s="132" t="s">
        <v>3818</v>
      </c>
      <c r="G248" s="133" t="s">
        <v>323</v>
      </c>
      <c r="H248" s="134">
        <v>14</v>
      </c>
      <c r="I248" s="57"/>
      <c r="J248" s="187">
        <f>ROUND(I248*H248,2)</f>
        <v>0</v>
      </c>
      <c r="K248" s="132" t="s">
        <v>1</v>
      </c>
      <c r="L248" s="188">
        <f>J248</f>
        <v>0</v>
      </c>
      <c r="M248" s="217"/>
      <c r="N248" s="217"/>
      <c r="O248" s="217"/>
      <c r="P248" s="217">
        <f>SUM(P249:P266)</f>
        <v>0</v>
      </c>
      <c r="Q248" s="217"/>
      <c r="R248" s="217">
        <f>SUM(R249:R266)</f>
        <v>0</v>
      </c>
      <c r="S248" s="217"/>
      <c r="T248" s="217">
        <f>SUM(T249:T266)</f>
        <v>0</v>
      </c>
      <c r="U248" s="217"/>
      <c r="V248" s="217"/>
      <c r="W248" s="190"/>
      <c r="X248" s="26"/>
      <c r="Y248" s="26"/>
      <c r="Z248" s="26"/>
      <c r="AA248" s="26"/>
      <c r="AB248" s="26"/>
      <c r="AC248" s="26"/>
      <c r="AD248" s="26"/>
      <c r="AE248" s="26"/>
      <c r="AR248" s="58" t="s">
        <v>223</v>
      </c>
      <c r="AT248" s="58" t="s">
        <v>218</v>
      </c>
      <c r="AU248" s="58" t="s">
        <v>93</v>
      </c>
      <c r="AY248" s="18" t="s">
        <v>216</v>
      </c>
      <c r="BE248" s="59">
        <f>IF(N248="základní",J248,0)</f>
        <v>0</v>
      </c>
      <c r="BF248" s="59">
        <f>IF(N248="snížená",J248,0)</f>
        <v>0</v>
      </c>
      <c r="BG248" s="59">
        <f>IF(N248="zákl. přenesená",J248,0)</f>
        <v>0</v>
      </c>
      <c r="BH248" s="59">
        <f>IF(N248="sníž. přenesená",J248,0)</f>
        <v>0</v>
      </c>
      <c r="BI248" s="59">
        <f>IF(N248="nulová",J248,0)</f>
        <v>0</v>
      </c>
      <c r="BJ248" s="18" t="s">
        <v>91</v>
      </c>
      <c r="BK248" s="59">
        <f>ROUND(I248*H248,2)</f>
        <v>0</v>
      </c>
      <c r="BL248" s="18" t="s">
        <v>223</v>
      </c>
      <c r="BM248" s="58" t="s">
        <v>3819</v>
      </c>
    </row>
    <row r="249" spans="1:51" s="13" customFormat="1" ht="12">
      <c r="A249" s="140"/>
      <c r="B249" s="141"/>
      <c r="C249" s="140"/>
      <c r="D249" s="137" t="s">
        <v>225</v>
      </c>
      <c r="E249" s="142" t="s">
        <v>1</v>
      </c>
      <c r="F249" s="143" t="s">
        <v>3778</v>
      </c>
      <c r="G249" s="140"/>
      <c r="H249" s="144">
        <v>2</v>
      </c>
      <c r="I249" s="61"/>
      <c r="J249" s="140"/>
      <c r="K249" s="140"/>
      <c r="L249" s="218"/>
      <c r="M249" s="219" t="s">
        <v>1</v>
      </c>
      <c r="N249" s="220" t="s">
        <v>48</v>
      </c>
      <c r="O249" s="221">
        <v>0</v>
      </c>
      <c r="P249" s="221">
        <f>O249*H248</f>
        <v>0</v>
      </c>
      <c r="Q249" s="221">
        <v>0</v>
      </c>
      <c r="R249" s="221">
        <f>Q249*H248</f>
        <v>0</v>
      </c>
      <c r="S249" s="221">
        <v>0</v>
      </c>
      <c r="T249" s="222">
        <f>S249*H248</f>
        <v>0</v>
      </c>
      <c r="U249" s="98"/>
      <c r="V249" s="98"/>
      <c r="W249" s="223"/>
      <c r="AT249" s="60" t="s">
        <v>225</v>
      </c>
      <c r="AU249" s="60" t="s">
        <v>93</v>
      </c>
      <c r="AV249" s="13" t="s">
        <v>93</v>
      </c>
      <c r="AW249" s="13" t="s">
        <v>38</v>
      </c>
      <c r="AX249" s="13" t="s">
        <v>83</v>
      </c>
      <c r="AY249" s="60" t="s">
        <v>216</v>
      </c>
    </row>
    <row r="250" spans="1:51" s="13" customFormat="1" ht="12">
      <c r="A250" s="140"/>
      <c r="B250" s="141"/>
      <c r="C250" s="140"/>
      <c r="D250" s="137" t="s">
        <v>225</v>
      </c>
      <c r="E250" s="142" t="s">
        <v>1</v>
      </c>
      <c r="F250" s="143" t="s">
        <v>3779</v>
      </c>
      <c r="G250" s="140"/>
      <c r="H250" s="144">
        <v>2</v>
      </c>
      <c r="I250" s="61"/>
      <c r="J250" s="140"/>
      <c r="K250" s="140"/>
      <c r="L250" s="228"/>
      <c r="M250" s="229"/>
      <c r="N250" s="140"/>
      <c r="O250" s="140"/>
      <c r="P250" s="140"/>
      <c r="Q250" s="140"/>
      <c r="R250" s="140"/>
      <c r="S250" s="140"/>
      <c r="T250" s="230"/>
      <c r="U250" s="140"/>
      <c r="V250" s="140"/>
      <c r="W250" s="231"/>
      <c r="AT250" s="60" t="s">
        <v>225</v>
      </c>
      <c r="AU250" s="60" t="s">
        <v>93</v>
      </c>
      <c r="AV250" s="13" t="s">
        <v>93</v>
      </c>
      <c r="AW250" s="13" t="s">
        <v>38</v>
      </c>
      <c r="AX250" s="13" t="s">
        <v>83</v>
      </c>
      <c r="AY250" s="60" t="s">
        <v>216</v>
      </c>
    </row>
    <row r="251" spans="1:51" s="13" customFormat="1" ht="12">
      <c r="A251" s="140"/>
      <c r="B251" s="141"/>
      <c r="C251" s="140"/>
      <c r="D251" s="137" t="s">
        <v>225</v>
      </c>
      <c r="E251" s="142" t="s">
        <v>1</v>
      </c>
      <c r="F251" s="143" t="s">
        <v>3820</v>
      </c>
      <c r="G251" s="140"/>
      <c r="H251" s="144">
        <v>3</v>
      </c>
      <c r="I251" s="61"/>
      <c r="J251" s="140"/>
      <c r="K251" s="140"/>
      <c r="L251" s="228"/>
      <c r="M251" s="229"/>
      <c r="N251" s="140"/>
      <c r="O251" s="140"/>
      <c r="P251" s="140"/>
      <c r="Q251" s="140"/>
      <c r="R251" s="140"/>
      <c r="S251" s="140"/>
      <c r="T251" s="230"/>
      <c r="U251" s="140"/>
      <c r="V251" s="140"/>
      <c r="W251" s="231"/>
      <c r="AT251" s="60" t="s">
        <v>225</v>
      </c>
      <c r="AU251" s="60" t="s">
        <v>93</v>
      </c>
      <c r="AV251" s="13" t="s">
        <v>93</v>
      </c>
      <c r="AW251" s="13" t="s">
        <v>38</v>
      </c>
      <c r="AX251" s="13" t="s">
        <v>83</v>
      </c>
      <c r="AY251" s="60" t="s">
        <v>216</v>
      </c>
    </row>
    <row r="252" spans="1:51" s="13" customFormat="1" ht="12">
      <c r="A252" s="140"/>
      <c r="B252" s="141"/>
      <c r="C252" s="140"/>
      <c r="D252" s="137" t="s">
        <v>225</v>
      </c>
      <c r="E252" s="142" t="s">
        <v>1</v>
      </c>
      <c r="F252" s="143" t="s">
        <v>3797</v>
      </c>
      <c r="G252" s="140"/>
      <c r="H252" s="144">
        <v>3</v>
      </c>
      <c r="I252" s="61"/>
      <c r="J252" s="140"/>
      <c r="K252" s="140"/>
      <c r="L252" s="228"/>
      <c r="M252" s="229"/>
      <c r="N252" s="140"/>
      <c r="O252" s="140"/>
      <c r="P252" s="140"/>
      <c r="Q252" s="140"/>
      <c r="R252" s="140"/>
      <c r="S252" s="140"/>
      <c r="T252" s="230"/>
      <c r="U252" s="140"/>
      <c r="V252" s="140"/>
      <c r="W252" s="231"/>
      <c r="AT252" s="60" t="s">
        <v>225</v>
      </c>
      <c r="AU252" s="60" t="s">
        <v>93</v>
      </c>
      <c r="AV252" s="13" t="s">
        <v>93</v>
      </c>
      <c r="AW252" s="13" t="s">
        <v>38</v>
      </c>
      <c r="AX252" s="13" t="s">
        <v>83</v>
      </c>
      <c r="AY252" s="60" t="s">
        <v>216</v>
      </c>
    </row>
    <row r="253" spans="1:51" s="13" customFormat="1" ht="12">
      <c r="A253" s="140"/>
      <c r="B253" s="141"/>
      <c r="C253" s="140"/>
      <c r="D253" s="137" t="s">
        <v>225</v>
      </c>
      <c r="E253" s="142" t="s">
        <v>1</v>
      </c>
      <c r="F253" s="143" t="s">
        <v>3782</v>
      </c>
      <c r="G253" s="140"/>
      <c r="H253" s="144">
        <v>2</v>
      </c>
      <c r="I253" s="61"/>
      <c r="J253" s="140"/>
      <c r="K253" s="140"/>
      <c r="L253" s="228"/>
      <c r="M253" s="229"/>
      <c r="N253" s="140"/>
      <c r="O253" s="140"/>
      <c r="P253" s="140"/>
      <c r="Q253" s="140"/>
      <c r="R253" s="140"/>
      <c r="S253" s="140"/>
      <c r="T253" s="230"/>
      <c r="U253" s="140"/>
      <c r="V253" s="140"/>
      <c r="W253" s="231"/>
      <c r="AT253" s="60" t="s">
        <v>225</v>
      </c>
      <c r="AU253" s="60" t="s">
        <v>93</v>
      </c>
      <c r="AV253" s="13" t="s">
        <v>93</v>
      </c>
      <c r="AW253" s="13" t="s">
        <v>38</v>
      </c>
      <c r="AX253" s="13" t="s">
        <v>83</v>
      </c>
      <c r="AY253" s="60" t="s">
        <v>216</v>
      </c>
    </row>
    <row r="254" spans="1:51" s="13" customFormat="1" ht="12">
      <c r="A254" s="140"/>
      <c r="B254" s="141"/>
      <c r="C254" s="140"/>
      <c r="D254" s="137" t="s">
        <v>225</v>
      </c>
      <c r="E254" s="142" t="s">
        <v>1</v>
      </c>
      <c r="F254" s="143" t="s">
        <v>3783</v>
      </c>
      <c r="G254" s="140"/>
      <c r="H254" s="144">
        <v>2</v>
      </c>
      <c r="I254" s="61"/>
      <c r="J254" s="140"/>
      <c r="K254" s="140"/>
      <c r="L254" s="228"/>
      <c r="M254" s="229"/>
      <c r="N254" s="140"/>
      <c r="O254" s="140"/>
      <c r="P254" s="140"/>
      <c r="Q254" s="140"/>
      <c r="R254" s="140"/>
      <c r="S254" s="140"/>
      <c r="T254" s="230"/>
      <c r="U254" s="140"/>
      <c r="V254" s="140"/>
      <c r="W254" s="231"/>
      <c r="AT254" s="60" t="s">
        <v>225</v>
      </c>
      <c r="AU254" s="60" t="s">
        <v>93</v>
      </c>
      <c r="AV254" s="13" t="s">
        <v>93</v>
      </c>
      <c r="AW254" s="13" t="s">
        <v>38</v>
      </c>
      <c r="AX254" s="13" t="s">
        <v>83</v>
      </c>
      <c r="AY254" s="60" t="s">
        <v>216</v>
      </c>
    </row>
    <row r="255" spans="1:51" s="14" customFormat="1" ht="12">
      <c r="A255" s="145"/>
      <c r="B255" s="146"/>
      <c r="C255" s="145"/>
      <c r="D255" s="137" t="s">
        <v>225</v>
      </c>
      <c r="E255" s="147" t="s">
        <v>1</v>
      </c>
      <c r="F255" s="148" t="s">
        <v>229</v>
      </c>
      <c r="G255" s="145"/>
      <c r="H255" s="149">
        <v>14</v>
      </c>
      <c r="I255" s="63"/>
      <c r="J255" s="145"/>
      <c r="K255" s="145"/>
      <c r="L255" s="228"/>
      <c r="M255" s="229"/>
      <c r="N255" s="140"/>
      <c r="O255" s="140"/>
      <c r="P255" s="140"/>
      <c r="Q255" s="140"/>
      <c r="R255" s="140"/>
      <c r="S255" s="140"/>
      <c r="T255" s="230"/>
      <c r="U255" s="140"/>
      <c r="V255" s="140"/>
      <c r="W255" s="231"/>
      <c r="AT255" s="62" t="s">
        <v>225</v>
      </c>
      <c r="AU255" s="62" t="s">
        <v>93</v>
      </c>
      <c r="AV255" s="14" t="s">
        <v>223</v>
      </c>
      <c r="AW255" s="14" t="s">
        <v>38</v>
      </c>
      <c r="AX255" s="14" t="s">
        <v>91</v>
      </c>
      <c r="AY255" s="62" t="s">
        <v>216</v>
      </c>
    </row>
    <row r="256" spans="1:65" s="2" customFormat="1" ht="49.15" customHeight="1">
      <c r="A256" s="83"/>
      <c r="B256" s="84"/>
      <c r="C256" s="130" t="s">
        <v>8</v>
      </c>
      <c r="D256" s="130" t="s">
        <v>218</v>
      </c>
      <c r="E256" s="131" t="s">
        <v>3821</v>
      </c>
      <c r="F256" s="132" t="s">
        <v>3822</v>
      </c>
      <c r="G256" s="133" t="s">
        <v>323</v>
      </c>
      <c r="H256" s="134">
        <v>68</v>
      </c>
      <c r="I256" s="57"/>
      <c r="J256" s="187">
        <f>ROUND(I256*H256,2)</f>
        <v>0</v>
      </c>
      <c r="K256" s="132" t="s">
        <v>1</v>
      </c>
      <c r="L256" s="188">
        <f>J256</f>
        <v>0</v>
      </c>
      <c r="M256" s="217"/>
      <c r="N256" s="217"/>
      <c r="O256" s="217"/>
      <c r="P256" s="217">
        <f>SUM(P257:P274)</f>
        <v>0</v>
      </c>
      <c r="Q256" s="217"/>
      <c r="R256" s="217">
        <f>SUM(R257:R274)</f>
        <v>0</v>
      </c>
      <c r="S256" s="217"/>
      <c r="T256" s="217">
        <f>SUM(T257:T274)</f>
        <v>0</v>
      </c>
      <c r="U256" s="217"/>
      <c r="V256" s="217"/>
      <c r="W256" s="190"/>
      <c r="X256" s="26"/>
      <c r="Y256" s="26"/>
      <c r="Z256" s="26"/>
      <c r="AA256" s="26"/>
      <c r="AB256" s="26"/>
      <c r="AC256" s="26"/>
      <c r="AD256" s="26"/>
      <c r="AE256" s="26"/>
      <c r="AR256" s="58" t="s">
        <v>223</v>
      </c>
      <c r="AT256" s="58" t="s">
        <v>218</v>
      </c>
      <c r="AU256" s="58" t="s">
        <v>93</v>
      </c>
      <c r="AY256" s="18" t="s">
        <v>216</v>
      </c>
      <c r="BE256" s="59">
        <f>IF(N256="základní",J256,0)</f>
        <v>0</v>
      </c>
      <c r="BF256" s="59">
        <f>IF(N256="snížená",J256,0)</f>
        <v>0</v>
      </c>
      <c r="BG256" s="59">
        <f>IF(N256="zákl. přenesená",J256,0)</f>
        <v>0</v>
      </c>
      <c r="BH256" s="59">
        <f>IF(N256="sníž. přenesená",J256,0)</f>
        <v>0</v>
      </c>
      <c r="BI256" s="59">
        <f>IF(N256="nulová",J256,0)</f>
        <v>0</v>
      </c>
      <c r="BJ256" s="18" t="s">
        <v>91</v>
      </c>
      <c r="BK256" s="59">
        <f>ROUND(I256*H256,2)</f>
        <v>0</v>
      </c>
      <c r="BL256" s="18" t="s">
        <v>223</v>
      </c>
      <c r="BM256" s="58" t="s">
        <v>3823</v>
      </c>
    </row>
    <row r="257" spans="1:51" s="13" customFormat="1" ht="12">
      <c r="A257" s="140"/>
      <c r="B257" s="141"/>
      <c r="C257" s="140"/>
      <c r="D257" s="137" t="s">
        <v>225</v>
      </c>
      <c r="E257" s="142" t="s">
        <v>1</v>
      </c>
      <c r="F257" s="143" t="s">
        <v>3824</v>
      </c>
      <c r="G257" s="140"/>
      <c r="H257" s="144">
        <v>15</v>
      </c>
      <c r="I257" s="61"/>
      <c r="J257" s="140"/>
      <c r="K257" s="140"/>
      <c r="L257" s="218"/>
      <c r="M257" s="219" t="s">
        <v>1</v>
      </c>
      <c r="N257" s="220" t="s">
        <v>48</v>
      </c>
      <c r="O257" s="221">
        <v>0</v>
      </c>
      <c r="P257" s="221">
        <f>O257*H256</f>
        <v>0</v>
      </c>
      <c r="Q257" s="221">
        <v>0</v>
      </c>
      <c r="R257" s="221">
        <f>Q257*H256</f>
        <v>0</v>
      </c>
      <c r="S257" s="221">
        <v>0</v>
      </c>
      <c r="T257" s="222">
        <f>S257*H256</f>
        <v>0</v>
      </c>
      <c r="U257" s="98"/>
      <c r="V257" s="98"/>
      <c r="W257" s="223"/>
      <c r="AT257" s="60" t="s">
        <v>225</v>
      </c>
      <c r="AU257" s="60" t="s">
        <v>93</v>
      </c>
      <c r="AV257" s="13" t="s">
        <v>93</v>
      </c>
      <c r="AW257" s="13" t="s">
        <v>38</v>
      </c>
      <c r="AX257" s="13" t="s">
        <v>83</v>
      </c>
      <c r="AY257" s="60" t="s">
        <v>216</v>
      </c>
    </row>
    <row r="258" spans="1:51" s="13" customFormat="1" ht="12">
      <c r="A258" s="140"/>
      <c r="B258" s="141"/>
      <c r="C258" s="140"/>
      <c r="D258" s="137" t="s">
        <v>225</v>
      </c>
      <c r="E258" s="142" t="s">
        <v>1</v>
      </c>
      <c r="F258" s="143" t="s">
        <v>3825</v>
      </c>
      <c r="G258" s="140"/>
      <c r="H258" s="144">
        <v>14</v>
      </c>
      <c r="I258" s="61"/>
      <c r="J258" s="140"/>
      <c r="K258" s="140"/>
      <c r="L258" s="228"/>
      <c r="M258" s="229"/>
      <c r="N258" s="140"/>
      <c r="O258" s="140"/>
      <c r="P258" s="140"/>
      <c r="Q258" s="140"/>
      <c r="R258" s="140"/>
      <c r="S258" s="140"/>
      <c r="T258" s="230"/>
      <c r="U258" s="140"/>
      <c r="V258" s="140"/>
      <c r="W258" s="231"/>
      <c r="AT258" s="60" t="s">
        <v>225</v>
      </c>
      <c r="AU258" s="60" t="s">
        <v>93</v>
      </c>
      <c r="AV258" s="13" t="s">
        <v>93</v>
      </c>
      <c r="AW258" s="13" t="s">
        <v>38</v>
      </c>
      <c r="AX258" s="13" t="s">
        <v>83</v>
      </c>
      <c r="AY258" s="60" t="s">
        <v>216</v>
      </c>
    </row>
    <row r="259" spans="1:51" s="13" customFormat="1" ht="12">
      <c r="A259" s="140"/>
      <c r="B259" s="141"/>
      <c r="C259" s="140"/>
      <c r="D259" s="137" t="s">
        <v>225</v>
      </c>
      <c r="E259" s="142" t="s">
        <v>1</v>
      </c>
      <c r="F259" s="143" t="s">
        <v>3826</v>
      </c>
      <c r="G259" s="140"/>
      <c r="H259" s="144">
        <v>11</v>
      </c>
      <c r="I259" s="61"/>
      <c r="J259" s="140"/>
      <c r="K259" s="140"/>
      <c r="L259" s="228"/>
      <c r="M259" s="229"/>
      <c r="N259" s="140"/>
      <c r="O259" s="140"/>
      <c r="P259" s="140"/>
      <c r="Q259" s="140"/>
      <c r="R259" s="140"/>
      <c r="S259" s="140"/>
      <c r="T259" s="230"/>
      <c r="U259" s="140"/>
      <c r="V259" s="140"/>
      <c r="W259" s="231"/>
      <c r="AT259" s="60" t="s">
        <v>225</v>
      </c>
      <c r="AU259" s="60" t="s">
        <v>93</v>
      </c>
      <c r="AV259" s="13" t="s">
        <v>93</v>
      </c>
      <c r="AW259" s="13" t="s">
        <v>38</v>
      </c>
      <c r="AX259" s="13" t="s">
        <v>83</v>
      </c>
      <c r="AY259" s="60" t="s">
        <v>216</v>
      </c>
    </row>
    <row r="260" spans="1:51" s="13" customFormat="1" ht="12">
      <c r="A260" s="140"/>
      <c r="B260" s="141"/>
      <c r="C260" s="140"/>
      <c r="D260" s="137" t="s">
        <v>225</v>
      </c>
      <c r="E260" s="142" t="s">
        <v>1</v>
      </c>
      <c r="F260" s="143" t="s">
        <v>3827</v>
      </c>
      <c r="G260" s="140"/>
      <c r="H260" s="144">
        <v>11</v>
      </c>
      <c r="I260" s="61"/>
      <c r="J260" s="140"/>
      <c r="K260" s="140"/>
      <c r="L260" s="228"/>
      <c r="M260" s="229"/>
      <c r="N260" s="140"/>
      <c r="O260" s="140"/>
      <c r="P260" s="140"/>
      <c r="Q260" s="140"/>
      <c r="R260" s="140"/>
      <c r="S260" s="140"/>
      <c r="T260" s="230"/>
      <c r="U260" s="140"/>
      <c r="V260" s="140"/>
      <c r="W260" s="231"/>
      <c r="AT260" s="60" t="s">
        <v>225</v>
      </c>
      <c r="AU260" s="60" t="s">
        <v>93</v>
      </c>
      <c r="AV260" s="13" t="s">
        <v>93</v>
      </c>
      <c r="AW260" s="13" t="s">
        <v>38</v>
      </c>
      <c r="AX260" s="13" t="s">
        <v>83</v>
      </c>
      <c r="AY260" s="60" t="s">
        <v>216</v>
      </c>
    </row>
    <row r="261" spans="1:51" s="13" customFormat="1" ht="12">
      <c r="A261" s="140"/>
      <c r="B261" s="141"/>
      <c r="C261" s="140"/>
      <c r="D261" s="137" t="s">
        <v>225</v>
      </c>
      <c r="E261" s="142" t="s">
        <v>1</v>
      </c>
      <c r="F261" s="143" t="s">
        <v>3828</v>
      </c>
      <c r="G261" s="140"/>
      <c r="H261" s="144">
        <v>17</v>
      </c>
      <c r="I261" s="61"/>
      <c r="J261" s="140"/>
      <c r="K261" s="140"/>
      <c r="L261" s="228"/>
      <c r="M261" s="229"/>
      <c r="N261" s="140"/>
      <c r="O261" s="140"/>
      <c r="P261" s="140"/>
      <c r="Q261" s="140"/>
      <c r="R261" s="140"/>
      <c r="S261" s="140"/>
      <c r="T261" s="230"/>
      <c r="U261" s="140"/>
      <c r="V261" s="140"/>
      <c r="W261" s="231"/>
      <c r="AT261" s="60" t="s">
        <v>225</v>
      </c>
      <c r="AU261" s="60" t="s">
        <v>93</v>
      </c>
      <c r="AV261" s="13" t="s">
        <v>93</v>
      </c>
      <c r="AW261" s="13" t="s">
        <v>38</v>
      </c>
      <c r="AX261" s="13" t="s">
        <v>83</v>
      </c>
      <c r="AY261" s="60" t="s">
        <v>216</v>
      </c>
    </row>
    <row r="262" spans="1:51" s="14" customFormat="1" ht="12">
      <c r="A262" s="145"/>
      <c r="B262" s="146"/>
      <c r="C262" s="145"/>
      <c r="D262" s="137" t="s">
        <v>225</v>
      </c>
      <c r="E262" s="147" t="s">
        <v>1</v>
      </c>
      <c r="F262" s="148" t="s">
        <v>229</v>
      </c>
      <c r="G262" s="145"/>
      <c r="H262" s="149">
        <v>68</v>
      </c>
      <c r="I262" s="63"/>
      <c r="J262" s="145"/>
      <c r="K262" s="145"/>
      <c r="L262" s="228"/>
      <c r="M262" s="229"/>
      <c r="N262" s="140"/>
      <c r="O262" s="140"/>
      <c r="P262" s="140"/>
      <c r="Q262" s="140"/>
      <c r="R262" s="140"/>
      <c r="S262" s="140"/>
      <c r="T262" s="230"/>
      <c r="U262" s="140"/>
      <c r="V262" s="140"/>
      <c r="W262" s="231"/>
      <c r="AT262" s="62" t="s">
        <v>225</v>
      </c>
      <c r="AU262" s="62" t="s">
        <v>93</v>
      </c>
      <c r="AV262" s="14" t="s">
        <v>223</v>
      </c>
      <c r="AW262" s="14" t="s">
        <v>38</v>
      </c>
      <c r="AX262" s="14" t="s">
        <v>91</v>
      </c>
      <c r="AY262" s="62" t="s">
        <v>216</v>
      </c>
    </row>
    <row r="263" spans="1:65" s="2" customFormat="1" ht="33" customHeight="1">
      <c r="A263" s="83"/>
      <c r="B263" s="84"/>
      <c r="C263" s="130" t="s">
        <v>312</v>
      </c>
      <c r="D263" s="130" t="s">
        <v>218</v>
      </c>
      <c r="E263" s="131" t="s">
        <v>3829</v>
      </c>
      <c r="F263" s="132" t="s">
        <v>3830</v>
      </c>
      <c r="G263" s="133" t="s">
        <v>323</v>
      </c>
      <c r="H263" s="134">
        <v>97</v>
      </c>
      <c r="I263" s="57"/>
      <c r="J263" s="187">
        <f>ROUND(I263*H263,2)</f>
        <v>0</v>
      </c>
      <c r="K263" s="132" t="s">
        <v>1</v>
      </c>
      <c r="L263" s="188">
        <f>J263</f>
        <v>0</v>
      </c>
      <c r="M263" s="217"/>
      <c r="N263" s="217"/>
      <c r="O263" s="217"/>
      <c r="P263" s="217">
        <f>SUM(P264:P281)</f>
        <v>0</v>
      </c>
      <c r="Q263" s="217"/>
      <c r="R263" s="217">
        <f>SUM(R264:R281)</f>
        <v>0</v>
      </c>
      <c r="S263" s="217"/>
      <c r="T263" s="217">
        <f>SUM(T264:T281)</f>
        <v>0</v>
      </c>
      <c r="U263" s="217"/>
      <c r="V263" s="217"/>
      <c r="W263" s="190"/>
      <c r="X263" s="26"/>
      <c r="Y263" s="26"/>
      <c r="Z263" s="26"/>
      <c r="AA263" s="26"/>
      <c r="AB263" s="26"/>
      <c r="AC263" s="26"/>
      <c r="AD263" s="26"/>
      <c r="AE263" s="26"/>
      <c r="AR263" s="58" t="s">
        <v>223</v>
      </c>
      <c r="AT263" s="58" t="s">
        <v>218</v>
      </c>
      <c r="AU263" s="58" t="s">
        <v>93</v>
      </c>
      <c r="AY263" s="18" t="s">
        <v>216</v>
      </c>
      <c r="BE263" s="59">
        <f>IF(N263="základní",J263,0)</f>
        <v>0</v>
      </c>
      <c r="BF263" s="59">
        <f>IF(N263="snížená",J263,0)</f>
        <v>0</v>
      </c>
      <c r="BG263" s="59">
        <f>IF(N263="zákl. přenesená",J263,0)</f>
        <v>0</v>
      </c>
      <c r="BH263" s="59">
        <f>IF(N263="sníž. přenesená",J263,0)</f>
        <v>0</v>
      </c>
      <c r="BI263" s="59">
        <f>IF(N263="nulová",J263,0)</f>
        <v>0</v>
      </c>
      <c r="BJ263" s="18" t="s">
        <v>91</v>
      </c>
      <c r="BK263" s="59">
        <f>ROUND(I263*H263,2)</f>
        <v>0</v>
      </c>
      <c r="BL263" s="18" t="s">
        <v>223</v>
      </c>
      <c r="BM263" s="58" t="s">
        <v>3831</v>
      </c>
    </row>
    <row r="264" spans="1:51" s="15" customFormat="1" ht="12">
      <c r="A264" s="135"/>
      <c r="B264" s="136"/>
      <c r="C264" s="135"/>
      <c r="D264" s="137" t="s">
        <v>225</v>
      </c>
      <c r="E264" s="138" t="s">
        <v>1</v>
      </c>
      <c r="F264" s="139" t="s">
        <v>3703</v>
      </c>
      <c r="G264" s="135"/>
      <c r="H264" s="138" t="s">
        <v>1</v>
      </c>
      <c r="I264" s="65"/>
      <c r="J264" s="135"/>
      <c r="K264" s="135"/>
      <c r="L264" s="218"/>
      <c r="M264" s="219" t="s">
        <v>1</v>
      </c>
      <c r="N264" s="220" t="s">
        <v>48</v>
      </c>
      <c r="O264" s="221">
        <v>0</v>
      </c>
      <c r="P264" s="221">
        <f>O264*H263</f>
        <v>0</v>
      </c>
      <c r="Q264" s="221">
        <v>0</v>
      </c>
      <c r="R264" s="221">
        <f>Q264*H263</f>
        <v>0</v>
      </c>
      <c r="S264" s="221">
        <v>0</v>
      </c>
      <c r="T264" s="222">
        <f>S264*H263</f>
        <v>0</v>
      </c>
      <c r="U264" s="98"/>
      <c r="V264" s="98"/>
      <c r="W264" s="223"/>
      <c r="AT264" s="64" t="s">
        <v>225</v>
      </c>
      <c r="AU264" s="64" t="s">
        <v>93</v>
      </c>
      <c r="AV264" s="15" t="s">
        <v>91</v>
      </c>
      <c r="AW264" s="15" t="s">
        <v>38</v>
      </c>
      <c r="AX264" s="15" t="s">
        <v>83</v>
      </c>
      <c r="AY264" s="64" t="s">
        <v>216</v>
      </c>
    </row>
    <row r="265" spans="1:51" s="13" customFormat="1" ht="12">
      <c r="A265" s="140"/>
      <c r="B265" s="141"/>
      <c r="C265" s="140"/>
      <c r="D265" s="137" t="s">
        <v>225</v>
      </c>
      <c r="E265" s="142" t="s">
        <v>1</v>
      </c>
      <c r="F265" s="143" t="s">
        <v>3832</v>
      </c>
      <c r="G265" s="140"/>
      <c r="H265" s="144">
        <v>5</v>
      </c>
      <c r="I265" s="61"/>
      <c r="J265" s="140"/>
      <c r="K265" s="140"/>
      <c r="L265" s="224"/>
      <c r="M265" s="225"/>
      <c r="N265" s="135"/>
      <c r="O265" s="135"/>
      <c r="P265" s="135"/>
      <c r="Q265" s="135"/>
      <c r="R265" s="135"/>
      <c r="S265" s="135"/>
      <c r="T265" s="226"/>
      <c r="U265" s="135"/>
      <c r="V265" s="135"/>
      <c r="W265" s="227"/>
      <c r="AT265" s="60" t="s">
        <v>225</v>
      </c>
      <c r="AU265" s="60" t="s">
        <v>93</v>
      </c>
      <c r="AV265" s="13" t="s">
        <v>93</v>
      </c>
      <c r="AW265" s="13" t="s">
        <v>38</v>
      </c>
      <c r="AX265" s="13" t="s">
        <v>83</v>
      </c>
      <c r="AY265" s="60" t="s">
        <v>216</v>
      </c>
    </row>
    <row r="266" spans="1:51" s="13" customFormat="1" ht="12">
      <c r="A266" s="140"/>
      <c r="B266" s="141"/>
      <c r="C266" s="140"/>
      <c r="D266" s="137" t="s">
        <v>225</v>
      </c>
      <c r="E266" s="142" t="s">
        <v>1</v>
      </c>
      <c r="F266" s="143" t="s">
        <v>3833</v>
      </c>
      <c r="G266" s="140"/>
      <c r="H266" s="144">
        <v>12</v>
      </c>
      <c r="I266" s="61"/>
      <c r="J266" s="140"/>
      <c r="K266" s="140"/>
      <c r="L266" s="228"/>
      <c r="M266" s="229"/>
      <c r="N266" s="140"/>
      <c r="O266" s="140"/>
      <c r="P266" s="140"/>
      <c r="Q266" s="140"/>
      <c r="R266" s="140"/>
      <c r="S266" s="140"/>
      <c r="T266" s="230"/>
      <c r="U266" s="140"/>
      <c r="V266" s="140"/>
      <c r="W266" s="231"/>
      <c r="AT266" s="60" t="s">
        <v>225</v>
      </c>
      <c r="AU266" s="60" t="s">
        <v>93</v>
      </c>
      <c r="AV266" s="13" t="s">
        <v>93</v>
      </c>
      <c r="AW266" s="13" t="s">
        <v>38</v>
      </c>
      <c r="AX266" s="13" t="s">
        <v>83</v>
      </c>
      <c r="AY266" s="60" t="s">
        <v>216</v>
      </c>
    </row>
    <row r="267" spans="1:51" s="13" customFormat="1" ht="12">
      <c r="A267" s="140"/>
      <c r="B267" s="141"/>
      <c r="C267" s="140"/>
      <c r="D267" s="137" t="s">
        <v>225</v>
      </c>
      <c r="E267" s="142" t="s">
        <v>1</v>
      </c>
      <c r="F267" s="143" t="s">
        <v>3834</v>
      </c>
      <c r="G267" s="140"/>
      <c r="H267" s="144">
        <v>3</v>
      </c>
      <c r="I267" s="61"/>
      <c r="J267" s="140"/>
      <c r="K267" s="140"/>
      <c r="L267" s="228"/>
      <c r="M267" s="229"/>
      <c r="N267" s="140"/>
      <c r="O267" s="140"/>
      <c r="P267" s="140"/>
      <c r="Q267" s="140"/>
      <c r="R267" s="140"/>
      <c r="S267" s="140"/>
      <c r="T267" s="230"/>
      <c r="U267" s="140"/>
      <c r="V267" s="140"/>
      <c r="W267" s="231"/>
      <c r="AT267" s="60" t="s">
        <v>225</v>
      </c>
      <c r="AU267" s="60" t="s">
        <v>93</v>
      </c>
      <c r="AV267" s="13" t="s">
        <v>93</v>
      </c>
      <c r="AW267" s="13" t="s">
        <v>38</v>
      </c>
      <c r="AX267" s="13" t="s">
        <v>83</v>
      </c>
      <c r="AY267" s="60" t="s">
        <v>216</v>
      </c>
    </row>
    <row r="268" spans="1:51" s="13" customFormat="1" ht="12">
      <c r="A268" s="140"/>
      <c r="B268" s="141"/>
      <c r="C268" s="140"/>
      <c r="D268" s="137" t="s">
        <v>225</v>
      </c>
      <c r="E268" s="142" t="s">
        <v>1</v>
      </c>
      <c r="F268" s="143" t="s">
        <v>3835</v>
      </c>
      <c r="G268" s="140"/>
      <c r="H268" s="144">
        <v>4</v>
      </c>
      <c r="I268" s="61"/>
      <c r="J268" s="140"/>
      <c r="K268" s="140"/>
      <c r="L268" s="228"/>
      <c r="M268" s="229"/>
      <c r="N268" s="140"/>
      <c r="O268" s="140"/>
      <c r="P268" s="140"/>
      <c r="Q268" s="140"/>
      <c r="R268" s="140"/>
      <c r="S268" s="140"/>
      <c r="T268" s="230"/>
      <c r="U268" s="140"/>
      <c r="V268" s="140"/>
      <c r="W268" s="231"/>
      <c r="AT268" s="60" t="s">
        <v>225</v>
      </c>
      <c r="AU268" s="60" t="s">
        <v>93</v>
      </c>
      <c r="AV268" s="13" t="s">
        <v>93</v>
      </c>
      <c r="AW268" s="13" t="s">
        <v>38</v>
      </c>
      <c r="AX268" s="13" t="s">
        <v>83</v>
      </c>
      <c r="AY268" s="60" t="s">
        <v>216</v>
      </c>
    </row>
    <row r="269" spans="1:51" s="13" customFormat="1" ht="12">
      <c r="A269" s="140"/>
      <c r="B269" s="141"/>
      <c r="C269" s="140"/>
      <c r="D269" s="137" t="s">
        <v>225</v>
      </c>
      <c r="E269" s="142" t="s">
        <v>1</v>
      </c>
      <c r="F269" s="143" t="s">
        <v>3836</v>
      </c>
      <c r="G269" s="140"/>
      <c r="H269" s="144">
        <v>5</v>
      </c>
      <c r="I269" s="61"/>
      <c r="J269" s="140"/>
      <c r="K269" s="140"/>
      <c r="L269" s="228"/>
      <c r="M269" s="229"/>
      <c r="N269" s="140"/>
      <c r="O269" s="140"/>
      <c r="P269" s="140"/>
      <c r="Q269" s="140"/>
      <c r="R269" s="140"/>
      <c r="S269" s="140"/>
      <c r="T269" s="230"/>
      <c r="U269" s="140"/>
      <c r="V269" s="140"/>
      <c r="W269" s="231"/>
      <c r="AT269" s="60" t="s">
        <v>225</v>
      </c>
      <c r="AU269" s="60" t="s">
        <v>93</v>
      </c>
      <c r="AV269" s="13" t="s">
        <v>93</v>
      </c>
      <c r="AW269" s="13" t="s">
        <v>38</v>
      </c>
      <c r="AX269" s="13" t="s">
        <v>83</v>
      </c>
      <c r="AY269" s="60" t="s">
        <v>216</v>
      </c>
    </row>
    <row r="270" spans="1:51" s="13" customFormat="1" ht="12">
      <c r="A270" s="140"/>
      <c r="B270" s="141"/>
      <c r="C270" s="140"/>
      <c r="D270" s="137" t="s">
        <v>225</v>
      </c>
      <c r="E270" s="142" t="s">
        <v>1</v>
      </c>
      <c r="F270" s="143" t="s">
        <v>3837</v>
      </c>
      <c r="G270" s="140"/>
      <c r="H270" s="144">
        <v>6</v>
      </c>
      <c r="I270" s="61"/>
      <c r="J270" s="140"/>
      <c r="K270" s="140"/>
      <c r="L270" s="228"/>
      <c r="M270" s="229"/>
      <c r="N270" s="140"/>
      <c r="O270" s="140"/>
      <c r="P270" s="140"/>
      <c r="Q270" s="140"/>
      <c r="R270" s="140"/>
      <c r="S270" s="140"/>
      <c r="T270" s="230"/>
      <c r="U270" s="140"/>
      <c r="V270" s="140"/>
      <c r="W270" s="231"/>
      <c r="AT270" s="60" t="s">
        <v>225</v>
      </c>
      <c r="AU270" s="60" t="s">
        <v>93</v>
      </c>
      <c r="AV270" s="13" t="s">
        <v>93</v>
      </c>
      <c r="AW270" s="13" t="s">
        <v>38</v>
      </c>
      <c r="AX270" s="13" t="s">
        <v>83</v>
      </c>
      <c r="AY270" s="60" t="s">
        <v>216</v>
      </c>
    </row>
    <row r="271" spans="1:51" s="13" customFormat="1" ht="12">
      <c r="A271" s="140"/>
      <c r="B271" s="141"/>
      <c r="C271" s="140"/>
      <c r="D271" s="137" t="s">
        <v>225</v>
      </c>
      <c r="E271" s="142" t="s">
        <v>1</v>
      </c>
      <c r="F271" s="143" t="s">
        <v>3838</v>
      </c>
      <c r="G271" s="140"/>
      <c r="H271" s="144">
        <v>4</v>
      </c>
      <c r="I271" s="61"/>
      <c r="J271" s="140"/>
      <c r="K271" s="140"/>
      <c r="L271" s="228"/>
      <c r="M271" s="229"/>
      <c r="N271" s="140"/>
      <c r="O271" s="140"/>
      <c r="P271" s="140"/>
      <c r="Q271" s="140"/>
      <c r="R271" s="140"/>
      <c r="S271" s="140"/>
      <c r="T271" s="230"/>
      <c r="U271" s="140"/>
      <c r="V271" s="140"/>
      <c r="W271" s="231"/>
      <c r="AT271" s="60" t="s">
        <v>225</v>
      </c>
      <c r="AU271" s="60" t="s">
        <v>93</v>
      </c>
      <c r="AV271" s="13" t="s">
        <v>93</v>
      </c>
      <c r="AW271" s="13" t="s">
        <v>38</v>
      </c>
      <c r="AX271" s="13" t="s">
        <v>83</v>
      </c>
      <c r="AY271" s="60" t="s">
        <v>216</v>
      </c>
    </row>
    <row r="272" spans="1:51" s="13" customFormat="1" ht="12">
      <c r="A272" s="140"/>
      <c r="B272" s="141"/>
      <c r="C272" s="140"/>
      <c r="D272" s="137" t="s">
        <v>225</v>
      </c>
      <c r="E272" s="142" t="s">
        <v>1</v>
      </c>
      <c r="F272" s="143" t="s">
        <v>3839</v>
      </c>
      <c r="G272" s="140"/>
      <c r="H272" s="144">
        <v>4</v>
      </c>
      <c r="I272" s="61"/>
      <c r="J272" s="140"/>
      <c r="K272" s="140"/>
      <c r="L272" s="228"/>
      <c r="M272" s="229"/>
      <c r="N272" s="140"/>
      <c r="O272" s="140"/>
      <c r="P272" s="140"/>
      <c r="Q272" s="140"/>
      <c r="R272" s="140"/>
      <c r="S272" s="140"/>
      <c r="T272" s="230"/>
      <c r="U272" s="140"/>
      <c r="V272" s="140"/>
      <c r="W272" s="231"/>
      <c r="AT272" s="60" t="s">
        <v>225</v>
      </c>
      <c r="AU272" s="60" t="s">
        <v>93</v>
      </c>
      <c r="AV272" s="13" t="s">
        <v>93</v>
      </c>
      <c r="AW272" s="13" t="s">
        <v>38</v>
      </c>
      <c r="AX272" s="13" t="s">
        <v>83</v>
      </c>
      <c r="AY272" s="60" t="s">
        <v>216</v>
      </c>
    </row>
    <row r="273" spans="1:51" s="13" customFormat="1" ht="12">
      <c r="A273" s="140"/>
      <c r="B273" s="141"/>
      <c r="C273" s="140"/>
      <c r="D273" s="137" t="s">
        <v>225</v>
      </c>
      <c r="E273" s="142" t="s">
        <v>1</v>
      </c>
      <c r="F273" s="143" t="s">
        <v>3840</v>
      </c>
      <c r="G273" s="140"/>
      <c r="H273" s="144">
        <v>5</v>
      </c>
      <c r="I273" s="61"/>
      <c r="J273" s="140"/>
      <c r="K273" s="140"/>
      <c r="L273" s="228"/>
      <c r="M273" s="229"/>
      <c r="N273" s="140"/>
      <c r="O273" s="140"/>
      <c r="P273" s="140"/>
      <c r="Q273" s="140"/>
      <c r="R273" s="140"/>
      <c r="S273" s="140"/>
      <c r="T273" s="230"/>
      <c r="U273" s="140"/>
      <c r="V273" s="140"/>
      <c r="W273" s="231"/>
      <c r="AT273" s="60" t="s">
        <v>225</v>
      </c>
      <c r="AU273" s="60" t="s">
        <v>93</v>
      </c>
      <c r="AV273" s="13" t="s">
        <v>93</v>
      </c>
      <c r="AW273" s="13" t="s">
        <v>38</v>
      </c>
      <c r="AX273" s="13" t="s">
        <v>83</v>
      </c>
      <c r="AY273" s="60" t="s">
        <v>216</v>
      </c>
    </row>
    <row r="274" spans="1:51" s="13" customFormat="1" ht="12">
      <c r="A274" s="140"/>
      <c r="B274" s="141"/>
      <c r="C274" s="140"/>
      <c r="D274" s="137" t="s">
        <v>225</v>
      </c>
      <c r="E274" s="142" t="s">
        <v>1</v>
      </c>
      <c r="F274" s="143" t="s">
        <v>3841</v>
      </c>
      <c r="G274" s="140"/>
      <c r="H274" s="144">
        <v>6</v>
      </c>
      <c r="I274" s="61"/>
      <c r="J274" s="140"/>
      <c r="K274" s="140"/>
      <c r="L274" s="228"/>
      <c r="M274" s="229"/>
      <c r="N274" s="140"/>
      <c r="O274" s="140"/>
      <c r="P274" s="140"/>
      <c r="Q274" s="140"/>
      <c r="R274" s="140"/>
      <c r="S274" s="140"/>
      <c r="T274" s="230"/>
      <c r="U274" s="140"/>
      <c r="V274" s="140"/>
      <c r="W274" s="231"/>
      <c r="AT274" s="60" t="s">
        <v>225</v>
      </c>
      <c r="AU274" s="60" t="s">
        <v>93</v>
      </c>
      <c r="AV274" s="13" t="s">
        <v>93</v>
      </c>
      <c r="AW274" s="13" t="s">
        <v>38</v>
      </c>
      <c r="AX274" s="13" t="s">
        <v>83</v>
      </c>
      <c r="AY274" s="60" t="s">
        <v>216</v>
      </c>
    </row>
    <row r="275" spans="1:51" s="13" customFormat="1" ht="12">
      <c r="A275" s="140"/>
      <c r="B275" s="141"/>
      <c r="C275" s="140"/>
      <c r="D275" s="137" t="s">
        <v>225</v>
      </c>
      <c r="E275" s="142" t="s">
        <v>1</v>
      </c>
      <c r="F275" s="143" t="s">
        <v>3842</v>
      </c>
      <c r="G275" s="140"/>
      <c r="H275" s="144">
        <v>4</v>
      </c>
      <c r="I275" s="61"/>
      <c r="J275" s="140"/>
      <c r="K275" s="140"/>
      <c r="L275" s="228"/>
      <c r="M275" s="229"/>
      <c r="N275" s="140"/>
      <c r="O275" s="140"/>
      <c r="P275" s="140"/>
      <c r="Q275" s="140"/>
      <c r="R275" s="140"/>
      <c r="S275" s="140"/>
      <c r="T275" s="230"/>
      <c r="U275" s="140"/>
      <c r="V275" s="140"/>
      <c r="W275" s="231"/>
      <c r="AT275" s="60" t="s">
        <v>225</v>
      </c>
      <c r="AU275" s="60" t="s">
        <v>93</v>
      </c>
      <c r="AV275" s="13" t="s">
        <v>93</v>
      </c>
      <c r="AW275" s="13" t="s">
        <v>38</v>
      </c>
      <c r="AX275" s="13" t="s">
        <v>83</v>
      </c>
      <c r="AY275" s="60" t="s">
        <v>216</v>
      </c>
    </row>
    <row r="276" spans="1:51" s="13" customFormat="1" ht="12">
      <c r="A276" s="140"/>
      <c r="B276" s="141"/>
      <c r="C276" s="140"/>
      <c r="D276" s="137" t="s">
        <v>225</v>
      </c>
      <c r="E276" s="142" t="s">
        <v>1</v>
      </c>
      <c r="F276" s="143" t="s">
        <v>3843</v>
      </c>
      <c r="G276" s="140"/>
      <c r="H276" s="144">
        <v>4</v>
      </c>
      <c r="I276" s="61"/>
      <c r="J276" s="140"/>
      <c r="K276" s="140"/>
      <c r="L276" s="228"/>
      <c r="M276" s="229"/>
      <c r="N276" s="140"/>
      <c r="O276" s="140"/>
      <c r="P276" s="140"/>
      <c r="Q276" s="140"/>
      <c r="R276" s="140"/>
      <c r="S276" s="140"/>
      <c r="T276" s="230"/>
      <c r="U276" s="140"/>
      <c r="V276" s="140"/>
      <c r="W276" s="231"/>
      <c r="AT276" s="60" t="s">
        <v>225</v>
      </c>
      <c r="AU276" s="60" t="s">
        <v>93</v>
      </c>
      <c r="AV276" s="13" t="s">
        <v>93</v>
      </c>
      <c r="AW276" s="13" t="s">
        <v>38</v>
      </c>
      <c r="AX276" s="13" t="s">
        <v>83</v>
      </c>
      <c r="AY276" s="60" t="s">
        <v>216</v>
      </c>
    </row>
    <row r="277" spans="1:51" s="13" customFormat="1" ht="12">
      <c r="A277" s="140"/>
      <c r="B277" s="141"/>
      <c r="C277" s="140"/>
      <c r="D277" s="137" t="s">
        <v>225</v>
      </c>
      <c r="E277" s="142" t="s">
        <v>1</v>
      </c>
      <c r="F277" s="143" t="s">
        <v>3844</v>
      </c>
      <c r="G277" s="140"/>
      <c r="H277" s="144">
        <v>4</v>
      </c>
      <c r="I277" s="61"/>
      <c r="J277" s="140"/>
      <c r="K277" s="140"/>
      <c r="L277" s="228"/>
      <c r="M277" s="229"/>
      <c r="N277" s="140"/>
      <c r="O277" s="140"/>
      <c r="P277" s="140"/>
      <c r="Q277" s="140"/>
      <c r="R277" s="140"/>
      <c r="S277" s="140"/>
      <c r="T277" s="230"/>
      <c r="U277" s="140"/>
      <c r="V277" s="140"/>
      <c r="W277" s="231"/>
      <c r="AT277" s="60" t="s">
        <v>225</v>
      </c>
      <c r="AU277" s="60" t="s">
        <v>93</v>
      </c>
      <c r="AV277" s="13" t="s">
        <v>93</v>
      </c>
      <c r="AW277" s="13" t="s">
        <v>38</v>
      </c>
      <c r="AX277" s="13" t="s">
        <v>83</v>
      </c>
      <c r="AY277" s="60" t="s">
        <v>216</v>
      </c>
    </row>
    <row r="278" spans="1:51" s="13" customFormat="1" ht="12">
      <c r="A278" s="140"/>
      <c r="B278" s="141"/>
      <c r="C278" s="140"/>
      <c r="D278" s="137" t="s">
        <v>225</v>
      </c>
      <c r="E278" s="142" t="s">
        <v>1</v>
      </c>
      <c r="F278" s="143" t="s">
        <v>3845</v>
      </c>
      <c r="G278" s="140"/>
      <c r="H278" s="144">
        <v>4</v>
      </c>
      <c r="I278" s="61"/>
      <c r="J278" s="140"/>
      <c r="K278" s="140"/>
      <c r="L278" s="228"/>
      <c r="M278" s="229"/>
      <c r="N278" s="140"/>
      <c r="O278" s="140"/>
      <c r="P278" s="140"/>
      <c r="Q278" s="140"/>
      <c r="R278" s="140"/>
      <c r="S278" s="140"/>
      <c r="T278" s="230"/>
      <c r="U278" s="140"/>
      <c r="V278" s="140"/>
      <c r="W278" s="231"/>
      <c r="AT278" s="60" t="s">
        <v>225</v>
      </c>
      <c r="AU278" s="60" t="s">
        <v>93</v>
      </c>
      <c r="AV278" s="13" t="s">
        <v>93</v>
      </c>
      <c r="AW278" s="13" t="s">
        <v>38</v>
      </c>
      <c r="AX278" s="13" t="s">
        <v>83</v>
      </c>
      <c r="AY278" s="60" t="s">
        <v>216</v>
      </c>
    </row>
    <row r="279" spans="1:51" s="13" customFormat="1" ht="12">
      <c r="A279" s="140"/>
      <c r="B279" s="141"/>
      <c r="C279" s="140"/>
      <c r="D279" s="137" t="s">
        <v>225</v>
      </c>
      <c r="E279" s="142" t="s">
        <v>1</v>
      </c>
      <c r="F279" s="143" t="s">
        <v>3846</v>
      </c>
      <c r="G279" s="140"/>
      <c r="H279" s="144">
        <v>5</v>
      </c>
      <c r="I279" s="61"/>
      <c r="J279" s="140"/>
      <c r="K279" s="140"/>
      <c r="L279" s="228"/>
      <c r="M279" s="229"/>
      <c r="N279" s="140"/>
      <c r="O279" s="140"/>
      <c r="P279" s="140"/>
      <c r="Q279" s="140"/>
      <c r="R279" s="140"/>
      <c r="S279" s="140"/>
      <c r="T279" s="230"/>
      <c r="U279" s="140"/>
      <c r="V279" s="140"/>
      <c r="W279" s="231"/>
      <c r="AT279" s="60" t="s">
        <v>225</v>
      </c>
      <c r="AU279" s="60" t="s">
        <v>93</v>
      </c>
      <c r="AV279" s="13" t="s">
        <v>93</v>
      </c>
      <c r="AW279" s="13" t="s">
        <v>38</v>
      </c>
      <c r="AX279" s="13" t="s">
        <v>83</v>
      </c>
      <c r="AY279" s="60" t="s">
        <v>216</v>
      </c>
    </row>
    <row r="280" spans="1:51" s="13" customFormat="1" ht="12">
      <c r="A280" s="140"/>
      <c r="B280" s="141"/>
      <c r="C280" s="140"/>
      <c r="D280" s="137" t="s">
        <v>225</v>
      </c>
      <c r="E280" s="142" t="s">
        <v>1</v>
      </c>
      <c r="F280" s="143" t="s">
        <v>3847</v>
      </c>
      <c r="G280" s="140"/>
      <c r="H280" s="144">
        <v>2</v>
      </c>
      <c r="I280" s="61"/>
      <c r="J280" s="140"/>
      <c r="K280" s="140"/>
      <c r="L280" s="228"/>
      <c r="M280" s="229"/>
      <c r="N280" s="140"/>
      <c r="O280" s="140"/>
      <c r="P280" s="140"/>
      <c r="Q280" s="140"/>
      <c r="R280" s="140"/>
      <c r="S280" s="140"/>
      <c r="T280" s="230"/>
      <c r="U280" s="140"/>
      <c r="V280" s="140"/>
      <c r="W280" s="231"/>
      <c r="AT280" s="60" t="s">
        <v>225</v>
      </c>
      <c r="AU280" s="60" t="s">
        <v>93</v>
      </c>
      <c r="AV280" s="13" t="s">
        <v>93</v>
      </c>
      <c r="AW280" s="13" t="s">
        <v>38</v>
      </c>
      <c r="AX280" s="13" t="s">
        <v>83</v>
      </c>
      <c r="AY280" s="60" t="s">
        <v>216</v>
      </c>
    </row>
    <row r="281" spans="1:51" s="13" customFormat="1" ht="12">
      <c r="A281" s="140"/>
      <c r="B281" s="141"/>
      <c r="C281" s="140"/>
      <c r="D281" s="137" t="s">
        <v>225</v>
      </c>
      <c r="E281" s="142" t="s">
        <v>1</v>
      </c>
      <c r="F281" s="143" t="s">
        <v>3848</v>
      </c>
      <c r="G281" s="140"/>
      <c r="H281" s="144">
        <v>4</v>
      </c>
      <c r="I281" s="61"/>
      <c r="J281" s="140"/>
      <c r="K281" s="140"/>
      <c r="L281" s="228"/>
      <c r="M281" s="229"/>
      <c r="N281" s="140"/>
      <c r="O281" s="140"/>
      <c r="P281" s="140"/>
      <c r="Q281" s="140"/>
      <c r="R281" s="140"/>
      <c r="S281" s="140"/>
      <c r="T281" s="230"/>
      <c r="U281" s="140"/>
      <c r="V281" s="140"/>
      <c r="W281" s="231"/>
      <c r="AT281" s="60" t="s">
        <v>225</v>
      </c>
      <c r="AU281" s="60" t="s">
        <v>93</v>
      </c>
      <c r="AV281" s="13" t="s">
        <v>93</v>
      </c>
      <c r="AW281" s="13" t="s">
        <v>38</v>
      </c>
      <c r="AX281" s="13" t="s">
        <v>83</v>
      </c>
      <c r="AY281" s="60" t="s">
        <v>216</v>
      </c>
    </row>
    <row r="282" spans="1:51" s="13" customFormat="1" ht="12">
      <c r="A282" s="140"/>
      <c r="B282" s="141"/>
      <c r="C282" s="140"/>
      <c r="D282" s="137" t="s">
        <v>225</v>
      </c>
      <c r="E282" s="142" t="s">
        <v>1</v>
      </c>
      <c r="F282" s="143" t="s">
        <v>3849</v>
      </c>
      <c r="G282" s="140"/>
      <c r="H282" s="144">
        <v>12</v>
      </c>
      <c r="I282" s="61"/>
      <c r="J282" s="140"/>
      <c r="K282" s="140"/>
      <c r="L282" s="228"/>
      <c r="M282" s="229"/>
      <c r="N282" s="140"/>
      <c r="O282" s="140"/>
      <c r="P282" s="140"/>
      <c r="Q282" s="140"/>
      <c r="R282" s="140"/>
      <c r="S282" s="140"/>
      <c r="T282" s="230"/>
      <c r="U282" s="140"/>
      <c r="V282" s="140"/>
      <c r="W282" s="231"/>
      <c r="AT282" s="60" t="s">
        <v>225</v>
      </c>
      <c r="AU282" s="60" t="s">
        <v>93</v>
      </c>
      <c r="AV282" s="13" t="s">
        <v>93</v>
      </c>
      <c r="AW282" s="13" t="s">
        <v>38</v>
      </c>
      <c r="AX282" s="13" t="s">
        <v>83</v>
      </c>
      <c r="AY282" s="60" t="s">
        <v>216</v>
      </c>
    </row>
    <row r="283" spans="1:51" s="13" customFormat="1" ht="12">
      <c r="A283" s="140"/>
      <c r="B283" s="141"/>
      <c r="C283" s="140"/>
      <c r="D283" s="137" t="s">
        <v>225</v>
      </c>
      <c r="E283" s="142" t="s">
        <v>1</v>
      </c>
      <c r="F283" s="143" t="s">
        <v>3850</v>
      </c>
      <c r="G283" s="140"/>
      <c r="H283" s="144">
        <v>4</v>
      </c>
      <c r="I283" s="61"/>
      <c r="J283" s="140"/>
      <c r="K283" s="140"/>
      <c r="L283" s="228"/>
      <c r="M283" s="229"/>
      <c r="N283" s="140"/>
      <c r="O283" s="140"/>
      <c r="P283" s="140"/>
      <c r="Q283" s="140"/>
      <c r="R283" s="140"/>
      <c r="S283" s="140"/>
      <c r="T283" s="230"/>
      <c r="U283" s="140"/>
      <c r="V283" s="140"/>
      <c r="W283" s="231"/>
      <c r="AT283" s="60" t="s">
        <v>225</v>
      </c>
      <c r="AU283" s="60" t="s">
        <v>93</v>
      </c>
      <c r="AV283" s="13" t="s">
        <v>93</v>
      </c>
      <c r="AW283" s="13" t="s">
        <v>38</v>
      </c>
      <c r="AX283" s="13" t="s">
        <v>83</v>
      </c>
      <c r="AY283" s="60" t="s">
        <v>216</v>
      </c>
    </row>
    <row r="284" spans="1:51" s="14" customFormat="1" ht="12">
      <c r="A284" s="145"/>
      <c r="B284" s="146"/>
      <c r="C284" s="145"/>
      <c r="D284" s="137" t="s">
        <v>225</v>
      </c>
      <c r="E284" s="147" t="s">
        <v>1</v>
      </c>
      <c r="F284" s="148" t="s">
        <v>229</v>
      </c>
      <c r="G284" s="145"/>
      <c r="H284" s="149">
        <v>97</v>
      </c>
      <c r="I284" s="63"/>
      <c r="J284" s="145"/>
      <c r="K284" s="145"/>
      <c r="L284" s="228"/>
      <c r="M284" s="229"/>
      <c r="N284" s="140"/>
      <c r="O284" s="140"/>
      <c r="P284" s="140"/>
      <c r="Q284" s="140"/>
      <c r="R284" s="140"/>
      <c r="S284" s="140"/>
      <c r="T284" s="230"/>
      <c r="U284" s="140"/>
      <c r="V284" s="140"/>
      <c r="W284" s="231"/>
      <c r="AT284" s="62" t="s">
        <v>225</v>
      </c>
      <c r="AU284" s="62" t="s">
        <v>93</v>
      </c>
      <c r="AV284" s="14" t="s">
        <v>223</v>
      </c>
      <c r="AW284" s="14" t="s">
        <v>38</v>
      </c>
      <c r="AX284" s="14" t="s">
        <v>91</v>
      </c>
      <c r="AY284" s="62" t="s">
        <v>216</v>
      </c>
    </row>
    <row r="285" spans="1:65" s="2" customFormat="1" ht="33" customHeight="1">
      <c r="A285" s="83"/>
      <c r="B285" s="84"/>
      <c r="C285" s="130" t="s">
        <v>320</v>
      </c>
      <c r="D285" s="130" t="s">
        <v>218</v>
      </c>
      <c r="E285" s="131" t="s">
        <v>3851</v>
      </c>
      <c r="F285" s="132" t="s">
        <v>3852</v>
      </c>
      <c r="G285" s="133" t="s">
        <v>323</v>
      </c>
      <c r="H285" s="134">
        <v>1</v>
      </c>
      <c r="I285" s="57"/>
      <c r="J285" s="187">
        <f>ROUND(I285*H285,2)</f>
        <v>0</v>
      </c>
      <c r="K285" s="132" t="s">
        <v>1</v>
      </c>
      <c r="L285" s="188">
        <f>J285</f>
        <v>0</v>
      </c>
      <c r="M285" s="217"/>
      <c r="N285" s="217"/>
      <c r="O285" s="217"/>
      <c r="P285" s="217">
        <f>SUM(P286:P303)</f>
        <v>0</v>
      </c>
      <c r="Q285" s="217"/>
      <c r="R285" s="217">
        <f>SUM(R286:R303)</f>
        <v>0</v>
      </c>
      <c r="S285" s="217"/>
      <c r="T285" s="217">
        <f>SUM(T286:T303)</f>
        <v>0</v>
      </c>
      <c r="U285" s="217"/>
      <c r="V285" s="217"/>
      <c r="W285" s="190"/>
      <c r="X285" s="26"/>
      <c r="Y285" s="26"/>
      <c r="Z285" s="26"/>
      <c r="AA285" s="26"/>
      <c r="AB285" s="26"/>
      <c r="AC285" s="26"/>
      <c r="AD285" s="26"/>
      <c r="AE285" s="26"/>
      <c r="AR285" s="58" t="s">
        <v>223</v>
      </c>
      <c r="AT285" s="58" t="s">
        <v>218</v>
      </c>
      <c r="AU285" s="58" t="s">
        <v>93</v>
      </c>
      <c r="AY285" s="18" t="s">
        <v>216</v>
      </c>
      <c r="BE285" s="59">
        <f>IF(N285="základní",J285,0)</f>
        <v>0</v>
      </c>
      <c r="BF285" s="59">
        <f>IF(N285="snížená",J285,0)</f>
        <v>0</v>
      </c>
      <c r="BG285" s="59">
        <f>IF(N285="zákl. přenesená",J285,0)</f>
        <v>0</v>
      </c>
      <c r="BH285" s="59">
        <f>IF(N285="sníž. přenesená",J285,0)</f>
        <v>0</v>
      </c>
      <c r="BI285" s="59">
        <f>IF(N285="nulová",J285,0)</f>
        <v>0</v>
      </c>
      <c r="BJ285" s="18" t="s">
        <v>91</v>
      </c>
      <c r="BK285" s="59">
        <f>ROUND(I285*H285,2)</f>
        <v>0</v>
      </c>
      <c r="BL285" s="18" t="s">
        <v>223</v>
      </c>
      <c r="BM285" s="58" t="s">
        <v>3853</v>
      </c>
    </row>
    <row r="286" spans="1:51" s="15" customFormat="1" ht="12">
      <c r="A286" s="135"/>
      <c r="B286" s="136"/>
      <c r="C286" s="135"/>
      <c r="D286" s="137" t="s">
        <v>225</v>
      </c>
      <c r="E286" s="138" t="s">
        <v>1</v>
      </c>
      <c r="F286" s="139" t="s">
        <v>3854</v>
      </c>
      <c r="G286" s="135"/>
      <c r="H286" s="138" t="s">
        <v>1</v>
      </c>
      <c r="I286" s="65"/>
      <c r="J286" s="135"/>
      <c r="K286" s="135"/>
      <c r="L286" s="218"/>
      <c r="M286" s="219" t="s">
        <v>1</v>
      </c>
      <c r="N286" s="220" t="s">
        <v>48</v>
      </c>
      <c r="O286" s="221">
        <v>0</v>
      </c>
      <c r="P286" s="221">
        <f>O286*H285</f>
        <v>0</v>
      </c>
      <c r="Q286" s="221">
        <v>0</v>
      </c>
      <c r="R286" s="221">
        <f>Q286*H285</f>
        <v>0</v>
      </c>
      <c r="S286" s="221">
        <v>0</v>
      </c>
      <c r="T286" s="222">
        <f>S286*H285</f>
        <v>0</v>
      </c>
      <c r="U286" s="98"/>
      <c r="V286" s="98"/>
      <c r="W286" s="223"/>
      <c r="AT286" s="64" t="s">
        <v>225</v>
      </c>
      <c r="AU286" s="64" t="s">
        <v>93</v>
      </c>
      <c r="AV286" s="15" t="s">
        <v>91</v>
      </c>
      <c r="AW286" s="15" t="s">
        <v>38</v>
      </c>
      <c r="AX286" s="15" t="s">
        <v>83</v>
      </c>
      <c r="AY286" s="64" t="s">
        <v>216</v>
      </c>
    </row>
    <row r="287" spans="1:51" s="13" customFormat="1" ht="12">
      <c r="A287" s="140"/>
      <c r="B287" s="141"/>
      <c r="C287" s="140"/>
      <c r="D287" s="137" t="s">
        <v>225</v>
      </c>
      <c r="E287" s="142" t="s">
        <v>1</v>
      </c>
      <c r="F287" s="143" t="s">
        <v>3855</v>
      </c>
      <c r="G287" s="140"/>
      <c r="H287" s="144">
        <v>1</v>
      </c>
      <c r="I287" s="61"/>
      <c r="J287" s="140"/>
      <c r="K287" s="140"/>
      <c r="L287" s="224"/>
      <c r="M287" s="225"/>
      <c r="N287" s="135"/>
      <c r="O287" s="135"/>
      <c r="P287" s="135"/>
      <c r="Q287" s="135"/>
      <c r="R287" s="135"/>
      <c r="S287" s="135"/>
      <c r="T287" s="226"/>
      <c r="U287" s="135"/>
      <c r="V287" s="135"/>
      <c r="W287" s="227"/>
      <c r="AT287" s="60" t="s">
        <v>225</v>
      </c>
      <c r="AU287" s="60" t="s">
        <v>93</v>
      </c>
      <c r="AV287" s="13" t="s">
        <v>93</v>
      </c>
      <c r="AW287" s="13" t="s">
        <v>38</v>
      </c>
      <c r="AX287" s="13" t="s">
        <v>91</v>
      </c>
      <c r="AY287" s="60" t="s">
        <v>216</v>
      </c>
    </row>
    <row r="288" spans="1:65" s="2" customFormat="1" ht="16.5" customHeight="1">
      <c r="A288" s="83"/>
      <c r="B288" s="84"/>
      <c r="C288" s="130" t="s">
        <v>327</v>
      </c>
      <c r="D288" s="130" t="s">
        <v>218</v>
      </c>
      <c r="E288" s="131" t="s">
        <v>3856</v>
      </c>
      <c r="F288" s="132" t="s">
        <v>3857</v>
      </c>
      <c r="G288" s="133" t="s">
        <v>323</v>
      </c>
      <c r="H288" s="134">
        <v>8</v>
      </c>
      <c r="I288" s="57"/>
      <c r="J288" s="187">
        <f>ROUND(I288*H288,2)</f>
        <v>0</v>
      </c>
      <c r="K288" s="132" t="s">
        <v>1</v>
      </c>
      <c r="L288" s="188">
        <f>J288</f>
        <v>0</v>
      </c>
      <c r="M288" s="217"/>
      <c r="N288" s="217"/>
      <c r="O288" s="217"/>
      <c r="P288" s="217">
        <f>SUM(P289:P306)</f>
        <v>0</v>
      </c>
      <c r="Q288" s="217"/>
      <c r="R288" s="217">
        <f>SUM(R289:R306)</f>
        <v>0</v>
      </c>
      <c r="S288" s="217"/>
      <c r="T288" s="217">
        <f>SUM(T289:T306)</f>
        <v>0</v>
      </c>
      <c r="U288" s="217"/>
      <c r="V288" s="217"/>
      <c r="W288" s="190"/>
      <c r="X288" s="26"/>
      <c r="Y288" s="26"/>
      <c r="Z288" s="26"/>
      <c r="AA288" s="26"/>
      <c r="AB288" s="26"/>
      <c r="AC288" s="26"/>
      <c r="AD288" s="26"/>
      <c r="AE288" s="26"/>
      <c r="AR288" s="58" t="s">
        <v>223</v>
      </c>
      <c r="AT288" s="58" t="s">
        <v>218</v>
      </c>
      <c r="AU288" s="58" t="s">
        <v>93</v>
      </c>
      <c r="AY288" s="18" t="s">
        <v>216</v>
      </c>
      <c r="BE288" s="59">
        <f>IF(N288="základní",J288,0)</f>
        <v>0</v>
      </c>
      <c r="BF288" s="59">
        <f>IF(N288="snížená",J288,0)</f>
        <v>0</v>
      </c>
      <c r="BG288" s="59">
        <f>IF(N288="zákl. přenesená",J288,0)</f>
        <v>0</v>
      </c>
      <c r="BH288" s="59">
        <f>IF(N288="sníž. přenesená",J288,0)</f>
        <v>0</v>
      </c>
      <c r="BI288" s="59">
        <f>IF(N288="nulová",J288,0)</f>
        <v>0</v>
      </c>
      <c r="BJ288" s="18" t="s">
        <v>91</v>
      </c>
      <c r="BK288" s="59">
        <f>ROUND(I288*H288,2)</f>
        <v>0</v>
      </c>
      <c r="BL288" s="18" t="s">
        <v>223</v>
      </c>
      <c r="BM288" s="58" t="s">
        <v>3858</v>
      </c>
    </row>
    <row r="289" spans="1:51" s="15" customFormat="1" ht="12">
      <c r="A289" s="135"/>
      <c r="B289" s="136"/>
      <c r="C289" s="135"/>
      <c r="D289" s="137" t="s">
        <v>225</v>
      </c>
      <c r="E289" s="138" t="s">
        <v>1</v>
      </c>
      <c r="F289" s="139" t="s">
        <v>3751</v>
      </c>
      <c r="G289" s="135"/>
      <c r="H289" s="138" t="s">
        <v>1</v>
      </c>
      <c r="I289" s="65"/>
      <c r="J289" s="135"/>
      <c r="K289" s="135"/>
      <c r="L289" s="218"/>
      <c r="M289" s="219" t="s">
        <v>1</v>
      </c>
      <c r="N289" s="220" t="s">
        <v>48</v>
      </c>
      <c r="O289" s="221">
        <v>0</v>
      </c>
      <c r="P289" s="221">
        <f>O289*H288</f>
        <v>0</v>
      </c>
      <c r="Q289" s="221">
        <v>0</v>
      </c>
      <c r="R289" s="221">
        <f>Q289*H288</f>
        <v>0</v>
      </c>
      <c r="S289" s="221">
        <v>0</v>
      </c>
      <c r="T289" s="222">
        <f>S289*H288</f>
        <v>0</v>
      </c>
      <c r="U289" s="98"/>
      <c r="V289" s="98"/>
      <c r="W289" s="223"/>
      <c r="AT289" s="64" t="s">
        <v>225</v>
      </c>
      <c r="AU289" s="64" t="s">
        <v>93</v>
      </c>
      <c r="AV289" s="15" t="s">
        <v>91</v>
      </c>
      <c r="AW289" s="15" t="s">
        <v>38</v>
      </c>
      <c r="AX289" s="15" t="s">
        <v>83</v>
      </c>
      <c r="AY289" s="64" t="s">
        <v>216</v>
      </c>
    </row>
    <row r="290" spans="1:51" s="13" customFormat="1" ht="12">
      <c r="A290" s="140"/>
      <c r="B290" s="141"/>
      <c r="C290" s="140"/>
      <c r="D290" s="137" t="s">
        <v>225</v>
      </c>
      <c r="E290" s="142" t="s">
        <v>1</v>
      </c>
      <c r="F290" s="143" t="s">
        <v>3859</v>
      </c>
      <c r="G290" s="140"/>
      <c r="H290" s="144">
        <v>8</v>
      </c>
      <c r="I290" s="61"/>
      <c r="J290" s="140"/>
      <c r="K290" s="140"/>
      <c r="L290" s="224"/>
      <c r="M290" s="225"/>
      <c r="N290" s="135"/>
      <c r="O290" s="135"/>
      <c r="P290" s="135"/>
      <c r="Q290" s="135"/>
      <c r="R290" s="135"/>
      <c r="S290" s="135"/>
      <c r="T290" s="226"/>
      <c r="U290" s="135"/>
      <c r="V290" s="135"/>
      <c r="W290" s="227"/>
      <c r="AT290" s="60" t="s">
        <v>225</v>
      </c>
      <c r="AU290" s="60" t="s">
        <v>93</v>
      </c>
      <c r="AV290" s="13" t="s">
        <v>93</v>
      </c>
      <c r="AW290" s="13" t="s">
        <v>38</v>
      </c>
      <c r="AX290" s="13" t="s">
        <v>91</v>
      </c>
      <c r="AY290" s="60" t="s">
        <v>216</v>
      </c>
    </row>
    <row r="291" spans="1:65" s="2" customFormat="1" ht="24.2" customHeight="1">
      <c r="A291" s="83"/>
      <c r="B291" s="84"/>
      <c r="C291" s="130" t="s">
        <v>334</v>
      </c>
      <c r="D291" s="130" t="s">
        <v>218</v>
      </c>
      <c r="E291" s="131" t="s">
        <v>3860</v>
      </c>
      <c r="F291" s="132" t="s">
        <v>3861</v>
      </c>
      <c r="G291" s="133" t="s">
        <v>323</v>
      </c>
      <c r="H291" s="134">
        <v>73</v>
      </c>
      <c r="I291" s="57"/>
      <c r="J291" s="187">
        <f>ROUND(I291*H291,2)</f>
        <v>0</v>
      </c>
      <c r="K291" s="132" t="s">
        <v>1</v>
      </c>
      <c r="L291" s="188">
        <f>J291</f>
        <v>0</v>
      </c>
      <c r="M291" s="217"/>
      <c r="N291" s="217"/>
      <c r="O291" s="217"/>
      <c r="P291" s="217">
        <f>SUM(P292:P309)</f>
        <v>0</v>
      </c>
      <c r="Q291" s="217"/>
      <c r="R291" s="217">
        <f>SUM(R292:R309)</f>
        <v>0</v>
      </c>
      <c r="S291" s="217"/>
      <c r="T291" s="217">
        <f>SUM(T292:T309)</f>
        <v>0</v>
      </c>
      <c r="U291" s="217"/>
      <c r="V291" s="217"/>
      <c r="W291" s="190"/>
      <c r="X291" s="26"/>
      <c r="Y291" s="26"/>
      <c r="Z291" s="26"/>
      <c r="AA291" s="26"/>
      <c r="AB291" s="26"/>
      <c r="AC291" s="26"/>
      <c r="AD291" s="26"/>
      <c r="AE291" s="26"/>
      <c r="AR291" s="58" t="s">
        <v>223</v>
      </c>
      <c r="AT291" s="58" t="s">
        <v>218</v>
      </c>
      <c r="AU291" s="58" t="s">
        <v>93</v>
      </c>
      <c r="AY291" s="18" t="s">
        <v>216</v>
      </c>
      <c r="BE291" s="59">
        <f>IF(N291="základní",J291,0)</f>
        <v>0</v>
      </c>
      <c r="BF291" s="59">
        <f>IF(N291="snížená",J291,0)</f>
        <v>0</v>
      </c>
      <c r="BG291" s="59">
        <f>IF(N291="zákl. přenesená",J291,0)</f>
        <v>0</v>
      </c>
      <c r="BH291" s="59">
        <f>IF(N291="sníž. přenesená",J291,0)</f>
        <v>0</v>
      </c>
      <c r="BI291" s="59">
        <f>IF(N291="nulová",J291,0)</f>
        <v>0</v>
      </c>
      <c r="BJ291" s="18" t="s">
        <v>91</v>
      </c>
      <c r="BK291" s="59">
        <f>ROUND(I291*H291,2)</f>
        <v>0</v>
      </c>
      <c r="BL291" s="18" t="s">
        <v>223</v>
      </c>
      <c r="BM291" s="58" t="s">
        <v>3862</v>
      </c>
    </row>
    <row r="292" spans="1:51" s="15" customFormat="1" ht="12">
      <c r="A292" s="135"/>
      <c r="B292" s="136"/>
      <c r="C292" s="135"/>
      <c r="D292" s="137" t="s">
        <v>225</v>
      </c>
      <c r="E292" s="138" t="s">
        <v>1</v>
      </c>
      <c r="F292" s="139" t="s">
        <v>3697</v>
      </c>
      <c r="G292" s="135"/>
      <c r="H292" s="138" t="s">
        <v>1</v>
      </c>
      <c r="I292" s="65"/>
      <c r="J292" s="135"/>
      <c r="K292" s="135"/>
      <c r="L292" s="218"/>
      <c r="M292" s="219" t="s">
        <v>1</v>
      </c>
      <c r="N292" s="220" t="s">
        <v>48</v>
      </c>
      <c r="O292" s="221">
        <v>0</v>
      </c>
      <c r="P292" s="221">
        <f>O292*H291</f>
        <v>0</v>
      </c>
      <c r="Q292" s="221">
        <v>0</v>
      </c>
      <c r="R292" s="221">
        <f>Q292*H291</f>
        <v>0</v>
      </c>
      <c r="S292" s="221">
        <v>0</v>
      </c>
      <c r="T292" s="222">
        <f>S292*H291</f>
        <v>0</v>
      </c>
      <c r="U292" s="98"/>
      <c r="V292" s="98"/>
      <c r="W292" s="223"/>
      <c r="AT292" s="64" t="s">
        <v>225</v>
      </c>
      <c r="AU292" s="64" t="s">
        <v>93</v>
      </c>
      <c r="AV292" s="15" t="s">
        <v>91</v>
      </c>
      <c r="AW292" s="15" t="s">
        <v>38</v>
      </c>
      <c r="AX292" s="15" t="s">
        <v>83</v>
      </c>
      <c r="AY292" s="64" t="s">
        <v>216</v>
      </c>
    </row>
    <row r="293" spans="1:51" s="13" customFormat="1" ht="12">
      <c r="A293" s="140"/>
      <c r="B293" s="141"/>
      <c r="C293" s="140"/>
      <c r="D293" s="137" t="s">
        <v>225</v>
      </c>
      <c r="E293" s="142" t="s">
        <v>1</v>
      </c>
      <c r="F293" s="143" t="s">
        <v>3863</v>
      </c>
      <c r="G293" s="140"/>
      <c r="H293" s="144">
        <v>9</v>
      </c>
      <c r="I293" s="61"/>
      <c r="J293" s="140"/>
      <c r="K293" s="140"/>
      <c r="L293" s="224"/>
      <c r="M293" s="225"/>
      <c r="N293" s="135"/>
      <c r="O293" s="135"/>
      <c r="P293" s="135"/>
      <c r="Q293" s="135"/>
      <c r="R293" s="135"/>
      <c r="S293" s="135"/>
      <c r="T293" s="226"/>
      <c r="U293" s="135"/>
      <c r="V293" s="135"/>
      <c r="W293" s="227"/>
      <c r="AT293" s="60" t="s">
        <v>225</v>
      </c>
      <c r="AU293" s="60" t="s">
        <v>93</v>
      </c>
      <c r="AV293" s="13" t="s">
        <v>93</v>
      </c>
      <c r="AW293" s="13" t="s">
        <v>38</v>
      </c>
      <c r="AX293" s="13" t="s">
        <v>83</v>
      </c>
      <c r="AY293" s="60" t="s">
        <v>216</v>
      </c>
    </row>
    <row r="294" spans="1:51" s="13" customFormat="1" ht="12">
      <c r="A294" s="140"/>
      <c r="B294" s="141"/>
      <c r="C294" s="140"/>
      <c r="D294" s="137" t="s">
        <v>225</v>
      </c>
      <c r="E294" s="142" t="s">
        <v>1</v>
      </c>
      <c r="F294" s="143" t="s">
        <v>3864</v>
      </c>
      <c r="G294" s="140"/>
      <c r="H294" s="144">
        <v>9</v>
      </c>
      <c r="I294" s="61"/>
      <c r="J294" s="140"/>
      <c r="K294" s="140"/>
      <c r="L294" s="228"/>
      <c r="M294" s="229"/>
      <c r="N294" s="140"/>
      <c r="O294" s="140"/>
      <c r="P294" s="140"/>
      <c r="Q294" s="140"/>
      <c r="R294" s="140"/>
      <c r="S294" s="140"/>
      <c r="T294" s="230"/>
      <c r="U294" s="140"/>
      <c r="V294" s="140"/>
      <c r="W294" s="231"/>
      <c r="AT294" s="60" t="s">
        <v>225</v>
      </c>
      <c r="AU294" s="60" t="s">
        <v>93</v>
      </c>
      <c r="AV294" s="13" t="s">
        <v>93</v>
      </c>
      <c r="AW294" s="13" t="s">
        <v>38</v>
      </c>
      <c r="AX294" s="13" t="s">
        <v>83</v>
      </c>
      <c r="AY294" s="60" t="s">
        <v>216</v>
      </c>
    </row>
    <row r="295" spans="1:51" s="13" customFormat="1" ht="12">
      <c r="A295" s="140"/>
      <c r="B295" s="141"/>
      <c r="C295" s="140"/>
      <c r="D295" s="137" t="s">
        <v>225</v>
      </c>
      <c r="E295" s="142" t="s">
        <v>1</v>
      </c>
      <c r="F295" s="143" t="s">
        <v>3865</v>
      </c>
      <c r="G295" s="140"/>
      <c r="H295" s="144">
        <v>6</v>
      </c>
      <c r="I295" s="61"/>
      <c r="J295" s="140"/>
      <c r="K295" s="140"/>
      <c r="L295" s="228"/>
      <c r="M295" s="229"/>
      <c r="N295" s="140"/>
      <c r="O295" s="140"/>
      <c r="P295" s="140"/>
      <c r="Q295" s="140"/>
      <c r="R295" s="140"/>
      <c r="S295" s="140"/>
      <c r="T295" s="230"/>
      <c r="U295" s="140"/>
      <c r="V295" s="140"/>
      <c r="W295" s="231"/>
      <c r="AT295" s="60" t="s">
        <v>225</v>
      </c>
      <c r="AU295" s="60" t="s">
        <v>93</v>
      </c>
      <c r="AV295" s="13" t="s">
        <v>93</v>
      </c>
      <c r="AW295" s="13" t="s">
        <v>38</v>
      </c>
      <c r="AX295" s="13" t="s">
        <v>83</v>
      </c>
      <c r="AY295" s="60" t="s">
        <v>216</v>
      </c>
    </row>
    <row r="296" spans="1:51" s="13" customFormat="1" ht="12">
      <c r="A296" s="140"/>
      <c r="B296" s="141"/>
      <c r="C296" s="140"/>
      <c r="D296" s="137" t="s">
        <v>225</v>
      </c>
      <c r="E296" s="142" t="s">
        <v>1</v>
      </c>
      <c r="F296" s="143" t="s">
        <v>3797</v>
      </c>
      <c r="G296" s="140"/>
      <c r="H296" s="144">
        <v>3</v>
      </c>
      <c r="I296" s="61"/>
      <c r="J296" s="140"/>
      <c r="K296" s="140"/>
      <c r="L296" s="228"/>
      <c r="M296" s="229"/>
      <c r="N296" s="140"/>
      <c r="O296" s="140"/>
      <c r="P296" s="140"/>
      <c r="Q296" s="140"/>
      <c r="R296" s="140"/>
      <c r="S296" s="140"/>
      <c r="T296" s="230"/>
      <c r="U296" s="140"/>
      <c r="V296" s="140"/>
      <c r="W296" s="231"/>
      <c r="AT296" s="60" t="s">
        <v>225</v>
      </c>
      <c r="AU296" s="60" t="s">
        <v>93</v>
      </c>
      <c r="AV296" s="13" t="s">
        <v>93</v>
      </c>
      <c r="AW296" s="13" t="s">
        <v>38</v>
      </c>
      <c r="AX296" s="13" t="s">
        <v>83</v>
      </c>
      <c r="AY296" s="60" t="s">
        <v>216</v>
      </c>
    </row>
    <row r="297" spans="1:51" s="13" customFormat="1" ht="12">
      <c r="A297" s="140"/>
      <c r="B297" s="141"/>
      <c r="C297" s="140"/>
      <c r="D297" s="137" t="s">
        <v>225</v>
      </c>
      <c r="E297" s="142" t="s">
        <v>1</v>
      </c>
      <c r="F297" s="143" t="s">
        <v>3866</v>
      </c>
      <c r="G297" s="140"/>
      <c r="H297" s="144">
        <v>6</v>
      </c>
      <c r="I297" s="61"/>
      <c r="J297" s="140"/>
      <c r="K297" s="140"/>
      <c r="L297" s="228"/>
      <c r="M297" s="229"/>
      <c r="N297" s="140"/>
      <c r="O297" s="140"/>
      <c r="P297" s="140"/>
      <c r="Q297" s="140"/>
      <c r="R297" s="140"/>
      <c r="S297" s="140"/>
      <c r="T297" s="230"/>
      <c r="U297" s="140"/>
      <c r="V297" s="140"/>
      <c r="W297" s="231"/>
      <c r="AT297" s="60" t="s">
        <v>225</v>
      </c>
      <c r="AU297" s="60" t="s">
        <v>93</v>
      </c>
      <c r="AV297" s="13" t="s">
        <v>93</v>
      </c>
      <c r="AW297" s="13" t="s">
        <v>38</v>
      </c>
      <c r="AX297" s="13" t="s">
        <v>83</v>
      </c>
      <c r="AY297" s="60" t="s">
        <v>216</v>
      </c>
    </row>
    <row r="298" spans="1:51" s="15" customFormat="1" ht="12">
      <c r="A298" s="135"/>
      <c r="B298" s="136"/>
      <c r="C298" s="135"/>
      <c r="D298" s="137" t="s">
        <v>225</v>
      </c>
      <c r="E298" s="138" t="s">
        <v>1</v>
      </c>
      <c r="F298" s="139" t="s">
        <v>3867</v>
      </c>
      <c r="G298" s="135"/>
      <c r="H298" s="138" t="s">
        <v>1</v>
      </c>
      <c r="I298" s="65"/>
      <c r="J298" s="135"/>
      <c r="K298" s="135"/>
      <c r="L298" s="228"/>
      <c r="M298" s="229"/>
      <c r="N298" s="140"/>
      <c r="O298" s="140"/>
      <c r="P298" s="140"/>
      <c r="Q298" s="140"/>
      <c r="R298" s="140"/>
      <c r="S298" s="140"/>
      <c r="T298" s="230"/>
      <c r="U298" s="140"/>
      <c r="V298" s="140"/>
      <c r="W298" s="231"/>
      <c r="AT298" s="64" t="s">
        <v>225</v>
      </c>
      <c r="AU298" s="64" t="s">
        <v>93</v>
      </c>
      <c r="AV298" s="15" t="s">
        <v>91</v>
      </c>
      <c r="AW298" s="15" t="s">
        <v>38</v>
      </c>
      <c r="AX298" s="15" t="s">
        <v>83</v>
      </c>
      <c r="AY298" s="64" t="s">
        <v>216</v>
      </c>
    </row>
    <row r="299" spans="1:51" s="15" customFormat="1" ht="12">
      <c r="A299" s="135"/>
      <c r="B299" s="136"/>
      <c r="C299" s="135"/>
      <c r="D299" s="137" t="s">
        <v>225</v>
      </c>
      <c r="E299" s="138" t="s">
        <v>1</v>
      </c>
      <c r="F299" s="139" t="s">
        <v>3703</v>
      </c>
      <c r="G299" s="135"/>
      <c r="H299" s="138" t="s">
        <v>1</v>
      </c>
      <c r="I299" s="65"/>
      <c r="J299" s="135"/>
      <c r="K299" s="135"/>
      <c r="L299" s="224"/>
      <c r="M299" s="225"/>
      <c r="N299" s="135"/>
      <c r="O299" s="135"/>
      <c r="P299" s="135"/>
      <c r="Q299" s="135"/>
      <c r="R299" s="135"/>
      <c r="S299" s="135"/>
      <c r="T299" s="226"/>
      <c r="U299" s="135"/>
      <c r="V299" s="135"/>
      <c r="W299" s="227"/>
      <c r="AT299" s="64" t="s">
        <v>225</v>
      </c>
      <c r="AU299" s="64" t="s">
        <v>93</v>
      </c>
      <c r="AV299" s="15" t="s">
        <v>91</v>
      </c>
      <c r="AW299" s="15" t="s">
        <v>38</v>
      </c>
      <c r="AX299" s="15" t="s">
        <v>83</v>
      </c>
      <c r="AY299" s="64" t="s">
        <v>216</v>
      </c>
    </row>
    <row r="300" spans="1:51" s="13" customFormat="1" ht="12">
      <c r="A300" s="140"/>
      <c r="B300" s="141"/>
      <c r="C300" s="140"/>
      <c r="D300" s="137" t="s">
        <v>225</v>
      </c>
      <c r="E300" s="142" t="s">
        <v>1</v>
      </c>
      <c r="F300" s="143" t="s">
        <v>3868</v>
      </c>
      <c r="G300" s="140"/>
      <c r="H300" s="144">
        <v>2</v>
      </c>
      <c r="I300" s="61"/>
      <c r="J300" s="140"/>
      <c r="K300" s="140"/>
      <c r="L300" s="224"/>
      <c r="M300" s="225"/>
      <c r="N300" s="135"/>
      <c r="O300" s="135"/>
      <c r="P300" s="135"/>
      <c r="Q300" s="135"/>
      <c r="R300" s="135"/>
      <c r="S300" s="135"/>
      <c r="T300" s="226"/>
      <c r="U300" s="135"/>
      <c r="V300" s="135"/>
      <c r="W300" s="227"/>
      <c r="AT300" s="60" t="s">
        <v>225</v>
      </c>
      <c r="AU300" s="60" t="s">
        <v>93</v>
      </c>
      <c r="AV300" s="13" t="s">
        <v>93</v>
      </c>
      <c r="AW300" s="13" t="s">
        <v>38</v>
      </c>
      <c r="AX300" s="13" t="s">
        <v>83</v>
      </c>
      <c r="AY300" s="60" t="s">
        <v>216</v>
      </c>
    </row>
    <row r="301" spans="1:51" s="13" customFormat="1" ht="12">
      <c r="A301" s="140"/>
      <c r="B301" s="141"/>
      <c r="C301" s="140"/>
      <c r="D301" s="137" t="s">
        <v>225</v>
      </c>
      <c r="E301" s="142" t="s">
        <v>1</v>
      </c>
      <c r="F301" s="143" t="s">
        <v>3869</v>
      </c>
      <c r="G301" s="140"/>
      <c r="H301" s="144">
        <v>2</v>
      </c>
      <c r="I301" s="61"/>
      <c r="J301" s="140"/>
      <c r="K301" s="140"/>
      <c r="L301" s="228"/>
      <c r="M301" s="229"/>
      <c r="N301" s="140"/>
      <c r="O301" s="140"/>
      <c r="P301" s="140"/>
      <c r="Q301" s="140"/>
      <c r="R301" s="140"/>
      <c r="S301" s="140"/>
      <c r="T301" s="230"/>
      <c r="U301" s="140"/>
      <c r="V301" s="140"/>
      <c r="W301" s="231"/>
      <c r="AT301" s="60" t="s">
        <v>225</v>
      </c>
      <c r="AU301" s="60" t="s">
        <v>93</v>
      </c>
      <c r="AV301" s="13" t="s">
        <v>93</v>
      </c>
      <c r="AW301" s="13" t="s">
        <v>38</v>
      </c>
      <c r="AX301" s="13" t="s">
        <v>83</v>
      </c>
      <c r="AY301" s="60" t="s">
        <v>216</v>
      </c>
    </row>
    <row r="302" spans="1:51" s="13" customFormat="1" ht="12">
      <c r="A302" s="140"/>
      <c r="B302" s="141"/>
      <c r="C302" s="140"/>
      <c r="D302" s="137" t="s">
        <v>225</v>
      </c>
      <c r="E302" s="142" t="s">
        <v>1</v>
      </c>
      <c r="F302" s="143" t="s">
        <v>3870</v>
      </c>
      <c r="G302" s="140"/>
      <c r="H302" s="144">
        <v>2</v>
      </c>
      <c r="I302" s="61"/>
      <c r="J302" s="140"/>
      <c r="K302" s="140"/>
      <c r="L302" s="228"/>
      <c r="M302" s="229"/>
      <c r="N302" s="140"/>
      <c r="O302" s="140"/>
      <c r="P302" s="140"/>
      <c r="Q302" s="140"/>
      <c r="R302" s="140"/>
      <c r="S302" s="140"/>
      <c r="T302" s="230"/>
      <c r="U302" s="140"/>
      <c r="V302" s="140"/>
      <c r="W302" s="231"/>
      <c r="AT302" s="60" t="s">
        <v>225</v>
      </c>
      <c r="AU302" s="60" t="s">
        <v>93</v>
      </c>
      <c r="AV302" s="13" t="s">
        <v>93</v>
      </c>
      <c r="AW302" s="13" t="s">
        <v>38</v>
      </c>
      <c r="AX302" s="13" t="s">
        <v>83</v>
      </c>
      <c r="AY302" s="60" t="s">
        <v>216</v>
      </c>
    </row>
    <row r="303" spans="1:51" s="13" customFormat="1" ht="12">
      <c r="A303" s="140"/>
      <c r="B303" s="141"/>
      <c r="C303" s="140"/>
      <c r="D303" s="137" t="s">
        <v>225</v>
      </c>
      <c r="E303" s="142" t="s">
        <v>1</v>
      </c>
      <c r="F303" s="143" t="s">
        <v>3871</v>
      </c>
      <c r="G303" s="140"/>
      <c r="H303" s="144">
        <v>2</v>
      </c>
      <c r="I303" s="61"/>
      <c r="J303" s="140"/>
      <c r="K303" s="140"/>
      <c r="L303" s="228"/>
      <c r="M303" s="229"/>
      <c r="N303" s="140"/>
      <c r="O303" s="140"/>
      <c r="P303" s="140"/>
      <c r="Q303" s="140"/>
      <c r="R303" s="140"/>
      <c r="S303" s="140"/>
      <c r="T303" s="230"/>
      <c r="U303" s="140"/>
      <c r="V303" s="140"/>
      <c r="W303" s="231"/>
      <c r="AT303" s="60" t="s">
        <v>225</v>
      </c>
      <c r="AU303" s="60" t="s">
        <v>93</v>
      </c>
      <c r="AV303" s="13" t="s">
        <v>93</v>
      </c>
      <c r="AW303" s="13" t="s">
        <v>38</v>
      </c>
      <c r="AX303" s="13" t="s">
        <v>83</v>
      </c>
      <c r="AY303" s="60" t="s">
        <v>216</v>
      </c>
    </row>
    <row r="304" spans="1:51" s="13" customFormat="1" ht="12">
      <c r="A304" s="140"/>
      <c r="B304" s="141"/>
      <c r="C304" s="140"/>
      <c r="D304" s="137" t="s">
        <v>225</v>
      </c>
      <c r="E304" s="142" t="s">
        <v>1</v>
      </c>
      <c r="F304" s="143" t="s">
        <v>3872</v>
      </c>
      <c r="G304" s="140"/>
      <c r="H304" s="144">
        <v>2</v>
      </c>
      <c r="I304" s="61"/>
      <c r="J304" s="140"/>
      <c r="K304" s="140"/>
      <c r="L304" s="228"/>
      <c r="M304" s="229"/>
      <c r="N304" s="140"/>
      <c r="O304" s="140"/>
      <c r="P304" s="140"/>
      <c r="Q304" s="140"/>
      <c r="R304" s="140"/>
      <c r="S304" s="140"/>
      <c r="T304" s="230"/>
      <c r="U304" s="140"/>
      <c r="V304" s="140"/>
      <c r="W304" s="231"/>
      <c r="AT304" s="60" t="s">
        <v>225</v>
      </c>
      <c r="AU304" s="60" t="s">
        <v>93</v>
      </c>
      <c r="AV304" s="13" t="s">
        <v>93</v>
      </c>
      <c r="AW304" s="13" t="s">
        <v>38</v>
      </c>
      <c r="AX304" s="13" t="s">
        <v>83</v>
      </c>
      <c r="AY304" s="60" t="s">
        <v>216</v>
      </c>
    </row>
    <row r="305" spans="1:51" s="13" customFormat="1" ht="12">
      <c r="A305" s="140"/>
      <c r="B305" s="141"/>
      <c r="C305" s="140"/>
      <c r="D305" s="137" t="s">
        <v>225</v>
      </c>
      <c r="E305" s="142" t="s">
        <v>1</v>
      </c>
      <c r="F305" s="143" t="s">
        <v>3873</v>
      </c>
      <c r="G305" s="140"/>
      <c r="H305" s="144">
        <v>2</v>
      </c>
      <c r="I305" s="61"/>
      <c r="J305" s="140"/>
      <c r="K305" s="140"/>
      <c r="L305" s="228"/>
      <c r="M305" s="229"/>
      <c r="N305" s="140"/>
      <c r="O305" s="140"/>
      <c r="P305" s="140"/>
      <c r="Q305" s="140"/>
      <c r="R305" s="140"/>
      <c r="S305" s="140"/>
      <c r="T305" s="230"/>
      <c r="U305" s="140"/>
      <c r="V305" s="140"/>
      <c r="W305" s="231"/>
      <c r="AT305" s="60" t="s">
        <v>225</v>
      </c>
      <c r="AU305" s="60" t="s">
        <v>93</v>
      </c>
      <c r="AV305" s="13" t="s">
        <v>93</v>
      </c>
      <c r="AW305" s="13" t="s">
        <v>38</v>
      </c>
      <c r="AX305" s="13" t="s">
        <v>83</v>
      </c>
      <c r="AY305" s="60" t="s">
        <v>216</v>
      </c>
    </row>
    <row r="306" spans="1:51" s="13" customFormat="1" ht="12">
      <c r="A306" s="140"/>
      <c r="B306" s="141"/>
      <c r="C306" s="140"/>
      <c r="D306" s="137" t="s">
        <v>225</v>
      </c>
      <c r="E306" s="142" t="s">
        <v>1</v>
      </c>
      <c r="F306" s="143" t="s">
        <v>3874</v>
      </c>
      <c r="G306" s="140"/>
      <c r="H306" s="144">
        <v>2</v>
      </c>
      <c r="I306" s="61"/>
      <c r="J306" s="140"/>
      <c r="K306" s="140"/>
      <c r="L306" s="228"/>
      <c r="M306" s="229"/>
      <c r="N306" s="140"/>
      <c r="O306" s="140"/>
      <c r="P306" s="140"/>
      <c r="Q306" s="140"/>
      <c r="R306" s="140"/>
      <c r="S306" s="140"/>
      <c r="T306" s="230"/>
      <c r="U306" s="140"/>
      <c r="V306" s="140"/>
      <c r="W306" s="231"/>
      <c r="AT306" s="60" t="s">
        <v>225</v>
      </c>
      <c r="AU306" s="60" t="s">
        <v>93</v>
      </c>
      <c r="AV306" s="13" t="s">
        <v>93</v>
      </c>
      <c r="AW306" s="13" t="s">
        <v>38</v>
      </c>
      <c r="AX306" s="13" t="s">
        <v>83</v>
      </c>
      <c r="AY306" s="60" t="s">
        <v>216</v>
      </c>
    </row>
    <row r="307" spans="1:51" s="13" customFormat="1" ht="12">
      <c r="A307" s="140"/>
      <c r="B307" s="141"/>
      <c r="C307" s="140"/>
      <c r="D307" s="137" t="s">
        <v>225</v>
      </c>
      <c r="E307" s="142" t="s">
        <v>1</v>
      </c>
      <c r="F307" s="143" t="s">
        <v>3875</v>
      </c>
      <c r="G307" s="140"/>
      <c r="H307" s="144">
        <v>2</v>
      </c>
      <c r="I307" s="61"/>
      <c r="J307" s="140"/>
      <c r="K307" s="140"/>
      <c r="L307" s="228"/>
      <c r="M307" s="229"/>
      <c r="N307" s="140"/>
      <c r="O307" s="140"/>
      <c r="P307" s="140"/>
      <c r="Q307" s="140"/>
      <c r="R307" s="140"/>
      <c r="S307" s="140"/>
      <c r="T307" s="230"/>
      <c r="U307" s="140"/>
      <c r="V307" s="140"/>
      <c r="W307" s="231"/>
      <c r="AT307" s="60" t="s">
        <v>225</v>
      </c>
      <c r="AU307" s="60" t="s">
        <v>93</v>
      </c>
      <c r="AV307" s="13" t="s">
        <v>93</v>
      </c>
      <c r="AW307" s="13" t="s">
        <v>38</v>
      </c>
      <c r="AX307" s="13" t="s">
        <v>83</v>
      </c>
      <c r="AY307" s="60" t="s">
        <v>216</v>
      </c>
    </row>
    <row r="308" spans="1:51" s="13" customFormat="1" ht="12">
      <c r="A308" s="140"/>
      <c r="B308" s="141"/>
      <c r="C308" s="140"/>
      <c r="D308" s="137" t="s">
        <v>225</v>
      </c>
      <c r="E308" s="142" t="s">
        <v>1</v>
      </c>
      <c r="F308" s="143" t="s">
        <v>3876</v>
      </c>
      <c r="G308" s="140"/>
      <c r="H308" s="144">
        <v>2</v>
      </c>
      <c r="I308" s="61"/>
      <c r="J308" s="140"/>
      <c r="K308" s="140"/>
      <c r="L308" s="228"/>
      <c r="M308" s="229"/>
      <c r="N308" s="140"/>
      <c r="O308" s="140"/>
      <c r="P308" s="140"/>
      <c r="Q308" s="140"/>
      <c r="R308" s="140"/>
      <c r="S308" s="140"/>
      <c r="T308" s="230"/>
      <c r="U308" s="140"/>
      <c r="V308" s="140"/>
      <c r="W308" s="231"/>
      <c r="AT308" s="60" t="s">
        <v>225</v>
      </c>
      <c r="AU308" s="60" t="s">
        <v>93</v>
      </c>
      <c r="AV308" s="13" t="s">
        <v>93</v>
      </c>
      <c r="AW308" s="13" t="s">
        <v>38</v>
      </c>
      <c r="AX308" s="13" t="s">
        <v>83</v>
      </c>
      <c r="AY308" s="60" t="s">
        <v>216</v>
      </c>
    </row>
    <row r="309" spans="1:51" s="13" customFormat="1" ht="12">
      <c r="A309" s="140"/>
      <c r="B309" s="141"/>
      <c r="C309" s="140"/>
      <c r="D309" s="137" t="s">
        <v>225</v>
      </c>
      <c r="E309" s="142" t="s">
        <v>1</v>
      </c>
      <c r="F309" s="143" t="s">
        <v>3877</v>
      </c>
      <c r="G309" s="140"/>
      <c r="H309" s="144">
        <v>2</v>
      </c>
      <c r="I309" s="61"/>
      <c r="J309" s="140"/>
      <c r="K309" s="140"/>
      <c r="L309" s="228"/>
      <c r="M309" s="229"/>
      <c r="N309" s="140"/>
      <c r="O309" s="140"/>
      <c r="P309" s="140"/>
      <c r="Q309" s="140"/>
      <c r="R309" s="140"/>
      <c r="S309" s="140"/>
      <c r="T309" s="230"/>
      <c r="U309" s="140"/>
      <c r="V309" s="140"/>
      <c r="W309" s="231"/>
      <c r="AT309" s="60" t="s">
        <v>225</v>
      </c>
      <c r="AU309" s="60" t="s">
        <v>93</v>
      </c>
      <c r="AV309" s="13" t="s">
        <v>93</v>
      </c>
      <c r="AW309" s="13" t="s">
        <v>38</v>
      </c>
      <c r="AX309" s="13" t="s">
        <v>83</v>
      </c>
      <c r="AY309" s="60" t="s">
        <v>216</v>
      </c>
    </row>
    <row r="310" spans="1:51" s="13" customFormat="1" ht="12">
      <c r="A310" s="140"/>
      <c r="B310" s="141"/>
      <c r="C310" s="140"/>
      <c r="D310" s="137" t="s">
        <v>225</v>
      </c>
      <c r="E310" s="142" t="s">
        <v>1</v>
      </c>
      <c r="F310" s="143" t="s">
        <v>3878</v>
      </c>
      <c r="G310" s="140"/>
      <c r="H310" s="144">
        <v>2</v>
      </c>
      <c r="I310" s="61"/>
      <c r="J310" s="140"/>
      <c r="K310" s="140"/>
      <c r="L310" s="228"/>
      <c r="M310" s="229"/>
      <c r="N310" s="140"/>
      <c r="O310" s="140"/>
      <c r="P310" s="140"/>
      <c r="Q310" s="140"/>
      <c r="R310" s="140"/>
      <c r="S310" s="140"/>
      <c r="T310" s="230"/>
      <c r="U310" s="140"/>
      <c r="V310" s="140"/>
      <c r="W310" s="231"/>
      <c r="AT310" s="60" t="s">
        <v>225</v>
      </c>
      <c r="AU310" s="60" t="s">
        <v>93</v>
      </c>
      <c r="AV310" s="13" t="s">
        <v>93</v>
      </c>
      <c r="AW310" s="13" t="s">
        <v>38</v>
      </c>
      <c r="AX310" s="13" t="s">
        <v>83</v>
      </c>
      <c r="AY310" s="60" t="s">
        <v>216</v>
      </c>
    </row>
    <row r="311" spans="1:51" s="13" customFormat="1" ht="12">
      <c r="A311" s="140"/>
      <c r="B311" s="141"/>
      <c r="C311" s="140"/>
      <c r="D311" s="137" t="s">
        <v>225</v>
      </c>
      <c r="E311" s="142" t="s">
        <v>1</v>
      </c>
      <c r="F311" s="143" t="s">
        <v>3879</v>
      </c>
      <c r="G311" s="140"/>
      <c r="H311" s="144">
        <v>2</v>
      </c>
      <c r="I311" s="61"/>
      <c r="J311" s="140"/>
      <c r="K311" s="140"/>
      <c r="L311" s="228"/>
      <c r="M311" s="229"/>
      <c r="N311" s="140"/>
      <c r="O311" s="140"/>
      <c r="P311" s="140"/>
      <c r="Q311" s="140"/>
      <c r="R311" s="140"/>
      <c r="S311" s="140"/>
      <c r="T311" s="230"/>
      <c r="U311" s="140"/>
      <c r="V311" s="140"/>
      <c r="W311" s="231"/>
      <c r="AT311" s="60" t="s">
        <v>225</v>
      </c>
      <c r="AU311" s="60" t="s">
        <v>93</v>
      </c>
      <c r="AV311" s="13" t="s">
        <v>93</v>
      </c>
      <c r="AW311" s="13" t="s">
        <v>38</v>
      </c>
      <c r="AX311" s="13" t="s">
        <v>83</v>
      </c>
      <c r="AY311" s="60" t="s">
        <v>216</v>
      </c>
    </row>
    <row r="312" spans="1:51" s="13" customFormat="1" ht="12">
      <c r="A312" s="140"/>
      <c r="B312" s="141"/>
      <c r="C312" s="140"/>
      <c r="D312" s="137" t="s">
        <v>225</v>
      </c>
      <c r="E312" s="142" t="s">
        <v>1</v>
      </c>
      <c r="F312" s="143" t="s">
        <v>3880</v>
      </c>
      <c r="G312" s="140"/>
      <c r="H312" s="144">
        <v>2</v>
      </c>
      <c r="I312" s="61"/>
      <c r="J312" s="140"/>
      <c r="K312" s="140"/>
      <c r="L312" s="228"/>
      <c r="M312" s="229"/>
      <c r="N312" s="140"/>
      <c r="O312" s="140"/>
      <c r="P312" s="140"/>
      <c r="Q312" s="140"/>
      <c r="R312" s="140"/>
      <c r="S312" s="140"/>
      <c r="T312" s="230"/>
      <c r="U312" s="140"/>
      <c r="V312" s="140"/>
      <c r="W312" s="231"/>
      <c r="AT312" s="60" t="s">
        <v>225</v>
      </c>
      <c r="AU312" s="60" t="s">
        <v>93</v>
      </c>
      <c r="AV312" s="13" t="s">
        <v>93</v>
      </c>
      <c r="AW312" s="13" t="s">
        <v>38</v>
      </c>
      <c r="AX312" s="13" t="s">
        <v>83</v>
      </c>
      <c r="AY312" s="60" t="s">
        <v>216</v>
      </c>
    </row>
    <row r="313" spans="1:51" s="13" customFormat="1" ht="12">
      <c r="A313" s="140"/>
      <c r="B313" s="141"/>
      <c r="C313" s="140"/>
      <c r="D313" s="137" t="s">
        <v>225</v>
      </c>
      <c r="E313" s="142" t="s">
        <v>1</v>
      </c>
      <c r="F313" s="143" t="s">
        <v>3881</v>
      </c>
      <c r="G313" s="140"/>
      <c r="H313" s="144">
        <v>2</v>
      </c>
      <c r="I313" s="61"/>
      <c r="J313" s="140"/>
      <c r="K313" s="140"/>
      <c r="L313" s="228"/>
      <c r="M313" s="229"/>
      <c r="N313" s="140"/>
      <c r="O313" s="140"/>
      <c r="P313" s="140"/>
      <c r="Q313" s="140"/>
      <c r="R313" s="140"/>
      <c r="S313" s="140"/>
      <c r="T313" s="230"/>
      <c r="U313" s="140"/>
      <c r="V313" s="140"/>
      <c r="W313" s="231"/>
      <c r="AT313" s="60" t="s">
        <v>225</v>
      </c>
      <c r="AU313" s="60" t="s">
        <v>93</v>
      </c>
      <c r="AV313" s="13" t="s">
        <v>93</v>
      </c>
      <c r="AW313" s="13" t="s">
        <v>38</v>
      </c>
      <c r="AX313" s="13" t="s">
        <v>83</v>
      </c>
      <c r="AY313" s="60" t="s">
        <v>216</v>
      </c>
    </row>
    <row r="314" spans="1:51" s="13" customFormat="1" ht="12">
      <c r="A314" s="140"/>
      <c r="B314" s="141"/>
      <c r="C314" s="140"/>
      <c r="D314" s="137" t="s">
        <v>225</v>
      </c>
      <c r="E314" s="142" t="s">
        <v>1</v>
      </c>
      <c r="F314" s="143" t="s">
        <v>3882</v>
      </c>
      <c r="G314" s="140"/>
      <c r="H314" s="144">
        <v>2</v>
      </c>
      <c r="I314" s="61"/>
      <c r="J314" s="140"/>
      <c r="K314" s="140"/>
      <c r="L314" s="228"/>
      <c r="M314" s="229"/>
      <c r="N314" s="140"/>
      <c r="O314" s="140"/>
      <c r="P314" s="140"/>
      <c r="Q314" s="140"/>
      <c r="R314" s="140"/>
      <c r="S314" s="140"/>
      <c r="T314" s="230"/>
      <c r="U314" s="140"/>
      <c r="V314" s="140"/>
      <c r="W314" s="231"/>
      <c r="AT314" s="60" t="s">
        <v>225</v>
      </c>
      <c r="AU314" s="60" t="s">
        <v>93</v>
      </c>
      <c r="AV314" s="13" t="s">
        <v>93</v>
      </c>
      <c r="AW314" s="13" t="s">
        <v>38</v>
      </c>
      <c r="AX314" s="13" t="s">
        <v>83</v>
      </c>
      <c r="AY314" s="60" t="s">
        <v>216</v>
      </c>
    </row>
    <row r="315" spans="1:51" s="13" customFormat="1" ht="12">
      <c r="A315" s="140"/>
      <c r="B315" s="141"/>
      <c r="C315" s="140"/>
      <c r="D315" s="137" t="s">
        <v>225</v>
      </c>
      <c r="E315" s="142" t="s">
        <v>1</v>
      </c>
      <c r="F315" s="143" t="s">
        <v>3847</v>
      </c>
      <c r="G315" s="140"/>
      <c r="H315" s="144">
        <v>2</v>
      </c>
      <c r="I315" s="61"/>
      <c r="J315" s="140"/>
      <c r="K315" s="140"/>
      <c r="L315" s="228"/>
      <c r="M315" s="229"/>
      <c r="N315" s="140"/>
      <c r="O315" s="140"/>
      <c r="P315" s="140"/>
      <c r="Q315" s="140"/>
      <c r="R315" s="140"/>
      <c r="S315" s="140"/>
      <c r="T315" s="230"/>
      <c r="U315" s="140"/>
      <c r="V315" s="140"/>
      <c r="W315" s="231"/>
      <c r="AT315" s="60" t="s">
        <v>225</v>
      </c>
      <c r="AU315" s="60" t="s">
        <v>93</v>
      </c>
      <c r="AV315" s="13" t="s">
        <v>93</v>
      </c>
      <c r="AW315" s="13" t="s">
        <v>38</v>
      </c>
      <c r="AX315" s="13" t="s">
        <v>83</v>
      </c>
      <c r="AY315" s="60" t="s">
        <v>216</v>
      </c>
    </row>
    <row r="316" spans="1:51" s="13" customFormat="1" ht="12">
      <c r="A316" s="140"/>
      <c r="B316" s="141"/>
      <c r="C316" s="140"/>
      <c r="D316" s="137" t="s">
        <v>225</v>
      </c>
      <c r="E316" s="142" t="s">
        <v>1</v>
      </c>
      <c r="F316" s="143" t="s">
        <v>3883</v>
      </c>
      <c r="G316" s="140"/>
      <c r="H316" s="144">
        <v>2</v>
      </c>
      <c r="I316" s="61"/>
      <c r="J316" s="140"/>
      <c r="K316" s="140"/>
      <c r="L316" s="228"/>
      <c r="M316" s="229"/>
      <c r="N316" s="140"/>
      <c r="O316" s="140"/>
      <c r="P316" s="140"/>
      <c r="Q316" s="140"/>
      <c r="R316" s="140"/>
      <c r="S316" s="140"/>
      <c r="T316" s="230"/>
      <c r="U316" s="140"/>
      <c r="V316" s="140"/>
      <c r="W316" s="231"/>
      <c r="AT316" s="60" t="s">
        <v>225</v>
      </c>
      <c r="AU316" s="60" t="s">
        <v>93</v>
      </c>
      <c r="AV316" s="13" t="s">
        <v>93</v>
      </c>
      <c r="AW316" s="13" t="s">
        <v>38</v>
      </c>
      <c r="AX316" s="13" t="s">
        <v>83</v>
      </c>
      <c r="AY316" s="60" t="s">
        <v>216</v>
      </c>
    </row>
    <row r="317" spans="1:51" s="13" customFormat="1" ht="12">
      <c r="A317" s="140"/>
      <c r="B317" s="141"/>
      <c r="C317" s="140"/>
      <c r="D317" s="137" t="s">
        <v>225</v>
      </c>
      <c r="E317" s="142" t="s">
        <v>1</v>
      </c>
      <c r="F317" s="143" t="s">
        <v>3884</v>
      </c>
      <c r="G317" s="140"/>
      <c r="H317" s="144">
        <v>4</v>
      </c>
      <c r="I317" s="61"/>
      <c r="J317" s="140"/>
      <c r="K317" s="140"/>
      <c r="L317" s="228"/>
      <c r="M317" s="229"/>
      <c r="N317" s="140"/>
      <c r="O317" s="140"/>
      <c r="P317" s="140"/>
      <c r="Q317" s="140"/>
      <c r="R317" s="140"/>
      <c r="S317" s="140"/>
      <c r="T317" s="230"/>
      <c r="U317" s="140"/>
      <c r="V317" s="140"/>
      <c r="W317" s="231"/>
      <c r="AT317" s="60" t="s">
        <v>225</v>
      </c>
      <c r="AU317" s="60" t="s">
        <v>93</v>
      </c>
      <c r="AV317" s="13" t="s">
        <v>93</v>
      </c>
      <c r="AW317" s="13" t="s">
        <v>38</v>
      </c>
      <c r="AX317" s="13" t="s">
        <v>83</v>
      </c>
      <c r="AY317" s="60" t="s">
        <v>216</v>
      </c>
    </row>
    <row r="318" spans="1:51" s="13" customFormat="1" ht="12">
      <c r="A318" s="140"/>
      <c r="B318" s="141"/>
      <c r="C318" s="140"/>
      <c r="D318" s="137" t="s">
        <v>225</v>
      </c>
      <c r="E318" s="142" t="s">
        <v>1</v>
      </c>
      <c r="F318" s="143" t="s">
        <v>3885</v>
      </c>
      <c r="G318" s="140"/>
      <c r="H318" s="144">
        <v>2</v>
      </c>
      <c r="I318" s="61"/>
      <c r="J318" s="140"/>
      <c r="K318" s="140"/>
      <c r="L318" s="228"/>
      <c r="M318" s="229"/>
      <c r="N318" s="140"/>
      <c r="O318" s="140"/>
      <c r="P318" s="140"/>
      <c r="Q318" s="140"/>
      <c r="R318" s="140"/>
      <c r="S318" s="140"/>
      <c r="T318" s="230"/>
      <c r="U318" s="140"/>
      <c r="V318" s="140"/>
      <c r="W318" s="231"/>
      <c r="AT318" s="60" t="s">
        <v>225</v>
      </c>
      <c r="AU318" s="60" t="s">
        <v>93</v>
      </c>
      <c r="AV318" s="13" t="s">
        <v>93</v>
      </c>
      <c r="AW318" s="13" t="s">
        <v>38</v>
      </c>
      <c r="AX318" s="13" t="s">
        <v>83</v>
      </c>
      <c r="AY318" s="60" t="s">
        <v>216</v>
      </c>
    </row>
    <row r="319" spans="1:51" s="14" customFormat="1" ht="12">
      <c r="A319" s="145"/>
      <c r="B319" s="146"/>
      <c r="C319" s="145"/>
      <c r="D319" s="137" t="s">
        <v>225</v>
      </c>
      <c r="E319" s="147" t="s">
        <v>1</v>
      </c>
      <c r="F319" s="148" t="s">
        <v>229</v>
      </c>
      <c r="G319" s="145"/>
      <c r="H319" s="149">
        <v>73</v>
      </c>
      <c r="I319" s="63"/>
      <c r="J319" s="145"/>
      <c r="K319" s="145"/>
      <c r="L319" s="228"/>
      <c r="M319" s="229"/>
      <c r="N319" s="140"/>
      <c r="O319" s="140"/>
      <c r="P319" s="140"/>
      <c r="Q319" s="140"/>
      <c r="R319" s="140"/>
      <c r="S319" s="140"/>
      <c r="T319" s="230"/>
      <c r="U319" s="140"/>
      <c r="V319" s="140"/>
      <c r="W319" s="231"/>
      <c r="AT319" s="62" t="s">
        <v>225</v>
      </c>
      <c r="AU319" s="62" t="s">
        <v>93</v>
      </c>
      <c r="AV319" s="14" t="s">
        <v>223</v>
      </c>
      <c r="AW319" s="14" t="s">
        <v>38</v>
      </c>
      <c r="AX319" s="14" t="s">
        <v>91</v>
      </c>
      <c r="AY319" s="62" t="s">
        <v>216</v>
      </c>
    </row>
    <row r="320" spans="1:65" s="2" customFormat="1" ht="24.2" customHeight="1">
      <c r="A320" s="83"/>
      <c r="B320" s="84"/>
      <c r="C320" s="130" t="s">
        <v>339</v>
      </c>
      <c r="D320" s="130" t="s">
        <v>218</v>
      </c>
      <c r="E320" s="131" t="s">
        <v>3886</v>
      </c>
      <c r="F320" s="132" t="s">
        <v>3887</v>
      </c>
      <c r="G320" s="133" t="s">
        <v>323</v>
      </c>
      <c r="H320" s="134">
        <v>10</v>
      </c>
      <c r="I320" s="57"/>
      <c r="J320" s="187">
        <f>ROUND(I320*H320,2)</f>
        <v>0</v>
      </c>
      <c r="K320" s="132" t="s">
        <v>1</v>
      </c>
      <c r="L320" s="188">
        <f>J320</f>
        <v>0</v>
      </c>
      <c r="M320" s="217"/>
      <c r="N320" s="217"/>
      <c r="O320" s="217"/>
      <c r="P320" s="217">
        <f>SUM(P321:P338)</f>
        <v>0</v>
      </c>
      <c r="Q320" s="217"/>
      <c r="R320" s="217">
        <f>SUM(R321:R338)</f>
        <v>0</v>
      </c>
      <c r="S320" s="217"/>
      <c r="T320" s="217">
        <f>SUM(T321:T338)</f>
        <v>0</v>
      </c>
      <c r="U320" s="217"/>
      <c r="V320" s="217"/>
      <c r="W320" s="190"/>
      <c r="X320" s="26"/>
      <c r="Y320" s="26"/>
      <c r="Z320" s="26"/>
      <c r="AA320" s="26"/>
      <c r="AB320" s="26"/>
      <c r="AC320" s="26"/>
      <c r="AD320" s="26"/>
      <c r="AE320" s="26"/>
      <c r="AR320" s="58" t="s">
        <v>223</v>
      </c>
      <c r="AT320" s="58" t="s">
        <v>218</v>
      </c>
      <c r="AU320" s="58" t="s">
        <v>93</v>
      </c>
      <c r="AY320" s="18" t="s">
        <v>216</v>
      </c>
      <c r="BE320" s="59">
        <f>IF(N320="základní",J320,0)</f>
        <v>0</v>
      </c>
      <c r="BF320" s="59">
        <f>IF(N320="snížená",J320,0)</f>
        <v>0</v>
      </c>
      <c r="BG320" s="59">
        <f>IF(N320="zákl. přenesená",J320,0)</f>
        <v>0</v>
      </c>
      <c r="BH320" s="59">
        <f>IF(N320="sníž. přenesená",J320,0)</f>
        <v>0</v>
      </c>
      <c r="BI320" s="59">
        <f>IF(N320="nulová",J320,0)</f>
        <v>0</v>
      </c>
      <c r="BJ320" s="18" t="s">
        <v>91</v>
      </c>
      <c r="BK320" s="59">
        <f>ROUND(I320*H320,2)</f>
        <v>0</v>
      </c>
      <c r="BL320" s="18" t="s">
        <v>223</v>
      </c>
      <c r="BM320" s="58" t="s">
        <v>3888</v>
      </c>
    </row>
    <row r="321" spans="1:51" s="15" customFormat="1" ht="12">
      <c r="A321" s="135"/>
      <c r="B321" s="136"/>
      <c r="C321" s="135"/>
      <c r="D321" s="137" t="s">
        <v>225</v>
      </c>
      <c r="E321" s="138" t="s">
        <v>1</v>
      </c>
      <c r="F321" s="139" t="s">
        <v>3889</v>
      </c>
      <c r="G321" s="135"/>
      <c r="H321" s="138" t="s">
        <v>1</v>
      </c>
      <c r="I321" s="65"/>
      <c r="J321" s="135"/>
      <c r="K321" s="135"/>
      <c r="L321" s="218"/>
      <c r="M321" s="219" t="s">
        <v>1</v>
      </c>
      <c r="N321" s="220" t="s">
        <v>48</v>
      </c>
      <c r="O321" s="221">
        <v>0</v>
      </c>
      <c r="P321" s="221">
        <f>O321*H320</f>
        <v>0</v>
      </c>
      <c r="Q321" s="221">
        <v>0</v>
      </c>
      <c r="R321" s="221">
        <f>Q321*H320</f>
        <v>0</v>
      </c>
      <c r="S321" s="221">
        <v>0</v>
      </c>
      <c r="T321" s="222">
        <f>S321*H320</f>
        <v>0</v>
      </c>
      <c r="U321" s="98"/>
      <c r="V321" s="98"/>
      <c r="W321" s="223"/>
      <c r="AT321" s="64" t="s">
        <v>225</v>
      </c>
      <c r="AU321" s="64" t="s">
        <v>93</v>
      </c>
      <c r="AV321" s="15" t="s">
        <v>91</v>
      </c>
      <c r="AW321" s="15" t="s">
        <v>38</v>
      </c>
      <c r="AX321" s="15" t="s">
        <v>83</v>
      </c>
      <c r="AY321" s="64" t="s">
        <v>216</v>
      </c>
    </row>
    <row r="322" spans="1:51" s="13" customFormat="1" ht="12">
      <c r="A322" s="140"/>
      <c r="B322" s="141"/>
      <c r="C322" s="140"/>
      <c r="D322" s="137" t="s">
        <v>225</v>
      </c>
      <c r="E322" s="142" t="s">
        <v>1</v>
      </c>
      <c r="F322" s="143" t="s">
        <v>3890</v>
      </c>
      <c r="G322" s="140"/>
      <c r="H322" s="144">
        <v>1</v>
      </c>
      <c r="I322" s="61"/>
      <c r="J322" s="140"/>
      <c r="K322" s="140"/>
      <c r="L322" s="224"/>
      <c r="M322" s="225"/>
      <c r="N322" s="135"/>
      <c r="O322" s="135"/>
      <c r="P322" s="135"/>
      <c r="Q322" s="135"/>
      <c r="R322" s="135"/>
      <c r="S322" s="135"/>
      <c r="T322" s="226"/>
      <c r="U322" s="135"/>
      <c r="V322" s="135"/>
      <c r="W322" s="227"/>
      <c r="AT322" s="60" t="s">
        <v>225</v>
      </c>
      <c r="AU322" s="60" t="s">
        <v>93</v>
      </c>
      <c r="AV322" s="13" t="s">
        <v>93</v>
      </c>
      <c r="AW322" s="13" t="s">
        <v>38</v>
      </c>
      <c r="AX322" s="13" t="s">
        <v>83</v>
      </c>
      <c r="AY322" s="60" t="s">
        <v>216</v>
      </c>
    </row>
    <row r="323" spans="1:51" s="13" customFormat="1" ht="12">
      <c r="A323" s="140"/>
      <c r="B323" s="141"/>
      <c r="C323" s="140"/>
      <c r="D323" s="137" t="s">
        <v>225</v>
      </c>
      <c r="E323" s="142" t="s">
        <v>1</v>
      </c>
      <c r="F323" s="143" t="s">
        <v>3891</v>
      </c>
      <c r="G323" s="140"/>
      <c r="H323" s="144">
        <v>1</v>
      </c>
      <c r="I323" s="61"/>
      <c r="J323" s="140"/>
      <c r="K323" s="140"/>
      <c r="L323" s="228"/>
      <c r="M323" s="229"/>
      <c r="N323" s="140"/>
      <c r="O323" s="140"/>
      <c r="P323" s="140"/>
      <c r="Q323" s="140"/>
      <c r="R323" s="140"/>
      <c r="S323" s="140"/>
      <c r="T323" s="230"/>
      <c r="U323" s="140"/>
      <c r="V323" s="140"/>
      <c r="W323" s="231"/>
      <c r="AT323" s="60" t="s">
        <v>225</v>
      </c>
      <c r="AU323" s="60" t="s">
        <v>93</v>
      </c>
      <c r="AV323" s="13" t="s">
        <v>93</v>
      </c>
      <c r="AW323" s="13" t="s">
        <v>38</v>
      </c>
      <c r="AX323" s="13" t="s">
        <v>83</v>
      </c>
      <c r="AY323" s="60" t="s">
        <v>216</v>
      </c>
    </row>
    <row r="324" spans="1:51" s="13" customFormat="1" ht="12">
      <c r="A324" s="140"/>
      <c r="B324" s="141"/>
      <c r="C324" s="140"/>
      <c r="D324" s="137" t="s">
        <v>225</v>
      </c>
      <c r="E324" s="142" t="s">
        <v>1</v>
      </c>
      <c r="F324" s="143" t="s">
        <v>3892</v>
      </c>
      <c r="G324" s="140"/>
      <c r="H324" s="144">
        <v>1</v>
      </c>
      <c r="I324" s="61"/>
      <c r="J324" s="140"/>
      <c r="K324" s="140"/>
      <c r="L324" s="228"/>
      <c r="M324" s="229"/>
      <c r="N324" s="140"/>
      <c r="O324" s="140"/>
      <c r="P324" s="140"/>
      <c r="Q324" s="140"/>
      <c r="R324" s="140"/>
      <c r="S324" s="140"/>
      <c r="T324" s="230"/>
      <c r="U324" s="140"/>
      <c r="V324" s="140"/>
      <c r="W324" s="231"/>
      <c r="AT324" s="60" t="s">
        <v>225</v>
      </c>
      <c r="AU324" s="60" t="s">
        <v>93</v>
      </c>
      <c r="AV324" s="13" t="s">
        <v>93</v>
      </c>
      <c r="AW324" s="13" t="s">
        <v>38</v>
      </c>
      <c r="AX324" s="13" t="s">
        <v>83</v>
      </c>
      <c r="AY324" s="60" t="s">
        <v>216</v>
      </c>
    </row>
    <row r="325" spans="1:51" s="13" customFormat="1" ht="12">
      <c r="A325" s="140"/>
      <c r="B325" s="141"/>
      <c r="C325" s="140"/>
      <c r="D325" s="137" t="s">
        <v>225</v>
      </c>
      <c r="E325" s="142" t="s">
        <v>1</v>
      </c>
      <c r="F325" s="143" t="s">
        <v>3893</v>
      </c>
      <c r="G325" s="140"/>
      <c r="H325" s="144">
        <v>1</v>
      </c>
      <c r="I325" s="61"/>
      <c r="J325" s="140"/>
      <c r="K325" s="140"/>
      <c r="L325" s="228"/>
      <c r="M325" s="229"/>
      <c r="N325" s="140"/>
      <c r="O325" s="140"/>
      <c r="P325" s="140"/>
      <c r="Q325" s="140"/>
      <c r="R325" s="140"/>
      <c r="S325" s="140"/>
      <c r="T325" s="230"/>
      <c r="U325" s="140"/>
      <c r="V325" s="140"/>
      <c r="W325" s="231"/>
      <c r="AT325" s="60" t="s">
        <v>225</v>
      </c>
      <c r="AU325" s="60" t="s">
        <v>93</v>
      </c>
      <c r="AV325" s="13" t="s">
        <v>93</v>
      </c>
      <c r="AW325" s="13" t="s">
        <v>38</v>
      </c>
      <c r="AX325" s="13" t="s">
        <v>83</v>
      </c>
      <c r="AY325" s="60" t="s">
        <v>216</v>
      </c>
    </row>
    <row r="326" spans="1:51" s="13" customFormat="1" ht="12">
      <c r="A326" s="140"/>
      <c r="B326" s="141"/>
      <c r="C326" s="140"/>
      <c r="D326" s="137" t="s">
        <v>225</v>
      </c>
      <c r="E326" s="142" t="s">
        <v>1</v>
      </c>
      <c r="F326" s="143" t="s">
        <v>3894</v>
      </c>
      <c r="G326" s="140"/>
      <c r="H326" s="144">
        <v>1</v>
      </c>
      <c r="I326" s="61"/>
      <c r="J326" s="140"/>
      <c r="K326" s="140"/>
      <c r="L326" s="228"/>
      <c r="M326" s="229"/>
      <c r="N326" s="140"/>
      <c r="O326" s="140"/>
      <c r="P326" s="140"/>
      <c r="Q326" s="140"/>
      <c r="R326" s="140"/>
      <c r="S326" s="140"/>
      <c r="T326" s="230"/>
      <c r="U326" s="140"/>
      <c r="V326" s="140"/>
      <c r="W326" s="231"/>
      <c r="AT326" s="60" t="s">
        <v>225</v>
      </c>
      <c r="AU326" s="60" t="s">
        <v>93</v>
      </c>
      <c r="AV326" s="13" t="s">
        <v>93</v>
      </c>
      <c r="AW326" s="13" t="s">
        <v>38</v>
      </c>
      <c r="AX326" s="13" t="s">
        <v>83</v>
      </c>
      <c r="AY326" s="60" t="s">
        <v>216</v>
      </c>
    </row>
    <row r="327" spans="1:51" s="13" customFormat="1" ht="12">
      <c r="A327" s="140"/>
      <c r="B327" s="141"/>
      <c r="C327" s="140"/>
      <c r="D327" s="137" t="s">
        <v>225</v>
      </c>
      <c r="E327" s="142" t="s">
        <v>1</v>
      </c>
      <c r="F327" s="143" t="s">
        <v>3895</v>
      </c>
      <c r="G327" s="140"/>
      <c r="H327" s="144">
        <v>1</v>
      </c>
      <c r="I327" s="61"/>
      <c r="J327" s="140"/>
      <c r="K327" s="140"/>
      <c r="L327" s="228"/>
      <c r="M327" s="229"/>
      <c r="N327" s="140"/>
      <c r="O327" s="140"/>
      <c r="P327" s="140"/>
      <c r="Q327" s="140"/>
      <c r="R327" s="140"/>
      <c r="S327" s="140"/>
      <c r="T327" s="230"/>
      <c r="U327" s="140"/>
      <c r="V327" s="140"/>
      <c r="W327" s="231"/>
      <c r="AT327" s="60" t="s">
        <v>225</v>
      </c>
      <c r="AU327" s="60" t="s">
        <v>93</v>
      </c>
      <c r="AV327" s="13" t="s">
        <v>93</v>
      </c>
      <c r="AW327" s="13" t="s">
        <v>38</v>
      </c>
      <c r="AX327" s="13" t="s">
        <v>83</v>
      </c>
      <c r="AY327" s="60" t="s">
        <v>216</v>
      </c>
    </row>
    <row r="328" spans="1:51" s="13" customFormat="1" ht="12">
      <c r="A328" s="140"/>
      <c r="B328" s="141"/>
      <c r="C328" s="140"/>
      <c r="D328" s="137" t="s">
        <v>225</v>
      </c>
      <c r="E328" s="142" t="s">
        <v>1</v>
      </c>
      <c r="F328" s="143" t="s">
        <v>3896</v>
      </c>
      <c r="G328" s="140"/>
      <c r="H328" s="144">
        <v>1</v>
      </c>
      <c r="I328" s="61"/>
      <c r="J328" s="140"/>
      <c r="K328" s="140"/>
      <c r="L328" s="228"/>
      <c r="M328" s="229"/>
      <c r="N328" s="140"/>
      <c r="O328" s="140"/>
      <c r="P328" s="140"/>
      <c r="Q328" s="140"/>
      <c r="R328" s="140"/>
      <c r="S328" s="140"/>
      <c r="T328" s="230"/>
      <c r="U328" s="140"/>
      <c r="V328" s="140"/>
      <c r="W328" s="231"/>
      <c r="AT328" s="60" t="s">
        <v>225</v>
      </c>
      <c r="AU328" s="60" t="s">
        <v>93</v>
      </c>
      <c r="AV328" s="13" t="s">
        <v>93</v>
      </c>
      <c r="AW328" s="13" t="s">
        <v>38</v>
      </c>
      <c r="AX328" s="13" t="s">
        <v>83</v>
      </c>
      <c r="AY328" s="60" t="s">
        <v>216</v>
      </c>
    </row>
    <row r="329" spans="1:51" s="13" customFormat="1" ht="12">
      <c r="A329" s="140"/>
      <c r="B329" s="141"/>
      <c r="C329" s="140"/>
      <c r="D329" s="137" t="s">
        <v>225</v>
      </c>
      <c r="E329" s="142" t="s">
        <v>1</v>
      </c>
      <c r="F329" s="143" t="s">
        <v>3897</v>
      </c>
      <c r="G329" s="140"/>
      <c r="H329" s="144">
        <v>1</v>
      </c>
      <c r="I329" s="61"/>
      <c r="J329" s="140"/>
      <c r="K329" s="140"/>
      <c r="L329" s="228"/>
      <c r="M329" s="229"/>
      <c r="N329" s="140"/>
      <c r="O329" s="140"/>
      <c r="P329" s="140"/>
      <c r="Q329" s="140"/>
      <c r="R329" s="140"/>
      <c r="S329" s="140"/>
      <c r="T329" s="230"/>
      <c r="U329" s="140"/>
      <c r="V329" s="140"/>
      <c r="W329" s="231"/>
      <c r="AT329" s="60" t="s">
        <v>225</v>
      </c>
      <c r="AU329" s="60" t="s">
        <v>93</v>
      </c>
      <c r="AV329" s="13" t="s">
        <v>93</v>
      </c>
      <c r="AW329" s="13" t="s">
        <v>38</v>
      </c>
      <c r="AX329" s="13" t="s">
        <v>83</v>
      </c>
      <c r="AY329" s="60" t="s">
        <v>216</v>
      </c>
    </row>
    <row r="330" spans="1:51" s="13" customFormat="1" ht="12">
      <c r="A330" s="140"/>
      <c r="B330" s="141"/>
      <c r="C330" s="140"/>
      <c r="D330" s="137" t="s">
        <v>225</v>
      </c>
      <c r="E330" s="142" t="s">
        <v>1</v>
      </c>
      <c r="F330" s="143" t="s">
        <v>3898</v>
      </c>
      <c r="G330" s="140"/>
      <c r="H330" s="144">
        <v>2</v>
      </c>
      <c r="I330" s="61"/>
      <c r="J330" s="140"/>
      <c r="K330" s="140"/>
      <c r="L330" s="228"/>
      <c r="M330" s="229"/>
      <c r="N330" s="140"/>
      <c r="O330" s="140"/>
      <c r="P330" s="140"/>
      <c r="Q330" s="140"/>
      <c r="R330" s="140"/>
      <c r="S330" s="140"/>
      <c r="T330" s="230"/>
      <c r="U330" s="140"/>
      <c r="V330" s="140"/>
      <c r="W330" s="231"/>
      <c r="AT330" s="60" t="s">
        <v>225</v>
      </c>
      <c r="AU330" s="60" t="s">
        <v>93</v>
      </c>
      <c r="AV330" s="13" t="s">
        <v>93</v>
      </c>
      <c r="AW330" s="13" t="s">
        <v>38</v>
      </c>
      <c r="AX330" s="13" t="s">
        <v>83</v>
      </c>
      <c r="AY330" s="60" t="s">
        <v>216</v>
      </c>
    </row>
    <row r="331" spans="1:51" s="14" customFormat="1" ht="12">
      <c r="A331" s="145"/>
      <c r="B331" s="146"/>
      <c r="C331" s="145"/>
      <c r="D331" s="137" t="s">
        <v>225</v>
      </c>
      <c r="E331" s="147" t="s">
        <v>1</v>
      </c>
      <c r="F331" s="148" t="s">
        <v>229</v>
      </c>
      <c r="G331" s="145"/>
      <c r="H331" s="149">
        <v>10</v>
      </c>
      <c r="I331" s="63"/>
      <c r="J331" s="145"/>
      <c r="K331" s="145"/>
      <c r="L331" s="228"/>
      <c r="M331" s="229"/>
      <c r="N331" s="140"/>
      <c r="O331" s="140"/>
      <c r="P331" s="140"/>
      <c r="Q331" s="140"/>
      <c r="R331" s="140"/>
      <c r="S331" s="140"/>
      <c r="T331" s="230"/>
      <c r="U331" s="140"/>
      <c r="V331" s="140"/>
      <c r="W331" s="231"/>
      <c r="AT331" s="62" t="s">
        <v>225</v>
      </c>
      <c r="AU331" s="62" t="s">
        <v>93</v>
      </c>
      <c r="AV331" s="14" t="s">
        <v>223</v>
      </c>
      <c r="AW331" s="14" t="s">
        <v>38</v>
      </c>
      <c r="AX331" s="14" t="s">
        <v>91</v>
      </c>
      <c r="AY331" s="62" t="s">
        <v>216</v>
      </c>
    </row>
    <row r="332" spans="1:65" s="2" customFormat="1" ht="24.2" customHeight="1">
      <c r="A332" s="83"/>
      <c r="B332" s="84"/>
      <c r="C332" s="130" t="s">
        <v>7</v>
      </c>
      <c r="D332" s="130" t="s">
        <v>218</v>
      </c>
      <c r="E332" s="131" t="s">
        <v>3899</v>
      </c>
      <c r="F332" s="132" t="s">
        <v>3900</v>
      </c>
      <c r="G332" s="133" t="s">
        <v>323</v>
      </c>
      <c r="H332" s="134">
        <v>3</v>
      </c>
      <c r="I332" s="57"/>
      <c r="J332" s="187">
        <f>ROUND(I332*H332,2)</f>
        <v>0</v>
      </c>
      <c r="K332" s="132" t="s">
        <v>1</v>
      </c>
      <c r="L332" s="188">
        <f>J332</f>
        <v>0</v>
      </c>
      <c r="M332" s="217"/>
      <c r="N332" s="217"/>
      <c r="O332" s="217"/>
      <c r="P332" s="217">
        <f>SUM(P333:P350)</f>
        <v>0</v>
      </c>
      <c r="Q332" s="217"/>
      <c r="R332" s="217">
        <f>SUM(R333:R350)</f>
        <v>0</v>
      </c>
      <c r="S332" s="217"/>
      <c r="T332" s="217">
        <f>SUM(T333:T350)</f>
        <v>0</v>
      </c>
      <c r="U332" s="217"/>
      <c r="V332" s="217"/>
      <c r="W332" s="190"/>
      <c r="X332" s="26"/>
      <c r="Y332" s="26"/>
      <c r="Z332" s="26"/>
      <c r="AA332" s="26"/>
      <c r="AB332" s="26"/>
      <c r="AC332" s="26"/>
      <c r="AD332" s="26"/>
      <c r="AE332" s="26"/>
      <c r="AR332" s="58" t="s">
        <v>223</v>
      </c>
      <c r="AT332" s="58" t="s">
        <v>218</v>
      </c>
      <c r="AU332" s="58" t="s">
        <v>93</v>
      </c>
      <c r="AY332" s="18" t="s">
        <v>216</v>
      </c>
      <c r="BE332" s="59">
        <f>IF(N332="základní",J332,0)</f>
        <v>0</v>
      </c>
      <c r="BF332" s="59">
        <f>IF(N332="snížená",J332,0)</f>
        <v>0</v>
      </c>
      <c r="BG332" s="59">
        <f>IF(N332="zákl. přenesená",J332,0)</f>
        <v>0</v>
      </c>
      <c r="BH332" s="59">
        <f>IF(N332="sníž. přenesená",J332,0)</f>
        <v>0</v>
      </c>
      <c r="BI332" s="59">
        <f>IF(N332="nulová",J332,0)</f>
        <v>0</v>
      </c>
      <c r="BJ332" s="18" t="s">
        <v>91</v>
      </c>
      <c r="BK332" s="59">
        <f>ROUND(I332*H332,2)</f>
        <v>0</v>
      </c>
      <c r="BL332" s="18" t="s">
        <v>223</v>
      </c>
      <c r="BM332" s="58" t="s">
        <v>3901</v>
      </c>
    </row>
    <row r="333" spans="1:51" s="15" customFormat="1" ht="12">
      <c r="A333" s="135"/>
      <c r="B333" s="136"/>
      <c r="C333" s="135"/>
      <c r="D333" s="137" t="s">
        <v>225</v>
      </c>
      <c r="E333" s="138" t="s">
        <v>1</v>
      </c>
      <c r="F333" s="139" t="s">
        <v>3751</v>
      </c>
      <c r="G333" s="135"/>
      <c r="H333" s="138" t="s">
        <v>1</v>
      </c>
      <c r="I333" s="65"/>
      <c r="J333" s="135"/>
      <c r="K333" s="135"/>
      <c r="L333" s="218"/>
      <c r="M333" s="219" t="s">
        <v>1</v>
      </c>
      <c r="N333" s="220" t="s">
        <v>48</v>
      </c>
      <c r="O333" s="221">
        <v>0</v>
      </c>
      <c r="P333" s="221">
        <f>O333*H332</f>
        <v>0</v>
      </c>
      <c r="Q333" s="221">
        <v>0</v>
      </c>
      <c r="R333" s="221">
        <f>Q333*H332</f>
        <v>0</v>
      </c>
      <c r="S333" s="221">
        <v>0</v>
      </c>
      <c r="T333" s="222">
        <f>S333*H332</f>
        <v>0</v>
      </c>
      <c r="U333" s="98"/>
      <c r="V333" s="98"/>
      <c r="W333" s="223"/>
      <c r="AT333" s="64" t="s">
        <v>225</v>
      </c>
      <c r="AU333" s="64" t="s">
        <v>93</v>
      </c>
      <c r="AV333" s="15" t="s">
        <v>91</v>
      </c>
      <c r="AW333" s="15" t="s">
        <v>38</v>
      </c>
      <c r="AX333" s="15" t="s">
        <v>83</v>
      </c>
      <c r="AY333" s="64" t="s">
        <v>216</v>
      </c>
    </row>
    <row r="334" spans="1:51" s="13" customFormat="1" ht="12">
      <c r="A334" s="140"/>
      <c r="B334" s="141"/>
      <c r="C334" s="140"/>
      <c r="D334" s="137" t="s">
        <v>225</v>
      </c>
      <c r="E334" s="142" t="s">
        <v>1</v>
      </c>
      <c r="F334" s="143" t="s">
        <v>3779</v>
      </c>
      <c r="G334" s="140"/>
      <c r="H334" s="144">
        <v>2</v>
      </c>
      <c r="I334" s="61"/>
      <c r="J334" s="140"/>
      <c r="K334" s="140"/>
      <c r="L334" s="224"/>
      <c r="M334" s="225"/>
      <c r="N334" s="135"/>
      <c r="O334" s="135"/>
      <c r="P334" s="135"/>
      <c r="Q334" s="135"/>
      <c r="R334" s="135"/>
      <c r="S334" s="135"/>
      <c r="T334" s="226"/>
      <c r="U334" s="135"/>
      <c r="V334" s="135"/>
      <c r="W334" s="227"/>
      <c r="AT334" s="60" t="s">
        <v>225</v>
      </c>
      <c r="AU334" s="60" t="s">
        <v>93</v>
      </c>
      <c r="AV334" s="13" t="s">
        <v>93</v>
      </c>
      <c r="AW334" s="13" t="s">
        <v>38</v>
      </c>
      <c r="AX334" s="13" t="s">
        <v>83</v>
      </c>
      <c r="AY334" s="60" t="s">
        <v>216</v>
      </c>
    </row>
    <row r="335" spans="1:51" s="15" customFormat="1" ht="12">
      <c r="A335" s="135"/>
      <c r="B335" s="136"/>
      <c r="C335" s="135"/>
      <c r="D335" s="137" t="s">
        <v>225</v>
      </c>
      <c r="E335" s="138" t="s">
        <v>1</v>
      </c>
      <c r="F335" s="139" t="s">
        <v>3902</v>
      </c>
      <c r="G335" s="135"/>
      <c r="H335" s="138" t="s">
        <v>1</v>
      </c>
      <c r="I335" s="65"/>
      <c r="J335" s="135"/>
      <c r="K335" s="135"/>
      <c r="L335" s="228"/>
      <c r="M335" s="229"/>
      <c r="N335" s="140"/>
      <c r="O335" s="140"/>
      <c r="P335" s="140"/>
      <c r="Q335" s="140"/>
      <c r="R335" s="140"/>
      <c r="S335" s="140"/>
      <c r="T335" s="230"/>
      <c r="U335" s="140"/>
      <c r="V335" s="140"/>
      <c r="W335" s="231"/>
      <c r="AT335" s="64" t="s">
        <v>225</v>
      </c>
      <c r="AU335" s="64" t="s">
        <v>93</v>
      </c>
      <c r="AV335" s="15" t="s">
        <v>91</v>
      </c>
      <c r="AW335" s="15" t="s">
        <v>38</v>
      </c>
      <c r="AX335" s="15" t="s">
        <v>83</v>
      </c>
      <c r="AY335" s="64" t="s">
        <v>216</v>
      </c>
    </row>
    <row r="336" spans="1:51" s="13" customFormat="1" ht="12">
      <c r="A336" s="140"/>
      <c r="B336" s="141"/>
      <c r="C336" s="140"/>
      <c r="D336" s="137" t="s">
        <v>225</v>
      </c>
      <c r="E336" s="142" t="s">
        <v>1</v>
      </c>
      <c r="F336" s="143" t="s">
        <v>3855</v>
      </c>
      <c r="G336" s="140"/>
      <c r="H336" s="144">
        <v>1</v>
      </c>
      <c r="I336" s="61"/>
      <c r="J336" s="140"/>
      <c r="K336" s="140"/>
      <c r="L336" s="224"/>
      <c r="M336" s="225"/>
      <c r="N336" s="135"/>
      <c r="O336" s="135"/>
      <c r="P336" s="135"/>
      <c r="Q336" s="135"/>
      <c r="R336" s="135"/>
      <c r="S336" s="135"/>
      <c r="T336" s="226"/>
      <c r="U336" s="135"/>
      <c r="V336" s="135"/>
      <c r="W336" s="227"/>
      <c r="AT336" s="60" t="s">
        <v>225</v>
      </c>
      <c r="AU336" s="60" t="s">
        <v>93</v>
      </c>
      <c r="AV336" s="13" t="s">
        <v>93</v>
      </c>
      <c r="AW336" s="13" t="s">
        <v>38</v>
      </c>
      <c r="AX336" s="13" t="s">
        <v>83</v>
      </c>
      <c r="AY336" s="60" t="s">
        <v>216</v>
      </c>
    </row>
    <row r="337" spans="1:51" s="14" customFormat="1" ht="12">
      <c r="A337" s="145"/>
      <c r="B337" s="146"/>
      <c r="C337" s="145"/>
      <c r="D337" s="137" t="s">
        <v>225</v>
      </c>
      <c r="E337" s="147" t="s">
        <v>1</v>
      </c>
      <c r="F337" s="148" t="s">
        <v>229</v>
      </c>
      <c r="G337" s="145"/>
      <c r="H337" s="149">
        <v>3</v>
      </c>
      <c r="I337" s="63"/>
      <c r="J337" s="145"/>
      <c r="K337" s="145"/>
      <c r="L337" s="228"/>
      <c r="M337" s="229"/>
      <c r="N337" s="140"/>
      <c r="O337" s="140"/>
      <c r="P337" s="140"/>
      <c r="Q337" s="140"/>
      <c r="R337" s="140"/>
      <c r="S337" s="140"/>
      <c r="T337" s="230"/>
      <c r="U337" s="140"/>
      <c r="V337" s="140"/>
      <c r="W337" s="231"/>
      <c r="AT337" s="62" t="s">
        <v>225</v>
      </c>
      <c r="AU337" s="62" t="s">
        <v>93</v>
      </c>
      <c r="AV337" s="14" t="s">
        <v>223</v>
      </c>
      <c r="AW337" s="14" t="s">
        <v>38</v>
      </c>
      <c r="AX337" s="14" t="s">
        <v>91</v>
      </c>
      <c r="AY337" s="62" t="s">
        <v>216</v>
      </c>
    </row>
    <row r="338" spans="1:65" s="2" customFormat="1" ht="16.5" customHeight="1">
      <c r="A338" s="83"/>
      <c r="B338" s="84"/>
      <c r="C338" s="130" t="s">
        <v>354</v>
      </c>
      <c r="D338" s="130" t="s">
        <v>218</v>
      </c>
      <c r="E338" s="131" t="s">
        <v>3903</v>
      </c>
      <c r="F338" s="132" t="s">
        <v>3904</v>
      </c>
      <c r="G338" s="133" t="s">
        <v>323</v>
      </c>
      <c r="H338" s="134">
        <v>47</v>
      </c>
      <c r="I338" s="57"/>
      <c r="J338" s="187">
        <f>ROUND(I338*H338,2)</f>
        <v>0</v>
      </c>
      <c r="K338" s="132" t="s">
        <v>1</v>
      </c>
      <c r="L338" s="188">
        <f>J338</f>
        <v>0</v>
      </c>
      <c r="M338" s="217"/>
      <c r="N338" s="217"/>
      <c r="O338" s="217"/>
      <c r="P338" s="217">
        <f>SUM(P339:P356)</f>
        <v>0</v>
      </c>
      <c r="Q338" s="217"/>
      <c r="R338" s="217">
        <f>SUM(R339:R356)</f>
        <v>0</v>
      </c>
      <c r="S338" s="217"/>
      <c r="T338" s="217">
        <f>SUM(T339:T356)</f>
        <v>0</v>
      </c>
      <c r="U338" s="217"/>
      <c r="V338" s="217"/>
      <c r="W338" s="190"/>
      <c r="X338" s="26"/>
      <c r="Y338" s="26"/>
      <c r="Z338" s="26"/>
      <c r="AA338" s="26"/>
      <c r="AB338" s="26"/>
      <c r="AC338" s="26"/>
      <c r="AD338" s="26"/>
      <c r="AE338" s="26"/>
      <c r="AR338" s="58" t="s">
        <v>223</v>
      </c>
      <c r="AT338" s="58" t="s">
        <v>218</v>
      </c>
      <c r="AU338" s="58" t="s">
        <v>93</v>
      </c>
      <c r="AY338" s="18" t="s">
        <v>216</v>
      </c>
      <c r="BE338" s="59">
        <f>IF(N338="základní",J338,0)</f>
        <v>0</v>
      </c>
      <c r="BF338" s="59">
        <f>IF(N338="snížená",J338,0)</f>
        <v>0</v>
      </c>
      <c r="BG338" s="59">
        <f>IF(N338="zákl. přenesená",J338,0)</f>
        <v>0</v>
      </c>
      <c r="BH338" s="59">
        <f>IF(N338="sníž. přenesená",J338,0)</f>
        <v>0</v>
      </c>
      <c r="BI338" s="59">
        <f>IF(N338="nulová",J338,0)</f>
        <v>0</v>
      </c>
      <c r="BJ338" s="18" t="s">
        <v>91</v>
      </c>
      <c r="BK338" s="59">
        <f>ROUND(I338*H338,2)</f>
        <v>0</v>
      </c>
      <c r="BL338" s="18" t="s">
        <v>223</v>
      </c>
      <c r="BM338" s="58" t="s">
        <v>3905</v>
      </c>
    </row>
    <row r="339" spans="1:51" s="15" customFormat="1" ht="12">
      <c r="A339" s="135"/>
      <c r="B339" s="136"/>
      <c r="C339" s="135"/>
      <c r="D339" s="137" t="s">
        <v>225</v>
      </c>
      <c r="E339" s="138" t="s">
        <v>1</v>
      </c>
      <c r="F339" s="139" t="s">
        <v>3703</v>
      </c>
      <c r="G339" s="135"/>
      <c r="H339" s="138" t="s">
        <v>1</v>
      </c>
      <c r="I339" s="65"/>
      <c r="J339" s="135"/>
      <c r="K339" s="135"/>
      <c r="L339" s="218"/>
      <c r="M339" s="219" t="s">
        <v>1</v>
      </c>
      <c r="N339" s="220" t="s">
        <v>48</v>
      </c>
      <c r="O339" s="221">
        <v>0</v>
      </c>
      <c r="P339" s="221">
        <f>O339*H338</f>
        <v>0</v>
      </c>
      <c r="Q339" s="221">
        <v>0</v>
      </c>
      <c r="R339" s="221">
        <f>Q339*H338</f>
        <v>0</v>
      </c>
      <c r="S339" s="221">
        <v>0</v>
      </c>
      <c r="T339" s="222">
        <f>S339*H338</f>
        <v>0</v>
      </c>
      <c r="U339" s="98"/>
      <c r="V339" s="98"/>
      <c r="W339" s="223"/>
      <c r="AT339" s="64" t="s">
        <v>225</v>
      </c>
      <c r="AU339" s="64" t="s">
        <v>93</v>
      </c>
      <c r="AV339" s="15" t="s">
        <v>91</v>
      </c>
      <c r="AW339" s="15" t="s">
        <v>38</v>
      </c>
      <c r="AX339" s="15" t="s">
        <v>83</v>
      </c>
      <c r="AY339" s="64" t="s">
        <v>216</v>
      </c>
    </row>
    <row r="340" spans="1:51" s="13" customFormat="1" ht="12">
      <c r="A340" s="140"/>
      <c r="B340" s="141"/>
      <c r="C340" s="140"/>
      <c r="D340" s="137" t="s">
        <v>225</v>
      </c>
      <c r="E340" s="142" t="s">
        <v>1</v>
      </c>
      <c r="F340" s="143" t="s">
        <v>3868</v>
      </c>
      <c r="G340" s="140"/>
      <c r="H340" s="144">
        <v>2</v>
      </c>
      <c r="I340" s="61"/>
      <c r="J340" s="140"/>
      <c r="K340" s="140"/>
      <c r="L340" s="224"/>
      <c r="M340" s="225"/>
      <c r="N340" s="135"/>
      <c r="O340" s="135"/>
      <c r="P340" s="135"/>
      <c r="Q340" s="135"/>
      <c r="R340" s="135"/>
      <c r="S340" s="135"/>
      <c r="T340" s="226"/>
      <c r="U340" s="135"/>
      <c r="V340" s="135"/>
      <c r="W340" s="227"/>
      <c r="AT340" s="60" t="s">
        <v>225</v>
      </c>
      <c r="AU340" s="60" t="s">
        <v>93</v>
      </c>
      <c r="AV340" s="13" t="s">
        <v>93</v>
      </c>
      <c r="AW340" s="13" t="s">
        <v>38</v>
      </c>
      <c r="AX340" s="13" t="s">
        <v>83</v>
      </c>
      <c r="AY340" s="60" t="s">
        <v>216</v>
      </c>
    </row>
    <row r="341" spans="1:51" s="13" customFormat="1" ht="12">
      <c r="A341" s="140"/>
      <c r="B341" s="141"/>
      <c r="C341" s="140"/>
      <c r="D341" s="137" t="s">
        <v>225</v>
      </c>
      <c r="E341" s="142" t="s">
        <v>1</v>
      </c>
      <c r="F341" s="143" t="s">
        <v>3906</v>
      </c>
      <c r="G341" s="140"/>
      <c r="H341" s="144">
        <v>5</v>
      </c>
      <c r="I341" s="61"/>
      <c r="J341" s="140"/>
      <c r="K341" s="140"/>
      <c r="L341" s="228"/>
      <c r="M341" s="229"/>
      <c r="N341" s="140"/>
      <c r="O341" s="140"/>
      <c r="P341" s="140"/>
      <c r="Q341" s="140"/>
      <c r="R341" s="140"/>
      <c r="S341" s="140"/>
      <c r="T341" s="230"/>
      <c r="U341" s="140"/>
      <c r="V341" s="140"/>
      <c r="W341" s="231"/>
      <c r="AT341" s="60" t="s">
        <v>225</v>
      </c>
      <c r="AU341" s="60" t="s">
        <v>93</v>
      </c>
      <c r="AV341" s="13" t="s">
        <v>93</v>
      </c>
      <c r="AW341" s="13" t="s">
        <v>38</v>
      </c>
      <c r="AX341" s="13" t="s">
        <v>83</v>
      </c>
      <c r="AY341" s="60" t="s">
        <v>216</v>
      </c>
    </row>
    <row r="342" spans="1:51" s="13" customFormat="1" ht="12">
      <c r="A342" s="140"/>
      <c r="B342" s="141"/>
      <c r="C342" s="140"/>
      <c r="D342" s="137" t="s">
        <v>225</v>
      </c>
      <c r="E342" s="142" t="s">
        <v>1</v>
      </c>
      <c r="F342" s="143" t="s">
        <v>3870</v>
      </c>
      <c r="G342" s="140"/>
      <c r="H342" s="144">
        <v>2</v>
      </c>
      <c r="I342" s="61"/>
      <c r="J342" s="140"/>
      <c r="K342" s="140"/>
      <c r="L342" s="228"/>
      <c r="M342" s="229"/>
      <c r="N342" s="140"/>
      <c r="O342" s="140"/>
      <c r="P342" s="140"/>
      <c r="Q342" s="140"/>
      <c r="R342" s="140"/>
      <c r="S342" s="140"/>
      <c r="T342" s="230"/>
      <c r="U342" s="140"/>
      <c r="V342" s="140"/>
      <c r="W342" s="231"/>
      <c r="AT342" s="60" t="s">
        <v>225</v>
      </c>
      <c r="AU342" s="60" t="s">
        <v>93</v>
      </c>
      <c r="AV342" s="13" t="s">
        <v>93</v>
      </c>
      <c r="AW342" s="13" t="s">
        <v>38</v>
      </c>
      <c r="AX342" s="13" t="s">
        <v>83</v>
      </c>
      <c r="AY342" s="60" t="s">
        <v>216</v>
      </c>
    </row>
    <row r="343" spans="1:51" s="13" customFormat="1" ht="12">
      <c r="A343" s="140"/>
      <c r="B343" s="141"/>
      <c r="C343" s="140"/>
      <c r="D343" s="137" t="s">
        <v>225</v>
      </c>
      <c r="E343" s="142" t="s">
        <v>1</v>
      </c>
      <c r="F343" s="143" t="s">
        <v>3871</v>
      </c>
      <c r="G343" s="140"/>
      <c r="H343" s="144">
        <v>2</v>
      </c>
      <c r="I343" s="61"/>
      <c r="J343" s="140"/>
      <c r="K343" s="140"/>
      <c r="L343" s="228"/>
      <c r="M343" s="229"/>
      <c r="N343" s="140"/>
      <c r="O343" s="140"/>
      <c r="P343" s="140"/>
      <c r="Q343" s="140"/>
      <c r="R343" s="140"/>
      <c r="S343" s="140"/>
      <c r="T343" s="230"/>
      <c r="U343" s="140"/>
      <c r="V343" s="140"/>
      <c r="W343" s="231"/>
      <c r="AT343" s="60" t="s">
        <v>225</v>
      </c>
      <c r="AU343" s="60" t="s">
        <v>93</v>
      </c>
      <c r="AV343" s="13" t="s">
        <v>93</v>
      </c>
      <c r="AW343" s="13" t="s">
        <v>38</v>
      </c>
      <c r="AX343" s="13" t="s">
        <v>83</v>
      </c>
      <c r="AY343" s="60" t="s">
        <v>216</v>
      </c>
    </row>
    <row r="344" spans="1:51" s="13" customFormat="1" ht="12">
      <c r="A344" s="140"/>
      <c r="B344" s="141"/>
      <c r="C344" s="140"/>
      <c r="D344" s="137" t="s">
        <v>225</v>
      </c>
      <c r="E344" s="142" t="s">
        <v>1</v>
      </c>
      <c r="F344" s="143" t="s">
        <v>3872</v>
      </c>
      <c r="G344" s="140"/>
      <c r="H344" s="144">
        <v>2</v>
      </c>
      <c r="I344" s="61"/>
      <c r="J344" s="140"/>
      <c r="K344" s="140"/>
      <c r="L344" s="228"/>
      <c r="M344" s="229"/>
      <c r="N344" s="140"/>
      <c r="O344" s="140"/>
      <c r="P344" s="140"/>
      <c r="Q344" s="140"/>
      <c r="R344" s="140"/>
      <c r="S344" s="140"/>
      <c r="T344" s="230"/>
      <c r="U344" s="140"/>
      <c r="V344" s="140"/>
      <c r="W344" s="231"/>
      <c r="AT344" s="60" t="s">
        <v>225</v>
      </c>
      <c r="AU344" s="60" t="s">
        <v>93</v>
      </c>
      <c r="AV344" s="13" t="s">
        <v>93</v>
      </c>
      <c r="AW344" s="13" t="s">
        <v>38</v>
      </c>
      <c r="AX344" s="13" t="s">
        <v>83</v>
      </c>
      <c r="AY344" s="60" t="s">
        <v>216</v>
      </c>
    </row>
    <row r="345" spans="1:51" s="13" customFormat="1" ht="12">
      <c r="A345" s="140"/>
      <c r="B345" s="141"/>
      <c r="C345" s="140"/>
      <c r="D345" s="137" t="s">
        <v>225</v>
      </c>
      <c r="E345" s="142" t="s">
        <v>1</v>
      </c>
      <c r="F345" s="143" t="s">
        <v>3907</v>
      </c>
      <c r="G345" s="140"/>
      <c r="H345" s="144">
        <v>3</v>
      </c>
      <c r="I345" s="61"/>
      <c r="J345" s="140"/>
      <c r="K345" s="140"/>
      <c r="L345" s="228"/>
      <c r="M345" s="229"/>
      <c r="N345" s="140"/>
      <c r="O345" s="140"/>
      <c r="P345" s="140"/>
      <c r="Q345" s="140"/>
      <c r="R345" s="140"/>
      <c r="S345" s="140"/>
      <c r="T345" s="230"/>
      <c r="U345" s="140"/>
      <c r="V345" s="140"/>
      <c r="W345" s="231"/>
      <c r="AT345" s="60" t="s">
        <v>225</v>
      </c>
      <c r="AU345" s="60" t="s">
        <v>93</v>
      </c>
      <c r="AV345" s="13" t="s">
        <v>93</v>
      </c>
      <c r="AW345" s="13" t="s">
        <v>38</v>
      </c>
      <c r="AX345" s="13" t="s">
        <v>83</v>
      </c>
      <c r="AY345" s="60" t="s">
        <v>216</v>
      </c>
    </row>
    <row r="346" spans="1:51" s="13" customFormat="1" ht="12">
      <c r="A346" s="140"/>
      <c r="B346" s="141"/>
      <c r="C346" s="140"/>
      <c r="D346" s="137" t="s">
        <v>225</v>
      </c>
      <c r="E346" s="142" t="s">
        <v>1</v>
      </c>
      <c r="F346" s="143" t="s">
        <v>3874</v>
      </c>
      <c r="G346" s="140"/>
      <c r="H346" s="144">
        <v>2</v>
      </c>
      <c r="I346" s="61"/>
      <c r="J346" s="140"/>
      <c r="K346" s="140"/>
      <c r="L346" s="228"/>
      <c r="M346" s="229"/>
      <c r="N346" s="140"/>
      <c r="O346" s="140"/>
      <c r="P346" s="140"/>
      <c r="Q346" s="140"/>
      <c r="R346" s="140"/>
      <c r="S346" s="140"/>
      <c r="T346" s="230"/>
      <c r="U346" s="140"/>
      <c r="V346" s="140"/>
      <c r="W346" s="231"/>
      <c r="AT346" s="60" t="s">
        <v>225</v>
      </c>
      <c r="AU346" s="60" t="s">
        <v>93</v>
      </c>
      <c r="AV346" s="13" t="s">
        <v>93</v>
      </c>
      <c r="AW346" s="13" t="s">
        <v>38</v>
      </c>
      <c r="AX346" s="13" t="s">
        <v>83</v>
      </c>
      <c r="AY346" s="60" t="s">
        <v>216</v>
      </c>
    </row>
    <row r="347" spans="1:51" s="13" customFormat="1" ht="12">
      <c r="A347" s="140"/>
      <c r="B347" s="141"/>
      <c r="C347" s="140"/>
      <c r="D347" s="137" t="s">
        <v>225</v>
      </c>
      <c r="E347" s="142" t="s">
        <v>1</v>
      </c>
      <c r="F347" s="143" t="s">
        <v>3875</v>
      </c>
      <c r="G347" s="140"/>
      <c r="H347" s="144">
        <v>2</v>
      </c>
      <c r="I347" s="61"/>
      <c r="J347" s="140"/>
      <c r="K347" s="140"/>
      <c r="L347" s="228"/>
      <c r="M347" s="229"/>
      <c r="N347" s="140"/>
      <c r="O347" s="140"/>
      <c r="P347" s="140"/>
      <c r="Q347" s="140"/>
      <c r="R347" s="140"/>
      <c r="S347" s="140"/>
      <c r="T347" s="230"/>
      <c r="U347" s="140"/>
      <c r="V347" s="140"/>
      <c r="W347" s="231"/>
      <c r="AT347" s="60" t="s">
        <v>225</v>
      </c>
      <c r="AU347" s="60" t="s">
        <v>93</v>
      </c>
      <c r="AV347" s="13" t="s">
        <v>93</v>
      </c>
      <c r="AW347" s="13" t="s">
        <v>38</v>
      </c>
      <c r="AX347" s="13" t="s">
        <v>83</v>
      </c>
      <c r="AY347" s="60" t="s">
        <v>216</v>
      </c>
    </row>
    <row r="348" spans="1:51" s="13" customFormat="1" ht="12">
      <c r="A348" s="140"/>
      <c r="B348" s="141"/>
      <c r="C348" s="140"/>
      <c r="D348" s="137" t="s">
        <v>225</v>
      </c>
      <c r="E348" s="142" t="s">
        <v>1</v>
      </c>
      <c r="F348" s="143" t="s">
        <v>3876</v>
      </c>
      <c r="G348" s="140"/>
      <c r="H348" s="144">
        <v>2</v>
      </c>
      <c r="I348" s="61"/>
      <c r="J348" s="140"/>
      <c r="K348" s="140"/>
      <c r="L348" s="228"/>
      <c r="M348" s="229"/>
      <c r="N348" s="140"/>
      <c r="O348" s="140"/>
      <c r="P348" s="140"/>
      <c r="Q348" s="140"/>
      <c r="R348" s="140"/>
      <c r="S348" s="140"/>
      <c r="T348" s="230"/>
      <c r="U348" s="140"/>
      <c r="V348" s="140"/>
      <c r="W348" s="231"/>
      <c r="AT348" s="60" t="s">
        <v>225</v>
      </c>
      <c r="AU348" s="60" t="s">
        <v>93</v>
      </c>
      <c r="AV348" s="13" t="s">
        <v>93</v>
      </c>
      <c r="AW348" s="13" t="s">
        <v>38</v>
      </c>
      <c r="AX348" s="13" t="s">
        <v>83</v>
      </c>
      <c r="AY348" s="60" t="s">
        <v>216</v>
      </c>
    </row>
    <row r="349" spans="1:51" s="13" customFormat="1" ht="12">
      <c r="A349" s="140"/>
      <c r="B349" s="141"/>
      <c r="C349" s="140"/>
      <c r="D349" s="137" t="s">
        <v>225</v>
      </c>
      <c r="E349" s="142" t="s">
        <v>1</v>
      </c>
      <c r="F349" s="143" t="s">
        <v>3908</v>
      </c>
      <c r="G349" s="140"/>
      <c r="H349" s="144">
        <v>3</v>
      </c>
      <c r="I349" s="61"/>
      <c r="J349" s="140"/>
      <c r="K349" s="140"/>
      <c r="L349" s="228"/>
      <c r="M349" s="229"/>
      <c r="N349" s="140"/>
      <c r="O349" s="140"/>
      <c r="P349" s="140"/>
      <c r="Q349" s="140"/>
      <c r="R349" s="140"/>
      <c r="S349" s="140"/>
      <c r="T349" s="230"/>
      <c r="U349" s="140"/>
      <c r="V349" s="140"/>
      <c r="W349" s="231"/>
      <c r="AT349" s="60" t="s">
        <v>225</v>
      </c>
      <c r="AU349" s="60" t="s">
        <v>93</v>
      </c>
      <c r="AV349" s="13" t="s">
        <v>93</v>
      </c>
      <c r="AW349" s="13" t="s">
        <v>38</v>
      </c>
      <c r="AX349" s="13" t="s">
        <v>83</v>
      </c>
      <c r="AY349" s="60" t="s">
        <v>216</v>
      </c>
    </row>
    <row r="350" spans="1:51" s="13" customFormat="1" ht="12">
      <c r="A350" s="140"/>
      <c r="B350" s="141"/>
      <c r="C350" s="140"/>
      <c r="D350" s="137" t="s">
        <v>225</v>
      </c>
      <c r="E350" s="142" t="s">
        <v>1</v>
      </c>
      <c r="F350" s="143" t="s">
        <v>3878</v>
      </c>
      <c r="G350" s="140"/>
      <c r="H350" s="144">
        <v>2</v>
      </c>
      <c r="I350" s="61"/>
      <c r="J350" s="140"/>
      <c r="K350" s="140"/>
      <c r="L350" s="228"/>
      <c r="M350" s="229"/>
      <c r="N350" s="140"/>
      <c r="O350" s="140"/>
      <c r="P350" s="140"/>
      <c r="Q350" s="140"/>
      <c r="R350" s="140"/>
      <c r="S350" s="140"/>
      <c r="T350" s="230"/>
      <c r="U350" s="140"/>
      <c r="V350" s="140"/>
      <c r="W350" s="231"/>
      <c r="AT350" s="60" t="s">
        <v>225</v>
      </c>
      <c r="AU350" s="60" t="s">
        <v>93</v>
      </c>
      <c r="AV350" s="13" t="s">
        <v>93</v>
      </c>
      <c r="AW350" s="13" t="s">
        <v>38</v>
      </c>
      <c r="AX350" s="13" t="s">
        <v>83</v>
      </c>
      <c r="AY350" s="60" t="s">
        <v>216</v>
      </c>
    </row>
    <row r="351" spans="1:51" s="13" customFormat="1" ht="12">
      <c r="A351" s="140"/>
      <c r="B351" s="141"/>
      <c r="C351" s="140"/>
      <c r="D351" s="137" t="s">
        <v>225</v>
      </c>
      <c r="E351" s="142" t="s">
        <v>1</v>
      </c>
      <c r="F351" s="143" t="s">
        <v>3879</v>
      </c>
      <c r="G351" s="140"/>
      <c r="H351" s="144">
        <v>2</v>
      </c>
      <c r="I351" s="61"/>
      <c r="J351" s="140"/>
      <c r="K351" s="140"/>
      <c r="L351" s="228"/>
      <c r="M351" s="229"/>
      <c r="N351" s="140"/>
      <c r="O351" s="140"/>
      <c r="P351" s="140"/>
      <c r="Q351" s="140"/>
      <c r="R351" s="140"/>
      <c r="S351" s="140"/>
      <c r="T351" s="230"/>
      <c r="U351" s="140"/>
      <c r="V351" s="140"/>
      <c r="W351" s="231"/>
      <c r="AT351" s="60" t="s">
        <v>225</v>
      </c>
      <c r="AU351" s="60" t="s">
        <v>93</v>
      </c>
      <c r="AV351" s="13" t="s">
        <v>93</v>
      </c>
      <c r="AW351" s="13" t="s">
        <v>38</v>
      </c>
      <c r="AX351" s="13" t="s">
        <v>83</v>
      </c>
      <c r="AY351" s="60" t="s">
        <v>216</v>
      </c>
    </row>
    <row r="352" spans="1:51" s="13" customFormat="1" ht="12">
      <c r="A352" s="140"/>
      <c r="B352" s="141"/>
      <c r="C352" s="140"/>
      <c r="D352" s="137" t="s">
        <v>225</v>
      </c>
      <c r="E352" s="142" t="s">
        <v>1</v>
      </c>
      <c r="F352" s="143" t="s">
        <v>3880</v>
      </c>
      <c r="G352" s="140"/>
      <c r="H352" s="144">
        <v>2</v>
      </c>
      <c r="I352" s="61"/>
      <c r="J352" s="140"/>
      <c r="K352" s="140"/>
      <c r="L352" s="228"/>
      <c r="M352" s="229"/>
      <c r="N352" s="140"/>
      <c r="O352" s="140"/>
      <c r="P352" s="140"/>
      <c r="Q352" s="140"/>
      <c r="R352" s="140"/>
      <c r="S352" s="140"/>
      <c r="T352" s="230"/>
      <c r="U352" s="140"/>
      <c r="V352" s="140"/>
      <c r="W352" s="231"/>
      <c r="AT352" s="60" t="s">
        <v>225</v>
      </c>
      <c r="AU352" s="60" t="s">
        <v>93</v>
      </c>
      <c r="AV352" s="13" t="s">
        <v>93</v>
      </c>
      <c r="AW352" s="13" t="s">
        <v>38</v>
      </c>
      <c r="AX352" s="13" t="s">
        <v>83</v>
      </c>
      <c r="AY352" s="60" t="s">
        <v>216</v>
      </c>
    </row>
    <row r="353" spans="1:51" s="13" customFormat="1" ht="12">
      <c r="A353" s="140"/>
      <c r="B353" s="141"/>
      <c r="C353" s="140"/>
      <c r="D353" s="137" t="s">
        <v>225</v>
      </c>
      <c r="E353" s="142" t="s">
        <v>1</v>
      </c>
      <c r="F353" s="143" t="s">
        <v>3881</v>
      </c>
      <c r="G353" s="140"/>
      <c r="H353" s="144">
        <v>2</v>
      </c>
      <c r="I353" s="61"/>
      <c r="J353" s="140"/>
      <c r="K353" s="140"/>
      <c r="L353" s="228"/>
      <c r="M353" s="229"/>
      <c r="N353" s="140"/>
      <c r="O353" s="140"/>
      <c r="P353" s="140"/>
      <c r="Q353" s="140"/>
      <c r="R353" s="140"/>
      <c r="S353" s="140"/>
      <c r="T353" s="230"/>
      <c r="U353" s="140"/>
      <c r="V353" s="140"/>
      <c r="W353" s="231"/>
      <c r="AT353" s="60" t="s">
        <v>225</v>
      </c>
      <c r="AU353" s="60" t="s">
        <v>93</v>
      </c>
      <c r="AV353" s="13" t="s">
        <v>93</v>
      </c>
      <c r="AW353" s="13" t="s">
        <v>38</v>
      </c>
      <c r="AX353" s="13" t="s">
        <v>83</v>
      </c>
      <c r="AY353" s="60" t="s">
        <v>216</v>
      </c>
    </row>
    <row r="354" spans="1:51" s="13" customFormat="1" ht="12">
      <c r="A354" s="140"/>
      <c r="B354" s="141"/>
      <c r="C354" s="140"/>
      <c r="D354" s="137" t="s">
        <v>225</v>
      </c>
      <c r="E354" s="142" t="s">
        <v>1</v>
      </c>
      <c r="F354" s="143" t="s">
        <v>3882</v>
      </c>
      <c r="G354" s="140"/>
      <c r="H354" s="144">
        <v>2</v>
      </c>
      <c r="I354" s="61"/>
      <c r="J354" s="140"/>
      <c r="K354" s="140"/>
      <c r="L354" s="228"/>
      <c r="M354" s="229"/>
      <c r="N354" s="140"/>
      <c r="O354" s="140"/>
      <c r="P354" s="140"/>
      <c r="Q354" s="140"/>
      <c r="R354" s="140"/>
      <c r="S354" s="140"/>
      <c r="T354" s="230"/>
      <c r="U354" s="140"/>
      <c r="V354" s="140"/>
      <c r="W354" s="231"/>
      <c r="AT354" s="60" t="s">
        <v>225</v>
      </c>
      <c r="AU354" s="60" t="s">
        <v>93</v>
      </c>
      <c r="AV354" s="13" t="s">
        <v>93</v>
      </c>
      <c r="AW354" s="13" t="s">
        <v>38</v>
      </c>
      <c r="AX354" s="13" t="s">
        <v>83</v>
      </c>
      <c r="AY354" s="60" t="s">
        <v>216</v>
      </c>
    </row>
    <row r="355" spans="1:51" s="13" customFormat="1" ht="12">
      <c r="A355" s="140"/>
      <c r="B355" s="141"/>
      <c r="C355" s="140"/>
      <c r="D355" s="137" t="s">
        <v>225</v>
      </c>
      <c r="E355" s="142" t="s">
        <v>1</v>
      </c>
      <c r="F355" s="143" t="s">
        <v>3847</v>
      </c>
      <c r="G355" s="140"/>
      <c r="H355" s="144">
        <v>2</v>
      </c>
      <c r="I355" s="61"/>
      <c r="J355" s="140"/>
      <c r="K355" s="140"/>
      <c r="L355" s="228"/>
      <c r="M355" s="229"/>
      <c r="N355" s="140"/>
      <c r="O355" s="140"/>
      <c r="P355" s="140"/>
      <c r="Q355" s="140"/>
      <c r="R355" s="140"/>
      <c r="S355" s="140"/>
      <c r="T355" s="230"/>
      <c r="U355" s="140"/>
      <c r="V355" s="140"/>
      <c r="W355" s="231"/>
      <c r="AT355" s="60" t="s">
        <v>225</v>
      </c>
      <c r="AU355" s="60" t="s">
        <v>93</v>
      </c>
      <c r="AV355" s="13" t="s">
        <v>93</v>
      </c>
      <c r="AW355" s="13" t="s">
        <v>38</v>
      </c>
      <c r="AX355" s="13" t="s">
        <v>83</v>
      </c>
      <c r="AY355" s="60" t="s">
        <v>216</v>
      </c>
    </row>
    <row r="356" spans="1:51" s="13" customFormat="1" ht="12">
      <c r="A356" s="140"/>
      <c r="B356" s="141"/>
      <c r="C356" s="140"/>
      <c r="D356" s="137" t="s">
        <v>225</v>
      </c>
      <c r="E356" s="142" t="s">
        <v>1</v>
      </c>
      <c r="F356" s="143" t="s">
        <v>3883</v>
      </c>
      <c r="G356" s="140"/>
      <c r="H356" s="144">
        <v>2</v>
      </c>
      <c r="I356" s="61"/>
      <c r="J356" s="140"/>
      <c r="K356" s="140"/>
      <c r="L356" s="228"/>
      <c r="M356" s="229"/>
      <c r="N356" s="140"/>
      <c r="O356" s="140"/>
      <c r="P356" s="140"/>
      <c r="Q356" s="140"/>
      <c r="R356" s="140"/>
      <c r="S356" s="140"/>
      <c r="T356" s="230"/>
      <c r="U356" s="140"/>
      <c r="V356" s="140"/>
      <c r="W356" s="231"/>
      <c r="AT356" s="60" t="s">
        <v>225</v>
      </c>
      <c r="AU356" s="60" t="s">
        <v>93</v>
      </c>
      <c r="AV356" s="13" t="s">
        <v>93</v>
      </c>
      <c r="AW356" s="13" t="s">
        <v>38</v>
      </c>
      <c r="AX356" s="13" t="s">
        <v>83</v>
      </c>
      <c r="AY356" s="60" t="s">
        <v>216</v>
      </c>
    </row>
    <row r="357" spans="1:51" s="13" customFormat="1" ht="12">
      <c r="A357" s="140"/>
      <c r="B357" s="141"/>
      <c r="C357" s="140"/>
      <c r="D357" s="137" t="s">
        <v>225</v>
      </c>
      <c r="E357" s="142" t="s">
        <v>1</v>
      </c>
      <c r="F357" s="143" t="s">
        <v>3909</v>
      </c>
      <c r="G357" s="140"/>
      <c r="H357" s="144">
        <v>6</v>
      </c>
      <c r="I357" s="61"/>
      <c r="J357" s="140"/>
      <c r="K357" s="140"/>
      <c r="L357" s="228"/>
      <c r="M357" s="229"/>
      <c r="N357" s="140"/>
      <c r="O357" s="140"/>
      <c r="P357" s="140"/>
      <c r="Q357" s="140"/>
      <c r="R357" s="140"/>
      <c r="S357" s="140"/>
      <c r="T357" s="230"/>
      <c r="U357" s="140"/>
      <c r="V357" s="140"/>
      <c r="W357" s="231"/>
      <c r="AT357" s="60" t="s">
        <v>225</v>
      </c>
      <c r="AU357" s="60" t="s">
        <v>93</v>
      </c>
      <c r="AV357" s="13" t="s">
        <v>93</v>
      </c>
      <c r="AW357" s="13" t="s">
        <v>38</v>
      </c>
      <c r="AX357" s="13" t="s">
        <v>83</v>
      </c>
      <c r="AY357" s="60" t="s">
        <v>216</v>
      </c>
    </row>
    <row r="358" spans="1:51" s="13" customFormat="1" ht="12">
      <c r="A358" s="140"/>
      <c r="B358" s="141"/>
      <c r="C358" s="140"/>
      <c r="D358" s="137" t="s">
        <v>225</v>
      </c>
      <c r="E358" s="142" t="s">
        <v>1</v>
      </c>
      <c r="F358" s="143" t="s">
        <v>3885</v>
      </c>
      <c r="G358" s="140"/>
      <c r="H358" s="144">
        <v>2</v>
      </c>
      <c r="I358" s="61"/>
      <c r="J358" s="140"/>
      <c r="K358" s="140"/>
      <c r="L358" s="228"/>
      <c r="M358" s="229"/>
      <c r="N358" s="140"/>
      <c r="O358" s="140"/>
      <c r="P358" s="140"/>
      <c r="Q358" s="140"/>
      <c r="R358" s="140"/>
      <c r="S358" s="140"/>
      <c r="T358" s="230"/>
      <c r="U358" s="140"/>
      <c r="V358" s="140"/>
      <c r="W358" s="231"/>
      <c r="AT358" s="60" t="s">
        <v>225</v>
      </c>
      <c r="AU358" s="60" t="s">
        <v>93</v>
      </c>
      <c r="AV358" s="13" t="s">
        <v>93</v>
      </c>
      <c r="AW358" s="13" t="s">
        <v>38</v>
      </c>
      <c r="AX358" s="13" t="s">
        <v>83</v>
      </c>
      <c r="AY358" s="60" t="s">
        <v>216</v>
      </c>
    </row>
    <row r="359" spans="1:51" s="14" customFormat="1" ht="12">
      <c r="A359" s="145"/>
      <c r="B359" s="146"/>
      <c r="C359" s="145"/>
      <c r="D359" s="137" t="s">
        <v>225</v>
      </c>
      <c r="E359" s="147" t="s">
        <v>1</v>
      </c>
      <c r="F359" s="148" t="s">
        <v>229</v>
      </c>
      <c r="G359" s="145"/>
      <c r="H359" s="149">
        <v>47</v>
      </c>
      <c r="I359" s="63"/>
      <c r="J359" s="145"/>
      <c r="K359" s="145"/>
      <c r="L359" s="228"/>
      <c r="M359" s="229"/>
      <c r="N359" s="140"/>
      <c r="O359" s="140"/>
      <c r="P359" s="140"/>
      <c r="Q359" s="140"/>
      <c r="R359" s="140"/>
      <c r="S359" s="140"/>
      <c r="T359" s="230"/>
      <c r="U359" s="140"/>
      <c r="V359" s="140"/>
      <c r="W359" s="231"/>
      <c r="AT359" s="62" t="s">
        <v>225</v>
      </c>
      <c r="AU359" s="62" t="s">
        <v>93</v>
      </c>
      <c r="AV359" s="14" t="s">
        <v>223</v>
      </c>
      <c r="AW359" s="14" t="s">
        <v>38</v>
      </c>
      <c r="AX359" s="14" t="s">
        <v>91</v>
      </c>
      <c r="AY359" s="62" t="s">
        <v>216</v>
      </c>
    </row>
    <row r="360" spans="1:65" s="2" customFormat="1" ht="24.2" customHeight="1">
      <c r="A360" s="83"/>
      <c r="B360" s="84"/>
      <c r="C360" s="130" t="s">
        <v>358</v>
      </c>
      <c r="D360" s="130" t="s">
        <v>218</v>
      </c>
      <c r="E360" s="131" t="s">
        <v>3910</v>
      </c>
      <c r="F360" s="132" t="s">
        <v>3911</v>
      </c>
      <c r="G360" s="133" t="s">
        <v>237</v>
      </c>
      <c r="H360" s="134">
        <v>1135</v>
      </c>
      <c r="I360" s="57"/>
      <c r="J360" s="187">
        <f>ROUND(I360*H360,2)</f>
        <v>0</v>
      </c>
      <c r="K360" s="132" t="s">
        <v>1</v>
      </c>
      <c r="L360" s="188">
        <f>J360</f>
        <v>0</v>
      </c>
      <c r="M360" s="217"/>
      <c r="N360" s="217"/>
      <c r="O360" s="217"/>
      <c r="P360" s="217">
        <f>SUM(P361:P378)</f>
        <v>0</v>
      </c>
      <c r="Q360" s="217"/>
      <c r="R360" s="217">
        <f>SUM(R361:R378)</f>
        <v>0</v>
      </c>
      <c r="S360" s="217"/>
      <c r="T360" s="217">
        <f>SUM(T361:T378)</f>
        <v>0</v>
      </c>
      <c r="U360" s="217"/>
      <c r="V360" s="217"/>
      <c r="W360" s="190"/>
      <c r="X360" s="26"/>
      <c r="Y360" s="26"/>
      <c r="Z360" s="26"/>
      <c r="AA360" s="26"/>
      <c r="AB360" s="26"/>
      <c r="AC360" s="26"/>
      <c r="AD360" s="26"/>
      <c r="AE360" s="26"/>
      <c r="AR360" s="58" t="s">
        <v>223</v>
      </c>
      <c r="AT360" s="58" t="s">
        <v>218</v>
      </c>
      <c r="AU360" s="58" t="s">
        <v>93</v>
      </c>
      <c r="AY360" s="18" t="s">
        <v>216</v>
      </c>
      <c r="BE360" s="59">
        <f>IF(N360="základní",J360,0)</f>
        <v>0</v>
      </c>
      <c r="BF360" s="59">
        <f>IF(N360="snížená",J360,0)</f>
        <v>0</v>
      </c>
      <c r="BG360" s="59">
        <f>IF(N360="zákl. přenesená",J360,0)</f>
        <v>0</v>
      </c>
      <c r="BH360" s="59">
        <f>IF(N360="sníž. přenesená",J360,0)</f>
        <v>0</v>
      </c>
      <c r="BI360" s="59">
        <f>IF(N360="nulová",J360,0)</f>
        <v>0</v>
      </c>
      <c r="BJ360" s="18" t="s">
        <v>91</v>
      </c>
      <c r="BK360" s="59">
        <f>ROUND(I360*H360,2)</f>
        <v>0</v>
      </c>
      <c r="BL360" s="18" t="s">
        <v>223</v>
      </c>
      <c r="BM360" s="58" t="s">
        <v>3912</v>
      </c>
    </row>
    <row r="361" spans="1:51" s="15" customFormat="1" ht="12">
      <c r="A361" s="135"/>
      <c r="B361" s="136"/>
      <c r="C361" s="135"/>
      <c r="D361" s="137" t="s">
        <v>225</v>
      </c>
      <c r="E361" s="138" t="s">
        <v>1</v>
      </c>
      <c r="F361" s="139" t="s">
        <v>3751</v>
      </c>
      <c r="G361" s="135"/>
      <c r="H361" s="138" t="s">
        <v>1</v>
      </c>
      <c r="I361" s="65"/>
      <c r="J361" s="135"/>
      <c r="K361" s="135"/>
      <c r="L361" s="218"/>
      <c r="M361" s="219" t="s">
        <v>1</v>
      </c>
      <c r="N361" s="220" t="s">
        <v>48</v>
      </c>
      <c r="O361" s="221">
        <v>0</v>
      </c>
      <c r="P361" s="221">
        <f>O361*H360</f>
        <v>0</v>
      </c>
      <c r="Q361" s="221">
        <v>0</v>
      </c>
      <c r="R361" s="221">
        <f>Q361*H360</f>
        <v>0</v>
      </c>
      <c r="S361" s="221">
        <v>0</v>
      </c>
      <c r="T361" s="222">
        <f>S361*H360</f>
        <v>0</v>
      </c>
      <c r="U361" s="98"/>
      <c r="V361" s="98"/>
      <c r="W361" s="223"/>
      <c r="AT361" s="64" t="s">
        <v>225</v>
      </c>
      <c r="AU361" s="64" t="s">
        <v>93</v>
      </c>
      <c r="AV361" s="15" t="s">
        <v>91</v>
      </c>
      <c r="AW361" s="15" t="s">
        <v>38</v>
      </c>
      <c r="AX361" s="15" t="s">
        <v>83</v>
      </c>
      <c r="AY361" s="64" t="s">
        <v>216</v>
      </c>
    </row>
    <row r="362" spans="1:51" s="13" customFormat="1" ht="12">
      <c r="A362" s="140"/>
      <c r="B362" s="141"/>
      <c r="C362" s="140"/>
      <c r="D362" s="137" t="s">
        <v>225</v>
      </c>
      <c r="E362" s="142" t="s">
        <v>1</v>
      </c>
      <c r="F362" s="143" t="s">
        <v>3913</v>
      </c>
      <c r="G362" s="140"/>
      <c r="H362" s="144">
        <v>60</v>
      </c>
      <c r="I362" s="61"/>
      <c r="J362" s="140"/>
      <c r="K362" s="140"/>
      <c r="L362" s="224"/>
      <c r="M362" s="225"/>
      <c r="N362" s="135"/>
      <c r="O362" s="135"/>
      <c r="P362" s="135"/>
      <c r="Q362" s="135"/>
      <c r="R362" s="135"/>
      <c r="S362" s="135"/>
      <c r="T362" s="226"/>
      <c r="U362" s="135"/>
      <c r="V362" s="135"/>
      <c r="W362" s="227"/>
      <c r="AT362" s="60" t="s">
        <v>225</v>
      </c>
      <c r="AU362" s="60" t="s">
        <v>93</v>
      </c>
      <c r="AV362" s="13" t="s">
        <v>93</v>
      </c>
      <c r="AW362" s="13" t="s">
        <v>38</v>
      </c>
      <c r="AX362" s="13" t="s">
        <v>83</v>
      </c>
      <c r="AY362" s="60" t="s">
        <v>216</v>
      </c>
    </row>
    <row r="363" spans="1:51" s="15" customFormat="1" ht="12">
      <c r="A363" s="135"/>
      <c r="B363" s="136"/>
      <c r="C363" s="135"/>
      <c r="D363" s="137" t="s">
        <v>225</v>
      </c>
      <c r="E363" s="138" t="s">
        <v>1</v>
      </c>
      <c r="F363" s="139" t="s">
        <v>3703</v>
      </c>
      <c r="G363" s="135"/>
      <c r="H363" s="138" t="s">
        <v>1</v>
      </c>
      <c r="I363" s="65"/>
      <c r="J363" s="135"/>
      <c r="K363" s="135"/>
      <c r="L363" s="228"/>
      <c r="M363" s="229"/>
      <c r="N363" s="140"/>
      <c r="O363" s="140"/>
      <c r="P363" s="140"/>
      <c r="Q363" s="140"/>
      <c r="R363" s="140"/>
      <c r="S363" s="140"/>
      <c r="T363" s="230"/>
      <c r="U363" s="140"/>
      <c r="V363" s="140"/>
      <c r="W363" s="231"/>
      <c r="AT363" s="64" t="s">
        <v>225</v>
      </c>
      <c r="AU363" s="64" t="s">
        <v>93</v>
      </c>
      <c r="AV363" s="15" t="s">
        <v>91</v>
      </c>
      <c r="AW363" s="15" t="s">
        <v>38</v>
      </c>
      <c r="AX363" s="15" t="s">
        <v>83</v>
      </c>
      <c r="AY363" s="64" t="s">
        <v>216</v>
      </c>
    </row>
    <row r="364" spans="1:51" s="13" customFormat="1" ht="12">
      <c r="A364" s="140"/>
      <c r="B364" s="141"/>
      <c r="C364" s="140"/>
      <c r="D364" s="137" t="s">
        <v>225</v>
      </c>
      <c r="E364" s="142" t="s">
        <v>1</v>
      </c>
      <c r="F364" s="143" t="s">
        <v>3914</v>
      </c>
      <c r="G364" s="140"/>
      <c r="H364" s="144">
        <v>50</v>
      </c>
      <c r="I364" s="61"/>
      <c r="J364" s="140"/>
      <c r="K364" s="140"/>
      <c r="L364" s="224"/>
      <c r="M364" s="225"/>
      <c r="N364" s="135"/>
      <c r="O364" s="135"/>
      <c r="P364" s="135"/>
      <c r="Q364" s="135"/>
      <c r="R364" s="135"/>
      <c r="S364" s="135"/>
      <c r="T364" s="226"/>
      <c r="U364" s="135"/>
      <c r="V364" s="135"/>
      <c r="W364" s="227"/>
      <c r="AT364" s="60" t="s">
        <v>225</v>
      </c>
      <c r="AU364" s="60" t="s">
        <v>93</v>
      </c>
      <c r="AV364" s="13" t="s">
        <v>93</v>
      </c>
      <c r="AW364" s="13" t="s">
        <v>38</v>
      </c>
      <c r="AX364" s="13" t="s">
        <v>83</v>
      </c>
      <c r="AY364" s="60" t="s">
        <v>216</v>
      </c>
    </row>
    <row r="365" spans="1:51" s="13" customFormat="1" ht="12">
      <c r="A365" s="140"/>
      <c r="B365" s="141"/>
      <c r="C365" s="140"/>
      <c r="D365" s="137" t="s">
        <v>225</v>
      </c>
      <c r="E365" s="142" t="s">
        <v>1</v>
      </c>
      <c r="F365" s="143" t="s">
        <v>3915</v>
      </c>
      <c r="G365" s="140"/>
      <c r="H365" s="144">
        <v>100</v>
      </c>
      <c r="I365" s="61"/>
      <c r="J365" s="140"/>
      <c r="K365" s="140"/>
      <c r="L365" s="228"/>
      <c r="M365" s="229"/>
      <c r="N365" s="140"/>
      <c r="O365" s="140"/>
      <c r="P365" s="140"/>
      <c r="Q365" s="140"/>
      <c r="R365" s="140"/>
      <c r="S365" s="140"/>
      <c r="T365" s="230"/>
      <c r="U365" s="140"/>
      <c r="V365" s="140"/>
      <c r="W365" s="231"/>
      <c r="AT365" s="60" t="s">
        <v>225</v>
      </c>
      <c r="AU365" s="60" t="s">
        <v>93</v>
      </c>
      <c r="AV365" s="13" t="s">
        <v>93</v>
      </c>
      <c r="AW365" s="13" t="s">
        <v>38</v>
      </c>
      <c r="AX365" s="13" t="s">
        <v>83</v>
      </c>
      <c r="AY365" s="60" t="s">
        <v>216</v>
      </c>
    </row>
    <row r="366" spans="1:51" s="13" customFormat="1" ht="12">
      <c r="A366" s="140"/>
      <c r="B366" s="141"/>
      <c r="C366" s="140"/>
      <c r="D366" s="137" t="s">
        <v>225</v>
      </c>
      <c r="E366" s="142" t="s">
        <v>1</v>
      </c>
      <c r="F366" s="143" t="s">
        <v>3916</v>
      </c>
      <c r="G366" s="140"/>
      <c r="H366" s="144">
        <v>40</v>
      </c>
      <c r="I366" s="61"/>
      <c r="J366" s="140"/>
      <c r="K366" s="140"/>
      <c r="L366" s="228"/>
      <c r="M366" s="229"/>
      <c r="N366" s="140"/>
      <c r="O366" s="140"/>
      <c r="P366" s="140"/>
      <c r="Q366" s="140"/>
      <c r="R366" s="140"/>
      <c r="S366" s="140"/>
      <c r="T366" s="230"/>
      <c r="U366" s="140"/>
      <c r="V366" s="140"/>
      <c r="W366" s="231"/>
      <c r="AT366" s="60" t="s">
        <v>225</v>
      </c>
      <c r="AU366" s="60" t="s">
        <v>93</v>
      </c>
      <c r="AV366" s="13" t="s">
        <v>93</v>
      </c>
      <c r="AW366" s="13" t="s">
        <v>38</v>
      </c>
      <c r="AX366" s="13" t="s">
        <v>83</v>
      </c>
      <c r="AY366" s="60" t="s">
        <v>216</v>
      </c>
    </row>
    <row r="367" spans="1:51" s="13" customFormat="1" ht="12">
      <c r="A367" s="140"/>
      <c r="B367" s="141"/>
      <c r="C367" s="140"/>
      <c r="D367" s="137" t="s">
        <v>225</v>
      </c>
      <c r="E367" s="142" t="s">
        <v>1</v>
      </c>
      <c r="F367" s="143" t="s">
        <v>3917</v>
      </c>
      <c r="G367" s="140"/>
      <c r="H367" s="144">
        <v>40</v>
      </c>
      <c r="I367" s="61"/>
      <c r="J367" s="140"/>
      <c r="K367" s="140"/>
      <c r="L367" s="228"/>
      <c r="M367" s="229"/>
      <c r="N367" s="140"/>
      <c r="O367" s="140"/>
      <c r="P367" s="140"/>
      <c r="Q367" s="140"/>
      <c r="R367" s="140"/>
      <c r="S367" s="140"/>
      <c r="T367" s="230"/>
      <c r="U367" s="140"/>
      <c r="V367" s="140"/>
      <c r="W367" s="231"/>
      <c r="AT367" s="60" t="s">
        <v>225</v>
      </c>
      <c r="AU367" s="60" t="s">
        <v>93</v>
      </c>
      <c r="AV367" s="13" t="s">
        <v>93</v>
      </c>
      <c r="AW367" s="13" t="s">
        <v>38</v>
      </c>
      <c r="AX367" s="13" t="s">
        <v>83</v>
      </c>
      <c r="AY367" s="60" t="s">
        <v>216</v>
      </c>
    </row>
    <row r="368" spans="1:51" s="13" customFormat="1" ht="12">
      <c r="A368" s="140"/>
      <c r="B368" s="141"/>
      <c r="C368" s="140"/>
      <c r="D368" s="137" t="s">
        <v>225</v>
      </c>
      <c r="E368" s="142" t="s">
        <v>1</v>
      </c>
      <c r="F368" s="143" t="s">
        <v>3918</v>
      </c>
      <c r="G368" s="140"/>
      <c r="H368" s="144">
        <v>50</v>
      </c>
      <c r="I368" s="61"/>
      <c r="J368" s="140"/>
      <c r="K368" s="140"/>
      <c r="L368" s="228"/>
      <c r="M368" s="229"/>
      <c r="N368" s="140"/>
      <c r="O368" s="140"/>
      <c r="P368" s="140"/>
      <c r="Q368" s="140"/>
      <c r="R368" s="140"/>
      <c r="S368" s="140"/>
      <c r="T368" s="230"/>
      <c r="U368" s="140"/>
      <c r="V368" s="140"/>
      <c r="W368" s="231"/>
      <c r="AT368" s="60" t="s">
        <v>225</v>
      </c>
      <c r="AU368" s="60" t="s">
        <v>93</v>
      </c>
      <c r="AV368" s="13" t="s">
        <v>93</v>
      </c>
      <c r="AW368" s="13" t="s">
        <v>38</v>
      </c>
      <c r="AX368" s="13" t="s">
        <v>83</v>
      </c>
      <c r="AY368" s="60" t="s">
        <v>216</v>
      </c>
    </row>
    <row r="369" spans="1:51" s="13" customFormat="1" ht="12">
      <c r="A369" s="140"/>
      <c r="B369" s="141"/>
      <c r="C369" s="140"/>
      <c r="D369" s="137" t="s">
        <v>225</v>
      </c>
      <c r="E369" s="142" t="s">
        <v>1</v>
      </c>
      <c r="F369" s="143" t="s">
        <v>3919</v>
      </c>
      <c r="G369" s="140"/>
      <c r="H369" s="144">
        <v>90</v>
      </c>
      <c r="I369" s="61"/>
      <c r="J369" s="140"/>
      <c r="K369" s="140"/>
      <c r="L369" s="228"/>
      <c r="M369" s="229"/>
      <c r="N369" s="140"/>
      <c r="O369" s="140"/>
      <c r="P369" s="140"/>
      <c r="Q369" s="140"/>
      <c r="R369" s="140"/>
      <c r="S369" s="140"/>
      <c r="T369" s="230"/>
      <c r="U369" s="140"/>
      <c r="V369" s="140"/>
      <c r="W369" s="231"/>
      <c r="AT369" s="60" t="s">
        <v>225</v>
      </c>
      <c r="AU369" s="60" t="s">
        <v>93</v>
      </c>
      <c r="AV369" s="13" t="s">
        <v>93</v>
      </c>
      <c r="AW369" s="13" t="s">
        <v>38</v>
      </c>
      <c r="AX369" s="13" t="s">
        <v>83</v>
      </c>
      <c r="AY369" s="60" t="s">
        <v>216</v>
      </c>
    </row>
    <row r="370" spans="1:51" s="13" customFormat="1" ht="12">
      <c r="A370" s="140"/>
      <c r="B370" s="141"/>
      <c r="C370" s="140"/>
      <c r="D370" s="137" t="s">
        <v>225</v>
      </c>
      <c r="E370" s="142" t="s">
        <v>1</v>
      </c>
      <c r="F370" s="143" t="s">
        <v>3920</v>
      </c>
      <c r="G370" s="140"/>
      <c r="H370" s="144">
        <v>40</v>
      </c>
      <c r="I370" s="61"/>
      <c r="J370" s="140"/>
      <c r="K370" s="140"/>
      <c r="L370" s="228"/>
      <c r="M370" s="229"/>
      <c r="N370" s="140"/>
      <c r="O370" s="140"/>
      <c r="P370" s="140"/>
      <c r="Q370" s="140"/>
      <c r="R370" s="140"/>
      <c r="S370" s="140"/>
      <c r="T370" s="230"/>
      <c r="U370" s="140"/>
      <c r="V370" s="140"/>
      <c r="W370" s="231"/>
      <c r="AT370" s="60" t="s">
        <v>225</v>
      </c>
      <c r="AU370" s="60" t="s">
        <v>93</v>
      </c>
      <c r="AV370" s="13" t="s">
        <v>93</v>
      </c>
      <c r="AW370" s="13" t="s">
        <v>38</v>
      </c>
      <c r="AX370" s="13" t="s">
        <v>83</v>
      </c>
      <c r="AY370" s="60" t="s">
        <v>216</v>
      </c>
    </row>
    <row r="371" spans="1:51" s="13" customFormat="1" ht="12">
      <c r="A371" s="140"/>
      <c r="B371" s="141"/>
      <c r="C371" s="140"/>
      <c r="D371" s="137" t="s">
        <v>225</v>
      </c>
      <c r="E371" s="142" t="s">
        <v>1</v>
      </c>
      <c r="F371" s="143" t="s">
        <v>3921</v>
      </c>
      <c r="G371" s="140"/>
      <c r="H371" s="144">
        <v>40</v>
      </c>
      <c r="I371" s="61"/>
      <c r="J371" s="140"/>
      <c r="K371" s="140"/>
      <c r="L371" s="228"/>
      <c r="M371" s="229"/>
      <c r="N371" s="140"/>
      <c r="O371" s="140"/>
      <c r="P371" s="140"/>
      <c r="Q371" s="140"/>
      <c r="R371" s="140"/>
      <c r="S371" s="140"/>
      <c r="T371" s="230"/>
      <c r="U371" s="140"/>
      <c r="V371" s="140"/>
      <c r="W371" s="231"/>
      <c r="AT371" s="60" t="s">
        <v>225</v>
      </c>
      <c r="AU371" s="60" t="s">
        <v>93</v>
      </c>
      <c r="AV371" s="13" t="s">
        <v>93</v>
      </c>
      <c r="AW371" s="13" t="s">
        <v>38</v>
      </c>
      <c r="AX371" s="13" t="s">
        <v>83</v>
      </c>
      <c r="AY371" s="60" t="s">
        <v>216</v>
      </c>
    </row>
    <row r="372" spans="1:51" s="13" customFormat="1" ht="12">
      <c r="A372" s="140"/>
      <c r="B372" s="141"/>
      <c r="C372" s="140"/>
      <c r="D372" s="137" t="s">
        <v>225</v>
      </c>
      <c r="E372" s="142" t="s">
        <v>1</v>
      </c>
      <c r="F372" s="143" t="s">
        <v>3922</v>
      </c>
      <c r="G372" s="140"/>
      <c r="H372" s="144">
        <v>50</v>
      </c>
      <c r="I372" s="61"/>
      <c r="J372" s="140"/>
      <c r="K372" s="140"/>
      <c r="L372" s="228"/>
      <c r="M372" s="229"/>
      <c r="N372" s="140"/>
      <c r="O372" s="140"/>
      <c r="P372" s="140"/>
      <c r="Q372" s="140"/>
      <c r="R372" s="140"/>
      <c r="S372" s="140"/>
      <c r="T372" s="230"/>
      <c r="U372" s="140"/>
      <c r="V372" s="140"/>
      <c r="W372" s="231"/>
      <c r="AT372" s="60" t="s">
        <v>225</v>
      </c>
      <c r="AU372" s="60" t="s">
        <v>93</v>
      </c>
      <c r="AV372" s="13" t="s">
        <v>93</v>
      </c>
      <c r="AW372" s="13" t="s">
        <v>38</v>
      </c>
      <c r="AX372" s="13" t="s">
        <v>83</v>
      </c>
      <c r="AY372" s="60" t="s">
        <v>216</v>
      </c>
    </row>
    <row r="373" spans="1:51" s="13" customFormat="1" ht="12">
      <c r="A373" s="140"/>
      <c r="B373" s="141"/>
      <c r="C373" s="140"/>
      <c r="D373" s="137" t="s">
        <v>225</v>
      </c>
      <c r="E373" s="142" t="s">
        <v>1</v>
      </c>
      <c r="F373" s="143" t="s">
        <v>3923</v>
      </c>
      <c r="G373" s="140"/>
      <c r="H373" s="144">
        <v>90</v>
      </c>
      <c r="I373" s="61"/>
      <c r="J373" s="140"/>
      <c r="K373" s="140"/>
      <c r="L373" s="228"/>
      <c r="M373" s="229"/>
      <c r="N373" s="140"/>
      <c r="O373" s="140"/>
      <c r="P373" s="140"/>
      <c r="Q373" s="140"/>
      <c r="R373" s="140"/>
      <c r="S373" s="140"/>
      <c r="T373" s="230"/>
      <c r="U373" s="140"/>
      <c r="V373" s="140"/>
      <c r="W373" s="231"/>
      <c r="AT373" s="60" t="s">
        <v>225</v>
      </c>
      <c r="AU373" s="60" t="s">
        <v>93</v>
      </c>
      <c r="AV373" s="13" t="s">
        <v>93</v>
      </c>
      <c r="AW373" s="13" t="s">
        <v>38</v>
      </c>
      <c r="AX373" s="13" t="s">
        <v>83</v>
      </c>
      <c r="AY373" s="60" t="s">
        <v>216</v>
      </c>
    </row>
    <row r="374" spans="1:51" s="13" customFormat="1" ht="12">
      <c r="A374" s="140"/>
      <c r="B374" s="141"/>
      <c r="C374" s="140"/>
      <c r="D374" s="137" t="s">
        <v>225</v>
      </c>
      <c r="E374" s="142" t="s">
        <v>1</v>
      </c>
      <c r="F374" s="143" t="s">
        <v>3924</v>
      </c>
      <c r="G374" s="140"/>
      <c r="H374" s="144">
        <v>40</v>
      </c>
      <c r="I374" s="61"/>
      <c r="J374" s="140"/>
      <c r="K374" s="140"/>
      <c r="L374" s="228"/>
      <c r="M374" s="229"/>
      <c r="N374" s="140"/>
      <c r="O374" s="140"/>
      <c r="P374" s="140"/>
      <c r="Q374" s="140"/>
      <c r="R374" s="140"/>
      <c r="S374" s="140"/>
      <c r="T374" s="230"/>
      <c r="U374" s="140"/>
      <c r="V374" s="140"/>
      <c r="W374" s="231"/>
      <c r="AT374" s="60" t="s">
        <v>225</v>
      </c>
      <c r="AU374" s="60" t="s">
        <v>93</v>
      </c>
      <c r="AV374" s="13" t="s">
        <v>93</v>
      </c>
      <c r="AW374" s="13" t="s">
        <v>38</v>
      </c>
      <c r="AX374" s="13" t="s">
        <v>83</v>
      </c>
      <c r="AY374" s="60" t="s">
        <v>216</v>
      </c>
    </row>
    <row r="375" spans="1:51" s="13" customFormat="1" ht="12">
      <c r="A375" s="140"/>
      <c r="B375" s="141"/>
      <c r="C375" s="140"/>
      <c r="D375" s="137" t="s">
        <v>225</v>
      </c>
      <c r="E375" s="142" t="s">
        <v>1</v>
      </c>
      <c r="F375" s="143" t="s">
        <v>3925</v>
      </c>
      <c r="G375" s="140"/>
      <c r="H375" s="144">
        <v>40</v>
      </c>
      <c r="I375" s="61"/>
      <c r="J375" s="140"/>
      <c r="K375" s="140"/>
      <c r="L375" s="228"/>
      <c r="M375" s="229"/>
      <c r="N375" s="140"/>
      <c r="O375" s="140"/>
      <c r="P375" s="140"/>
      <c r="Q375" s="140"/>
      <c r="R375" s="140"/>
      <c r="S375" s="140"/>
      <c r="T375" s="230"/>
      <c r="U375" s="140"/>
      <c r="V375" s="140"/>
      <c r="W375" s="231"/>
      <c r="AT375" s="60" t="s">
        <v>225</v>
      </c>
      <c r="AU375" s="60" t="s">
        <v>93</v>
      </c>
      <c r="AV375" s="13" t="s">
        <v>93</v>
      </c>
      <c r="AW375" s="13" t="s">
        <v>38</v>
      </c>
      <c r="AX375" s="13" t="s">
        <v>83</v>
      </c>
      <c r="AY375" s="60" t="s">
        <v>216</v>
      </c>
    </row>
    <row r="376" spans="1:51" s="13" customFormat="1" ht="12">
      <c r="A376" s="140"/>
      <c r="B376" s="141"/>
      <c r="C376" s="140"/>
      <c r="D376" s="137" t="s">
        <v>225</v>
      </c>
      <c r="E376" s="142" t="s">
        <v>1</v>
      </c>
      <c r="F376" s="143" t="s">
        <v>3926</v>
      </c>
      <c r="G376" s="140"/>
      <c r="H376" s="144">
        <v>40</v>
      </c>
      <c r="I376" s="61"/>
      <c r="J376" s="140"/>
      <c r="K376" s="140"/>
      <c r="L376" s="228"/>
      <c r="M376" s="229"/>
      <c r="N376" s="140"/>
      <c r="O376" s="140"/>
      <c r="P376" s="140"/>
      <c r="Q376" s="140"/>
      <c r="R376" s="140"/>
      <c r="S376" s="140"/>
      <c r="T376" s="230"/>
      <c r="U376" s="140"/>
      <c r="V376" s="140"/>
      <c r="W376" s="231"/>
      <c r="AT376" s="60" t="s">
        <v>225</v>
      </c>
      <c r="AU376" s="60" t="s">
        <v>93</v>
      </c>
      <c r="AV376" s="13" t="s">
        <v>93</v>
      </c>
      <c r="AW376" s="13" t="s">
        <v>38</v>
      </c>
      <c r="AX376" s="13" t="s">
        <v>83</v>
      </c>
      <c r="AY376" s="60" t="s">
        <v>216</v>
      </c>
    </row>
    <row r="377" spans="1:51" s="13" customFormat="1" ht="12">
      <c r="A377" s="140"/>
      <c r="B377" s="141"/>
      <c r="C377" s="140"/>
      <c r="D377" s="137" t="s">
        <v>225</v>
      </c>
      <c r="E377" s="142" t="s">
        <v>1</v>
      </c>
      <c r="F377" s="143" t="s">
        <v>3927</v>
      </c>
      <c r="G377" s="140"/>
      <c r="H377" s="144">
        <v>40</v>
      </c>
      <c r="I377" s="61"/>
      <c r="J377" s="140"/>
      <c r="K377" s="140"/>
      <c r="L377" s="228"/>
      <c r="M377" s="229"/>
      <c r="N377" s="140"/>
      <c r="O377" s="140"/>
      <c r="P377" s="140"/>
      <c r="Q377" s="140"/>
      <c r="R377" s="140"/>
      <c r="S377" s="140"/>
      <c r="T377" s="230"/>
      <c r="U377" s="140"/>
      <c r="V377" s="140"/>
      <c r="W377" s="231"/>
      <c r="AT377" s="60" t="s">
        <v>225</v>
      </c>
      <c r="AU377" s="60" t="s">
        <v>93</v>
      </c>
      <c r="AV377" s="13" t="s">
        <v>93</v>
      </c>
      <c r="AW377" s="13" t="s">
        <v>38</v>
      </c>
      <c r="AX377" s="13" t="s">
        <v>83</v>
      </c>
      <c r="AY377" s="60" t="s">
        <v>216</v>
      </c>
    </row>
    <row r="378" spans="1:51" s="13" customFormat="1" ht="12">
      <c r="A378" s="140"/>
      <c r="B378" s="141"/>
      <c r="C378" s="140"/>
      <c r="D378" s="137" t="s">
        <v>225</v>
      </c>
      <c r="E378" s="142" t="s">
        <v>1</v>
      </c>
      <c r="F378" s="143" t="s">
        <v>3928</v>
      </c>
      <c r="G378" s="140"/>
      <c r="H378" s="144">
        <v>50</v>
      </c>
      <c r="I378" s="61"/>
      <c r="J378" s="140"/>
      <c r="K378" s="140"/>
      <c r="L378" s="228"/>
      <c r="M378" s="229"/>
      <c r="N378" s="140"/>
      <c r="O378" s="140"/>
      <c r="P378" s="140"/>
      <c r="Q378" s="140"/>
      <c r="R378" s="140"/>
      <c r="S378" s="140"/>
      <c r="T378" s="230"/>
      <c r="U378" s="140"/>
      <c r="V378" s="140"/>
      <c r="W378" s="231"/>
      <c r="AT378" s="60" t="s">
        <v>225</v>
      </c>
      <c r="AU378" s="60" t="s">
        <v>93</v>
      </c>
      <c r="AV378" s="13" t="s">
        <v>93</v>
      </c>
      <c r="AW378" s="13" t="s">
        <v>38</v>
      </c>
      <c r="AX378" s="13" t="s">
        <v>83</v>
      </c>
      <c r="AY378" s="60" t="s">
        <v>216</v>
      </c>
    </row>
    <row r="379" spans="1:51" s="13" customFormat="1" ht="12">
      <c r="A379" s="140"/>
      <c r="B379" s="141"/>
      <c r="C379" s="140"/>
      <c r="D379" s="137" t="s">
        <v>225</v>
      </c>
      <c r="E379" s="142" t="s">
        <v>1</v>
      </c>
      <c r="F379" s="143" t="s">
        <v>3929</v>
      </c>
      <c r="G379" s="140"/>
      <c r="H379" s="144">
        <v>35</v>
      </c>
      <c r="I379" s="61"/>
      <c r="J379" s="140"/>
      <c r="K379" s="140"/>
      <c r="L379" s="228"/>
      <c r="M379" s="229"/>
      <c r="N379" s="140"/>
      <c r="O379" s="140"/>
      <c r="P379" s="140"/>
      <c r="Q379" s="140"/>
      <c r="R379" s="140"/>
      <c r="S379" s="140"/>
      <c r="T379" s="230"/>
      <c r="U379" s="140"/>
      <c r="V379" s="140"/>
      <c r="W379" s="231"/>
      <c r="AT379" s="60" t="s">
        <v>225</v>
      </c>
      <c r="AU379" s="60" t="s">
        <v>93</v>
      </c>
      <c r="AV379" s="13" t="s">
        <v>93</v>
      </c>
      <c r="AW379" s="13" t="s">
        <v>38</v>
      </c>
      <c r="AX379" s="13" t="s">
        <v>83</v>
      </c>
      <c r="AY379" s="60" t="s">
        <v>216</v>
      </c>
    </row>
    <row r="380" spans="1:51" s="13" customFormat="1" ht="12">
      <c r="A380" s="140"/>
      <c r="B380" s="141"/>
      <c r="C380" s="140"/>
      <c r="D380" s="137" t="s">
        <v>225</v>
      </c>
      <c r="E380" s="142" t="s">
        <v>1</v>
      </c>
      <c r="F380" s="143" t="s">
        <v>3930</v>
      </c>
      <c r="G380" s="140"/>
      <c r="H380" s="144">
        <v>40</v>
      </c>
      <c r="I380" s="61"/>
      <c r="J380" s="140"/>
      <c r="K380" s="140"/>
      <c r="L380" s="228"/>
      <c r="M380" s="229"/>
      <c r="N380" s="140"/>
      <c r="O380" s="140"/>
      <c r="P380" s="140"/>
      <c r="Q380" s="140"/>
      <c r="R380" s="140"/>
      <c r="S380" s="140"/>
      <c r="T380" s="230"/>
      <c r="U380" s="140"/>
      <c r="V380" s="140"/>
      <c r="W380" s="231"/>
      <c r="AT380" s="60" t="s">
        <v>225</v>
      </c>
      <c r="AU380" s="60" t="s">
        <v>93</v>
      </c>
      <c r="AV380" s="13" t="s">
        <v>93</v>
      </c>
      <c r="AW380" s="13" t="s">
        <v>38</v>
      </c>
      <c r="AX380" s="13" t="s">
        <v>83</v>
      </c>
      <c r="AY380" s="60" t="s">
        <v>216</v>
      </c>
    </row>
    <row r="381" spans="1:51" s="13" customFormat="1" ht="12">
      <c r="A381" s="140"/>
      <c r="B381" s="141"/>
      <c r="C381" s="140"/>
      <c r="D381" s="137" t="s">
        <v>225</v>
      </c>
      <c r="E381" s="142" t="s">
        <v>1</v>
      </c>
      <c r="F381" s="143" t="s">
        <v>3931</v>
      </c>
      <c r="G381" s="140"/>
      <c r="H381" s="144">
        <v>160</v>
      </c>
      <c r="I381" s="61"/>
      <c r="J381" s="140"/>
      <c r="K381" s="140"/>
      <c r="L381" s="228"/>
      <c r="M381" s="229"/>
      <c r="N381" s="140"/>
      <c r="O381" s="140"/>
      <c r="P381" s="140"/>
      <c r="Q381" s="140"/>
      <c r="R381" s="140"/>
      <c r="S381" s="140"/>
      <c r="T381" s="230"/>
      <c r="U381" s="140"/>
      <c r="V381" s="140"/>
      <c r="W381" s="231"/>
      <c r="AT381" s="60" t="s">
        <v>225</v>
      </c>
      <c r="AU381" s="60" t="s">
        <v>93</v>
      </c>
      <c r="AV381" s="13" t="s">
        <v>93</v>
      </c>
      <c r="AW381" s="13" t="s">
        <v>38</v>
      </c>
      <c r="AX381" s="13" t="s">
        <v>83</v>
      </c>
      <c r="AY381" s="60" t="s">
        <v>216</v>
      </c>
    </row>
    <row r="382" spans="1:51" s="13" customFormat="1" ht="12">
      <c r="A382" s="140"/>
      <c r="B382" s="141"/>
      <c r="C382" s="140"/>
      <c r="D382" s="137" t="s">
        <v>225</v>
      </c>
      <c r="E382" s="142" t="s">
        <v>1</v>
      </c>
      <c r="F382" s="143" t="s">
        <v>3932</v>
      </c>
      <c r="G382" s="140"/>
      <c r="H382" s="144">
        <v>40</v>
      </c>
      <c r="I382" s="61"/>
      <c r="J382" s="140"/>
      <c r="K382" s="140"/>
      <c r="L382" s="228"/>
      <c r="M382" s="229"/>
      <c r="N382" s="140"/>
      <c r="O382" s="140"/>
      <c r="P382" s="140"/>
      <c r="Q382" s="140"/>
      <c r="R382" s="140"/>
      <c r="S382" s="140"/>
      <c r="T382" s="230"/>
      <c r="U382" s="140"/>
      <c r="V382" s="140"/>
      <c r="W382" s="231"/>
      <c r="AT382" s="60" t="s">
        <v>225</v>
      </c>
      <c r="AU382" s="60" t="s">
        <v>93</v>
      </c>
      <c r="AV382" s="13" t="s">
        <v>93</v>
      </c>
      <c r="AW382" s="13" t="s">
        <v>38</v>
      </c>
      <c r="AX382" s="13" t="s">
        <v>83</v>
      </c>
      <c r="AY382" s="60" t="s">
        <v>216</v>
      </c>
    </row>
    <row r="383" spans="1:51" s="14" customFormat="1" ht="12">
      <c r="A383" s="145"/>
      <c r="B383" s="146"/>
      <c r="C383" s="145"/>
      <c r="D383" s="137" t="s">
        <v>225</v>
      </c>
      <c r="E383" s="147" t="s">
        <v>1</v>
      </c>
      <c r="F383" s="148" t="s">
        <v>229</v>
      </c>
      <c r="G383" s="145"/>
      <c r="H383" s="149">
        <v>1135</v>
      </c>
      <c r="I383" s="63"/>
      <c r="J383" s="145"/>
      <c r="K383" s="145"/>
      <c r="L383" s="228"/>
      <c r="M383" s="229"/>
      <c r="N383" s="140"/>
      <c r="O383" s="140"/>
      <c r="P383" s="140"/>
      <c r="Q383" s="140"/>
      <c r="R383" s="140"/>
      <c r="S383" s="140"/>
      <c r="T383" s="230"/>
      <c r="U383" s="140"/>
      <c r="V383" s="140"/>
      <c r="W383" s="231"/>
      <c r="AT383" s="62" t="s">
        <v>225</v>
      </c>
      <c r="AU383" s="62" t="s">
        <v>93</v>
      </c>
      <c r="AV383" s="14" t="s">
        <v>223</v>
      </c>
      <c r="AW383" s="14" t="s">
        <v>38</v>
      </c>
      <c r="AX383" s="14" t="s">
        <v>91</v>
      </c>
      <c r="AY383" s="62" t="s">
        <v>216</v>
      </c>
    </row>
    <row r="384" spans="1:65" s="2" customFormat="1" ht="24.2" customHeight="1">
      <c r="A384" s="83"/>
      <c r="B384" s="84"/>
      <c r="C384" s="130" t="s">
        <v>362</v>
      </c>
      <c r="D384" s="130" t="s">
        <v>218</v>
      </c>
      <c r="E384" s="131" t="s">
        <v>3933</v>
      </c>
      <c r="F384" s="132" t="s">
        <v>3934</v>
      </c>
      <c r="G384" s="133" t="s">
        <v>237</v>
      </c>
      <c r="H384" s="134">
        <v>1535</v>
      </c>
      <c r="I384" s="57"/>
      <c r="J384" s="187">
        <f>ROUND(I384*H384,2)</f>
        <v>0</v>
      </c>
      <c r="K384" s="132" t="s">
        <v>1</v>
      </c>
      <c r="L384" s="188">
        <f>J384</f>
        <v>0</v>
      </c>
      <c r="M384" s="217"/>
      <c r="N384" s="217"/>
      <c r="O384" s="217"/>
      <c r="P384" s="217">
        <f>SUM(P385:P402)</f>
        <v>0</v>
      </c>
      <c r="Q384" s="217"/>
      <c r="R384" s="217">
        <f>SUM(R385:R402)</f>
        <v>0</v>
      </c>
      <c r="S384" s="217"/>
      <c r="T384" s="217">
        <f>SUM(T385:T402)</f>
        <v>0</v>
      </c>
      <c r="U384" s="217"/>
      <c r="V384" s="217"/>
      <c r="W384" s="190"/>
      <c r="X384" s="26"/>
      <c r="Y384" s="26"/>
      <c r="Z384" s="26"/>
      <c r="AA384" s="26"/>
      <c r="AB384" s="26"/>
      <c r="AC384" s="26"/>
      <c r="AD384" s="26"/>
      <c r="AE384" s="26"/>
      <c r="AR384" s="58" t="s">
        <v>223</v>
      </c>
      <c r="AT384" s="58" t="s">
        <v>218</v>
      </c>
      <c r="AU384" s="58" t="s">
        <v>93</v>
      </c>
      <c r="AY384" s="18" t="s">
        <v>216</v>
      </c>
      <c r="BE384" s="59">
        <f>IF(N384="základní",J384,0)</f>
        <v>0</v>
      </c>
      <c r="BF384" s="59">
        <f>IF(N384="snížená",J384,0)</f>
        <v>0</v>
      </c>
      <c r="BG384" s="59">
        <f>IF(N384="zákl. přenesená",J384,0)</f>
        <v>0</v>
      </c>
      <c r="BH384" s="59">
        <f>IF(N384="sníž. přenesená",J384,0)</f>
        <v>0</v>
      </c>
      <c r="BI384" s="59">
        <f>IF(N384="nulová",J384,0)</f>
        <v>0</v>
      </c>
      <c r="BJ384" s="18" t="s">
        <v>91</v>
      </c>
      <c r="BK384" s="59">
        <f>ROUND(I384*H384,2)</f>
        <v>0</v>
      </c>
      <c r="BL384" s="18" t="s">
        <v>223</v>
      </c>
      <c r="BM384" s="58" t="s">
        <v>3935</v>
      </c>
    </row>
    <row r="385" spans="1:51" s="15" customFormat="1" ht="12">
      <c r="A385" s="135"/>
      <c r="B385" s="136"/>
      <c r="C385" s="135"/>
      <c r="D385" s="137" t="s">
        <v>225</v>
      </c>
      <c r="E385" s="138" t="s">
        <v>1</v>
      </c>
      <c r="F385" s="139" t="s">
        <v>3936</v>
      </c>
      <c r="G385" s="135"/>
      <c r="H385" s="138" t="s">
        <v>1</v>
      </c>
      <c r="I385" s="65"/>
      <c r="J385" s="135"/>
      <c r="K385" s="135"/>
      <c r="L385" s="218"/>
      <c r="M385" s="219" t="s">
        <v>1</v>
      </c>
      <c r="N385" s="220" t="s">
        <v>48</v>
      </c>
      <c r="O385" s="221">
        <v>0</v>
      </c>
      <c r="P385" s="221">
        <f>O385*H384</f>
        <v>0</v>
      </c>
      <c r="Q385" s="221">
        <v>0</v>
      </c>
      <c r="R385" s="221">
        <f>Q385*H384</f>
        <v>0</v>
      </c>
      <c r="S385" s="221">
        <v>0</v>
      </c>
      <c r="T385" s="222">
        <f>S385*H384</f>
        <v>0</v>
      </c>
      <c r="U385" s="98"/>
      <c r="V385" s="98"/>
      <c r="W385" s="223"/>
      <c r="AT385" s="64" t="s">
        <v>225</v>
      </c>
      <c r="AU385" s="64" t="s">
        <v>93</v>
      </c>
      <c r="AV385" s="15" t="s">
        <v>91</v>
      </c>
      <c r="AW385" s="15" t="s">
        <v>38</v>
      </c>
      <c r="AX385" s="15" t="s">
        <v>83</v>
      </c>
      <c r="AY385" s="64" t="s">
        <v>216</v>
      </c>
    </row>
    <row r="386" spans="1:51" s="13" customFormat="1" ht="12">
      <c r="A386" s="140"/>
      <c r="B386" s="141"/>
      <c r="C386" s="140"/>
      <c r="D386" s="137" t="s">
        <v>225</v>
      </c>
      <c r="E386" s="142" t="s">
        <v>1</v>
      </c>
      <c r="F386" s="143" t="s">
        <v>3937</v>
      </c>
      <c r="G386" s="140"/>
      <c r="H386" s="144">
        <v>60</v>
      </c>
      <c r="I386" s="61"/>
      <c r="J386" s="140"/>
      <c r="K386" s="140"/>
      <c r="L386" s="224"/>
      <c r="M386" s="225"/>
      <c r="N386" s="135"/>
      <c r="O386" s="135"/>
      <c r="P386" s="135"/>
      <c r="Q386" s="135"/>
      <c r="R386" s="135"/>
      <c r="S386" s="135"/>
      <c r="T386" s="226"/>
      <c r="U386" s="135"/>
      <c r="V386" s="135"/>
      <c r="W386" s="227"/>
      <c r="AT386" s="60" t="s">
        <v>225</v>
      </c>
      <c r="AU386" s="60" t="s">
        <v>93</v>
      </c>
      <c r="AV386" s="13" t="s">
        <v>93</v>
      </c>
      <c r="AW386" s="13" t="s">
        <v>38</v>
      </c>
      <c r="AX386" s="13" t="s">
        <v>83</v>
      </c>
      <c r="AY386" s="60" t="s">
        <v>216</v>
      </c>
    </row>
    <row r="387" spans="1:51" s="13" customFormat="1" ht="12">
      <c r="A387" s="140"/>
      <c r="B387" s="141"/>
      <c r="C387" s="140"/>
      <c r="D387" s="137" t="s">
        <v>225</v>
      </c>
      <c r="E387" s="142" t="s">
        <v>1</v>
      </c>
      <c r="F387" s="143" t="s">
        <v>3938</v>
      </c>
      <c r="G387" s="140"/>
      <c r="H387" s="144">
        <v>80</v>
      </c>
      <c r="I387" s="61"/>
      <c r="J387" s="140"/>
      <c r="K387" s="140"/>
      <c r="L387" s="228"/>
      <c r="M387" s="229"/>
      <c r="N387" s="140"/>
      <c r="O387" s="140"/>
      <c r="P387" s="140"/>
      <c r="Q387" s="140"/>
      <c r="R387" s="140"/>
      <c r="S387" s="140"/>
      <c r="T387" s="230"/>
      <c r="U387" s="140"/>
      <c r="V387" s="140"/>
      <c r="W387" s="231"/>
      <c r="AT387" s="60" t="s">
        <v>225</v>
      </c>
      <c r="AU387" s="60" t="s">
        <v>93</v>
      </c>
      <c r="AV387" s="13" t="s">
        <v>93</v>
      </c>
      <c r="AW387" s="13" t="s">
        <v>38</v>
      </c>
      <c r="AX387" s="13" t="s">
        <v>83</v>
      </c>
      <c r="AY387" s="60" t="s">
        <v>216</v>
      </c>
    </row>
    <row r="388" spans="1:51" s="13" customFormat="1" ht="12">
      <c r="A388" s="140"/>
      <c r="B388" s="141"/>
      <c r="C388" s="140"/>
      <c r="D388" s="137" t="s">
        <v>225</v>
      </c>
      <c r="E388" s="142" t="s">
        <v>1</v>
      </c>
      <c r="F388" s="143" t="s">
        <v>3939</v>
      </c>
      <c r="G388" s="140"/>
      <c r="H388" s="144">
        <v>95</v>
      </c>
      <c r="I388" s="61"/>
      <c r="J388" s="140"/>
      <c r="K388" s="140"/>
      <c r="L388" s="228"/>
      <c r="M388" s="229"/>
      <c r="N388" s="140"/>
      <c r="O388" s="140"/>
      <c r="P388" s="140"/>
      <c r="Q388" s="140"/>
      <c r="R388" s="140"/>
      <c r="S388" s="140"/>
      <c r="T388" s="230"/>
      <c r="U388" s="140"/>
      <c r="V388" s="140"/>
      <c r="W388" s="231"/>
      <c r="AT388" s="60" t="s">
        <v>225</v>
      </c>
      <c r="AU388" s="60" t="s">
        <v>93</v>
      </c>
      <c r="AV388" s="13" t="s">
        <v>93</v>
      </c>
      <c r="AW388" s="13" t="s">
        <v>38</v>
      </c>
      <c r="AX388" s="13" t="s">
        <v>83</v>
      </c>
      <c r="AY388" s="60" t="s">
        <v>216</v>
      </c>
    </row>
    <row r="389" spans="1:51" s="13" customFormat="1" ht="12">
      <c r="A389" s="140"/>
      <c r="B389" s="141"/>
      <c r="C389" s="140"/>
      <c r="D389" s="137" t="s">
        <v>225</v>
      </c>
      <c r="E389" s="142" t="s">
        <v>1</v>
      </c>
      <c r="F389" s="143" t="s">
        <v>3940</v>
      </c>
      <c r="G389" s="140"/>
      <c r="H389" s="144">
        <v>50</v>
      </c>
      <c r="I389" s="61"/>
      <c r="J389" s="140"/>
      <c r="K389" s="140"/>
      <c r="L389" s="228"/>
      <c r="M389" s="229"/>
      <c r="N389" s="140"/>
      <c r="O389" s="140"/>
      <c r="P389" s="140"/>
      <c r="Q389" s="140"/>
      <c r="R389" s="140"/>
      <c r="S389" s="140"/>
      <c r="T389" s="230"/>
      <c r="U389" s="140"/>
      <c r="V389" s="140"/>
      <c r="W389" s="231"/>
      <c r="AT389" s="60" t="s">
        <v>225</v>
      </c>
      <c r="AU389" s="60" t="s">
        <v>93</v>
      </c>
      <c r="AV389" s="13" t="s">
        <v>93</v>
      </c>
      <c r="AW389" s="13" t="s">
        <v>38</v>
      </c>
      <c r="AX389" s="13" t="s">
        <v>83</v>
      </c>
      <c r="AY389" s="60" t="s">
        <v>216</v>
      </c>
    </row>
    <row r="390" spans="1:51" s="13" customFormat="1" ht="12">
      <c r="A390" s="140"/>
      <c r="B390" s="141"/>
      <c r="C390" s="140"/>
      <c r="D390" s="137" t="s">
        <v>225</v>
      </c>
      <c r="E390" s="142" t="s">
        <v>1</v>
      </c>
      <c r="F390" s="143" t="s">
        <v>3941</v>
      </c>
      <c r="G390" s="140"/>
      <c r="H390" s="144">
        <v>50</v>
      </c>
      <c r="I390" s="61"/>
      <c r="J390" s="140"/>
      <c r="K390" s="140"/>
      <c r="L390" s="228"/>
      <c r="M390" s="229"/>
      <c r="N390" s="140"/>
      <c r="O390" s="140"/>
      <c r="P390" s="140"/>
      <c r="Q390" s="140"/>
      <c r="R390" s="140"/>
      <c r="S390" s="140"/>
      <c r="T390" s="230"/>
      <c r="U390" s="140"/>
      <c r="V390" s="140"/>
      <c r="W390" s="231"/>
      <c r="AT390" s="60" t="s">
        <v>225</v>
      </c>
      <c r="AU390" s="60" t="s">
        <v>93</v>
      </c>
      <c r="AV390" s="13" t="s">
        <v>93</v>
      </c>
      <c r="AW390" s="13" t="s">
        <v>38</v>
      </c>
      <c r="AX390" s="13" t="s">
        <v>83</v>
      </c>
      <c r="AY390" s="60" t="s">
        <v>216</v>
      </c>
    </row>
    <row r="391" spans="1:51" s="13" customFormat="1" ht="12">
      <c r="A391" s="140"/>
      <c r="B391" s="141"/>
      <c r="C391" s="140"/>
      <c r="D391" s="137" t="s">
        <v>225</v>
      </c>
      <c r="E391" s="142" t="s">
        <v>1</v>
      </c>
      <c r="F391" s="143" t="s">
        <v>3942</v>
      </c>
      <c r="G391" s="140"/>
      <c r="H391" s="144">
        <v>30</v>
      </c>
      <c r="I391" s="61"/>
      <c r="J391" s="140"/>
      <c r="K391" s="140"/>
      <c r="L391" s="228"/>
      <c r="M391" s="229"/>
      <c r="N391" s="140"/>
      <c r="O391" s="140"/>
      <c r="P391" s="140"/>
      <c r="Q391" s="140"/>
      <c r="R391" s="140"/>
      <c r="S391" s="140"/>
      <c r="T391" s="230"/>
      <c r="U391" s="140"/>
      <c r="V391" s="140"/>
      <c r="W391" s="231"/>
      <c r="AT391" s="60" t="s">
        <v>225</v>
      </c>
      <c r="AU391" s="60" t="s">
        <v>93</v>
      </c>
      <c r="AV391" s="13" t="s">
        <v>93</v>
      </c>
      <c r="AW391" s="13" t="s">
        <v>38</v>
      </c>
      <c r="AX391" s="13" t="s">
        <v>83</v>
      </c>
      <c r="AY391" s="60" t="s">
        <v>216</v>
      </c>
    </row>
    <row r="392" spans="1:51" s="15" customFormat="1" ht="22.5">
      <c r="A392" s="135"/>
      <c r="B392" s="136"/>
      <c r="C392" s="135"/>
      <c r="D392" s="137" t="s">
        <v>225</v>
      </c>
      <c r="E392" s="138" t="s">
        <v>1</v>
      </c>
      <c r="F392" s="139" t="s">
        <v>3943</v>
      </c>
      <c r="G392" s="135"/>
      <c r="H392" s="138" t="s">
        <v>1</v>
      </c>
      <c r="I392" s="65"/>
      <c r="J392" s="135"/>
      <c r="K392" s="135"/>
      <c r="L392" s="228"/>
      <c r="M392" s="229"/>
      <c r="N392" s="140"/>
      <c r="O392" s="140"/>
      <c r="P392" s="140"/>
      <c r="Q392" s="140"/>
      <c r="R392" s="140"/>
      <c r="S392" s="140"/>
      <c r="T392" s="230"/>
      <c r="U392" s="140"/>
      <c r="V392" s="140"/>
      <c r="W392" s="231"/>
      <c r="AT392" s="64" t="s">
        <v>225</v>
      </c>
      <c r="AU392" s="64" t="s">
        <v>93</v>
      </c>
      <c r="AV392" s="15" t="s">
        <v>91</v>
      </c>
      <c r="AW392" s="15" t="s">
        <v>38</v>
      </c>
      <c r="AX392" s="15" t="s">
        <v>83</v>
      </c>
      <c r="AY392" s="64" t="s">
        <v>216</v>
      </c>
    </row>
    <row r="393" spans="1:51" s="13" customFormat="1" ht="12">
      <c r="A393" s="140"/>
      <c r="B393" s="141"/>
      <c r="C393" s="140"/>
      <c r="D393" s="137" t="s">
        <v>225</v>
      </c>
      <c r="E393" s="142" t="s">
        <v>1</v>
      </c>
      <c r="F393" s="143" t="s">
        <v>3944</v>
      </c>
      <c r="G393" s="140"/>
      <c r="H393" s="144">
        <v>80</v>
      </c>
      <c r="I393" s="61"/>
      <c r="J393" s="140"/>
      <c r="K393" s="140"/>
      <c r="L393" s="224"/>
      <c r="M393" s="225"/>
      <c r="N393" s="135"/>
      <c r="O393" s="135"/>
      <c r="P393" s="135"/>
      <c r="Q393" s="135"/>
      <c r="R393" s="135"/>
      <c r="S393" s="135"/>
      <c r="T393" s="226"/>
      <c r="U393" s="135"/>
      <c r="V393" s="135"/>
      <c r="W393" s="227"/>
      <c r="AT393" s="60" t="s">
        <v>225</v>
      </c>
      <c r="AU393" s="60" t="s">
        <v>93</v>
      </c>
      <c r="AV393" s="13" t="s">
        <v>93</v>
      </c>
      <c r="AW393" s="13" t="s">
        <v>38</v>
      </c>
      <c r="AX393" s="13" t="s">
        <v>83</v>
      </c>
      <c r="AY393" s="60" t="s">
        <v>216</v>
      </c>
    </row>
    <row r="394" spans="1:51" s="13" customFormat="1" ht="12">
      <c r="A394" s="140"/>
      <c r="B394" s="141"/>
      <c r="C394" s="140"/>
      <c r="D394" s="137" t="s">
        <v>225</v>
      </c>
      <c r="E394" s="142" t="s">
        <v>1</v>
      </c>
      <c r="F394" s="143" t="s">
        <v>3945</v>
      </c>
      <c r="G394" s="140"/>
      <c r="H394" s="144">
        <v>120</v>
      </c>
      <c r="I394" s="61"/>
      <c r="J394" s="140"/>
      <c r="K394" s="140"/>
      <c r="L394" s="228"/>
      <c r="M394" s="229"/>
      <c r="N394" s="140"/>
      <c r="O394" s="140"/>
      <c r="P394" s="140"/>
      <c r="Q394" s="140"/>
      <c r="R394" s="140"/>
      <c r="S394" s="140"/>
      <c r="T394" s="230"/>
      <c r="U394" s="140"/>
      <c r="V394" s="140"/>
      <c r="W394" s="231"/>
      <c r="AT394" s="60" t="s">
        <v>225</v>
      </c>
      <c r="AU394" s="60" t="s">
        <v>93</v>
      </c>
      <c r="AV394" s="13" t="s">
        <v>93</v>
      </c>
      <c r="AW394" s="13" t="s">
        <v>38</v>
      </c>
      <c r="AX394" s="13" t="s">
        <v>83</v>
      </c>
      <c r="AY394" s="60" t="s">
        <v>216</v>
      </c>
    </row>
    <row r="395" spans="1:51" s="13" customFormat="1" ht="12">
      <c r="A395" s="140"/>
      <c r="B395" s="141"/>
      <c r="C395" s="140"/>
      <c r="D395" s="137" t="s">
        <v>225</v>
      </c>
      <c r="E395" s="142" t="s">
        <v>1</v>
      </c>
      <c r="F395" s="143" t="s">
        <v>3946</v>
      </c>
      <c r="G395" s="140"/>
      <c r="H395" s="144">
        <v>90</v>
      </c>
      <c r="I395" s="61"/>
      <c r="J395" s="140"/>
      <c r="K395" s="140"/>
      <c r="L395" s="228"/>
      <c r="M395" s="229"/>
      <c r="N395" s="140"/>
      <c r="O395" s="140"/>
      <c r="P395" s="140"/>
      <c r="Q395" s="140"/>
      <c r="R395" s="140"/>
      <c r="S395" s="140"/>
      <c r="T395" s="230"/>
      <c r="U395" s="140"/>
      <c r="V395" s="140"/>
      <c r="W395" s="231"/>
      <c r="AT395" s="60" t="s">
        <v>225</v>
      </c>
      <c r="AU395" s="60" t="s">
        <v>93</v>
      </c>
      <c r="AV395" s="13" t="s">
        <v>93</v>
      </c>
      <c r="AW395" s="13" t="s">
        <v>38</v>
      </c>
      <c r="AX395" s="13" t="s">
        <v>83</v>
      </c>
      <c r="AY395" s="60" t="s">
        <v>216</v>
      </c>
    </row>
    <row r="396" spans="1:51" s="13" customFormat="1" ht="12">
      <c r="A396" s="140"/>
      <c r="B396" s="141"/>
      <c r="C396" s="140"/>
      <c r="D396" s="137" t="s">
        <v>225</v>
      </c>
      <c r="E396" s="142" t="s">
        <v>1</v>
      </c>
      <c r="F396" s="143" t="s">
        <v>3947</v>
      </c>
      <c r="G396" s="140"/>
      <c r="H396" s="144">
        <v>80</v>
      </c>
      <c r="I396" s="61"/>
      <c r="J396" s="140"/>
      <c r="K396" s="140"/>
      <c r="L396" s="228"/>
      <c r="M396" s="229"/>
      <c r="N396" s="140"/>
      <c r="O396" s="140"/>
      <c r="P396" s="140"/>
      <c r="Q396" s="140"/>
      <c r="R396" s="140"/>
      <c r="S396" s="140"/>
      <c r="T396" s="230"/>
      <c r="U396" s="140"/>
      <c r="V396" s="140"/>
      <c r="W396" s="231"/>
      <c r="AT396" s="60" t="s">
        <v>225</v>
      </c>
      <c r="AU396" s="60" t="s">
        <v>93</v>
      </c>
      <c r="AV396" s="13" t="s">
        <v>93</v>
      </c>
      <c r="AW396" s="13" t="s">
        <v>38</v>
      </c>
      <c r="AX396" s="13" t="s">
        <v>83</v>
      </c>
      <c r="AY396" s="60" t="s">
        <v>216</v>
      </c>
    </row>
    <row r="397" spans="1:51" s="13" customFormat="1" ht="12">
      <c r="A397" s="140"/>
      <c r="B397" s="141"/>
      <c r="C397" s="140"/>
      <c r="D397" s="137" t="s">
        <v>225</v>
      </c>
      <c r="E397" s="142" t="s">
        <v>1</v>
      </c>
      <c r="F397" s="143" t="s">
        <v>3948</v>
      </c>
      <c r="G397" s="140"/>
      <c r="H397" s="144">
        <v>80</v>
      </c>
      <c r="I397" s="61"/>
      <c r="J397" s="140"/>
      <c r="K397" s="140"/>
      <c r="L397" s="228"/>
      <c r="M397" s="229"/>
      <c r="N397" s="140"/>
      <c r="O397" s="140"/>
      <c r="P397" s="140"/>
      <c r="Q397" s="140"/>
      <c r="R397" s="140"/>
      <c r="S397" s="140"/>
      <c r="T397" s="230"/>
      <c r="U397" s="140"/>
      <c r="V397" s="140"/>
      <c r="W397" s="231"/>
      <c r="AT397" s="60" t="s">
        <v>225</v>
      </c>
      <c r="AU397" s="60" t="s">
        <v>93</v>
      </c>
      <c r="AV397" s="13" t="s">
        <v>93</v>
      </c>
      <c r="AW397" s="13" t="s">
        <v>38</v>
      </c>
      <c r="AX397" s="13" t="s">
        <v>83</v>
      </c>
      <c r="AY397" s="60" t="s">
        <v>216</v>
      </c>
    </row>
    <row r="398" spans="1:51" s="13" customFormat="1" ht="12">
      <c r="A398" s="140"/>
      <c r="B398" s="141"/>
      <c r="C398" s="140"/>
      <c r="D398" s="137" t="s">
        <v>225</v>
      </c>
      <c r="E398" s="142" t="s">
        <v>1</v>
      </c>
      <c r="F398" s="143" t="s">
        <v>3949</v>
      </c>
      <c r="G398" s="140"/>
      <c r="H398" s="144">
        <v>70</v>
      </c>
      <c r="I398" s="61"/>
      <c r="J398" s="140"/>
      <c r="K398" s="140"/>
      <c r="L398" s="228"/>
      <c r="M398" s="229"/>
      <c r="N398" s="140"/>
      <c r="O398" s="140"/>
      <c r="P398" s="140"/>
      <c r="Q398" s="140"/>
      <c r="R398" s="140"/>
      <c r="S398" s="140"/>
      <c r="T398" s="230"/>
      <c r="U398" s="140"/>
      <c r="V398" s="140"/>
      <c r="W398" s="231"/>
      <c r="AT398" s="60" t="s">
        <v>225</v>
      </c>
      <c r="AU398" s="60" t="s">
        <v>93</v>
      </c>
      <c r="AV398" s="13" t="s">
        <v>93</v>
      </c>
      <c r="AW398" s="13" t="s">
        <v>38</v>
      </c>
      <c r="AX398" s="13" t="s">
        <v>83</v>
      </c>
      <c r="AY398" s="60" t="s">
        <v>216</v>
      </c>
    </row>
    <row r="399" spans="1:51" s="13" customFormat="1" ht="12">
      <c r="A399" s="140"/>
      <c r="B399" s="141"/>
      <c r="C399" s="140"/>
      <c r="D399" s="137" t="s">
        <v>225</v>
      </c>
      <c r="E399" s="142" t="s">
        <v>1</v>
      </c>
      <c r="F399" s="143" t="s">
        <v>3950</v>
      </c>
      <c r="G399" s="140"/>
      <c r="H399" s="144">
        <v>30</v>
      </c>
      <c r="I399" s="61"/>
      <c r="J399" s="140"/>
      <c r="K399" s="140"/>
      <c r="L399" s="228"/>
      <c r="M399" s="229"/>
      <c r="N399" s="140"/>
      <c r="O399" s="140"/>
      <c r="P399" s="140"/>
      <c r="Q399" s="140"/>
      <c r="R399" s="140"/>
      <c r="S399" s="140"/>
      <c r="T399" s="230"/>
      <c r="U399" s="140"/>
      <c r="V399" s="140"/>
      <c r="W399" s="231"/>
      <c r="AT399" s="60" t="s">
        <v>225</v>
      </c>
      <c r="AU399" s="60" t="s">
        <v>93</v>
      </c>
      <c r="AV399" s="13" t="s">
        <v>93</v>
      </c>
      <c r="AW399" s="13" t="s">
        <v>38</v>
      </c>
      <c r="AX399" s="13" t="s">
        <v>83</v>
      </c>
      <c r="AY399" s="60" t="s">
        <v>216</v>
      </c>
    </row>
    <row r="400" spans="1:51" s="13" customFormat="1" ht="12">
      <c r="A400" s="140"/>
      <c r="B400" s="141"/>
      <c r="C400" s="140"/>
      <c r="D400" s="137" t="s">
        <v>225</v>
      </c>
      <c r="E400" s="142" t="s">
        <v>1</v>
      </c>
      <c r="F400" s="143" t="s">
        <v>3951</v>
      </c>
      <c r="G400" s="140"/>
      <c r="H400" s="144">
        <v>30</v>
      </c>
      <c r="I400" s="61"/>
      <c r="J400" s="140"/>
      <c r="K400" s="140"/>
      <c r="L400" s="228"/>
      <c r="M400" s="229"/>
      <c r="N400" s="140"/>
      <c r="O400" s="140"/>
      <c r="P400" s="140"/>
      <c r="Q400" s="140"/>
      <c r="R400" s="140"/>
      <c r="S400" s="140"/>
      <c r="T400" s="230"/>
      <c r="U400" s="140"/>
      <c r="V400" s="140"/>
      <c r="W400" s="231"/>
      <c r="AT400" s="60" t="s">
        <v>225</v>
      </c>
      <c r="AU400" s="60" t="s">
        <v>93</v>
      </c>
      <c r="AV400" s="13" t="s">
        <v>93</v>
      </c>
      <c r="AW400" s="13" t="s">
        <v>38</v>
      </c>
      <c r="AX400" s="13" t="s">
        <v>83</v>
      </c>
      <c r="AY400" s="60" t="s">
        <v>216</v>
      </c>
    </row>
    <row r="401" spans="1:51" s="13" customFormat="1" ht="12">
      <c r="A401" s="140"/>
      <c r="B401" s="141"/>
      <c r="C401" s="140"/>
      <c r="D401" s="137" t="s">
        <v>225</v>
      </c>
      <c r="E401" s="142" t="s">
        <v>1</v>
      </c>
      <c r="F401" s="143" t="s">
        <v>3952</v>
      </c>
      <c r="G401" s="140"/>
      <c r="H401" s="144">
        <v>80</v>
      </c>
      <c r="I401" s="61"/>
      <c r="J401" s="140"/>
      <c r="K401" s="140"/>
      <c r="L401" s="228"/>
      <c r="M401" s="229"/>
      <c r="N401" s="140"/>
      <c r="O401" s="140"/>
      <c r="P401" s="140"/>
      <c r="Q401" s="140"/>
      <c r="R401" s="140"/>
      <c r="S401" s="140"/>
      <c r="T401" s="230"/>
      <c r="U401" s="140"/>
      <c r="V401" s="140"/>
      <c r="W401" s="231"/>
      <c r="AT401" s="60" t="s">
        <v>225</v>
      </c>
      <c r="AU401" s="60" t="s">
        <v>93</v>
      </c>
      <c r="AV401" s="13" t="s">
        <v>93</v>
      </c>
      <c r="AW401" s="13" t="s">
        <v>38</v>
      </c>
      <c r="AX401" s="13" t="s">
        <v>83</v>
      </c>
      <c r="AY401" s="60" t="s">
        <v>216</v>
      </c>
    </row>
    <row r="402" spans="1:51" s="13" customFormat="1" ht="12">
      <c r="A402" s="140"/>
      <c r="B402" s="141"/>
      <c r="C402" s="140"/>
      <c r="D402" s="137" t="s">
        <v>225</v>
      </c>
      <c r="E402" s="142" t="s">
        <v>1</v>
      </c>
      <c r="F402" s="143" t="s">
        <v>3953</v>
      </c>
      <c r="G402" s="140"/>
      <c r="H402" s="144">
        <v>70</v>
      </c>
      <c r="I402" s="61"/>
      <c r="J402" s="140"/>
      <c r="K402" s="140"/>
      <c r="L402" s="228"/>
      <c r="M402" s="229"/>
      <c r="N402" s="140"/>
      <c r="O402" s="140"/>
      <c r="P402" s="140"/>
      <c r="Q402" s="140"/>
      <c r="R402" s="140"/>
      <c r="S402" s="140"/>
      <c r="T402" s="230"/>
      <c r="U402" s="140"/>
      <c r="V402" s="140"/>
      <c r="W402" s="231"/>
      <c r="AT402" s="60" t="s">
        <v>225</v>
      </c>
      <c r="AU402" s="60" t="s">
        <v>93</v>
      </c>
      <c r="AV402" s="13" t="s">
        <v>93</v>
      </c>
      <c r="AW402" s="13" t="s">
        <v>38</v>
      </c>
      <c r="AX402" s="13" t="s">
        <v>83</v>
      </c>
      <c r="AY402" s="60" t="s">
        <v>216</v>
      </c>
    </row>
    <row r="403" spans="1:51" s="13" customFormat="1" ht="12">
      <c r="A403" s="140"/>
      <c r="B403" s="141"/>
      <c r="C403" s="140"/>
      <c r="D403" s="137" t="s">
        <v>225</v>
      </c>
      <c r="E403" s="142" t="s">
        <v>1</v>
      </c>
      <c r="F403" s="143" t="s">
        <v>3954</v>
      </c>
      <c r="G403" s="140"/>
      <c r="H403" s="144">
        <v>30</v>
      </c>
      <c r="I403" s="61"/>
      <c r="J403" s="140"/>
      <c r="K403" s="140"/>
      <c r="L403" s="228"/>
      <c r="M403" s="229"/>
      <c r="N403" s="140"/>
      <c r="O403" s="140"/>
      <c r="P403" s="140"/>
      <c r="Q403" s="140"/>
      <c r="R403" s="140"/>
      <c r="S403" s="140"/>
      <c r="T403" s="230"/>
      <c r="U403" s="140"/>
      <c r="V403" s="140"/>
      <c r="W403" s="231"/>
      <c r="AT403" s="60" t="s">
        <v>225</v>
      </c>
      <c r="AU403" s="60" t="s">
        <v>93</v>
      </c>
      <c r="AV403" s="13" t="s">
        <v>93</v>
      </c>
      <c r="AW403" s="13" t="s">
        <v>38</v>
      </c>
      <c r="AX403" s="13" t="s">
        <v>83</v>
      </c>
      <c r="AY403" s="60" t="s">
        <v>216</v>
      </c>
    </row>
    <row r="404" spans="1:51" s="13" customFormat="1" ht="12">
      <c r="A404" s="140"/>
      <c r="B404" s="141"/>
      <c r="C404" s="140"/>
      <c r="D404" s="137" t="s">
        <v>225</v>
      </c>
      <c r="E404" s="142" t="s">
        <v>1</v>
      </c>
      <c r="F404" s="143" t="s">
        <v>3955</v>
      </c>
      <c r="G404" s="140"/>
      <c r="H404" s="144">
        <v>30</v>
      </c>
      <c r="I404" s="61"/>
      <c r="J404" s="140"/>
      <c r="K404" s="140"/>
      <c r="L404" s="228"/>
      <c r="M404" s="229"/>
      <c r="N404" s="140"/>
      <c r="O404" s="140"/>
      <c r="P404" s="140"/>
      <c r="Q404" s="140"/>
      <c r="R404" s="140"/>
      <c r="S404" s="140"/>
      <c r="T404" s="230"/>
      <c r="U404" s="140"/>
      <c r="V404" s="140"/>
      <c r="W404" s="231"/>
      <c r="AT404" s="60" t="s">
        <v>225</v>
      </c>
      <c r="AU404" s="60" t="s">
        <v>93</v>
      </c>
      <c r="AV404" s="13" t="s">
        <v>93</v>
      </c>
      <c r="AW404" s="13" t="s">
        <v>38</v>
      </c>
      <c r="AX404" s="13" t="s">
        <v>83</v>
      </c>
      <c r="AY404" s="60" t="s">
        <v>216</v>
      </c>
    </row>
    <row r="405" spans="1:51" s="13" customFormat="1" ht="12">
      <c r="A405" s="140"/>
      <c r="B405" s="141"/>
      <c r="C405" s="140"/>
      <c r="D405" s="137" t="s">
        <v>225</v>
      </c>
      <c r="E405" s="142" t="s">
        <v>1</v>
      </c>
      <c r="F405" s="143" t="s">
        <v>3956</v>
      </c>
      <c r="G405" s="140"/>
      <c r="H405" s="144">
        <v>30</v>
      </c>
      <c r="I405" s="61"/>
      <c r="J405" s="140"/>
      <c r="K405" s="140"/>
      <c r="L405" s="228"/>
      <c r="M405" s="229"/>
      <c r="N405" s="140"/>
      <c r="O405" s="140"/>
      <c r="P405" s="140"/>
      <c r="Q405" s="140"/>
      <c r="R405" s="140"/>
      <c r="S405" s="140"/>
      <c r="T405" s="230"/>
      <c r="U405" s="140"/>
      <c r="V405" s="140"/>
      <c r="W405" s="231"/>
      <c r="AT405" s="60" t="s">
        <v>225</v>
      </c>
      <c r="AU405" s="60" t="s">
        <v>93</v>
      </c>
      <c r="AV405" s="13" t="s">
        <v>93</v>
      </c>
      <c r="AW405" s="13" t="s">
        <v>38</v>
      </c>
      <c r="AX405" s="13" t="s">
        <v>83</v>
      </c>
      <c r="AY405" s="60" t="s">
        <v>216</v>
      </c>
    </row>
    <row r="406" spans="1:51" s="13" customFormat="1" ht="12">
      <c r="A406" s="140"/>
      <c r="B406" s="141"/>
      <c r="C406" s="140"/>
      <c r="D406" s="137" t="s">
        <v>225</v>
      </c>
      <c r="E406" s="142" t="s">
        <v>1</v>
      </c>
      <c r="F406" s="143" t="s">
        <v>3957</v>
      </c>
      <c r="G406" s="140"/>
      <c r="H406" s="144">
        <v>30</v>
      </c>
      <c r="I406" s="61"/>
      <c r="J406" s="140"/>
      <c r="K406" s="140"/>
      <c r="L406" s="228"/>
      <c r="M406" s="229"/>
      <c r="N406" s="140"/>
      <c r="O406" s="140"/>
      <c r="P406" s="140"/>
      <c r="Q406" s="140"/>
      <c r="R406" s="140"/>
      <c r="S406" s="140"/>
      <c r="T406" s="230"/>
      <c r="U406" s="140"/>
      <c r="V406" s="140"/>
      <c r="W406" s="231"/>
      <c r="AT406" s="60" t="s">
        <v>225</v>
      </c>
      <c r="AU406" s="60" t="s">
        <v>93</v>
      </c>
      <c r="AV406" s="13" t="s">
        <v>93</v>
      </c>
      <c r="AW406" s="13" t="s">
        <v>38</v>
      </c>
      <c r="AX406" s="13" t="s">
        <v>83</v>
      </c>
      <c r="AY406" s="60" t="s">
        <v>216</v>
      </c>
    </row>
    <row r="407" spans="1:51" s="13" customFormat="1" ht="12">
      <c r="A407" s="140"/>
      <c r="B407" s="141"/>
      <c r="C407" s="140"/>
      <c r="D407" s="137" t="s">
        <v>225</v>
      </c>
      <c r="E407" s="142" t="s">
        <v>1</v>
      </c>
      <c r="F407" s="143" t="s">
        <v>3958</v>
      </c>
      <c r="G407" s="140"/>
      <c r="H407" s="144">
        <v>80</v>
      </c>
      <c r="I407" s="61"/>
      <c r="J407" s="140"/>
      <c r="K407" s="140"/>
      <c r="L407" s="228"/>
      <c r="M407" s="229"/>
      <c r="N407" s="140"/>
      <c r="O407" s="140"/>
      <c r="P407" s="140"/>
      <c r="Q407" s="140"/>
      <c r="R407" s="140"/>
      <c r="S407" s="140"/>
      <c r="T407" s="230"/>
      <c r="U407" s="140"/>
      <c r="V407" s="140"/>
      <c r="W407" s="231"/>
      <c r="AT407" s="60" t="s">
        <v>225</v>
      </c>
      <c r="AU407" s="60" t="s">
        <v>93</v>
      </c>
      <c r="AV407" s="13" t="s">
        <v>93</v>
      </c>
      <c r="AW407" s="13" t="s">
        <v>38</v>
      </c>
      <c r="AX407" s="13" t="s">
        <v>83</v>
      </c>
      <c r="AY407" s="60" t="s">
        <v>216</v>
      </c>
    </row>
    <row r="408" spans="1:51" s="13" customFormat="1" ht="12">
      <c r="A408" s="140"/>
      <c r="B408" s="141"/>
      <c r="C408" s="140"/>
      <c r="D408" s="137" t="s">
        <v>225</v>
      </c>
      <c r="E408" s="142" t="s">
        <v>1</v>
      </c>
      <c r="F408" s="143" t="s">
        <v>3959</v>
      </c>
      <c r="G408" s="140"/>
      <c r="H408" s="144">
        <v>30</v>
      </c>
      <c r="I408" s="61"/>
      <c r="J408" s="140"/>
      <c r="K408" s="140"/>
      <c r="L408" s="228"/>
      <c r="M408" s="229"/>
      <c r="N408" s="140"/>
      <c r="O408" s="140"/>
      <c r="P408" s="140"/>
      <c r="Q408" s="140"/>
      <c r="R408" s="140"/>
      <c r="S408" s="140"/>
      <c r="T408" s="230"/>
      <c r="U408" s="140"/>
      <c r="V408" s="140"/>
      <c r="W408" s="231"/>
      <c r="AT408" s="60" t="s">
        <v>225</v>
      </c>
      <c r="AU408" s="60" t="s">
        <v>93</v>
      </c>
      <c r="AV408" s="13" t="s">
        <v>93</v>
      </c>
      <c r="AW408" s="13" t="s">
        <v>38</v>
      </c>
      <c r="AX408" s="13" t="s">
        <v>83</v>
      </c>
      <c r="AY408" s="60" t="s">
        <v>216</v>
      </c>
    </row>
    <row r="409" spans="1:51" s="13" customFormat="1" ht="12">
      <c r="A409" s="140"/>
      <c r="B409" s="141"/>
      <c r="C409" s="140"/>
      <c r="D409" s="137" t="s">
        <v>225</v>
      </c>
      <c r="E409" s="142" t="s">
        <v>1</v>
      </c>
      <c r="F409" s="143" t="s">
        <v>3960</v>
      </c>
      <c r="G409" s="140"/>
      <c r="H409" s="144">
        <v>30</v>
      </c>
      <c r="I409" s="61"/>
      <c r="J409" s="140"/>
      <c r="K409" s="140"/>
      <c r="L409" s="228"/>
      <c r="M409" s="229"/>
      <c r="N409" s="140"/>
      <c r="O409" s="140"/>
      <c r="P409" s="140"/>
      <c r="Q409" s="140"/>
      <c r="R409" s="140"/>
      <c r="S409" s="140"/>
      <c r="T409" s="230"/>
      <c r="U409" s="140"/>
      <c r="V409" s="140"/>
      <c r="W409" s="231"/>
      <c r="AT409" s="60" t="s">
        <v>225</v>
      </c>
      <c r="AU409" s="60" t="s">
        <v>93</v>
      </c>
      <c r="AV409" s="13" t="s">
        <v>93</v>
      </c>
      <c r="AW409" s="13" t="s">
        <v>38</v>
      </c>
      <c r="AX409" s="13" t="s">
        <v>83</v>
      </c>
      <c r="AY409" s="60" t="s">
        <v>216</v>
      </c>
    </row>
    <row r="410" spans="1:51" s="13" customFormat="1" ht="12">
      <c r="A410" s="140"/>
      <c r="B410" s="141"/>
      <c r="C410" s="140"/>
      <c r="D410" s="137" t="s">
        <v>225</v>
      </c>
      <c r="E410" s="142" t="s">
        <v>1</v>
      </c>
      <c r="F410" s="143" t="s">
        <v>3961</v>
      </c>
      <c r="G410" s="140"/>
      <c r="H410" s="144">
        <v>150</v>
      </c>
      <c r="I410" s="61"/>
      <c r="J410" s="140"/>
      <c r="K410" s="140"/>
      <c r="L410" s="228"/>
      <c r="M410" s="229"/>
      <c r="N410" s="140"/>
      <c r="O410" s="140"/>
      <c r="P410" s="140"/>
      <c r="Q410" s="140"/>
      <c r="R410" s="140"/>
      <c r="S410" s="140"/>
      <c r="T410" s="230"/>
      <c r="U410" s="140"/>
      <c r="V410" s="140"/>
      <c r="W410" s="231"/>
      <c r="AT410" s="60" t="s">
        <v>225</v>
      </c>
      <c r="AU410" s="60" t="s">
        <v>93</v>
      </c>
      <c r="AV410" s="13" t="s">
        <v>93</v>
      </c>
      <c r="AW410" s="13" t="s">
        <v>38</v>
      </c>
      <c r="AX410" s="13" t="s">
        <v>83</v>
      </c>
      <c r="AY410" s="60" t="s">
        <v>216</v>
      </c>
    </row>
    <row r="411" spans="1:51" s="13" customFormat="1" ht="12">
      <c r="A411" s="140"/>
      <c r="B411" s="141"/>
      <c r="C411" s="140"/>
      <c r="D411" s="137" t="s">
        <v>225</v>
      </c>
      <c r="E411" s="142" t="s">
        <v>1</v>
      </c>
      <c r="F411" s="143" t="s">
        <v>3962</v>
      </c>
      <c r="G411" s="140"/>
      <c r="H411" s="144">
        <v>30</v>
      </c>
      <c r="I411" s="61"/>
      <c r="J411" s="140"/>
      <c r="K411" s="140"/>
      <c r="L411" s="228"/>
      <c r="M411" s="229"/>
      <c r="N411" s="140"/>
      <c r="O411" s="140"/>
      <c r="P411" s="140"/>
      <c r="Q411" s="140"/>
      <c r="R411" s="140"/>
      <c r="S411" s="140"/>
      <c r="T411" s="230"/>
      <c r="U411" s="140"/>
      <c r="V411" s="140"/>
      <c r="W411" s="231"/>
      <c r="AT411" s="60" t="s">
        <v>225</v>
      </c>
      <c r="AU411" s="60" t="s">
        <v>93</v>
      </c>
      <c r="AV411" s="13" t="s">
        <v>93</v>
      </c>
      <c r="AW411" s="13" t="s">
        <v>38</v>
      </c>
      <c r="AX411" s="13" t="s">
        <v>83</v>
      </c>
      <c r="AY411" s="60" t="s">
        <v>216</v>
      </c>
    </row>
    <row r="412" spans="1:51" s="14" customFormat="1" ht="12">
      <c r="A412" s="145"/>
      <c r="B412" s="146"/>
      <c r="C412" s="145"/>
      <c r="D412" s="137" t="s">
        <v>225</v>
      </c>
      <c r="E412" s="147" t="s">
        <v>1</v>
      </c>
      <c r="F412" s="148" t="s">
        <v>229</v>
      </c>
      <c r="G412" s="145"/>
      <c r="H412" s="149">
        <v>1535</v>
      </c>
      <c r="I412" s="63"/>
      <c r="J412" s="145"/>
      <c r="K412" s="145"/>
      <c r="L412" s="228"/>
      <c r="M412" s="229"/>
      <c r="N412" s="140"/>
      <c r="O412" s="140"/>
      <c r="P412" s="140"/>
      <c r="Q412" s="140"/>
      <c r="R412" s="140"/>
      <c r="S412" s="140"/>
      <c r="T412" s="230"/>
      <c r="U412" s="140"/>
      <c r="V412" s="140"/>
      <c r="W412" s="231"/>
      <c r="AT412" s="62" t="s">
        <v>225</v>
      </c>
      <c r="AU412" s="62" t="s">
        <v>93</v>
      </c>
      <c r="AV412" s="14" t="s">
        <v>223</v>
      </c>
      <c r="AW412" s="14" t="s">
        <v>38</v>
      </c>
      <c r="AX412" s="14" t="s">
        <v>91</v>
      </c>
      <c r="AY412" s="62" t="s">
        <v>216</v>
      </c>
    </row>
    <row r="413" spans="1:65" s="2" customFormat="1" ht="24.2" customHeight="1">
      <c r="A413" s="83"/>
      <c r="B413" s="84"/>
      <c r="C413" s="130" t="s">
        <v>367</v>
      </c>
      <c r="D413" s="130" t="s">
        <v>218</v>
      </c>
      <c r="E413" s="131" t="s">
        <v>3963</v>
      </c>
      <c r="F413" s="132" t="s">
        <v>3964</v>
      </c>
      <c r="G413" s="133" t="s">
        <v>237</v>
      </c>
      <c r="H413" s="134">
        <v>2150</v>
      </c>
      <c r="I413" s="57"/>
      <c r="J413" s="187">
        <f>ROUND(I413*H413,2)</f>
        <v>0</v>
      </c>
      <c r="K413" s="132" t="s">
        <v>1</v>
      </c>
      <c r="L413" s="188">
        <f>J413</f>
        <v>0</v>
      </c>
      <c r="M413" s="217"/>
      <c r="N413" s="217"/>
      <c r="O413" s="217"/>
      <c r="P413" s="217">
        <f>SUM(P414:P431)</f>
        <v>0</v>
      </c>
      <c r="Q413" s="217"/>
      <c r="R413" s="217">
        <f>SUM(R414:R431)</f>
        <v>0</v>
      </c>
      <c r="S413" s="217"/>
      <c r="T413" s="217">
        <f>SUM(T414:T431)</f>
        <v>0</v>
      </c>
      <c r="U413" s="217"/>
      <c r="V413" s="217"/>
      <c r="W413" s="190"/>
      <c r="X413" s="26"/>
      <c r="Y413" s="26"/>
      <c r="Z413" s="26"/>
      <c r="AA413" s="26"/>
      <c r="AB413" s="26"/>
      <c r="AC413" s="26"/>
      <c r="AD413" s="26"/>
      <c r="AE413" s="26"/>
      <c r="AR413" s="58" t="s">
        <v>223</v>
      </c>
      <c r="AT413" s="58" t="s">
        <v>218</v>
      </c>
      <c r="AU413" s="58" t="s">
        <v>93</v>
      </c>
      <c r="AY413" s="18" t="s">
        <v>216</v>
      </c>
      <c r="BE413" s="59">
        <f>IF(N413="základní",J413,0)</f>
        <v>0</v>
      </c>
      <c r="BF413" s="59">
        <f>IF(N413="snížená",J413,0)</f>
        <v>0</v>
      </c>
      <c r="BG413" s="59">
        <f>IF(N413="zákl. přenesená",J413,0)</f>
        <v>0</v>
      </c>
      <c r="BH413" s="59">
        <f>IF(N413="sníž. přenesená",J413,0)</f>
        <v>0</v>
      </c>
      <c r="BI413" s="59">
        <f>IF(N413="nulová",J413,0)</f>
        <v>0</v>
      </c>
      <c r="BJ413" s="18" t="s">
        <v>91</v>
      </c>
      <c r="BK413" s="59">
        <f>ROUND(I413*H413,2)</f>
        <v>0</v>
      </c>
      <c r="BL413" s="18" t="s">
        <v>223</v>
      </c>
      <c r="BM413" s="58" t="s">
        <v>3965</v>
      </c>
    </row>
    <row r="414" spans="1:51" s="15" customFormat="1" ht="12">
      <c r="A414" s="135"/>
      <c r="B414" s="136"/>
      <c r="C414" s="135"/>
      <c r="D414" s="137" t="s">
        <v>225</v>
      </c>
      <c r="E414" s="138" t="s">
        <v>1</v>
      </c>
      <c r="F414" s="139" t="s">
        <v>3751</v>
      </c>
      <c r="G414" s="135"/>
      <c r="H414" s="138" t="s">
        <v>1</v>
      </c>
      <c r="I414" s="65"/>
      <c r="J414" s="135"/>
      <c r="K414" s="135"/>
      <c r="L414" s="218"/>
      <c r="M414" s="219" t="s">
        <v>1</v>
      </c>
      <c r="N414" s="220" t="s">
        <v>48</v>
      </c>
      <c r="O414" s="221">
        <v>0</v>
      </c>
      <c r="P414" s="221">
        <f>O414*H413</f>
        <v>0</v>
      </c>
      <c r="Q414" s="221">
        <v>0</v>
      </c>
      <c r="R414" s="221">
        <f>Q414*H413</f>
        <v>0</v>
      </c>
      <c r="S414" s="221">
        <v>0</v>
      </c>
      <c r="T414" s="222">
        <f>S414*H413</f>
        <v>0</v>
      </c>
      <c r="U414" s="98"/>
      <c r="V414" s="98"/>
      <c r="W414" s="223"/>
      <c r="AT414" s="64" t="s">
        <v>225</v>
      </c>
      <c r="AU414" s="64" t="s">
        <v>93</v>
      </c>
      <c r="AV414" s="15" t="s">
        <v>91</v>
      </c>
      <c r="AW414" s="15" t="s">
        <v>38</v>
      </c>
      <c r="AX414" s="15" t="s">
        <v>83</v>
      </c>
      <c r="AY414" s="64" t="s">
        <v>216</v>
      </c>
    </row>
    <row r="415" spans="1:51" s="13" customFormat="1" ht="12">
      <c r="A415" s="140"/>
      <c r="B415" s="141"/>
      <c r="C415" s="140"/>
      <c r="D415" s="137" t="s">
        <v>225</v>
      </c>
      <c r="E415" s="142" t="s">
        <v>1</v>
      </c>
      <c r="F415" s="143" t="s">
        <v>3966</v>
      </c>
      <c r="G415" s="140"/>
      <c r="H415" s="144">
        <v>310</v>
      </c>
      <c r="I415" s="61"/>
      <c r="J415" s="140"/>
      <c r="K415" s="140"/>
      <c r="L415" s="224"/>
      <c r="M415" s="225"/>
      <c r="N415" s="135"/>
      <c r="O415" s="135"/>
      <c r="P415" s="135"/>
      <c r="Q415" s="135"/>
      <c r="R415" s="135"/>
      <c r="S415" s="135"/>
      <c r="T415" s="226"/>
      <c r="U415" s="135"/>
      <c r="V415" s="135"/>
      <c r="W415" s="227"/>
      <c r="AT415" s="60" t="s">
        <v>225</v>
      </c>
      <c r="AU415" s="60" t="s">
        <v>93</v>
      </c>
      <c r="AV415" s="13" t="s">
        <v>93</v>
      </c>
      <c r="AW415" s="13" t="s">
        <v>38</v>
      </c>
      <c r="AX415" s="13" t="s">
        <v>83</v>
      </c>
      <c r="AY415" s="60" t="s">
        <v>216</v>
      </c>
    </row>
    <row r="416" spans="1:51" s="13" customFormat="1" ht="12">
      <c r="A416" s="140"/>
      <c r="B416" s="141"/>
      <c r="C416" s="140"/>
      <c r="D416" s="137" t="s">
        <v>225</v>
      </c>
      <c r="E416" s="142" t="s">
        <v>1</v>
      </c>
      <c r="F416" s="143" t="s">
        <v>3967</v>
      </c>
      <c r="G416" s="140"/>
      <c r="H416" s="144">
        <v>350</v>
      </c>
      <c r="I416" s="61"/>
      <c r="J416" s="140"/>
      <c r="K416" s="140"/>
      <c r="L416" s="228"/>
      <c r="M416" s="229"/>
      <c r="N416" s="140"/>
      <c r="O416" s="140"/>
      <c r="P416" s="140"/>
      <c r="Q416" s="140"/>
      <c r="R416" s="140"/>
      <c r="S416" s="140"/>
      <c r="T416" s="230"/>
      <c r="U416" s="140"/>
      <c r="V416" s="140"/>
      <c r="W416" s="231"/>
      <c r="AT416" s="60" t="s">
        <v>225</v>
      </c>
      <c r="AU416" s="60" t="s">
        <v>93</v>
      </c>
      <c r="AV416" s="13" t="s">
        <v>93</v>
      </c>
      <c r="AW416" s="13" t="s">
        <v>38</v>
      </c>
      <c r="AX416" s="13" t="s">
        <v>83</v>
      </c>
      <c r="AY416" s="60" t="s">
        <v>216</v>
      </c>
    </row>
    <row r="417" spans="1:51" s="13" customFormat="1" ht="12">
      <c r="A417" s="140"/>
      <c r="B417" s="141"/>
      <c r="C417" s="140"/>
      <c r="D417" s="137" t="s">
        <v>225</v>
      </c>
      <c r="E417" s="142" t="s">
        <v>1</v>
      </c>
      <c r="F417" s="143" t="s">
        <v>3968</v>
      </c>
      <c r="G417" s="140"/>
      <c r="H417" s="144">
        <v>400</v>
      </c>
      <c r="I417" s="61"/>
      <c r="J417" s="140"/>
      <c r="K417" s="140"/>
      <c r="L417" s="228"/>
      <c r="M417" s="229"/>
      <c r="N417" s="140"/>
      <c r="O417" s="140"/>
      <c r="P417" s="140"/>
      <c r="Q417" s="140"/>
      <c r="R417" s="140"/>
      <c r="S417" s="140"/>
      <c r="T417" s="230"/>
      <c r="U417" s="140"/>
      <c r="V417" s="140"/>
      <c r="W417" s="231"/>
      <c r="AT417" s="60" t="s">
        <v>225</v>
      </c>
      <c r="AU417" s="60" t="s">
        <v>93</v>
      </c>
      <c r="AV417" s="13" t="s">
        <v>93</v>
      </c>
      <c r="AW417" s="13" t="s">
        <v>38</v>
      </c>
      <c r="AX417" s="13" t="s">
        <v>83</v>
      </c>
      <c r="AY417" s="60" t="s">
        <v>216</v>
      </c>
    </row>
    <row r="418" spans="1:51" s="13" customFormat="1" ht="12">
      <c r="A418" s="140"/>
      <c r="B418" s="141"/>
      <c r="C418" s="140"/>
      <c r="D418" s="137" t="s">
        <v>225</v>
      </c>
      <c r="E418" s="142" t="s">
        <v>1</v>
      </c>
      <c r="F418" s="143" t="s">
        <v>3969</v>
      </c>
      <c r="G418" s="140"/>
      <c r="H418" s="144">
        <v>380</v>
      </c>
      <c r="I418" s="61"/>
      <c r="J418" s="140"/>
      <c r="K418" s="140"/>
      <c r="L418" s="228"/>
      <c r="M418" s="229"/>
      <c r="N418" s="140"/>
      <c r="O418" s="140"/>
      <c r="P418" s="140"/>
      <c r="Q418" s="140"/>
      <c r="R418" s="140"/>
      <c r="S418" s="140"/>
      <c r="T418" s="230"/>
      <c r="U418" s="140"/>
      <c r="V418" s="140"/>
      <c r="W418" s="231"/>
      <c r="AT418" s="60" t="s">
        <v>225</v>
      </c>
      <c r="AU418" s="60" t="s">
        <v>93</v>
      </c>
      <c r="AV418" s="13" t="s">
        <v>93</v>
      </c>
      <c r="AW418" s="13" t="s">
        <v>38</v>
      </c>
      <c r="AX418" s="13" t="s">
        <v>83</v>
      </c>
      <c r="AY418" s="60" t="s">
        <v>216</v>
      </c>
    </row>
    <row r="419" spans="1:51" s="13" customFormat="1" ht="12">
      <c r="A419" s="140"/>
      <c r="B419" s="141"/>
      <c r="C419" s="140"/>
      <c r="D419" s="137" t="s">
        <v>225</v>
      </c>
      <c r="E419" s="142" t="s">
        <v>1</v>
      </c>
      <c r="F419" s="143" t="s">
        <v>3970</v>
      </c>
      <c r="G419" s="140"/>
      <c r="H419" s="144">
        <v>280</v>
      </c>
      <c r="I419" s="61"/>
      <c r="J419" s="140"/>
      <c r="K419" s="140"/>
      <c r="L419" s="228"/>
      <c r="M419" s="229"/>
      <c r="N419" s="140"/>
      <c r="O419" s="140"/>
      <c r="P419" s="140"/>
      <c r="Q419" s="140"/>
      <c r="R419" s="140"/>
      <c r="S419" s="140"/>
      <c r="T419" s="230"/>
      <c r="U419" s="140"/>
      <c r="V419" s="140"/>
      <c r="W419" s="231"/>
      <c r="AT419" s="60" t="s">
        <v>225</v>
      </c>
      <c r="AU419" s="60" t="s">
        <v>93</v>
      </c>
      <c r="AV419" s="13" t="s">
        <v>93</v>
      </c>
      <c r="AW419" s="13" t="s">
        <v>38</v>
      </c>
      <c r="AX419" s="13" t="s">
        <v>83</v>
      </c>
      <c r="AY419" s="60" t="s">
        <v>216</v>
      </c>
    </row>
    <row r="420" spans="1:51" s="13" customFormat="1" ht="12">
      <c r="A420" s="140"/>
      <c r="B420" s="141"/>
      <c r="C420" s="140"/>
      <c r="D420" s="137" t="s">
        <v>225</v>
      </c>
      <c r="E420" s="142" t="s">
        <v>1</v>
      </c>
      <c r="F420" s="143" t="s">
        <v>3971</v>
      </c>
      <c r="G420" s="140"/>
      <c r="H420" s="144">
        <v>430</v>
      </c>
      <c r="I420" s="61"/>
      <c r="J420" s="140"/>
      <c r="K420" s="140"/>
      <c r="L420" s="228"/>
      <c r="M420" s="229"/>
      <c r="N420" s="140"/>
      <c r="O420" s="140"/>
      <c r="P420" s="140"/>
      <c r="Q420" s="140"/>
      <c r="R420" s="140"/>
      <c r="S420" s="140"/>
      <c r="T420" s="230"/>
      <c r="U420" s="140"/>
      <c r="V420" s="140"/>
      <c r="W420" s="231"/>
      <c r="AT420" s="60" t="s">
        <v>225</v>
      </c>
      <c r="AU420" s="60" t="s">
        <v>93</v>
      </c>
      <c r="AV420" s="13" t="s">
        <v>93</v>
      </c>
      <c r="AW420" s="13" t="s">
        <v>38</v>
      </c>
      <c r="AX420" s="13" t="s">
        <v>83</v>
      </c>
      <c r="AY420" s="60" t="s">
        <v>216</v>
      </c>
    </row>
    <row r="421" spans="1:51" s="14" customFormat="1" ht="12">
      <c r="A421" s="145"/>
      <c r="B421" s="146"/>
      <c r="C421" s="145"/>
      <c r="D421" s="137" t="s">
        <v>225</v>
      </c>
      <c r="E421" s="147" t="s">
        <v>1</v>
      </c>
      <c r="F421" s="148" t="s">
        <v>229</v>
      </c>
      <c r="G421" s="145"/>
      <c r="H421" s="149">
        <v>2150</v>
      </c>
      <c r="I421" s="63"/>
      <c r="J421" s="145"/>
      <c r="K421" s="145"/>
      <c r="L421" s="228"/>
      <c r="M421" s="229"/>
      <c r="N421" s="140"/>
      <c r="O421" s="140"/>
      <c r="P421" s="140"/>
      <c r="Q421" s="140"/>
      <c r="R421" s="140"/>
      <c r="S421" s="140"/>
      <c r="T421" s="230"/>
      <c r="U421" s="140"/>
      <c r="V421" s="140"/>
      <c r="W421" s="231"/>
      <c r="AT421" s="62" t="s">
        <v>225</v>
      </c>
      <c r="AU421" s="62" t="s">
        <v>93</v>
      </c>
      <c r="AV421" s="14" t="s">
        <v>223</v>
      </c>
      <c r="AW421" s="14" t="s">
        <v>38</v>
      </c>
      <c r="AX421" s="14" t="s">
        <v>91</v>
      </c>
      <c r="AY421" s="62" t="s">
        <v>216</v>
      </c>
    </row>
    <row r="422" spans="1:65" s="2" customFormat="1" ht="24.2" customHeight="1">
      <c r="A422" s="83"/>
      <c r="B422" s="84"/>
      <c r="C422" s="130" t="s">
        <v>377</v>
      </c>
      <c r="D422" s="130" t="s">
        <v>218</v>
      </c>
      <c r="E422" s="131" t="s">
        <v>3972</v>
      </c>
      <c r="F422" s="132" t="s">
        <v>3973</v>
      </c>
      <c r="G422" s="133" t="s">
        <v>237</v>
      </c>
      <c r="H422" s="134">
        <v>1540</v>
      </c>
      <c r="I422" s="57"/>
      <c r="J422" s="187">
        <f>ROUND(I422*H422,2)</f>
        <v>0</v>
      </c>
      <c r="K422" s="132" t="s">
        <v>1</v>
      </c>
      <c r="L422" s="188">
        <f>J422</f>
        <v>0</v>
      </c>
      <c r="M422" s="217"/>
      <c r="N422" s="217"/>
      <c r="O422" s="217"/>
      <c r="P422" s="217">
        <f>SUM(P423:P440)</f>
        <v>0</v>
      </c>
      <c r="Q422" s="217"/>
      <c r="R422" s="217">
        <f>SUM(R423:R440)</f>
        <v>0</v>
      </c>
      <c r="S422" s="217"/>
      <c r="T422" s="217">
        <f>SUM(T423:T440)</f>
        <v>0</v>
      </c>
      <c r="U422" s="217"/>
      <c r="V422" s="217"/>
      <c r="W422" s="190"/>
      <c r="X422" s="26"/>
      <c r="Y422" s="26"/>
      <c r="Z422" s="26"/>
      <c r="AA422" s="26"/>
      <c r="AB422" s="26"/>
      <c r="AC422" s="26"/>
      <c r="AD422" s="26"/>
      <c r="AE422" s="26"/>
      <c r="AR422" s="58" t="s">
        <v>223</v>
      </c>
      <c r="AT422" s="58" t="s">
        <v>218</v>
      </c>
      <c r="AU422" s="58" t="s">
        <v>93</v>
      </c>
      <c r="AY422" s="18" t="s">
        <v>216</v>
      </c>
      <c r="BE422" s="59">
        <f>IF(N422="základní",J422,0)</f>
        <v>0</v>
      </c>
      <c r="BF422" s="59">
        <f>IF(N422="snížená",J422,0)</f>
        <v>0</v>
      </c>
      <c r="BG422" s="59">
        <f>IF(N422="zákl. přenesená",J422,0)</f>
        <v>0</v>
      </c>
      <c r="BH422" s="59">
        <f>IF(N422="sníž. přenesená",J422,0)</f>
        <v>0</v>
      </c>
      <c r="BI422" s="59">
        <f>IF(N422="nulová",J422,0)</f>
        <v>0</v>
      </c>
      <c r="BJ422" s="18" t="s">
        <v>91</v>
      </c>
      <c r="BK422" s="59">
        <f>ROUND(I422*H422,2)</f>
        <v>0</v>
      </c>
      <c r="BL422" s="18" t="s">
        <v>223</v>
      </c>
      <c r="BM422" s="58" t="s">
        <v>3974</v>
      </c>
    </row>
    <row r="423" spans="1:51" s="15" customFormat="1" ht="12">
      <c r="A423" s="135"/>
      <c r="B423" s="136"/>
      <c r="C423" s="135"/>
      <c r="D423" s="137" t="s">
        <v>225</v>
      </c>
      <c r="E423" s="138" t="s">
        <v>1</v>
      </c>
      <c r="F423" s="139" t="s">
        <v>3751</v>
      </c>
      <c r="G423" s="135"/>
      <c r="H423" s="138" t="s">
        <v>1</v>
      </c>
      <c r="I423" s="65"/>
      <c r="J423" s="135"/>
      <c r="K423" s="135"/>
      <c r="L423" s="218"/>
      <c r="M423" s="219" t="s">
        <v>1</v>
      </c>
      <c r="N423" s="220" t="s">
        <v>48</v>
      </c>
      <c r="O423" s="221">
        <v>0</v>
      </c>
      <c r="P423" s="221">
        <f>O423*H422</f>
        <v>0</v>
      </c>
      <c r="Q423" s="221">
        <v>0</v>
      </c>
      <c r="R423" s="221">
        <f>Q423*H422</f>
        <v>0</v>
      </c>
      <c r="S423" s="221">
        <v>0</v>
      </c>
      <c r="T423" s="222">
        <f>S423*H422</f>
        <v>0</v>
      </c>
      <c r="U423" s="98"/>
      <c r="V423" s="98"/>
      <c r="W423" s="223"/>
      <c r="AT423" s="64" t="s">
        <v>225</v>
      </c>
      <c r="AU423" s="64" t="s">
        <v>93</v>
      </c>
      <c r="AV423" s="15" t="s">
        <v>91</v>
      </c>
      <c r="AW423" s="15" t="s">
        <v>38</v>
      </c>
      <c r="AX423" s="15" t="s">
        <v>83</v>
      </c>
      <c r="AY423" s="64" t="s">
        <v>216</v>
      </c>
    </row>
    <row r="424" spans="1:51" s="13" customFormat="1" ht="12">
      <c r="A424" s="140"/>
      <c r="B424" s="141"/>
      <c r="C424" s="140"/>
      <c r="D424" s="137" t="s">
        <v>225</v>
      </c>
      <c r="E424" s="142" t="s">
        <v>1</v>
      </c>
      <c r="F424" s="143" t="s">
        <v>3975</v>
      </c>
      <c r="G424" s="140"/>
      <c r="H424" s="144">
        <v>250</v>
      </c>
      <c r="I424" s="61"/>
      <c r="J424" s="140"/>
      <c r="K424" s="140"/>
      <c r="L424" s="224"/>
      <c r="M424" s="225"/>
      <c r="N424" s="135"/>
      <c r="O424" s="135"/>
      <c r="P424" s="135"/>
      <c r="Q424" s="135"/>
      <c r="R424" s="135"/>
      <c r="S424" s="135"/>
      <c r="T424" s="226"/>
      <c r="U424" s="135"/>
      <c r="V424" s="135"/>
      <c r="W424" s="227"/>
      <c r="AT424" s="60" t="s">
        <v>225</v>
      </c>
      <c r="AU424" s="60" t="s">
        <v>93</v>
      </c>
      <c r="AV424" s="13" t="s">
        <v>93</v>
      </c>
      <c r="AW424" s="13" t="s">
        <v>38</v>
      </c>
      <c r="AX424" s="13" t="s">
        <v>83</v>
      </c>
      <c r="AY424" s="60" t="s">
        <v>216</v>
      </c>
    </row>
    <row r="425" spans="1:51" s="13" customFormat="1" ht="12">
      <c r="A425" s="140"/>
      <c r="B425" s="141"/>
      <c r="C425" s="140"/>
      <c r="D425" s="137" t="s">
        <v>225</v>
      </c>
      <c r="E425" s="142" t="s">
        <v>1</v>
      </c>
      <c r="F425" s="143" t="s">
        <v>3976</v>
      </c>
      <c r="G425" s="140"/>
      <c r="H425" s="144">
        <v>280</v>
      </c>
      <c r="I425" s="61"/>
      <c r="J425" s="140"/>
      <c r="K425" s="140"/>
      <c r="L425" s="228"/>
      <c r="M425" s="229"/>
      <c r="N425" s="140"/>
      <c r="O425" s="140"/>
      <c r="P425" s="140"/>
      <c r="Q425" s="140"/>
      <c r="R425" s="140"/>
      <c r="S425" s="140"/>
      <c r="T425" s="230"/>
      <c r="U425" s="140"/>
      <c r="V425" s="140"/>
      <c r="W425" s="231"/>
      <c r="AT425" s="60" t="s">
        <v>225</v>
      </c>
      <c r="AU425" s="60" t="s">
        <v>93</v>
      </c>
      <c r="AV425" s="13" t="s">
        <v>93</v>
      </c>
      <c r="AW425" s="13" t="s">
        <v>38</v>
      </c>
      <c r="AX425" s="13" t="s">
        <v>83</v>
      </c>
      <c r="AY425" s="60" t="s">
        <v>216</v>
      </c>
    </row>
    <row r="426" spans="1:51" s="13" customFormat="1" ht="12">
      <c r="A426" s="140"/>
      <c r="B426" s="141"/>
      <c r="C426" s="140"/>
      <c r="D426" s="137" t="s">
        <v>225</v>
      </c>
      <c r="E426" s="142" t="s">
        <v>1</v>
      </c>
      <c r="F426" s="143" t="s">
        <v>3977</v>
      </c>
      <c r="G426" s="140"/>
      <c r="H426" s="144">
        <v>200</v>
      </c>
      <c r="I426" s="61"/>
      <c r="J426" s="140"/>
      <c r="K426" s="140"/>
      <c r="L426" s="228"/>
      <c r="M426" s="229"/>
      <c r="N426" s="140"/>
      <c r="O426" s="140"/>
      <c r="P426" s="140"/>
      <c r="Q426" s="140"/>
      <c r="R426" s="140"/>
      <c r="S426" s="140"/>
      <c r="T426" s="230"/>
      <c r="U426" s="140"/>
      <c r="V426" s="140"/>
      <c r="W426" s="231"/>
      <c r="AT426" s="60" t="s">
        <v>225</v>
      </c>
      <c r="AU426" s="60" t="s">
        <v>93</v>
      </c>
      <c r="AV426" s="13" t="s">
        <v>93</v>
      </c>
      <c r="AW426" s="13" t="s">
        <v>38</v>
      </c>
      <c r="AX426" s="13" t="s">
        <v>83</v>
      </c>
      <c r="AY426" s="60" t="s">
        <v>216</v>
      </c>
    </row>
    <row r="427" spans="1:51" s="13" customFormat="1" ht="12">
      <c r="A427" s="140"/>
      <c r="B427" s="141"/>
      <c r="C427" s="140"/>
      <c r="D427" s="137" t="s">
        <v>225</v>
      </c>
      <c r="E427" s="142" t="s">
        <v>1</v>
      </c>
      <c r="F427" s="143" t="s">
        <v>3978</v>
      </c>
      <c r="G427" s="140"/>
      <c r="H427" s="144">
        <v>230</v>
      </c>
      <c r="I427" s="61"/>
      <c r="J427" s="140"/>
      <c r="K427" s="140"/>
      <c r="L427" s="228"/>
      <c r="M427" s="229"/>
      <c r="N427" s="140"/>
      <c r="O427" s="140"/>
      <c r="P427" s="140"/>
      <c r="Q427" s="140"/>
      <c r="R427" s="140"/>
      <c r="S427" s="140"/>
      <c r="T427" s="230"/>
      <c r="U427" s="140"/>
      <c r="V427" s="140"/>
      <c r="W427" s="231"/>
      <c r="AT427" s="60" t="s">
        <v>225</v>
      </c>
      <c r="AU427" s="60" t="s">
        <v>93</v>
      </c>
      <c r="AV427" s="13" t="s">
        <v>93</v>
      </c>
      <c r="AW427" s="13" t="s">
        <v>38</v>
      </c>
      <c r="AX427" s="13" t="s">
        <v>83</v>
      </c>
      <c r="AY427" s="60" t="s">
        <v>216</v>
      </c>
    </row>
    <row r="428" spans="1:51" s="13" customFormat="1" ht="12">
      <c r="A428" s="140"/>
      <c r="B428" s="141"/>
      <c r="C428" s="140"/>
      <c r="D428" s="137" t="s">
        <v>225</v>
      </c>
      <c r="E428" s="142" t="s">
        <v>1</v>
      </c>
      <c r="F428" s="143" t="s">
        <v>3979</v>
      </c>
      <c r="G428" s="140"/>
      <c r="H428" s="144">
        <v>260</v>
      </c>
      <c r="I428" s="61"/>
      <c r="J428" s="140"/>
      <c r="K428" s="140"/>
      <c r="L428" s="228"/>
      <c r="M428" s="229"/>
      <c r="N428" s="140"/>
      <c r="O428" s="140"/>
      <c r="P428" s="140"/>
      <c r="Q428" s="140"/>
      <c r="R428" s="140"/>
      <c r="S428" s="140"/>
      <c r="T428" s="230"/>
      <c r="U428" s="140"/>
      <c r="V428" s="140"/>
      <c r="W428" s="231"/>
      <c r="AT428" s="60" t="s">
        <v>225</v>
      </c>
      <c r="AU428" s="60" t="s">
        <v>93</v>
      </c>
      <c r="AV428" s="13" t="s">
        <v>93</v>
      </c>
      <c r="AW428" s="13" t="s">
        <v>38</v>
      </c>
      <c r="AX428" s="13" t="s">
        <v>83</v>
      </c>
      <c r="AY428" s="60" t="s">
        <v>216</v>
      </c>
    </row>
    <row r="429" spans="1:51" s="13" customFormat="1" ht="12">
      <c r="A429" s="140"/>
      <c r="B429" s="141"/>
      <c r="C429" s="140"/>
      <c r="D429" s="137" t="s">
        <v>225</v>
      </c>
      <c r="E429" s="142" t="s">
        <v>1</v>
      </c>
      <c r="F429" s="143" t="s">
        <v>3980</v>
      </c>
      <c r="G429" s="140"/>
      <c r="H429" s="144">
        <v>320</v>
      </c>
      <c r="I429" s="61"/>
      <c r="J429" s="140"/>
      <c r="K429" s="140"/>
      <c r="L429" s="228"/>
      <c r="M429" s="229"/>
      <c r="N429" s="140"/>
      <c r="O429" s="140"/>
      <c r="P429" s="140"/>
      <c r="Q429" s="140"/>
      <c r="R429" s="140"/>
      <c r="S429" s="140"/>
      <c r="T429" s="230"/>
      <c r="U429" s="140"/>
      <c r="V429" s="140"/>
      <c r="W429" s="231"/>
      <c r="AT429" s="60" t="s">
        <v>225</v>
      </c>
      <c r="AU429" s="60" t="s">
        <v>93</v>
      </c>
      <c r="AV429" s="13" t="s">
        <v>93</v>
      </c>
      <c r="AW429" s="13" t="s">
        <v>38</v>
      </c>
      <c r="AX429" s="13" t="s">
        <v>83</v>
      </c>
      <c r="AY429" s="60" t="s">
        <v>216</v>
      </c>
    </row>
    <row r="430" spans="1:51" s="14" customFormat="1" ht="12">
      <c r="A430" s="145"/>
      <c r="B430" s="146"/>
      <c r="C430" s="145"/>
      <c r="D430" s="137" t="s">
        <v>225</v>
      </c>
      <c r="E430" s="147" t="s">
        <v>1</v>
      </c>
      <c r="F430" s="148" t="s">
        <v>229</v>
      </c>
      <c r="G430" s="145"/>
      <c r="H430" s="149">
        <v>1540</v>
      </c>
      <c r="I430" s="63"/>
      <c r="J430" s="145"/>
      <c r="K430" s="145"/>
      <c r="L430" s="228"/>
      <c r="M430" s="229"/>
      <c r="N430" s="140"/>
      <c r="O430" s="140"/>
      <c r="P430" s="140"/>
      <c r="Q430" s="140"/>
      <c r="R430" s="140"/>
      <c r="S430" s="140"/>
      <c r="T430" s="230"/>
      <c r="U430" s="140"/>
      <c r="V430" s="140"/>
      <c r="W430" s="231"/>
      <c r="AT430" s="62" t="s">
        <v>225</v>
      </c>
      <c r="AU430" s="62" t="s">
        <v>93</v>
      </c>
      <c r="AV430" s="14" t="s">
        <v>223</v>
      </c>
      <c r="AW430" s="14" t="s">
        <v>38</v>
      </c>
      <c r="AX430" s="14" t="s">
        <v>91</v>
      </c>
      <c r="AY430" s="62" t="s">
        <v>216</v>
      </c>
    </row>
    <row r="431" spans="1:65" s="2" customFormat="1" ht="16.5" customHeight="1">
      <c r="A431" s="83"/>
      <c r="B431" s="84"/>
      <c r="C431" s="130" t="s">
        <v>408</v>
      </c>
      <c r="D431" s="130" t="s">
        <v>218</v>
      </c>
      <c r="E431" s="131" t="s">
        <v>3981</v>
      </c>
      <c r="F431" s="132" t="s">
        <v>3982</v>
      </c>
      <c r="G431" s="133" t="s">
        <v>237</v>
      </c>
      <c r="H431" s="134">
        <v>35</v>
      </c>
      <c r="I431" s="57"/>
      <c r="J431" s="187">
        <f>ROUND(I431*H431,2)</f>
        <v>0</v>
      </c>
      <c r="K431" s="132" t="s">
        <v>1</v>
      </c>
      <c r="L431" s="188">
        <f>J431</f>
        <v>0</v>
      </c>
      <c r="M431" s="217"/>
      <c r="N431" s="217"/>
      <c r="O431" s="217"/>
      <c r="P431" s="217">
        <f>SUM(P432:P449)</f>
        <v>0</v>
      </c>
      <c r="Q431" s="217"/>
      <c r="R431" s="217">
        <f>SUM(R432:R449)</f>
        <v>0</v>
      </c>
      <c r="S431" s="217"/>
      <c r="T431" s="217">
        <f>SUM(T432:T449)</f>
        <v>0</v>
      </c>
      <c r="U431" s="217"/>
      <c r="V431" s="217"/>
      <c r="W431" s="190"/>
      <c r="X431" s="26"/>
      <c r="Y431" s="26"/>
      <c r="Z431" s="26"/>
      <c r="AA431" s="26"/>
      <c r="AB431" s="26"/>
      <c r="AC431" s="26"/>
      <c r="AD431" s="26"/>
      <c r="AE431" s="26"/>
      <c r="AR431" s="58" t="s">
        <v>223</v>
      </c>
      <c r="AT431" s="58" t="s">
        <v>218</v>
      </c>
      <c r="AU431" s="58" t="s">
        <v>93</v>
      </c>
      <c r="AY431" s="18" t="s">
        <v>216</v>
      </c>
      <c r="BE431" s="59">
        <f>IF(N431="základní",J431,0)</f>
        <v>0</v>
      </c>
      <c r="BF431" s="59">
        <f>IF(N431="snížená",J431,0)</f>
        <v>0</v>
      </c>
      <c r="BG431" s="59">
        <f>IF(N431="zákl. přenesená",J431,0)</f>
        <v>0</v>
      </c>
      <c r="BH431" s="59">
        <f>IF(N431="sníž. přenesená",J431,0)</f>
        <v>0</v>
      </c>
      <c r="BI431" s="59">
        <f>IF(N431="nulová",J431,0)</f>
        <v>0</v>
      </c>
      <c r="BJ431" s="18" t="s">
        <v>91</v>
      </c>
      <c r="BK431" s="59">
        <f>ROUND(I431*H431,2)</f>
        <v>0</v>
      </c>
      <c r="BL431" s="18" t="s">
        <v>223</v>
      </c>
      <c r="BM431" s="58" t="s">
        <v>3983</v>
      </c>
    </row>
    <row r="432" spans="1:51" s="13" customFormat="1" ht="12">
      <c r="A432" s="140"/>
      <c r="B432" s="141"/>
      <c r="C432" s="140"/>
      <c r="D432" s="137" t="s">
        <v>225</v>
      </c>
      <c r="E432" s="142" t="s">
        <v>1</v>
      </c>
      <c r="F432" s="143" t="s">
        <v>3984</v>
      </c>
      <c r="G432" s="140"/>
      <c r="H432" s="144">
        <v>35</v>
      </c>
      <c r="I432" s="61"/>
      <c r="J432" s="140"/>
      <c r="K432" s="140"/>
      <c r="L432" s="218"/>
      <c r="M432" s="219" t="s">
        <v>1</v>
      </c>
      <c r="N432" s="220" t="s">
        <v>48</v>
      </c>
      <c r="O432" s="221">
        <v>0</v>
      </c>
      <c r="P432" s="221">
        <f>O432*H431</f>
        <v>0</v>
      </c>
      <c r="Q432" s="221">
        <v>0</v>
      </c>
      <c r="R432" s="221">
        <f>Q432*H431</f>
        <v>0</v>
      </c>
      <c r="S432" s="221">
        <v>0</v>
      </c>
      <c r="T432" s="222">
        <f>S432*H431</f>
        <v>0</v>
      </c>
      <c r="U432" s="98"/>
      <c r="V432" s="98"/>
      <c r="W432" s="223"/>
      <c r="AT432" s="60" t="s">
        <v>225</v>
      </c>
      <c r="AU432" s="60" t="s">
        <v>93</v>
      </c>
      <c r="AV432" s="13" t="s">
        <v>93</v>
      </c>
      <c r="AW432" s="13" t="s">
        <v>38</v>
      </c>
      <c r="AX432" s="13" t="s">
        <v>83</v>
      </c>
      <c r="AY432" s="60" t="s">
        <v>216</v>
      </c>
    </row>
    <row r="433" spans="1:51" s="14" customFormat="1" ht="12">
      <c r="A433" s="145"/>
      <c r="B433" s="146"/>
      <c r="C433" s="145"/>
      <c r="D433" s="137" t="s">
        <v>225</v>
      </c>
      <c r="E433" s="147" t="s">
        <v>1</v>
      </c>
      <c r="F433" s="148" t="s">
        <v>229</v>
      </c>
      <c r="G433" s="145"/>
      <c r="H433" s="149">
        <v>35</v>
      </c>
      <c r="I433" s="63"/>
      <c r="J433" s="145"/>
      <c r="K433" s="145"/>
      <c r="L433" s="228"/>
      <c r="M433" s="229"/>
      <c r="N433" s="140"/>
      <c r="O433" s="140"/>
      <c r="P433" s="140"/>
      <c r="Q433" s="140"/>
      <c r="R433" s="140"/>
      <c r="S433" s="140"/>
      <c r="T433" s="230"/>
      <c r="U433" s="140"/>
      <c r="V433" s="140"/>
      <c r="W433" s="231"/>
      <c r="AT433" s="62" t="s">
        <v>225</v>
      </c>
      <c r="AU433" s="62" t="s">
        <v>93</v>
      </c>
      <c r="AV433" s="14" t="s">
        <v>223</v>
      </c>
      <c r="AW433" s="14" t="s">
        <v>38</v>
      </c>
      <c r="AX433" s="14" t="s">
        <v>91</v>
      </c>
      <c r="AY433" s="62" t="s">
        <v>216</v>
      </c>
    </row>
    <row r="434" spans="1:65" s="2" customFormat="1" ht="16.5" customHeight="1">
      <c r="A434" s="83"/>
      <c r="B434" s="84"/>
      <c r="C434" s="130" t="s">
        <v>413</v>
      </c>
      <c r="D434" s="130" t="s">
        <v>218</v>
      </c>
      <c r="E434" s="131" t="s">
        <v>3985</v>
      </c>
      <c r="F434" s="132" t="s">
        <v>3986</v>
      </c>
      <c r="G434" s="133" t="s">
        <v>237</v>
      </c>
      <c r="H434" s="134">
        <v>40</v>
      </c>
      <c r="I434" s="57"/>
      <c r="J434" s="187">
        <f>ROUND(I434*H434,2)</f>
        <v>0</v>
      </c>
      <c r="K434" s="132" t="s">
        <v>1</v>
      </c>
      <c r="L434" s="188">
        <f>J434</f>
        <v>0</v>
      </c>
      <c r="M434" s="217"/>
      <c r="N434" s="217"/>
      <c r="O434" s="217"/>
      <c r="P434" s="217">
        <f>SUM(P435:P452)</f>
        <v>0</v>
      </c>
      <c r="Q434" s="217"/>
      <c r="R434" s="217">
        <f>SUM(R435:R452)</f>
        <v>0</v>
      </c>
      <c r="S434" s="217"/>
      <c r="T434" s="217">
        <f>SUM(T435:T452)</f>
        <v>0</v>
      </c>
      <c r="U434" s="217"/>
      <c r="V434" s="217"/>
      <c r="W434" s="190"/>
      <c r="X434" s="26"/>
      <c r="Y434" s="26"/>
      <c r="Z434" s="26"/>
      <c r="AA434" s="26"/>
      <c r="AB434" s="26"/>
      <c r="AC434" s="26"/>
      <c r="AD434" s="26"/>
      <c r="AE434" s="26"/>
      <c r="AR434" s="58" t="s">
        <v>223</v>
      </c>
      <c r="AT434" s="58" t="s">
        <v>218</v>
      </c>
      <c r="AU434" s="58" t="s">
        <v>93</v>
      </c>
      <c r="AY434" s="18" t="s">
        <v>216</v>
      </c>
      <c r="BE434" s="59">
        <f>IF(N434="základní",J434,0)</f>
        <v>0</v>
      </c>
      <c r="BF434" s="59">
        <f>IF(N434="snížená",J434,0)</f>
        <v>0</v>
      </c>
      <c r="BG434" s="59">
        <f>IF(N434="zákl. přenesená",J434,0)</f>
        <v>0</v>
      </c>
      <c r="BH434" s="59">
        <f>IF(N434="sníž. přenesená",J434,0)</f>
        <v>0</v>
      </c>
      <c r="BI434" s="59">
        <f>IF(N434="nulová",J434,0)</f>
        <v>0</v>
      </c>
      <c r="BJ434" s="18" t="s">
        <v>91</v>
      </c>
      <c r="BK434" s="59">
        <f>ROUND(I434*H434,2)</f>
        <v>0</v>
      </c>
      <c r="BL434" s="18" t="s">
        <v>223</v>
      </c>
      <c r="BM434" s="58" t="s">
        <v>3987</v>
      </c>
    </row>
    <row r="435" spans="1:51" s="15" customFormat="1" ht="12">
      <c r="A435" s="135"/>
      <c r="B435" s="136"/>
      <c r="C435" s="135"/>
      <c r="D435" s="137" t="s">
        <v>225</v>
      </c>
      <c r="E435" s="138" t="s">
        <v>1</v>
      </c>
      <c r="F435" s="139" t="s">
        <v>3988</v>
      </c>
      <c r="G435" s="135"/>
      <c r="H435" s="138" t="s">
        <v>1</v>
      </c>
      <c r="I435" s="65"/>
      <c r="J435" s="135"/>
      <c r="K435" s="135"/>
      <c r="L435" s="218"/>
      <c r="M435" s="219" t="s">
        <v>1</v>
      </c>
      <c r="N435" s="220" t="s">
        <v>48</v>
      </c>
      <c r="O435" s="221">
        <v>0</v>
      </c>
      <c r="P435" s="221">
        <f>O435*H434</f>
        <v>0</v>
      </c>
      <c r="Q435" s="221">
        <v>0</v>
      </c>
      <c r="R435" s="221">
        <f>Q435*H434</f>
        <v>0</v>
      </c>
      <c r="S435" s="221">
        <v>0</v>
      </c>
      <c r="T435" s="222">
        <f>S435*H434</f>
        <v>0</v>
      </c>
      <c r="U435" s="98"/>
      <c r="V435" s="98"/>
      <c r="W435" s="223"/>
      <c r="AT435" s="64" t="s">
        <v>225</v>
      </c>
      <c r="AU435" s="64" t="s">
        <v>93</v>
      </c>
      <c r="AV435" s="15" t="s">
        <v>91</v>
      </c>
      <c r="AW435" s="15" t="s">
        <v>38</v>
      </c>
      <c r="AX435" s="15" t="s">
        <v>83</v>
      </c>
      <c r="AY435" s="64" t="s">
        <v>216</v>
      </c>
    </row>
    <row r="436" spans="1:51" s="13" customFormat="1" ht="12">
      <c r="A436" s="140"/>
      <c r="B436" s="141"/>
      <c r="C436" s="140"/>
      <c r="D436" s="137" t="s">
        <v>225</v>
      </c>
      <c r="E436" s="142" t="s">
        <v>1</v>
      </c>
      <c r="F436" s="143" t="s">
        <v>3989</v>
      </c>
      <c r="G436" s="140"/>
      <c r="H436" s="144">
        <v>5</v>
      </c>
      <c r="I436" s="61"/>
      <c r="J436" s="140"/>
      <c r="K436" s="140"/>
      <c r="L436" s="224"/>
      <c r="M436" s="225"/>
      <c r="N436" s="135"/>
      <c r="O436" s="135"/>
      <c r="P436" s="135"/>
      <c r="Q436" s="135"/>
      <c r="R436" s="135"/>
      <c r="S436" s="135"/>
      <c r="T436" s="226"/>
      <c r="U436" s="135"/>
      <c r="V436" s="135"/>
      <c r="W436" s="227"/>
      <c r="AT436" s="60" t="s">
        <v>225</v>
      </c>
      <c r="AU436" s="60" t="s">
        <v>93</v>
      </c>
      <c r="AV436" s="13" t="s">
        <v>93</v>
      </c>
      <c r="AW436" s="13" t="s">
        <v>38</v>
      </c>
      <c r="AX436" s="13" t="s">
        <v>83</v>
      </c>
      <c r="AY436" s="60" t="s">
        <v>216</v>
      </c>
    </row>
    <row r="437" spans="1:51" s="15" customFormat="1" ht="12">
      <c r="A437" s="135"/>
      <c r="B437" s="136"/>
      <c r="C437" s="135"/>
      <c r="D437" s="137" t="s">
        <v>225</v>
      </c>
      <c r="E437" s="138" t="s">
        <v>1</v>
      </c>
      <c r="F437" s="139" t="s">
        <v>3990</v>
      </c>
      <c r="G437" s="135"/>
      <c r="H437" s="138" t="s">
        <v>1</v>
      </c>
      <c r="I437" s="65"/>
      <c r="J437" s="135"/>
      <c r="K437" s="135"/>
      <c r="L437" s="228"/>
      <c r="M437" s="229"/>
      <c r="N437" s="140"/>
      <c r="O437" s="140"/>
      <c r="P437" s="140"/>
      <c r="Q437" s="140"/>
      <c r="R437" s="140"/>
      <c r="S437" s="140"/>
      <c r="T437" s="230"/>
      <c r="U437" s="140"/>
      <c r="V437" s="140"/>
      <c r="W437" s="231"/>
      <c r="AT437" s="64" t="s">
        <v>225</v>
      </c>
      <c r="AU437" s="64" t="s">
        <v>93</v>
      </c>
      <c r="AV437" s="15" t="s">
        <v>91</v>
      </c>
      <c r="AW437" s="15" t="s">
        <v>38</v>
      </c>
      <c r="AX437" s="15" t="s">
        <v>83</v>
      </c>
      <c r="AY437" s="64" t="s">
        <v>216</v>
      </c>
    </row>
    <row r="438" spans="1:51" s="13" customFormat="1" ht="12">
      <c r="A438" s="140"/>
      <c r="B438" s="141"/>
      <c r="C438" s="140"/>
      <c r="D438" s="137" t="s">
        <v>225</v>
      </c>
      <c r="E438" s="142" t="s">
        <v>1</v>
      </c>
      <c r="F438" s="143" t="s">
        <v>3984</v>
      </c>
      <c r="G438" s="140"/>
      <c r="H438" s="144">
        <v>35</v>
      </c>
      <c r="I438" s="61"/>
      <c r="J438" s="140"/>
      <c r="K438" s="140"/>
      <c r="L438" s="224"/>
      <c r="M438" s="225"/>
      <c r="N438" s="135"/>
      <c r="O438" s="135"/>
      <c r="P438" s="135"/>
      <c r="Q438" s="135"/>
      <c r="R438" s="135"/>
      <c r="S438" s="135"/>
      <c r="T438" s="226"/>
      <c r="U438" s="135"/>
      <c r="V438" s="135"/>
      <c r="W438" s="227"/>
      <c r="AT438" s="60" t="s">
        <v>225</v>
      </c>
      <c r="AU438" s="60" t="s">
        <v>93</v>
      </c>
      <c r="AV438" s="13" t="s">
        <v>93</v>
      </c>
      <c r="AW438" s="13" t="s">
        <v>38</v>
      </c>
      <c r="AX438" s="13" t="s">
        <v>83</v>
      </c>
      <c r="AY438" s="60" t="s">
        <v>216</v>
      </c>
    </row>
    <row r="439" spans="1:51" s="14" customFormat="1" ht="12">
      <c r="A439" s="145"/>
      <c r="B439" s="146"/>
      <c r="C439" s="145"/>
      <c r="D439" s="137" t="s">
        <v>225</v>
      </c>
      <c r="E439" s="147" t="s">
        <v>1</v>
      </c>
      <c r="F439" s="148" t="s">
        <v>229</v>
      </c>
      <c r="G439" s="145"/>
      <c r="H439" s="149">
        <v>40</v>
      </c>
      <c r="I439" s="63"/>
      <c r="J439" s="145"/>
      <c r="K439" s="145"/>
      <c r="L439" s="228"/>
      <c r="M439" s="229"/>
      <c r="N439" s="140"/>
      <c r="O439" s="140"/>
      <c r="P439" s="140"/>
      <c r="Q439" s="140"/>
      <c r="R439" s="140"/>
      <c r="S439" s="140"/>
      <c r="T439" s="230"/>
      <c r="U439" s="140"/>
      <c r="V439" s="140"/>
      <c r="W439" s="231"/>
      <c r="AT439" s="62" t="s">
        <v>225</v>
      </c>
      <c r="AU439" s="62" t="s">
        <v>93</v>
      </c>
      <c r="AV439" s="14" t="s">
        <v>223</v>
      </c>
      <c r="AW439" s="14" t="s">
        <v>38</v>
      </c>
      <c r="AX439" s="14" t="s">
        <v>91</v>
      </c>
      <c r="AY439" s="62" t="s">
        <v>216</v>
      </c>
    </row>
    <row r="440" spans="1:65" s="2" customFormat="1" ht="16.5" customHeight="1">
      <c r="A440" s="83"/>
      <c r="B440" s="84"/>
      <c r="C440" s="130" t="s">
        <v>418</v>
      </c>
      <c r="D440" s="130" t="s">
        <v>218</v>
      </c>
      <c r="E440" s="131" t="s">
        <v>3991</v>
      </c>
      <c r="F440" s="132" t="s">
        <v>3992</v>
      </c>
      <c r="G440" s="133" t="s">
        <v>323</v>
      </c>
      <c r="H440" s="134">
        <v>90</v>
      </c>
      <c r="I440" s="57"/>
      <c r="J440" s="187">
        <f>ROUND(I440*H440,2)</f>
        <v>0</v>
      </c>
      <c r="K440" s="132" t="s">
        <v>1</v>
      </c>
      <c r="L440" s="188">
        <f>J440</f>
        <v>0</v>
      </c>
      <c r="M440" s="217"/>
      <c r="N440" s="217"/>
      <c r="O440" s="217"/>
      <c r="P440" s="217">
        <f>SUM(P441:P458)</f>
        <v>0</v>
      </c>
      <c r="Q440" s="217"/>
      <c r="R440" s="217">
        <f>SUM(R441:R458)</f>
        <v>0</v>
      </c>
      <c r="S440" s="217"/>
      <c r="T440" s="217">
        <f>SUM(T441:T458)</f>
        <v>0</v>
      </c>
      <c r="U440" s="217"/>
      <c r="V440" s="217"/>
      <c r="W440" s="190"/>
      <c r="X440" s="26"/>
      <c r="Y440" s="26"/>
      <c r="Z440" s="26"/>
      <c r="AA440" s="26"/>
      <c r="AB440" s="26"/>
      <c r="AC440" s="26"/>
      <c r="AD440" s="26"/>
      <c r="AE440" s="26"/>
      <c r="AR440" s="58" t="s">
        <v>223</v>
      </c>
      <c r="AT440" s="58" t="s">
        <v>218</v>
      </c>
      <c r="AU440" s="58" t="s">
        <v>93</v>
      </c>
      <c r="AY440" s="18" t="s">
        <v>216</v>
      </c>
      <c r="BE440" s="59">
        <f>IF(N440="základní",J440,0)</f>
        <v>0</v>
      </c>
      <c r="BF440" s="59">
        <f>IF(N440="snížená",J440,0)</f>
        <v>0</v>
      </c>
      <c r="BG440" s="59">
        <f>IF(N440="zákl. přenesená",J440,0)</f>
        <v>0</v>
      </c>
      <c r="BH440" s="59">
        <f>IF(N440="sníž. přenesená",J440,0)</f>
        <v>0</v>
      </c>
      <c r="BI440" s="59">
        <f>IF(N440="nulová",J440,0)</f>
        <v>0</v>
      </c>
      <c r="BJ440" s="18" t="s">
        <v>91</v>
      </c>
      <c r="BK440" s="59">
        <f>ROUND(I440*H440,2)</f>
        <v>0</v>
      </c>
      <c r="BL440" s="18" t="s">
        <v>223</v>
      </c>
      <c r="BM440" s="58" t="s">
        <v>3993</v>
      </c>
    </row>
    <row r="441" spans="1:51" s="15" customFormat="1" ht="12">
      <c r="A441" s="135"/>
      <c r="B441" s="136"/>
      <c r="C441" s="135"/>
      <c r="D441" s="137" t="s">
        <v>225</v>
      </c>
      <c r="E441" s="138" t="s">
        <v>1</v>
      </c>
      <c r="F441" s="139" t="s">
        <v>3751</v>
      </c>
      <c r="G441" s="135"/>
      <c r="H441" s="138" t="s">
        <v>1</v>
      </c>
      <c r="I441" s="65"/>
      <c r="J441" s="135"/>
      <c r="K441" s="135"/>
      <c r="L441" s="218"/>
      <c r="M441" s="219" t="s">
        <v>1</v>
      </c>
      <c r="N441" s="220" t="s">
        <v>48</v>
      </c>
      <c r="O441" s="221">
        <v>0</v>
      </c>
      <c r="P441" s="221">
        <f>O441*H440</f>
        <v>0</v>
      </c>
      <c r="Q441" s="221">
        <v>0</v>
      </c>
      <c r="R441" s="221">
        <f>Q441*H440</f>
        <v>0</v>
      </c>
      <c r="S441" s="221">
        <v>0</v>
      </c>
      <c r="T441" s="222">
        <f>S441*H440</f>
        <v>0</v>
      </c>
      <c r="U441" s="98"/>
      <c r="V441" s="98"/>
      <c r="W441" s="223"/>
      <c r="AT441" s="64" t="s">
        <v>225</v>
      </c>
      <c r="AU441" s="64" t="s">
        <v>93</v>
      </c>
      <c r="AV441" s="15" t="s">
        <v>91</v>
      </c>
      <c r="AW441" s="15" t="s">
        <v>38</v>
      </c>
      <c r="AX441" s="15" t="s">
        <v>83</v>
      </c>
      <c r="AY441" s="64" t="s">
        <v>216</v>
      </c>
    </row>
    <row r="442" spans="1:51" s="13" customFormat="1" ht="12">
      <c r="A442" s="140"/>
      <c r="B442" s="141"/>
      <c r="C442" s="140"/>
      <c r="D442" s="137" t="s">
        <v>225</v>
      </c>
      <c r="E442" s="142" t="s">
        <v>1</v>
      </c>
      <c r="F442" s="143" t="s">
        <v>3994</v>
      </c>
      <c r="G442" s="140"/>
      <c r="H442" s="144">
        <v>6</v>
      </c>
      <c r="I442" s="61"/>
      <c r="J442" s="140"/>
      <c r="K442" s="140"/>
      <c r="L442" s="224"/>
      <c r="M442" s="225"/>
      <c r="N442" s="135"/>
      <c r="O442" s="135"/>
      <c r="P442" s="135"/>
      <c r="Q442" s="135"/>
      <c r="R442" s="135"/>
      <c r="S442" s="135"/>
      <c r="T442" s="226"/>
      <c r="U442" s="135"/>
      <c r="V442" s="135"/>
      <c r="W442" s="227"/>
      <c r="AT442" s="60" t="s">
        <v>225</v>
      </c>
      <c r="AU442" s="60" t="s">
        <v>93</v>
      </c>
      <c r="AV442" s="13" t="s">
        <v>93</v>
      </c>
      <c r="AW442" s="13" t="s">
        <v>38</v>
      </c>
      <c r="AX442" s="13" t="s">
        <v>83</v>
      </c>
      <c r="AY442" s="60" t="s">
        <v>216</v>
      </c>
    </row>
    <row r="443" spans="1:51" s="13" customFormat="1" ht="12">
      <c r="A443" s="140"/>
      <c r="B443" s="141"/>
      <c r="C443" s="140"/>
      <c r="D443" s="137" t="s">
        <v>225</v>
      </c>
      <c r="E443" s="142" t="s">
        <v>1</v>
      </c>
      <c r="F443" s="143" t="s">
        <v>3995</v>
      </c>
      <c r="G443" s="140"/>
      <c r="H443" s="144">
        <v>6</v>
      </c>
      <c r="I443" s="61"/>
      <c r="J443" s="140"/>
      <c r="K443" s="140"/>
      <c r="L443" s="228"/>
      <c r="M443" s="229"/>
      <c r="N443" s="140"/>
      <c r="O443" s="140"/>
      <c r="P443" s="140"/>
      <c r="Q443" s="140"/>
      <c r="R443" s="140"/>
      <c r="S443" s="140"/>
      <c r="T443" s="230"/>
      <c r="U443" s="140"/>
      <c r="V443" s="140"/>
      <c r="W443" s="231"/>
      <c r="AT443" s="60" t="s">
        <v>225</v>
      </c>
      <c r="AU443" s="60" t="s">
        <v>93</v>
      </c>
      <c r="AV443" s="13" t="s">
        <v>93</v>
      </c>
      <c r="AW443" s="13" t="s">
        <v>38</v>
      </c>
      <c r="AX443" s="13" t="s">
        <v>83</v>
      </c>
      <c r="AY443" s="60" t="s">
        <v>216</v>
      </c>
    </row>
    <row r="444" spans="1:51" s="13" customFormat="1" ht="12">
      <c r="A444" s="140"/>
      <c r="B444" s="141"/>
      <c r="C444" s="140"/>
      <c r="D444" s="137" t="s">
        <v>225</v>
      </c>
      <c r="E444" s="142" t="s">
        <v>1</v>
      </c>
      <c r="F444" s="143" t="s">
        <v>3996</v>
      </c>
      <c r="G444" s="140"/>
      <c r="H444" s="144">
        <v>5</v>
      </c>
      <c r="I444" s="61"/>
      <c r="J444" s="140"/>
      <c r="K444" s="140"/>
      <c r="L444" s="228"/>
      <c r="M444" s="229"/>
      <c r="N444" s="140"/>
      <c r="O444" s="140"/>
      <c r="P444" s="140"/>
      <c r="Q444" s="140"/>
      <c r="R444" s="140"/>
      <c r="S444" s="140"/>
      <c r="T444" s="230"/>
      <c r="U444" s="140"/>
      <c r="V444" s="140"/>
      <c r="W444" s="231"/>
      <c r="AT444" s="60" t="s">
        <v>225</v>
      </c>
      <c r="AU444" s="60" t="s">
        <v>93</v>
      </c>
      <c r="AV444" s="13" t="s">
        <v>93</v>
      </c>
      <c r="AW444" s="13" t="s">
        <v>38</v>
      </c>
      <c r="AX444" s="13" t="s">
        <v>83</v>
      </c>
      <c r="AY444" s="60" t="s">
        <v>216</v>
      </c>
    </row>
    <row r="445" spans="1:51" s="13" customFormat="1" ht="12">
      <c r="A445" s="140"/>
      <c r="B445" s="141"/>
      <c r="C445" s="140"/>
      <c r="D445" s="137" t="s">
        <v>225</v>
      </c>
      <c r="E445" s="142" t="s">
        <v>1</v>
      </c>
      <c r="F445" s="143" t="s">
        <v>3997</v>
      </c>
      <c r="G445" s="140"/>
      <c r="H445" s="144">
        <v>7</v>
      </c>
      <c r="I445" s="61"/>
      <c r="J445" s="140"/>
      <c r="K445" s="140"/>
      <c r="L445" s="228"/>
      <c r="M445" s="229"/>
      <c r="N445" s="140"/>
      <c r="O445" s="140"/>
      <c r="P445" s="140"/>
      <c r="Q445" s="140"/>
      <c r="R445" s="140"/>
      <c r="S445" s="140"/>
      <c r="T445" s="230"/>
      <c r="U445" s="140"/>
      <c r="V445" s="140"/>
      <c r="W445" s="231"/>
      <c r="AT445" s="60" t="s">
        <v>225</v>
      </c>
      <c r="AU445" s="60" t="s">
        <v>93</v>
      </c>
      <c r="AV445" s="13" t="s">
        <v>93</v>
      </c>
      <c r="AW445" s="13" t="s">
        <v>38</v>
      </c>
      <c r="AX445" s="13" t="s">
        <v>83</v>
      </c>
      <c r="AY445" s="60" t="s">
        <v>216</v>
      </c>
    </row>
    <row r="446" spans="1:51" s="13" customFormat="1" ht="12">
      <c r="A446" s="140"/>
      <c r="B446" s="141"/>
      <c r="C446" s="140"/>
      <c r="D446" s="137" t="s">
        <v>225</v>
      </c>
      <c r="E446" s="142" t="s">
        <v>1</v>
      </c>
      <c r="F446" s="143" t="s">
        <v>3998</v>
      </c>
      <c r="G446" s="140"/>
      <c r="H446" s="144">
        <v>10</v>
      </c>
      <c r="I446" s="61"/>
      <c r="J446" s="140"/>
      <c r="K446" s="140"/>
      <c r="L446" s="228"/>
      <c r="M446" s="229"/>
      <c r="N446" s="140"/>
      <c r="O446" s="140"/>
      <c r="P446" s="140"/>
      <c r="Q446" s="140"/>
      <c r="R446" s="140"/>
      <c r="S446" s="140"/>
      <c r="T446" s="230"/>
      <c r="U446" s="140"/>
      <c r="V446" s="140"/>
      <c r="W446" s="231"/>
      <c r="AT446" s="60" t="s">
        <v>225</v>
      </c>
      <c r="AU446" s="60" t="s">
        <v>93</v>
      </c>
      <c r="AV446" s="13" t="s">
        <v>93</v>
      </c>
      <c r="AW446" s="13" t="s">
        <v>38</v>
      </c>
      <c r="AX446" s="13" t="s">
        <v>83</v>
      </c>
      <c r="AY446" s="60" t="s">
        <v>216</v>
      </c>
    </row>
    <row r="447" spans="1:51" s="13" customFormat="1" ht="12">
      <c r="A447" s="140"/>
      <c r="B447" s="141"/>
      <c r="C447" s="140"/>
      <c r="D447" s="137" t="s">
        <v>225</v>
      </c>
      <c r="E447" s="142" t="s">
        <v>1</v>
      </c>
      <c r="F447" s="143" t="s">
        <v>3999</v>
      </c>
      <c r="G447" s="140"/>
      <c r="H447" s="144">
        <v>8</v>
      </c>
      <c r="I447" s="61"/>
      <c r="J447" s="140"/>
      <c r="K447" s="140"/>
      <c r="L447" s="228"/>
      <c r="M447" s="229"/>
      <c r="N447" s="140"/>
      <c r="O447" s="140"/>
      <c r="P447" s="140"/>
      <c r="Q447" s="140"/>
      <c r="R447" s="140"/>
      <c r="S447" s="140"/>
      <c r="T447" s="230"/>
      <c r="U447" s="140"/>
      <c r="V447" s="140"/>
      <c r="W447" s="231"/>
      <c r="AT447" s="60" t="s">
        <v>225</v>
      </c>
      <c r="AU447" s="60" t="s">
        <v>93</v>
      </c>
      <c r="AV447" s="13" t="s">
        <v>93</v>
      </c>
      <c r="AW447" s="13" t="s">
        <v>38</v>
      </c>
      <c r="AX447" s="13" t="s">
        <v>83</v>
      </c>
      <c r="AY447" s="60" t="s">
        <v>216</v>
      </c>
    </row>
    <row r="448" spans="1:51" s="15" customFormat="1" ht="12">
      <c r="A448" s="135"/>
      <c r="B448" s="136"/>
      <c r="C448" s="135"/>
      <c r="D448" s="137" t="s">
        <v>225</v>
      </c>
      <c r="E448" s="138" t="s">
        <v>1</v>
      </c>
      <c r="F448" s="139" t="s">
        <v>3703</v>
      </c>
      <c r="G448" s="135"/>
      <c r="H448" s="138" t="s">
        <v>1</v>
      </c>
      <c r="I448" s="65"/>
      <c r="J448" s="135"/>
      <c r="K448" s="135"/>
      <c r="L448" s="228"/>
      <c r="M448" s="229"/>
      <c r="N448" s="140"/>
      <c r="O448" s="140"/>
      <c r="P448" s="140"/>
      <c r="Q448" s="140"/>
      <c r="R448" s="140"/>
      <c r="S448" s="140"/>
      <c r="T448" s="230"/>
      <c r="U448" s="140"/>
      <c r="V448" s="140"/>
      <c r="W448" s="231"/>
      <c r="AT448" s="64" t="s">
        <v>225</v>
      </c>
      <c r="AU448" s="64" t="s">
        <v>93</v>
      </c>
      <c r="AV448" s="15" t="s">
        <v>91</v>
      </c>
      <c r="AW448" s="15" t="s">
        <v>38</v>
      </c>
      <c r="AX448" s="15" t="s">
        <v>83</v>
      </c>
      <c r="AY448" s="64" t="s">
        <v>216</v>
      </c>
    </row>
    <row r="449" spans="1:51" s="13" customFormat="1" ht="12">
      <c r="A449" s="140"/>
      <c r="B449" s="141"/>
      <c r="C449" s="140"/>
      <c r="D449" s="137" t="s">
        <v>225</v>
      </c>
      <c r="E449" s="142" t="s">
        <v>1</v>
      </c>
      <c r="F449" s="143" t="s">
        <v>4000</v>
      </c>
      <c r="G449" s="140"/>
      <c r="H449" s="144">
        <v>3</v>
      </c>
      <c r="I449" s="61"/>
      <c r="J449" s="140"/>
      <c r="K449" s="140"/>
      <c r="L449" s="224"/>
      <c r="M449" s="225"/>
      <c r="N449" s="135"/>
      <c r="O449" s="135"/>
      <c r="P449" s="135"/>
      <c r="Q449" s="135"/>
      <c r="R449" s="135"/>
      <c r="S449" s="135"/>
      <c r="T449" s="226"/>
      <c r="U449" s="135"/>
      <c r="V449" s="135"/>
      <c r="W449" s="227"/>
      <c r="AT449" s="60" t="s">
        <v>225</v>
      </c>
      <c r="AU449" s="60" t="s">
        <v>93</v>
      </c>
      <c r="AV449" s="13" t="s">
        <v>93</v>
      </c>
      <c r="AW449" s="13" t="s">
        <v>38</v>
      </c>
      <c r="AX449" s="13" t="s">
        <v>83</v>
      </c>
      <c r="AY449" s="60" t="s">
        <v>216</v>
      </c>
    </row>
    <row r="450" spans="1:51" s="13" customFormat="1" ht="12">
      <c r="A450" s="140"/>
      <c r="B450" s="141"/>
      <c r="C450" s="140"/>
      <c r="D450" s="137" t="s">
        <v>225</v>
      </c>
      <c r="E450" s="142" t="s">
        <v>1</v>
      </c>
      <c r="F450" s="143" t="s">
        <v>3906</v>
      </c>
      <c r="G450" s="140"/>
      <c r="H450" s="144">
        <v>5</v>
      </c>
      <c r="I450" s="61"/>
      <c r="J450" s="140"/>
      <c r="K450" s="140"/>
      <c r="L450" s="228"/>
      <c r="M450" s="229"/>
      <c r="N450" s="140"/>
      <c r="O450" s="140"/>
      <c r="P450" s="140"/>
      <c r="Q450" s="140"/>
      <c r="R450" s="140"/>
      <c r="S450" s="140"/>
      <c r="T450" s="230"/>
      <c r="U450" s="140"/>
      <c r="V450" s="140"/>
      <c r="W450" s="231"/>
      <c r="AT450" s="60" t="s">
        <v>225</v>
      </c>
      <c r="AU450" s="60" t="s">
        <v>93</v>
      </c>
      <c r="AV450" s="13" t="s">
        <v>93</v>
      </c>
      <c r="AW450" s="13" t="s">
        <v>38</v>
      </c>
      <c r="AX450" s="13" t="s">
        <v>83</v>
      </c>
      <c r="AY450" s="60" t="s">
        <v>216</v>
      </c>
    </row>
    <row r="451" spans="1:51" s="13" customFormat="1" ht="12">
      <c r="A451" s="140"/>
      <c r="B451" s="141"/>
      <c r="C451" s="140"/>
      <c r="D451" s="137" t="s">
        <v>225</v>
      </c>
      <c r="E451" s="142" t="s">
        <v>1</v>
      </c>
      <c r="F451" s="143" t="s">
        <v>4001</v>
      </c>
      <c r="G451" s="140"/>
      <c r="H451" s="144">
        <v>1</v>
      </c>
      <c r="I451" s="61"/>
      <c r="J451" s="140"/>
      <c r="K451" s="140"/>
      <c r="L451" s="228"/>
      <c r="M451" s="229"/>
      <c r="N451" s="140"/>
      <c r="O451" s="140"/>
      <c r="P451" s="140"/>
      <c r="Q451" s="140"/>
      <c r="R451" s="140"/>
      <c r="S451" s="140"/>
      <c r="T451" s="230"/>
      <c r="U451" s="140"/>
      <c r="V451" s="140"/>
      <c r="W451" s="231"/>
      <c r="AT451" s="60" t="s">
        <v>225</v>
      </c>
      <c r="AU451" s="60" t="s">
        <v>93</v>
      </c>
      <c r="AV451" s="13" t="s">
        <v>93</v>
      </c>
      <c r="AW451" s="13" t="s">
        <v>38</v>
      </c>
      <c r="AX451" s="13" t="s">
        <v>83</v>
      </c>
      <c r="AY451" s="60" t="s">
        <v>216</v>
      </c>
    </row>
    <row r="452" spans="1:51" s="13" customFormat="1" ht="12">
      <c r="A452" s="140"/>
      <c r="B452" s="141"/>
      <c r="C452" s="140"/>
      <c r="D452" s="137" t="s">
        <v>225</v>
      </c>
      <c r="E452" s="142" t="s">
        <v>1</v>
      </c>
      <c r="F452" s="143" t="s">
        <v>3871</v>
      </c>
      <c r="G452" s="140"/>
      <c r="H452" s="144">
        <v>2</v>
      </c>
      <c r="I452" s="61"/>
      <c r="J452" s="140"/>
      <c r="K452" s="140"/>
      <c r="L452" s="228"/>
      <c r="M452" s="229"/>
      <c r="N452" s="140"/>
      <c r="O452" s="140"/>
      <c r="P452" s="140"/>
      <c r="Q452" s="140"/>
      <c r="R452" s="140"/>
      <c r="S452" s="140"/>
      <c r="T452" s="230"/>
      <c r="U452" s="140"/>
      <c r="V452" s="140"/>
      <c r="W452" s="231"/>
      <c r="AT452" s="60" t="s">
        <v>225</v>
      </c>
      <c r="AU452" s="60" t="s">
        <v>93</v>
      </c>
      <c r="AV452" s="13" t="s">
        <v>93</v>
      </c>
      <c r="AW452" s="13" t="s">
        <v>38</v>
      </c>
      <c r="AX452" s="13" t="s">
        <v>83</v>
      </c>
      <c r="AY452" s="60" t="s">
        <v>216</v>
      </c>
    </row>
    <row r="453" spans="1:51" s="13" customFormat="1" ht="12">
      <c r="A453" s="140"/>
      <c r="B453" s="141"/>
      <c r="C453" s="140"/>
      <c r="D453" s="137" t="s">
        <v>225</v>
      </c>
      <c r="E453" s="142" t="s">
        <v>1</v>
      </c>
      <c r="F453" s="143" t="s">
        <v>4002</v>
      </c>
      <c r="G453" s="140"/>
      <c r="H453" s="144">
        <v>3</v>
      </c>
      <c r="I453" s="61"/>
      <c r="J453" s="140"/>
      <c r="K453" s="140"/>
      <c r="L453" s="228"/>
      <c r="M453" s="229"/>
      <c r="N453" s="140"/>
      <c r="O453" s="140"/>
      <c r="P453" s="140"/>
      <c r="Q453" s="140"/>
      <c r="R453" s="140"/>
      <c r="S453" s="140"/>
      <c r="T453" s="230"/>
      <c r="U453" s="140"/>
      <c r="V453" s="140"/>
      <c r="W453" s="231"/>
      <c r="AT453" s="60" t="s">
        <v>225</v>
      </c>
      <c r="AU453" s="60" t="s">
        <v>93</v>
      </c>
      <c r="AV453" s="13" t="s">
        <v>93</v>
      </c>
      <c r="AW453" s="13" t="s">
        <v>38</v>
      </c>
      <c r="AX453" s="13" t="s">
        <v>83</v>
      </c>
      <c r="AY453" s="60" t="s">
        <v>216</v>
      </c>
    </row>
    <row r="454" spans="1:51" s="13" customFormat="1" ht="12">
      <c r="A454" s="140"/>
      <c r="B454" s="141"/>
      <c r="C454" s="140"/>
      <c r="D454" s="137" t="s">
        <v>225</v>
      </c>
      <c r="E454" s="142" t="s">
        <v>1</v>
      </c>
      <c r="F454" s="143" t="s">
        <v>4003</v>
      </c>
      <c r="G454" s="140"/>
      <c r="H454" s="144">
        <v>3</v>
      </c>
      <c r="I454" s="61"/>
      <c r="J454" s="140"/>
      <c r="K454" s="140"/>
      <c r="L454" s="228"/>
      <c r="M454" s="229"/>
      <c r="N454" s="140"/>
      <c r="O454" s="140"/>
      <c r="P454" s="140"/>
      <c r="Q454" s="140"/>
      <c r="R454" s="140"/>
      <c r="S454" s="140"/>
      <c r="T454" s="230"/>
      <c r="U454" s="140"/>
      <c r="V454" s="140"/>
      <c r="W454" s="231"/>
      <c r="AT454" s="60" t="s">
        <v>225</v>
      </c>
      <c r="AU454" s="60" t="s">
        <v>93</v>
      </c>
      <c r="AV454" s="13" t="s">
        <v>93</v>
      </c>
      <c r="AW454" s="13" t="s">
        <v>38</v>
      </c>
      <c r="AX454" s="13" t="s">
        <v>83</v>
      </c>
      <c r="AY454" s="60" t="s">
        <v>216</v>
      </c>
    </row>
    <row r="455" spans="1:51" s="13" customFormat="1" ht="12">
      <c r="A455" s="140"/>
      <c r="B455" s="141"/>
      <c r="C455" s="140"/>
      <c r="D455" s="137" t="s">
        <v>225</v>
      </c>
      <c r="E455" s="142" t="s">
        <v>1</v>
      </c>
      <c r="F455" s="143" t="s">
        <v>3874</v>
      </c>
      <c r="G455" s="140"/>
      <c r="H455" s="144">
        <v>2</v>
      </c>
      <c r="I455" s="61"/>
      <c r="J455" s="140"/>
      <c r="K455" s="140"/>
      <c r="L455" s="228"/>
      <c r="M455" s="229"/>
      <c r="N455" s="140"/>
      <c r="O455" s="140"/>
      <c r="P455" s="140"/>
      <c r="Q455" s="140"/>
      <c r="R455" s="140"/>
      <c r="S455" s="140"/>
      <c r="T455" s="230"/>
      <c r="U455" s="140"/>
      <c r="V455" s="140"/>
      <c r="W455" s="231"/>
      <c r="AT455" s="60" t="s">
        <v>225</v>
      </c>
      <c r="AU455" s="60" t="s">
        <v>93</v>
      </c>
      <c r="AV455" s="13" t="s">
        <v>93</v>
      </c>
      <c r="AW455" s="13" t="s">
        <v>38</v>
      </c>
      <c r="AX455" s="13" t="s">
        <v>83</v>
      </c>
      <c r="AY455" s="60" t="s">
        <v>216</v>
      </c>
    </row>
    <row r="456" spans="1:51" s="13" customFormat="1" ht="12">
      <c r="A456" s="140"/>
      <c r="B456" s="141"/>
      <c r="C456" s="140"/>
      <c r="D456" s="137" t="s">
        <v>225</v>
      </c>
      <c r="E456" s="142" t="s">
        <v>1</v>
      </c>
      <c r="F456" s="143" t="s">
        <v>3875</v>
      </c>
      <c r="G456" s="140"/>
      <c r="H456" s="144">
        <v>2</v>
      </c>
      <c r="I456" s="61"/>
      <c r="J456" s="140"/>
      <c r="K456" s="140"/>
      <c r="L456" s="228"/>
      <c r="M456" s="229"/>
      <c r="N456" s="140"/>
      <c r="O456" s="140"/>
      <c r="P456" s="140"/>
      <c r="Q456" s="140"/>
      <c r="R456" s="140"/>
      <c r="S456" s="140"/>
      <c r="T456" s="230"/>
      <c r="U456" s="140"/>
      <c r="V456" s="140"/>
      <c r="W456" s="231"/>
      <c r="AT456" s="60" t="s">
        <v>225</v>
      </c>
      <c r="AU456" s="60" t="s">
        <v>93</v>
      </c>
      <c r="AV456" s="13" t="s">
        <v>93</v>
      </c>
      <c r="AW456" s="13" t="s">
        <v>38</v>
      </c>
      <c r="AX456" s="13" t="s">
        <v>83</v>
      </c>
      <c r="AY456" s="60" t="s">
        <v>216</v>
      </c>
    </row>
    <row r="457" spans="1:51" s="13" customFormat="1" ht="12">
      <c r="A457" s="140"/>
      <c r="B457" s="141"/>
      <c r="C457" s="140"/>
      <c r="D457" s="137" t="s">
        <v>225</v>
      </c>
      <c r="E457" s="142" t="s">
        <v>1</v>
      </c>
      <c r="F457" s="143" t="s">
        <v>4004</v>
      </c>
      <c r="G457" s="140"/>
      <c r="H457" s="144">
        <v>3</v>
      </c>
      <c r="I457" s="61"/>
      <c r="J457" s="140"/>
      <c r="K457" s="140"/>
      <c r="L457" s="228"/>
      <c r="M457" s="229"/>
      <c r="N457" s="140"/>
      <c r="O457" s="140"/>
      <c r="P457" s="140"/>
      <c r="Q457" s="140"/>
      <c r="R457" s="140"/>
      <c r="S457" s="140"/>
      <c r="T457" s="230"/>
      <c r="U457" s="140"/>
      <c r="V457" s="140"/>
      <c r="W457" s="231"/>
      <c r="AT457" s="60" t="s">
        <v>225</v>
      </c>
      <c r="AU457" s="60" t="s">
        <v>93</v>
      </c>
      <c r="AV457" s="13" t="s">
        <v>93</v>
      </c>
      <c r="AW457" s="13" t="s">
        <v>38</v>
      </c>
      <c r="AX457" s="13" t="s">
        <v>83</v>
      </c>
      <c r="AY457" s="60" t="s">
        <v>216</v>
      </c>
    </row>
    <row r="458" spans="1:51" s="13" customFormat="1" ht="12">
      <c r="A458" s="140"/>
      <c r="B458" s="141"/>
      <c r="C458" s="140"/>
      <c r="D458" s="137" t="s">
        <v>225</v>
      </c>
      <c r="E458" s="142" t="s">
        <v>1</v>
      </c>
      <c r="F458" s="143" t="s">
        <v>3908</v>
      </c>
      <c r="G458" s="140"/>
      <c r="H458" s="144">
        <v>3</v>
      </c>
      <c r="I458" s="61"/>
      <c r="J458" s="140"/>
      <c r="K458" s="140"/>
      <c r="L458" s="228"/>
      <c r="M458" s="229"/>
      <c r="N458" s="140"/>
      <c r="O458" s="140"/>
      <c r="P458" s="140"/>
      <c r="Q458" s="140"/>
      <c r="R458" s="140"/>
      <c r="S458" s="140"/>
      <c r="T458" s="230"/>
      <c r="U458" s="140"/>
      <c r="V458" s="140"/>
      <c r="W458" s="231"/>
      <c r="AT458" s="60" t="s">
        <v>225</v>
      </c>
      <c r="AU458" s="60" t="s">
        <v>93</v>
      </c>
      <c r="AV458" s="13" t="s">
        <v>93</v>
      </c>
      <c r="AW458" s="13" t="s">
        <v>38</v>
      </c>
      <c r="AX458" s="13" t="s">
        <v>83</v>
      </c>
      <c r="AY458" s="60" t="s">
        <v>216</v>
      </c>
    </row>
    <row r="459" spans="1:51" s="13" customFormat="1" ht="12">
      <c r="A459" s="140"/>
      <c r="B459" s="141"/>
      <c r="C459" s="140"/>
      <c r="D459" s="137" t="s">
        <v>225</v>
      </c>
      <c r="E459" s="142" t="s">
        <v>1</v>
      </c>
      <c r="F459" s="143" t="s">
        <v>3878</v>
      </c>
      <c r="G459" s="140"/>
      <c r="H459" s="144">
        <v>2</v>
      </c>
      <c r="I459" s="61"/>
      <c r="J459" s="140"/>
      <c r="K459" s="140"/>
      <c r="L459" s="228"/>
      <c r="M459" s="229"/>
      <c r="N459" s="140"/>
      <c r="O459" s="140"/>
      <c r="P459" s="140"/>
      <c r="Q459" s="140"/>
      <c r="R459" s="140"/>
      <c r="S459" s="140"/>
      <c r="T459" s="230"/>
      <c r="U459" s="140"/>
      <c r="V459" s="140"/>
      <c r="W459" s="231"/>
      <c r="AT459" s="60" t="s">
        <v>225</v>
      </c>
      <c r="AU459" s="60" t="s">
        <v>93</v>
      </c>
      <c r="AV459" s="13" t="s">
        <v>93</v>
      </c>
      <c r="AW459" s="13" t="s">
        <v>38</v>
      </c>
      <c r="AX459" s="13" t="s">
        <v>83</v>
      </c>
      <c r="AY459" s="60" t="s">
        <v>216</v>
      </c>
    </row>
    <row r="460" spans="1:51" s="13" customFormat="1" ht="12">
      <c r="A460" s="140"/>
      <c r="B460" s="141"/>
      <c r="C460" s="140"/>
      <c r="D460" s="137" t="s">
        <v>225</v>
      </c>
      <c r="E460" s="142" t="s">
        <v>1</v>
      </c>
      <c r="F460" s="143" t="s">
        <v>3879</v>
      </c>
      <c r="G460" s="140"/>
      <c r="H460" s="144">
        <v>2</v>
      </c>
      <c r="I460" s="61"/>
      <c r="J460" s="140"/>
      <c r="K460" s="140"/>
      <c r="L460" s="228"/>
      <c r="M460" s="229"/>
      <c r="N460" s="140"/>
      <c r="O460" s="140"/>
      <c r="P460" s="140"/>
      <c r="Q460" s="140"/>
      <c r="R460" s="140"/>
      <c r="S460" s="140"/>
      <c r="T460" s="230"/>
      <c r="U460" s="140"/>
      <c r="V460" s="140"/>
      <c r="W460" s="231"/>
      <c r="AT460" s="60" t="s">
        <v>225</v>
      </c>
      <c r="AU460" s="60" t="s">
        <v>93</v>
      </c>
      <c r="AV460" s="13" t="s">
        <v>93</v>
      </c>
      <c r="AW460" s="13" t="s">
        <v>38</v>
      </c>
      <c r="AX460" s="13" t="s">
        <v>83</v>
      </c>
      <c r="AY460" s="60" t="s">
        <v>216</v>
      </c>
    </row>
    <row r="461" spans="1:51" s="13" customFormat="1" ht="12">
      <c r="A461" s="140"/>
      <c r="B461" s="141"/>
      <c r="C461" s="140"/>
      <c r="D461" s="137" t="s">
        <v>225</v>
      </c>
      <c r="E461" s="142" t="s">
        <v>1</v>
      </c>
      <c r="F461" s="143" t="s">
        <v>3880</v>
      </c>
      <c r="G461" s="140"/>
      <c r="H461" s="144">
        <v>2</v>
      </c>
      <c r="I461" s="61"/>
      <c r="J461" s="140"/>
      <c r="K461" s="140"/>
      <c r="L461" s="228"/>
      <c r="M461" s="229"/>
      <c r="N461" s="140"/>
      <c r="O461" s="140"/>
      <c r="P461" s="140"/>
      <c r="Q461" s="140"/>
      <c r="R461" s="140"/>
      <c r="S461" s="140"/>
      <c r="T461" s="230"/>
      <c r="U461" s="140"/>
      <c r="V461" s="140"/>
      <c r="W461" s="231"/>
      <c r="AT461" s="60" t="s">
        <v>225</v>
      </c>
      <c r="AU461" s="60" t="s">
        <v>93</v>
      </c>
      <c r="AV461" s="13" t="s">
        <v>93</v>
      </c>
      <c r="AW461" s="13" t="s">
        <v>38</v>
      </c>
      <c r="AX461" s="13" t="s">
        <v>83</v>
      </c>
      <c r="AY461" s="60" t="s">
        <v>216</v>
      </c>
    </row>
    <row r="462" spans="1:51" s="13" customFormat="1" ht="12">
      <c r="A462" s="140"/>
      <c r="B462" s="141"/>
      <c r="C462" s="140"/>
      <c r="D462" s="137" t="s">
        <v>225</v>
      </c>
      <c r="E462" s="142" t="s">
        <v>1</v>
      </c>
      <c r="F462" s="143" t="s">
        <v>3881</v>
      </c>
      <c r="G462" s="140"/>
      <c r="H462" s="144">
        <v>2</v>
      </c>
      <c r="I462" s="61"/>
      <c r="J462" s="140"/>
      <c r="K462" s="140"/>
      <c r="L462" s="228"/>
      <c r="M462" s="229"/>
      <c r="N462" s="140"/>
      <c r="O462" s="140"/>
      <c r="P462" s="140"/>
      <c r="Q462" s="140"/>
      <c r="R462" s="140"/>
      <c r="S462" s="140"/>
      <c r="T462" s="230"/>
      <c r="U462" s="140"/>
      <c r="V462" s="140"/>
      <c r="W462" s="231"/>
      <c r="AT462" s="60" t="s">
        <v>225</v>
      </c>
      <c r="AU462" s="60" t="s">
        <v>93</v>
      </c>
      <c r="AV462" s="13" t="s">
        <v>93</v>
      </c>
      <c r="AW462" s="13" t="s">
        <v>38</v>
      </c>
      <c r="AX462" s="13" t="s">
        <v>83</v>
      </c>
      <c r="AY462" s="60" t="s">
        <v>216</v>
      </c>
    </row>
    <row r="463" spans="1:51" s="13" customFormat="1" ht="12">
      <c r="A463" s="140"/>
      <c r="B463" s="141"/>
      <c r="C463" s="140"/>
      <c r="D463" s="137" t="s">
        <v>225</v>
      </c>
      <c r="E463" s="142" t="s">
        <v>1</v>
      </c>
      <c r="F463" s="143" t="s">
        <v>4005</v>
      </c>
      <c r="G463" s="140"/>
      <c r="H463" s="144">
        <v>3</v>
      </c>
      <c r="I463" s="61"/>
      <c r="J463" s="140"/>
      <c r="K463" s="140"/>
      <c r="L463" s="228"/>
      <c r="M463" s="229"/>
      <c r="N463" s="140"/>
      <c r="O463" s="140"/>
      <c r="P463" s="140"/>
      <c r="Q463" s="140"/>
      <c r="R463" s="140"/>
      <c r="S463" s="140"/>
      <c r="T463" s="230"/>
      <c r="U463" s="140"/>
      <c r="V463" s="140"/>
      <c r="W463" s="231"/>
      <c r="AT463" s="60" t="s">
        <v>225</v>
      </c>
      <c r="AU463" s="60" t="s">
        <v>93</v>
      </c>
      <c r="AV463" s="13" t="s">
        <v>93</v>
      </c>
      <c r="AW463" s="13" t="s">
        <v>38</v>
      </c>
      <c r="AX463" s="13" t="s">
        <v>83</v>
      </c>
      <c r="AY463" s="60" t="s">
        <v>216</v>
      </c>
    </row>
    <row r="464" spans="1:51" s="13" customFormat="1" ht="12">
      <c r="A464" s="140"/>
      <c r="B464" s="141"/>
      <c r="C464" s="140"/>
      <c r="D464" s="137" t="s">
        <v>225</v>
      </c>
      <c r="E464" s="142" t="s">
        <v>1</v>
      </c>
      <c r="F464" s="143" t="s">
        <v>3897</v>
      </c>
      <c r="G464" s="140"/>
      <c r="H464" s="144">
        <v>1</v>
      </c>
      <c r="I464" s="61"/>
      <c r="J464" s="140"/>
      <c r="K464" s="140"/>
      <c r="L464" s="228"/>
      <c r="M464" s="229"/>
      <c r="N464" s="140"/>
      <c r="O464" s="140"/>
      <c r="P464" s="140"/>
      <c r="Q464" s="140"/>
      <c r="R464" s="140"/>
      <c r="S464" s="140"/>
      <c r="T464" s="230"/>
      <c r="U464" s="140"/>
      <c r="V464" s="140"/>
      <c r="W464" s="231"/>
      <c r="AT464" s="60" t="s">
        <v>225</v>
      </c>
      <c r="AU464" s="60" t="s">
        <v>93</v>
      </c>
      <c r="AV464" s="13" t="s">
        <v>93</v>
      </c>
      <c r="AW464" s="13" t="s">
        <v>38</v>
      </c>
      <c r="AX464" s="13" t="s">
        <v>83</v>
      </c>
      <c r="AY464" s="60" t="s">
        <v>216</v>
      </c>
    </row>
    <row r="465" spans="1:51" s="13" customFormat="1" ht="12">
      <c r="A465" s="140"/>
      <c r="B465" s="141"/>
      <c r="C465" s="140"/>
      <c r="D465" s="137" t="s">
        <v>225</v>
      </c>
      <c r="E465" s="142" t="s">
        <v>1</v>
      </c>
      <c r="F465" s="143" t="s">
        <v>3883</v>
      </c>
      <c r="G465" s="140"/>
      <c r="H465" s="144">
        <v>2</v>
      </c>
      <c r="I465" s="61"/>
      <c r="J465" s="140"/>
      <c r="K465" s="140"/>
      <c r="L465" s="228"/>
      <c r="M465" s="229"/>
      <c r="N465" s="140"/>
      <c r="O465" s="140"/>
      <c r="P465" s="140"/>
      <c r="Q465" s="140"/>
      <c r="R465" s="140"/>
      <c r="S465" s="140"/>
      <c r="T465" s="230"/>
      <c r="U465" s="140"/>
      <c r="V465" s="140"/>
      <c r="W465" s="231"/>
      <c r="AT465" s="60" t="s">
        <v>225</v>
      </c>
      <c r="AU465" s="60" t="s">
        <v>93</v>
      </c>
      <c r="AV465" s="13" t="s">
        <v>93</v>
      </c>
      <c r="AW465" s="13" t="s">
        <v>38</v>
      </c>
      <c r="AX465" s="13" t="s">
        <v>83</v>
      </c>
      <c r="AY465" s="60" t="s">
        <v>216</v>
      </c>
    </row>
    <row r="466" spans="1:51" s="13" customFormat="1" ht="12">
      <c r="A466" s="140"/>
      <c r="B466" s="141"/>
      <c r="C466" s="140"/>
      <c r="D466" s="137" t="s">
        <v>225</v>
      </c>
      <c r="E466" s="142" t="s">
        <v>1</v>
      </c>
      <c r="F466" s="143" t="s">
        <v>4006</v>
      </c>
      <c r="G466" s="140"/>
      <c r="H466" s="144">
        <v>5</v>
      </c>
      <c r="I466" s="61"/>
      <c r="J466" s="140"/>
      <c r="K466" s="140"/>
      <c r="L466" s="228"/>
      <c r="M466" s="229"/>
      <c r="N466" s="140"/>
      <c r="O466" s="140"/>
      <c r="P466" s="140"/>
      <c r="Q466" s="140"/>
      <c r="R466" s="140"/>
      <c r="S466" s="140"/>
      <c r="T466" s="230"/>
      <c r="U466" s="140"/>
      <c r="V466" s="140"/>
      <c r="W466" s="231"/>
      <c r="AT466" s="60" t="s">
        <v>225</v>
      </c>
      <c r="AU466" s="60" t="s">
        <v>93</v>
      </c>
      <c r="AV466" s="13" t="s">
        <v>93</v>
      </c>
      <c r="AW466" s="13" t="s">
        <v>38</v>
      </c>
      <c r="AX466" s="13" t="s">
        <v>83</v>
      </c>
      <c r="AY466" s="60" t="s">
        <v>216</v>
      </c>
    </row>
    <row r="467" spans="1:51" s="13" customFormat="1" ht="12">
      <c r="A467" s="140"/>
      <c r="B467" s="141"/>
      <c r="C467" s="140"/>
      <c r="D467" s="137" t="s">
        <v>225</v>
      </c>
      <c r="E467" s="142" t="s">
        <v>1</v>
      </c>
      <c r="F467" s="143" t="s">
        <v>3885</v>
      </c>
      <c r="G467" s="140"/>
      <c r="H467" s="144">
        <v>2</v>
      </c>
      <c r="I467" s="61"/>
      <c r="J467" s="140"/>
      <c r="K467" s="140"/>
      <c r="L467" s="228"/>
      <c r="M467" s="229"/>
      <c r="N467" s="140"/>
      <c r="O467" s="140"/>
      <c r="P467" s="140"/>
      <c r="Q467" s="140"/>
      <c r="R467" s="140"/>
      <c r="S467" s="140"/>
      <c r="T467" s="230"/>
      <c r="U467" s="140"/>
      <c r="V467" s="140"/>
      <c r="W467" s="231"/>
      <c r="AT467" s="60" t="s">
        <v>225</v>
      </c>
      <c r="AU467" s="60" t="s">
        <v>93</v>
      </c>
      <c r="AV467" s="13" t="s">
        <v>93</v>
      </c>
      <c r="AW467" s="13" t="s">
        <v>38</v>
      </c>
      <c r="AX467" s="13" t="s">
        <v>83</v>
      </c>
      <c r="AY467" s="60" t="s">
        <v>216</v>
      </c>
    </row>
    <row r="468" spans="1:51" s="14" customFormat="1" ht="12">
      <c r="A468" s="145"/>
      <c r="B468" s="146"/>
      <c r="C468" s="145"/>
      <c r="D468" s="137" t="s">
        <v>225</v>
      </c>
      <c r="E468" s="147" t="s">
        <v>1</v>
      </c>
      <c r="F468" s="148" t="s">
        <v>229</v>
      </c>
      <c r="G468" s="145"/>
      <c r="H468" s="149">
        <v>90</v>
      </c>
      <c r="I468" s="63"/>
      <c r="J468" s="145"/>
      <c r="K468" s="145"/>
      <c r="L468" s="228"/>
      <c r="M468" s="229"/>
      <c r="N468" s="140"/>
      <c r="O468" s="140"/>
      <c r="P468" s="140"/>
      <c r="Q468" s="140"/>
      <c r="R468" s="140"/>
      <c r="S468" s="140"/>
      <c r="T468" s="230"/>
      <c r="U468" s="140"/>
      <c r="V468" s="140"/>
      <c r="W468" s="231"/>
      <c r="AT468" s="62" t="s">
        <v>225</v>
      </c>
      <c r="AU468" s="62" t="s">
        <v>93</v>
      </c>
      <c r="AV468" s="14" t="s">
        <v>223</v>
      </c>
      <c r="AW468" s="14" t="s">
        <v>38</v>
      </c>
      <c r="AX468" s="14" t="s">
        <v>91</v>
      </c>
      <c r="AY468" s="62" t="s">
        <v>216</v>
      </c>
    </row>
    <row r="469" spans="1:65" s="2" customFormat="1" ht="16.5" customHeight="1">
      <c r="A469" s="83"/>
      <c r="B469" s="84"/>
      <c r="C469" s="130" t="s">
        <v>426</v>
      </c>
      <c r="D469" s="130" t="s">
        <v>218</v>
      </c>
      <c r="E469" s="131" t="s">
        <v>4007</v>
      </c>
      <c r="F469" s="132" t="s">
        <v>4008</v>
      </c>
      <c r="G469" s="133" t="s">
        <v>237</v>
      </c>
      <c r="H469" s="134">
        <v>2</v>
      </c>
      <c r="I469" s="57"/>
      <c r="J469" s="187">
        <f>ROUND(I469*H469,2)</f>
        <v>0</v>
      </c>
      <c r="K469" s="132" t="s">
        <v>1</v>
      </c>
      <c r="L469" s="188">
        <f>J469</f>
        <v>0</v>
      </c>
      <c r="M469" s="217"/>
      <c r="N469" s="217"/>
      <c r="O469" s="217"/>
      <c r="P469" s="217">
        <f>SUM(P470:P487)</f>
        <v>0</v>
      </c>
      <c r="Q469" s="217"/>
      <c r="R469" s="217">
        <f>SUM(R470:R487)</f>
        <v>0</v>
      </c>
      <c r="S469" s="217"/>
      <c r="T469" s="217">
        <f>SUM(T470:T487)</f>
        <v>0</v>
      </c>
      <c r="U469" s="217"/>
      <c r="V469" s="217"/>
      <c r="W469" s="190"/>
      <c r="X469" s="26"/>
      <c r="Y469" s="26"/>
      <c r="Z469" s="26"/>
      <c r="AA469" s="26"/>
      <c r="AB469" s="26"/>
      <c r="AC469" s="26"/>
      <c r="AD469" s="26"/>
      <c r="AE469" s="26"/>
      <c r="AR469" s="58" t="s">
        <v>223</v>
      </c>
      <c r="AT469" s="58" t="s">
        <v>218</v>
      </c>
      <c r="AU469" s="58" t="s">
        <v>93</v>
      </c>
      <c r="AY469" s="18" t="s">
        <v>216</v>
      </c>
      <c r="BE469" s="59">
        <f>IF(N469="základní",J469,0)</f>
        <v>0</v>
      </c>
      <c r="BF469" s="59">
        <f>IF(N469="snížená",J469,0)</f>
        <v>0</v>
      </c>
      <c r="BG469" s="59">
        <f>IF(N469="zákl. přenesená",J469,0)</f>
        <v>0</v>
      </c>
      <c r="BH469" s="59">
        <f>IF(N469="sníž. přenesená",J469,0)</f>
        <v>0</v>
      </c>
      <c r="BI469" s="59">
        <f>IF(N469="nulová",J469,0)</f>
        <v>0</v>
      </c>
      <c r="BJ469" s="18" t="s">
        <v>91</v>
      </c>
      <c r="BK469" s="59">
        <f>ROUND(I469*H469,2)</f>
        <v>0</v>
      </c>
      <c r="BL469" s="18" t="s">
        <v>223</v>
      </c>
      <c r="BM469" s="58" t="s">
        <v>4009</v>
      </c>
    </row>
    <row r="470" spans="1:51" s="15" customFormat="1" ht="12">
      <c r="A470" s="135"/>
      <c r="B470" s="136"/>
      <c r="C470" s="135"/>
      <c r="D470" s="137" t="s">
        <v>225</v>
      </c>
      <c r="E470" s="138" t="s">
        <v>1</v>
      </c>
      <c r="F470" s="139" t="s">
        <v>4010</v>
      </c>
      <c r="G470" s="135"/>
      <c r="H470" s="138" t="s">
        <v>1</v>
      </c>
      <c r="I470" s="65"/>
      <c r="J470" s="135"/>
      <c r="K470" s="135"/>
      <c r="L470" s="218"/>
      <c r="M470" s="219" t="s">
        <v>1</v>
      </c>
      <c r="N470" s="220" t="s">
        <v>48</v>
      </c>
      <c r="O470" s="221">
        <v>0</v>
      </c>
      <c r="P470" s="221">
        <f>O470*H469</f>
        <v>0</v>
      </c>
      <c r="Q470" s="221">
        <v>0</v>
      </c>
      <c r="R470" s="221">
        <f>Q470*H469</f>
        <v>0</v>
      </c>
      <c r="S470" s="221">
        <v>0</v>
      </c>
      <c r="T470" s="222">
        <f>S470*H469</f>
        <v>0</v>
      </c>
      <c r="U470" s="98"/>
      <c r="V470" s="98"/>
      <c r="W470" s="223"/>
      <c r="AT470" s="64" t="s">
        <v>225</v>
      </c>
      <c r="AU470" s="64" t="s">
        <v>93</v>
      </c>
      <c r="AV470" s="15" t="s">
        <v>91</v>
      </c>
      <c r="AW470" s="15" t="s">
        <v>38</v>
      </c>
      <c r="AX470" s="15" t="s">
        <v>83</v>
      </c>
      <c r="AY470" s="64" t="s">
        <v>216</v>
      </c>
    </row>
    <row r="471" spans="1:51" s="13" customFormat="1" ht="12">
      <c r="A471" s="140"/>
      <c r="B471" s="141"/>
      <c r="C471" s="140"/>
      <c r="D471" s="137" t="s">
        <v>225</v>
      </c>
      <c r="E471" s="142" t="s">
        <v>1</v>
      </c>
      <c r="F471" s="143" t="s">
        <v>3870</v>
      </c>
      <c r="G471" s="140"/>
      <c r="H471" s="144">
        <v>2</v>
      </c>
      <c r="I471" s="61"/>
      <c r="J471" s="140"/>
      <c r="K471" s="140"/>
      <c r="L471" s="224"/>
      <c r="M471" s="225"/>
      <c r="N471" s="135"/>
      <c r="O471" s="135"/>
      <c r="P471" s="135"/>
      <c r="Q471" s="135"/>
      <c r="R471" s="135"/>
      <c r="S471" s="135"/>
      <c r="T471" s="226"/>
      <c r="U471" s="135"/>
      <c r="V471" s="135"/>
      <c r="W471" s="227"/>
      <c r="AT471" s="60" t="s">
        <v>225</v>
      </c>
      <c r="AU471" s="60" t="s">
        <v>93</v>
      </c>
      <c r="AV471" s="13" t="s">
        <v>93</v>
      </c>
      <c r="AW471" s="13" t="s">
        <v>38</v>
      </c>
      <c r="AX471" s="13" t="s">
        <v>91</v>
      </c>
      <c r="AY471" s="60" t="s">
        <v>216</v>
      </c>
    </row>
    <row r="472" spans="1:65" s="2" customFormat="1" ht="16.5" customHeight="1">
      <c r="A472" s="83"/>
      <c r="B472" s="84"/>
      <c r="C472" s="130" t="s">
        <v>431</v>
      </c>
      <c r="D472" s="130" t="s">
        <v>218</v>
      </c>
      <c r="E472" s="131" t="s">
        <v>4011</v>
      </c>
      <c r="F472" s="132" t="s">
        <v>4012</v>
      </c>
      <c r="G472" s="133" t="s">
        <v>323</v>
      </c>
      <c r="H472" s="134">
        <v>2</v>
      </c>
      <c r="I472" s="57"/>
      <c r="J472" s="187">
        <f>ROUND(I472*H472,2)</f>
        <v>0</v>
      </c>
      <c r="K472" s="132" t="s">
        <v>1</v>
      </c>
      <c r="L472" s="188">
        <f>J472</f>
        <v>0</v>
      </c>
      <c r="M472" s="217"/>
      <c r="N472" s="217"/>
      <c r="O472" s="217"/>
      <c r="P472" s="217">
        <f>SUM(P473:P490)</f>
        <v>0</v>
      </c>
      <c r="Q472" s="217"/>
      <c r="R472" s="217">
        <f>SUM(R473:R490)</f>
        <v>0</v>
      </c>
      <c r="S472" s="217"/>
      <c r="T472" s="217">
        <f>SUM(T473:T490)</f>
        <v>0</v>
      </c>
      <c r="U472" s="217"/>
      <c r="V472" s="217"/>
      <c r="W472" s="190"/>
      <c r="X472" s="26"/>
      <c r="Y472" s="26"/>
      <c r="Z472" s="26"/>
      <c r="AA472" s="26"/>
      <c r="AB472" s="26"/>
      <c r="AC472" s="26"/>
      <c r="AD472" s="26"/>
      <c r="AE472" s="26"/>
      <c r="AR472" s="58" t="s">
        <v>223</v>
      </c>
      <c r="AT472" s="58" t="s">
        <v>218</v>
      </c>
      <c r="AU472" s="58" t="s">
        <v>93</v>
      </c>
      <c r="AY472" s="18" t="s">
        <v>216</v>
      </c>
      <c r="BE472" s="59">
        <f>IF(N472="základní",J472,0)</f>
        <v>0</v>
      </c>
      <c r="BF472" s="59">
        <f>IF(N472="snížená",J472,0)</f>
        <v>0</v>
      </c>
      <c r="BG472" s="59">
        <f>IF(N472="zákl. přenesená",J472,0)</f>
        <v>0</v>
      </c>
      <c r="BH472" s="59">
        <f>IF(N472="sníž. přenesená",J472,0)</f>
        <v>0</v>
      </c>
      <c r="BI472" s="59">
        <f>IF(N472="nulová",J472,0)</f>
        <v>0</v>
      </c>
      <c r="BJ472" s="18" t="s">
        <v>91</v>
      </c>
      <c r="BK472" s="59">
        <f>ROUND(I472*H472,2)</f>
        <v>0</v>
      </c>
      <c r="BL472" s="18" t="s">
        <v>223</v>
      </c>
      <c r="BM472" s="58" t="s">
        <v>4013</v>
      </c>
    </row>
    <row r="473" spans="1:51" s="13" customFormat="1" ht="12">
      <c r="A473" s="140"/>
      <c r="B473" s="141"/>
      <c r="C473" s="140"/>
      <c r="D473" s="137" t="s">
        <v>225</v>
      </c>
      <c r="E473" s="142" t="s">
        <v>1</v>
      </c>
      <c r="F473" s="143" t="s">
        <v>4001</v>
      </c>
      <c r="G473" s="140"/>
      <c r="H473" s="144">
        <v>1</v>
      </c>
      <c r="I473" s="61"/>
      <c r="J473" s="140"/>
      <c r="K473" s="140"/>
      <c r="L473" s="218"/>
      <c r="M473" s="219" t="s">
        <v>1</v>
      </c>
      <c r="N473" s="220" t="s">
        <v>48</v>
      </c>
      <c r="O473" s="221">
        <v>0</v>
      </c>
      <c r="P473" s="221">
        <f>O473*H472</f>
        <v>0</v>
      </c>
      <c r="Q473" s="221">
        <v>0</v>
      </c>
      <c r="R473" s="221">
        <f>Q473*H472</f>
        <v>0</v>
      </c>
      <c r="S473" s="221">
        <v>0</v>
      </c>
      <c r="T473" s="222">
        <f>S473*H472</f>
        <v>0</v>
      </c>
      <c r="U473" s="98"/>
      <c r="V473" s="98"/>
      <c r="W473" s="223"/>
      <c r="AT473" s="60" t="s">
        <v>225</v>
      </c>
      <c r="AU473" s="60" t="s">
        <v>93</v>
      </c>
      <c r="AV473" s="13" t="s">
        <v>93</v>
      </c>
      <c r="AW473" s="13" t="s">
        <v>38</v>
      </c>
      <c r="AX473" s="13" t="s">
        <v>83</v>
      </c>
      <c r="AY473" s="60" t="s">
        <v>216</v>
      </c>
    </row>
    <row r="474" spans="1:51" s="13" customFormat="1" ht="12">
      <c r="A474" s="140"/>
      <c r="B474" s="141"/>
      <c r="C474" s="140"/>
      <c r="D474" s="137" t="s">
        <v>225</v>
      </c>
      <c r="E474" s="142" t="s">
        <v>1</v>
      </c>
      <c r="F474" s="143" t="s">
        <v>4014</v>
      </c>
      <c r="G474" s="140"/>
      <c r="H474" s="144">
        <v>2</v>
      </c>
      <c r="I474" s="61"/>
      <c r="J474" s="140"/>
      <c r="K474" s="140"/>
      <c r="L474" s="228"/>
      <c r="M474" s="229"/>
      <c r="N474" s="140"/>
      <c r="O474" s="140"/>
      <c r="P474" s="140"/>
      <c r="Q474" s="140"/>
      <c r="R474" s="140"/>
      <c r="S474" s="140"/>
      <c r="T474" s="230"/>
      <c r="U474" s="140"/>
      <c r="V474" s="140"/>
      <c r="W474" s="231"/>
      <c r="AT474" s="60" t="s">
        <v>225</v>
      </c>
      <c r="AU474" s="60" t="s">
        <v>93</v>
      </c>
      <c r="AV474" s="13" t="s">
        <v>93</v>
      </c>
      <c r="AW474" s="13" t="s">
        <v>38</v>
      </c>
      <c r="AX474" s="13" t="s">
        <v>91</v>
      </c>
      <c r="AY474" s="60" t="s">
        <v>216</v>
      </c>
    </row>
    <row r="475" spans="1:65" s="2" customFormat="1" ht="16.5" customHeight="1">
      <c r="A475" s="83"/>
      <c r="B475" s="84"/>
      <c r="C475" s="130" t="s">
        <v>438</v>
      </c>
      <c r="D475" s="130" t="s">
        <v>218</v>
      </c>
      <c r="E475" s="131" t="s">
        <v>4015</v>
      </c>
      <c r="F475" s="132" t="s">
        <v>4016</v>
      </c>
      <c r="G475" s="133" t="s">
        <v>323</v>
      </c>
      <c r="H475" s="134">
        <v>442</v>
      </c>
      <c r="I475" s="57"/>
      <c r="J475" s="187">
        <f>ROUND(I475*H475,2)</f>
        <v>0</v>
      </c>
      <c r="K475" s="132" t="s">
        <v>1</v>
      </c>
      <c r="L475" s="188">
        <f>J475</f>
        <v>0</v>
      </c>
      <c r="M475" s="217"/>
      <c r="N475" s="217"/>
      <c r="O475" s="217"/>
      <c r="P475" s="217">
        <f>SUM(P476:P493)</f>
        <v>0</v>
      </c>
      <c r="Q475" s="217"/>
      <c r="R475" s="217">
        <f>SUM(R476:R493)</f>
        <v>0</v>
      </c>
      <c r="S475" s="217"/>
      <c r="T475" s="217">
        <f>SUM(T476:T493)</f>
        <v>0</v>
      </c>
      <c r="U475" s="217"/>
      <c r="V475" s="217"/>
      <c r="W475" s="190"/>
      <c r="X475" s="26"/>
      <c r="Y475" s="26"/>
      <c r="Z475" s="26"/>
      <c r="AA475" s="26"/>
      <c r="AB475" s="26"/>
      <c r="AC475" s="26"/>
      <c r="AD475" s="26"/>
      <c r="AE475" s="26"/>
      <c r="AR475" s="58" t="s">
        <v>223</v>
      </c>
      <c r="AT475" s="58" t="s">
        <v>218</v>
      </c>
      <c r="AU475" s="58" t="s">
        <v>93</v>
      </c>
      <c r="AY475" s="18" t="s">
        <v>216</v>
      </c>
      <c r="BE475" s="59">
        <f>IF(N475="základní",J475,0)</f>
        <v>0</v>
      </c>
      <c r="BF475" s="59">
        <f>IF(N475="snížená",J475,0)</f>
        <v>0</v>
      </c>
      <c r="BG475" s="59">
        <f>IF(N475="zákl. přenesená",J475,0)</f>
        <v>0</v>
      </c>
      <c r="BH475" s="59">
        <f>IF(N475="sníž. přenesená",J475,0)</f>
        <v>0</v>
      </c>
      <c r="BI475" s="59">
        <f>IF(N475="nulová",J475,0)</f>
        <v>0</v>
      </c>
      <c r="BJ475" s="18" t="s">
        <v>91</v>
      </c>
      <c r="BK475" s="59">
        <f>ROUND(I475*H475,2)</f>
        <v>0</v>
      </c>
      <c r="BL475" s="18" t="s">
        <v>223</v>
      </c>
      <c r="BM475" s="58" t="s">
        <v>4017</v>
      </c>
    </row>
    <row r="476" spans="1:51" s="13" customFormat="1" ht="12">
      <c r="A476" s="140"/>
      <c r="B476" s="141"/>
      <c r="C476" s="140"/>
      <c r="D476" s="137" t="s">
        <v>225</v>
      </c>
      <c r="E476" s="142" t="s">
        <v>1</v>
      </c>
      <c r="F476" s="143" t="s">
        <v>4018</v>
      </c>
      <c r="G476" s="140"/>
      <c r="H476" s="144">
        <v>44</v>
      </c>
      <c r="I476" s="61"/>
      <c r="J476" s="140"/>
      <c r="K476" s="140"/>
      <c r="L476" s="218"/>
      <c r="M476" s="219" t="s">
        <v>1</v>
      </c>
      <c r="N476" s="220" t="s">
        <v>48</v>
      </c>
      <c r="O476" s="221">
        <v>0</v>
      </c>
      <c r="P476" s="221">
        <f>O476*H475</f>
        <v>0</v>
      </c>
      <c r="Q476" s="221">
        <v>0</v>
      </c>
      <c r="R476" s="221">
        <f>Q476*H475</f>
        <v>0</v>
      </c>
      <c r="S476" s="221">
        <v>0</v>
      </c>
      <c r="T476" s="222">
        <f>S476*H475</f>
        <v>0</v>
      </c>
      <c r="U476" s="98"/>
      <c r="V476" s="98"/>
      <c r="W476" s="223"/>
      <c r="AT476" s="60" t="s">
        <v>225</v>
      </c>
      <c r="AU476" s="60" t="s">
        <v>93</v>
      </c>
      <c r="AV476" s="13" t="s">
        <v>93</v>
      </c>
      <c r="AW476" s="13" t="s">
        <v>38</v>
      </c>
      <c r="AX476" s="13" t="s">
        <v>83</v>
      </c>
      <c r="AY476" s="60" t="s">
        <v>216</v>
      </c>
    </row>
    <row r="477" spans="1:51" s="13" customFormat="1" ht="12">
      <c r="A477" s="140"/>
      <c r="B477" s="141"/>
      <c r="C477" s="140"/>
      <c r="D477" s="137" t="s">
        <v>225</v>
      </c>
      <c r="E477" s="142" t="s">
        <v>1</v>
      </c>
      <c r="F477" s="143" t="s">
        <v>4019</v>
      </c>
      <c r="G477" s="140"/>
      <c r="H477" s="144">
        <v>48</v>
      </c>
      <c r="I477" s="61"/>
      <c r="J477" s="140"/>
      <c r="K477" s="140"/>
      <c r="L477" s="228"/>
      <c r="M477" s="229"/>
      <c r="N477" s="140"/>
      <c r="O477" s="140"/>
      <c r="P477" s="140"/>
      <c r="Q477" s="140"/>
      <c r="R477" s="140"/>
      <c r="S477" s="140"/>
      <c r="T477" s="230"/>
      <c r="U477" s="140"/>
      <c r="V477" s="140"/>
      <c r="W477" s="231"/>
      <c r="AT477" s="60" t="s">
        <v>225</v>
      </c>
      <c r="AU477" s="60" t="s">
        <v>93</v>
      </c>
      <c r="AV477" s="13" t="s">
        <v>93</v>
      </c>
      <c r="AW477" s="13" t="s">
        <v>38</v>
      </c>
      <c r="AX477" s="13" t="s">
        <v>83</v>
      </c>
      <c r="AY477" s="60" t="s">
        <v>216</v>
      </c>
    </row>
    <row r="478" spans="1:51" s="13" customFormat="1" ht="12">
      <c r="A478" s="140"/>
      <c r="B478" s="141"/>
      <c r="C478" s="140"/>
      <c r="D478" s="137" t="s">
        <v>225</v>
      </c>
      <c r="E478" s="142" t="s">
        <v>1</v>
      </c>
      <c r="F478" s="143" t="s">
        <v>4020</v>
      </c>
      <c r="G478" s="140"/>
      <c r="H478" s="144">
        <v>32</v>
      </c>
      <c r="I478" s="61"/>
      <c r="J478" s="140"/>
      <c r="K478" s="140"/>
      <c r="L478" s="228"/>
      <c r="M478" s="229"/>
      <c r="N478" s="140"/>
      <c r="O478" s="140"/>
      <c r="P478" s="140"/>
      <c r="Q478" s="140"/>
      <c r="R478" s="140"/>
      <c r="S478" s="140"/>
      <c r="T478" s="230"/>
      <c r="U478" s="140"/>
      <c r="V478" s="140"/>
      <c r="W478" s="231"/>
      <c r="AT478" s="60" t="s">
        <v>225</v>
      </c>
      <c r="AU478" s="60" t="s">
        <v>93</v>
      </c>
      <c r="AV478" s="13" t="s">
        <v>93</v>
      </c>
      <c r="AW478" s="13" t="s">
        <v>38</v>
      </c>
      <c r="AX478" s="13" t="s">
        <v>83</v>
      </c>
      <c r="AY478" s="60" t="s">
        <v>216</v>
      </c>
    </row>
    <row r="479" spans="1:51" s="13" customFormat="1" ht="12">
      <c r="A479" s="140"/>
      <c r="B479" s="141"/>
      <c r="C479" s="140"/>
      <c r="D479" s="137" t="s">
        <v>225</v>
      </c>
      <c r="E479" s="142" t="s">
        <v>1</v>
      </c>
      <c r="F479" s="143" t="s">
        <v>4021</v>
      </c>
      <c r="G479" s="140"/>
      <c r="H479" s="144">
        <v>26</v>
      </c>
      <c r="I479" s="61"/>
      <c r="J479" s="140"/>
      <c r="K479" s="140"/>
      <c r="L479" s="228"/>
      <c r="M479" s="229"/>
      <c r="N479" s="140"/>
      <c r="O479" s="140"/>
      <c r="P479" s="140"/>
      <c r="Q479" s="140"/>
      <c r="R479" s="140"/>
      <c r="S479" s="140"/>
      <c r="T479" s="230"/>
      <c r="U479" s="140"/>
      <c r="V479" s="140"/>
      <c r="W479" s="231"/>
      <c r="AT479" s="60" t="s">
        <v>225</v>
      </c>
      <c r="AU479" s="60" t="s">
        <v>93</v>
      </c>
      <c r="AV479" s="13" t="s">
        <v>93</v>
      </c>
      <c r="AW479" s="13" t="s">
        <v>38</v>
      </c>
      <c r="AX479" s="13" t="s">
        <v>83</v>
      </c>
      <c r="AY479" s="60" t="s">
        <v>216</v>
      </c>
    </row>
    <row r="480" spans="1:51" s="13" customFormat="1" ht="12">
      <c r="A480" s="140"/>
      <c r="B480" s="141"/>
      <c r="C480" s="140"/>
      <c r="D480" s="137" t="s">
        <v>225</v>
      </c>
      <c r="E480" s="142" t="s">
        <v>1</v>
      </c>
      <c r="F480" s="143" t="s">
        <v>4022</v>
      </c>
      <c r="G480" s="140"/>
      <c r="H480" s="144">
        <v>30</v>
      </c>
      <c r="I480" s="61"/>
      <c r="J480" s="140"/>
      <c r="K480" s="140"/>
      <c r="L480" s="228"/>
      <c r="M480" s="229"/>
      <c r="N480" s="140"/>
      <c r="O480" s="140"/>
      <c r="P480" s="140"/>
      <c r="Q480" s="140"/>
      <c r="R480" s="140"/>
      <c r="S480" s="140"/>
      <c r="T480" s="230"/>
      <c r="U480" s="140"/>
      <c r="V480" s="140"/>
      <c r="W480" s="231"/>
      <c r="AT480" s="60" t="s">
        <v>225</v>
      </c>
      <c r="AU480" s="60" t="s">
        <v>93</v>
      </c>
      <c r="AV480" s="13" t="s">
        <v>93</v>
      </c>
      <c r="AW480" s="13" t="s">
        <v>38</v>
      </c>
      <c r="AX480" s="13" t="s">
        <v>83</v>
      </c>
      <c r="AY480" s="60" t="s">
        <v>216</v>
      </c>
    </row>
    <row r="481" spans="1:51" s="13" customFormat="1" ht="12">
      <c r="A481" s="140"/>
      <c r="B481" s="141"/>
      <c r="C481" s="140"/>
      <c r="D481" s="137" t="s">
        <v>225</v>
      </c>
      <c r="E481" s="142" t="s">
        <v>1</v>
      </c>
      <c r="F481" s="143" t="s">
        <v>4023</v>
      </c>
      <c r="G481" s="140"/>
      <c r="H481" s="144">
        <v>46</v>
      </c>
      <c r="I481" s="61"/>
      <c r="J481" s="140"/>
      <c r="K481" s="140"/>
      <c r="L481" s="228"/>
      <c r="M481" s="229"/>
      <c r="N481" s="140"/>
      <c r="O481" s="140"/>
      <c r="P481" s="140"/>
      <c r="Q481" s="140"/>
      <c r="R481" s="140"/>
      <c r="S481" s="140"/>
      <c r="T481" s="230"/>
      <c r="U481" s="140"/>
      <c r="V481" s="140"/>
      <c r="W481" s="231"/>
      <c r="AT481" s="60" t="s">
        <v>225</v>
      </c>
      <c r="AU481" s="60" t="s">
        <v>93</v>
      </c>
      <c r="AV481" s="13" t="s">
        <v>93</v>
      </c>
      <c r="AW481" s="13" t="s">
        <v>38</v>
      </c>
      <c r="AX481" s="13" t="s">
        <v>83</v>
      </c>
      <c r="AY481" s="60" t="s">
        <v>216</v>
      </c>
    </row>
    <row r="482" spans="1:51" s="15" customFormat="1" ht="12">
      <c r="A482" s="135"/>
      <c r="B482" s="136"/>
      <c r="C482" s="135"/>
      <c r="D482" s="137" t="s">
        <v>225</v>
      </c>
      <c r="E482" s="138" t="s">
        <v>1</v>
      </c>
      <c r="F482" s="139" t="s">
        <v>3703</v>
      </c>
      <c r="G482" s="135"/>
      <c r="H482" s="138" t="s">
        <v>1</v>
      </c>
      <c r="I482" s="65"/>
      <c r="J482" s="135"/>
      <c r="K482" s="135"/>
      <c r="L482" s="228"/>
      <c r="M482" s="229"/>
      <c r="N482" s="140"/>
      <c r="O482" s="140"/>
      <c r="P482" s="140"/>
      <c r="Q482" s="140"/>
      <c r="R482" s="140"/>
      <c r="S482" s="140"/>
      <c r="T482" s="230"/>
      <c r="U482" s="140"/>
      <c r="V482" s="140"/>
      <c r="W482" s="231"/>
      <c r="AT482" s="64" t="s">
        <v>225</v>
      </c>
      <c r="AU482" s="64" t="s">
        <v>93</v>
      </c>
      <c r="AV482" s="15" t="s">
        <v>91</v>
      </c>
      <c r="AW482" s="15" t="s">
        <v>38</v>
      </c>
      <c r="AX482" s="15" t="s">
        <v>83</v>
      </c>
      <c r="AY482" s="64" t="s">
        <v>216</v>
      </c>
    </row>
    <row r="483" spans="1:51" s="15" customFormat="1" ht="12">
      <c r="A483" s="135"/>
      <c r="B483" s="136"/>
      <c r="C483" s="135"/>
      <c r="D483" s="137" t="s">
        <v>225</v>
      </c>
      <c r="E483" s="138" t="s">
        <v>1</v>
      </c>
      <c r="F483" s="139" t="s">
        <v>3703</v>
      </c>
      <c r="G483" s="135"/>
      <c r="H483" s="138" t="s">
        <v>1</v>
      </c>
      <c r="I483" s="65"/>
      <c r="J483" s="135"/>
      <c r="K483" s="135"/>
      <c r="L483" s="224"/>
      <c r="M483" s="225"/>
      <c r="N483" s="135"/>
      <c r="O483" s="135"/>
      <c r="P483" s="135"/>
      <c r="Q483" s="135"/>
      <c r="R483" s="135"/>
      <c r="S483" s="135"/>
      <c r="T483" s="226"/>
      <c r="U483" s="135"/>
      <c r="V483" s="135"/>
      <c r="W483" s="227"/>
      <c r="AT483" s="64" t="s">
        <v>225</v>
      </c>
      <c r="AU483" s="64" t="s">
        <v>93</v>
      </c>
      <c r="AV483" s="15" t="s">
        <v>91</v>
      </c>
      <c r="AW483" s="15" t="s">
        <v>38</v>
      </c>
      <c r="AX483" s="15" t="s">
        <v>83</v>
      </c>
      <c r="AY483" s="64" t="s">
        <v>216</v>
      </c>
    </row>
    <row r="484" spans="1:51" s="13" customFormat="1" ht="12">
      <c r="A484" s="140"/>
      <c r="B484" s="141"/>
      <c r="C484" s="140"/>
      <c r="D484" s="137" t="s">
        <v>225</v>
      </c>
      <c r="E484" s="142" t="s">
        <v>1</v>
      </c>
      <c r="F484" s="143" t="s">
        <v>4024</v>
      </c>
      <c r="G484" s="140"/>
      <c r="H484" s="144">
        <v>10</v>
      </c>
      <c r="I484" s="61"/>
      <c r="J484" s="140"/>
      <c r="K484" s="140"/>
      <c r="L484" s="224"/>
      <c r="M484" s="225"/>
      <c r="N484" s="135"/>
      <c r="O484" s="135"/>
      <c r="P484" s="135"/>
      <c r="Q484" s="135"/>
      <c r="R484" s="135"/>
      <c r="S484" s="135"/>
      <c r="T484" s="226"/>
      <c r="U484" s="135"/>
      <c r="V484" s="135"/>
      <c r="W484" s="227"/>
      <c r="AT484" s="60" t="s">
        <v>225</v>
      </c>
      <c r="AU484" s="60" t="s">
        <v>93</v>
      </c>
      <c r="AV484" s="13" t="s">
        <v>93</v>
      </c>
      <c r="AW484" s="13" t="s">
        <v>38</v>
      </c>
      <c r="AX484" s="13" t="s">
        <v>83</v>
      </c>
      <c r="AY484" s="60" t="s">
        <v>216</v>
      </c>
    </row>
    <row r="485" spans="1:51" s="13" customFormat="1" ht="12">
      <c r="A485" s="140"/>
      <c r="B485" s="141"/>
      <c r="C485" s="140"/>
      <c r="D485" s="137" t="s">
        <v>225</v>
      </c>
      <c r="E485" s="142" t="s">
        <v>1</v>
      </c>
      <c r="F485" s="143" t="s">
        <v>4025</v>
      </c>
      <c r="G485" s="140"/>
      <c r="H485" s="144">
        <v>23</v>
      </c>
      <c r="I485" s="61"/>
      <c r="J485" s="140"/>
      <c r="K485" s="140"/>
      <c r="L485" s="228"/>
      <c r="M485" s="229"/>
      <c r="N485" s="140"/>
      <c r="O485" s="140"/>
      <c r="P485" s="140"/>
      <c r="Q485" s="140"/>
      <c r="R485" s="140"/>
      <c r="S485" s="140"/>
      <c r="T485" s="230"/>
      <c r="U485" s="140"/>
      <c r="V485" s="140"/>
      <c r="W485" s="231"/>
      <c r="AT485" s="60" t="s">
        <v>225</v>
      </c>
      <c r="AU485" s="60" t="s">
        <v>93</v>
      </c>
      <c r="AV485" s="13" t="s">
        <v>93</v>
      </c>
      <c r="AW485" s="13" t="s">
        <v>38</v>
      </c>
      <c r="AX485" s="13" t="s">
        <v>83</v>
      </c>
      <c r="AY485" s="60" t="s">
        <v>216</v>
      </c>
    </row>
    <row r="486" spans="1:51" s="13" customFormat="1" ht="12">
      <c r="A486" s="140"/>
      <c r="B486" s="141"/>
      <c r="C486" s="140"/>
      <c r="D486" s="137" t="s">
        <v>225</v>
      </c>
      <c r="E486" s="142" t="s">
        <v>1</v>
      </c>
      <c r="F486" s="143" t="s">
        <v>4026</v>
      </c>
      <c r="G486" s="140"/>
      <c r="H486" s="144">
        <v>10</v>
      </c>
      <c r="I486" s="61"/>
      <c r="J486" s="140"/>
      <c r="K486" s="140"/>
      <c r="L486" s="228"/>
      <c r="M486" s="229"/>
      <c r="N486" s="140"/>
      <c r="O486" s="140"/>
      <c r="P486" s="140"/>
      <c r="Q486" s="140"/>
      <c r="R486" s="140"/>
      <c r="S486" s="140"/>
      <c r="T486" s="230"/>
      <c r="U486" s="140"/>
      <c r="V486" s="140"/>
      <c r="W486" s="231"/>
      <c r="AT486" s="60" t="s">
        <v>225</v>
      </c>
      <c r="AU486" s="60" t="s">
        <v>93</v>
      </c>
      <c r="AV486" s="13" t="s">
        <v>93</v>
      </c>
      <c r="AW486" s="13" t="s">
        <v>38</v>
      </c>
      <c r="AX486" s="13" t="s">
        <v>83</v>
      </c>
      <c r="AY486" s="60" t="s">
        <v>216</v>
      </c>
    </row>
    <row r="487" spans="1:51" s="13" customFormat="1" ht="12">
      <c r="A487" s="140"/>
      <c r="B487" s="141"/>
      <c r="C487" s="140"/>
      <c r="D487" s="137" t="s">
        <v>225</v>
      </c>
      <c r="E487" s="142" t="s">
        <v>1</v>
      </c>
      <c r="F487" s="143" t="s">
        <v>4027</v>
      </c>
      <c r="G487" s="140"/>
      <c r="H487" s="144">
        <v>8</v>
      </c>
      <c r="I487" s="61"/>
      <c r="J487" s="140"/>
      <c r="K487" s="140"/>
      <c r="L487" s="228"/>
      <c r="M487" s="229"/>
      <c r="N487" s="140"/>
      <c r="O487" s="140"/>
      <c r="P487" s="140"/>
      <c r="Q487" s="140"/>
      <c r="R487" s="140"/>
      <c r="S487" s="140"/>
      <c r="T487" s="230"/>
      <c r="U487" s="140"/>
      <c r="V487" s="140"/>
      <c r="W487" s="231"/>
      <c r="AT487" s="60" t="s">
        <v>225</v>
      </c>
      <c r="AU487" s="60" t="s">
        <v>93</v>
      </c>
      <c r="AV487" s="13" t="s">
        <v>93</v>
      </c>
      <c r="AW487" s="13" t="s">
        <v>38</v>
      </c>
      <c r="AX487" s="13" t="s">
        <v>83</v>
      </c>
      <c r="AY487" s="60" t="s">
        <v>216</v>
      </c>
    </row>
    <row r="488" spans="1:51" s="13" customFormat="1" ht="12">
      <c r="A488" s="140"/>
      <c r="B488" s="141"/>
      <c r="C488" s="140"/>
      <c r="D488" s="137" t="s">
        <v>225</v>
      </c>
      <c r="E488" s="142" t="s">
        <v>1</v>
      </c>
      <c r="F488" s="143" t="s">
        <v>4028</v>
      </c>
      <c r="G488" s="140"/>
      <c r="H488" s="144">
        <v>9</v>
      </c>
      <c r="I488" s="61"/>
      <c r="J488" s="140"/>
      <c r="K488" s="140"/>
      <c r="L488" s="228"/>
      <c r="M488" s="229"/>
      <c r="N488" s="140"/>
      <c r="O488" s="140"/>
      <c r="P488" s="140"/>
      <c r="Q488" s="140"/>
      <c r="R488" s="140"/>
      <c r="S488" s="140"/>
      <c r="T488" s="230"/>
      <c r="U488" s="140"/>
      <c r="V488" s="140"/>
      <c r="W488" s="231"/>
      <c r="AT488" s="60" t="s">
        <v>225</v>
      </c>
      <c r="AU488" s="60" t="s">
        <v>93</v>
      </c>
      <c r="AV488" s="13" t="s">
        <v>93</v>
      </c>
      <c r="AW488" s="13" t="s">
        <v>38</v>
      </c>
      <c r="AX488" s="13" t="s">
        <v>83</v>
      </c>
      <c r="AY488" s="60" t="s">
        <v>216</v>
      </c>
    </row>
    <row r="489" spans="1:51" s="13" customFormat="1" ht="12">
      <c r="A489" s="140"/>
      <c r="B489" s="141"/>
      <c r="C489" s="140"/>
      <c r="D489" s="137" t="s">
        <v>225</v>
      </c>
      <c r="E489" s="142" t="s">
        <v>1</v>
      </c>
      <c r="F489" s="143" t="s">
        <v>4029</v>
      </c>
      <c r="G489" s="140"/>
      <c r="H489" s="144">
        <v>10</v>
      </c>
      <c r="I489" s="61"/>
      <c r="J489" s="140"/>
      <c r="K489" s="140"/>
      <c r="L489" s="228"/>
      <c r="M489" s="229"/>
      <c r="N489" s="140"/>
      <c r="O489" s="140"/>
      <c r="P489" s="140"/>
      <c r="Q489" s="140"/>
      <c r="R489" s="140"/>
      <c r="S489" s="140"/>
      <c r="T489" s="230"/>
      <c r="U489" s="140"/>
      <c r="V489" s="140"/>
      <c r="W489" s="231"/>
      <c r="AT489" s="60" t="s">
        <v>225</v>
      </c>
      <c r="AU489" s="60" t="s">
        <v>93</v>
      </c>
      <c r="AV489" s="13" t="s">
        <v>93</v>
      </c>
      <c r="AW489" s="13" t="s">
        <v>38</v>
      </c>
      <c r="AX489" s="13" t="s">
        <v>83</v>
      </c>
      <c r="AY489" s="60" t="s">
        <v>216</v>
      </c>
    </row>
    <row r="490" spans="1:51" s="13" customFormat="1" ht="12">
      <c r="A490" s="140"/>
      <c r="B490" s="141"/>
      <c r="C490" s="140"/>
      <c r="D490" s="137" t="s">
        <v>225</v>
      </c>
      <c r="E490" s="142" t="s">
        <v>1</v>
      </c>
      <c r="F490" s="143" t="s">
        <v>4030</v>
      </c>
      <c r="G490" s="140"/>
      <c r="H490" s="144">
        <v>15</v>
      </c>
      <c r="I490" s="61"/>
      <c r="J490" s="140"/>
      <c r="K490" s="140"/>
      <c r="L490" s="228"/>
      <c r="M490" s="229"/>
      <c r="N490" s="140"/>
      <c r="O490" s="140"/>
      <c r="P490" s="140"/>
      <c r="Q490" s="140"/>
      <c r="R490" s="140"/>
      <c r="S490" s="140"/>
      <c r="T490" s="230"/>
      <c r="U490" s="140"/>
      <c r="V490" s="140"/>
      <c r="W490" s="231"/>
      <c r="AT490" s="60" t="s">
        <v>225</v>
      </c>
      <c r="AU490" s="60" t="s">
        <v>93</v>
      </c>
      <c r="AV490" s="13" t="s">
        <v>93</v>
      </c>
      <c r="AW490" s="13" t="s">
        <v>38</v>
      </c>
      <c r="AX490" s="13" t="s">
        <v>83</v>
      </c>
      <c r="AY490" s="60" t="s">
        <v>216</v>
      </c>
    </row>
    <row r="491" spans="1:51" s="13" customFormat="1" ht="12">
      <c r="A491" s="140"/>
      <c r="B491" s="141"/>
      <c r="C491" s="140"/>
      <c r="D491" s="137" t="s">
        <v>225</v>
      </c>
      <c r="E491" s="142" t="s">
        <v>1</v>
      </c>
      <c r="F491" s="143" t="s">
        <v>4031</v>
      </c>
      <c r="G491" s="140"/>
      <c r="H491" s="144">
        <v>9</v>
      </c>
      <c r="I491" s="61"/>
      <c r="J491" s="140"/>
      <c r="K491" s="140"/>
      <c r="L491" s="228"/>
      <c r="M491" s="229"/>
      <c r="N491" s="140"/>
      <c r="O491" s="140"/>
      <c r="P491" s="140"/>
      <c r="Q491" s="140"/>
      <c r="R491" s="140"/>
      <c r="S491" s="140"/>
      <c r="T491" s="230"/>
      <c r="U491" s="140"/>
      <c r="V491" s="140"/>
      <c r="W491" s="231"/>
      <c r="AT491" s="60" t="s">
        <v>225</v>
      </c>
      <c r="AU491" s="60" t="s">
        <v>93</v>
      </c>
      <c r="AV491" s="13" t="s">
        <v>93</v>
      </c>
      <c r="AW491" s="13" t="s">
        <v>38</v>
      </c>
      <c r="AX491" s="13" t="s">
        <v>83</v>
      </c>
      <c r="AY491" s="60" t="s">
        <v>216</v>
      </c>
    </row>
    <row r="492" spans="1:51" s="13" customFormat="1" ht="12">
      <c r="A492" s="140"/>
      <c r="B492" s="141"/>
      <c r="C492" s="140"/>
      <c r="D492" s="137" t="s">
        <v>225</v>
      </c>
      <c r="E492" s="142" t="s">
        <v>1</v>
      </c>
      <c r="F492" s="143" t="s">
        <v>4032</v>
      </c>
      <c r="G492" s="140"/>
      <c r="H492" s="144">
        <v>9</v>
      </c>
      <c r="I492" s="61"/>
      <c r="J492" s="140"/>
      <c r="K492" s="140"/>
      <c r="L492" s="228"/>
      <c r="M492" s="229"/>
      <c r="N492" s="140"/>
      <c r="O492" s="140"/>
      <c r="P492" s="140"/>
      <c r="Q492" s="140"/>
      <c r="R492" s="140"/>
      <c r="S492" s="140"/>
      <c r="T492" s="230"/>
      <c r="U492" s="140"/>
      <c r="V492" s="140"/>
      <c r="W492" s="231"/>
      <c r="AT492" s="60" t="s">
        <v>225</v>
      </c>
      <c r="AU492" s="60" t="s">
        <v>93</v>
      </c>
      <c r="AV492" s="13" t="s">
        <v>93</v>
      </c>
      <c r="AW492" s="13" t="s">
        <v>38</v>
      </c>
      <c r="AX492" s="13" t="s">
        <v>83</v>
      </c>
      <c r="AY492" s="60" t="s">
        <v>216</v>
      </c>
    </row>
    <row r="493" spans="1:51" s="13" customFormat="1" ht="12">
      <c r="A493" s="140"/>
      <c r="B493" s="141"/>
      <c r="C493" s="140"/>
      <c r="D493" s="137" t="s">
        <v>225</v>
      </c>
      <c r="E493" s="142" t="s">
        <v>1</v>
      </c>
      <c r="F493" s="143" t="s">
        <v>4033</v>
      </c>
      <c r="G493" s="140"/>
      <c r="H493" s="144">
        <v>10</v>
      </c>
      <c r="I493" s="61"/>
      <c r="J493" s="140"/>
      <c r="K493" s="140"/>
      <c r="L493" s="228"/>
      <c r="M493" s="229"/>
      <c r="N493" s="140"/>
      <c r="O493" s="140"/>
      <c r="P493" s="140"/>
      <c r="Q493" s="140"/>
      <c r="R493" s="140"/>
      <c r="S493" s="140"/>
      <c r="T493" s="230"/>
      <c r="U493" s="140"/>
      <c r="V493" s="140"/>
      <c r="W493" s="231"/>
      <c r="AT493" s="60" t="s">
        <v>225</v>
      </c>
      <c r="AU493" s="60" t="s">
        <v>93</v>
      </c>
      <c r="AV493" s="13" t="s">
        <v>93</v>
      </c>
      <c r="AW493" s="13" t="s">
        <v>38</v>
      </c>
      <c r="AX493" s="13" t="s">
        <v>83</v>
      </c>
      <c r="AY493" s="60" t="s">
        <v>216</v>
      </c>
    </row>
    <row r="494" spans="1:51" s="13" customFormat="1" ht="12">
      <c r="A494" s="140"/>
      <c r="B494" s="141"/>
      <c r="C494" s="140"/>
      <c r="D494" s="137" t="s">
        <v>225</v>
      </c>
      <c r="E494" s="142" t="s">
        <v>1</v>
      </c>
      <c r="F494" s="143" t="s">
        <v>4034</v>
      </c>
      <c r="G494" s="140"/>
      <c r="H494" s="144">
        <v>12</v>
      </c>
      <c r="I494" s="61"/>
      <c r="J494" s="140"/>
      <c r="K494" s="140"/>
      <c r="L494" s="228"/>
      <c r="M494" s="229"/>
      <c r="N494" s="140"/>
      <c r="O494" s="140"/>
      <c r="P494" s="140"/>
      <c r="Q494" s="140"/>
      <c r="R494" s="140"/>
      <c r="S494" s="140"/>
      <c r="T494" s="230"/>
      <c r="U494" s="140"/>
      <c r="V494" s="140"/>
      <c r="W494" s="231"/>
      <c r="AT494" s="60" t="s">
        <v>225</v>
      </c>
      <c r="AU494" s="60" t="s">
        <v>93</v>
      </c>
      <c r="AV494" s="13" t="s">
        <v>93</v>
      </c>
      <c r="AW494" s="13" t="s">
        <v>38</v>
      </c>
      <c r="AX494" s="13" t="s">
        <v>83</v>
      </c>
      <c r="AY494" s="60" t="s">
        <v>216</v>
      </c>
    </row>
    <row r="495" spans="1:51" s="13" customFormat="1" ht="12">
      <c r="A495" s="140"/>
      <c r="B495" s="141"/>
      <c r="C495" s="140"/>
      <c r="D495" s="137" t="s">
        <v>225</v>
      </c>
      <c r="E495" s="142" t="s">
        <v>1</v>
      </c>
      <c r="F495" s="143" t="s">
        <v>4035</v>
      </c>
      <c r="G495" s="140"/>
      <c r="H495" s="144">
        <v>9</v>
      </c>
      <c r="I495" s="61"/>
      <c r="J495" s="140"/>
      <c r="K495" s="140"/>
      <c r="L495" s="228"/>
      <c r="M495" s="229"/>
      <c r="N495" s="140"/>
      <c r="O495" s="140"/>
      <c r="P495" s="140"/>
      <c r="Q495" s="140"/>
      <c r="R495" s="140"/>
      <c r="S495" s="140"/>
      <c r="T495" s="230"/>
      <c r="U495" s="140"/>
      <c r="V495" s="140"/>
      <c r="W495" s="231"/>
      <c r="AT495" s="60" t="s">
        <v>225</v>
      </c>
      <c r="AU495" s="60" t="s">
        <v>93</v>
      </c>
      <c r="AV495" s="13" t="s">
        <v>93</v>
      </c>
      <c r="AW495" s="13" t="s">
        <v>38</v>
      </c>
      <c r="AX495" s="13" t="s">
        <v>83</v>
      </c>
      <c r="AY495" s="60" t="s">
        <v>216</v>
      </c>
    </row>
    <row r="496" spans="1:51" s="13" customFormat="1" ht="12">
      <c r="A496" s="140"/>
      <c r="B496" s="141"/>
      <c r="C496" s="140"/>
      <c r="D496" s="137" t="s">
        <v>225</v>
      </c>
      <c r="E496" s="142" t="s">
        <v>1</v>
      </c>
      <c r="F496" s="143" t="s">
        <v>4036</v>
      </c>
      <c r="G496" s="140"/>
      <c r="H496" s="144">
        <v>9</v>
      </c>
      <c r="I496" s="61"/>
      <c r="J496" s="140"/>
      <c r="K496" s="140"/>
      <c r="L496" s="228"/>
      <c r="M496" s="229"/>
      <c r="N496" s="140"/>
      <c r="O496" s="140"/>
      <c r="P496" s="140"/>
      <c r="Q496" s="140"/>
      <c r="R496" s="140"/>
      <c r="S496" s="140"/>
      <c r="T496" s="230"/>
      <c r="U496" s="140"/>
      <c r="V496" s="140"/>
      <c r="W496" s="231"/>
      <c r="AT496" s="60" t="s">
        <v>225</v>
      </c>
      <c r="AU496" s="60" t="s">
        <v>93</v>
      </c>
      <c r="AV496" s="13" t="s">
        <v>93</v>
      </c>
      <c r="AW496" s="13" t="s">
        <v>38</v>
      </c>
      <c r="AX496" s="13" t="s">
        <v>83</v>
      </c>
      <c r="AY496" s="60" t="s">
        <v>216</v>
      </c>
    </row>
    <row r="497" spans="1:51" s="13" customFormat="1" ht="12">
      <c r="A497" s="140"/>
      <c r="B497" s="141"/>
      <c r="C497" s="140"/>
      <c r="D497" s="137" t="s">
        <v>225</v>
      </c>
      <c r="E497" s="142" t="s">
        <v>1</v>
      </c>
      <c r="F497" s="143" t="s">
        <v>4037</v>
      </c>
      <c r="G497" s="140"/>
      <c r="H497" s="144">
        <v>9</v>
      </c>
      <c r="I497" s="61"/>
      <c r="J497" s="140"/>
      <c r="K497" s="140"/>
      <c r="L497" s="228"/>
      <c r="M497" s="229"/>
      <c r="N497" s="140"/>
      <c r="O497" s="140"/>
      <c r="P497" s="140"/>
      <c r="Q497" s="140"/>
      <c r="R497" s="140"/>
      <c r="S497" s="140"/>
      <c r="T497" s="230"/>
      <c r="U497" s="140"/>
      <c r="V497" s="140"/>
      <c r="W497" s="231"/>
      <c r="AT497" s="60" t="s">
        <v>225</v>
      </c>
      <c r="AU497" s="60" t="s">
        <v>93</v>
      </c>
      <c r="AV497" s="13" t="s">
        <v>93</v>
      </c>
      <c r="AW497" s="13" t="s">
        <v>38</v>
      </c>
      <c r="AX497" s="13" t="s">
        <v>83</v>
      </c>
      <c r="AY497" s="60" t="s">
        <v>216</v>
      </c>
    </row>
    <row r="498" spans="1:51" s="13" customFormat="1" ht="12">
      <c r="A498" s="140"/>
      <c r="B498" s="141"/>
      <c r="C498" s="140"/>
      <c r="D498" s="137" t="s">
        <v>225</v>
      </c>
      <c r="E498" s="142" t="s">
        <v>1</v>
      </c>
      <c r="F498" s="143" t="s">
        <v>4038</v>
      </c>
      <c r="G498" s="140"/>
      <c r="H498" s="144">
        <v>10</v>
      </c>
      <c r="I498" s="61"/>
      <c r="J498" s="140"/>
      <c r="K498" s="140"/>
      <c r="L498" s="228"/>
      <c r="M498" s="229"/>
      <c r="N498" s="140"/>
      <c r="O498" s="140"/>
      <c r="P498" s="140"/>
      <c r="Q498" s="140"/>
      <c r="R498" s="140"/>
      <c r="S498" s="140"/>
      <c r="T498" s="230"/>
      <c r="U498" s="140"/>
      <c r="V498" s="140"/>
      <c r="W498" s="231"/>
      <c r="AT498" s="60" t="s">
        <v>225</v>
      </c>
      <c r="AU498" s="60" t="s">
        <v>93</v>
      </c>
      <c r="AV498" s="13" t="s">
        <v>93</v>
      </c>
      <c r="AW498" s="13" t="s">
        <v>38</v>
      </c>
      <c r="AX498" s="13" t="s">
        <v>83</v>
      </c>
      <c r="AY498" s="60" t="s">
        <v>216</v>
      </c>
    </row>
    <row r="499" spans="1:51" s="13" customFormat="1" ht="12">
      <c r="A499" s="140"/>
      <c r="B499" s="141"/>
      <c r="C499" s="140"/>
      <c r="D499" s="137" t="s">
        <v>225</v>
      </c>
      <c r="E499" s="142" t="s">
        <v>1</v>
      </c>
      <c r="F499" s="143" t="s">
        <v>4039</v>
      </c>
      <c r="G499" s="140"/>
      <c r="H499" s="144">
        <v>7</v>
      </c>
      <c r="I499" s="61"/>
      <c r="J499" s="140"/>
      <c r="K499" s="140"/>
      <c r="L499" s="228"/>
      <c r="M499" s="229"/>
      <c r="N499" s="140"/>
      <c r="O499" s="140"/>
      <c r="P499" s="140"/>
      <c r="Q499" s="140"/>
      <c r="R499" s="140"/>
      <c r="S499" s="140"/>
      <c r="T499" s="230"/>
      <c r="U499" s="140"/>
      <c r="V499" s="140"/>
      <c r="W499" s="231"/>
      <c r="AT499" s="60" t="s">
        <v>225</v>
      </c>
      <c r="AU499" s="60" t="s">
        <v>93</v>
      </c>
      <c r="AV499" s="13" t="s">
        <v>93</v>
      </c>
      <c r="AW499" s="13" t="s">
        <v>38</v>
      </c>
      <c r="AX499" s="13" t="s">
        <v>83</v>
      </c>
      <c r="AY499" s="60" t="s">
        <v>216</v>
      </c>
    </row>
    <row r="500" spans="1:51" s="13" customFormat="1" ht="12">
      <c r="A500" s="140"/>
      <c r="B500" s="141"/>
      <c r="C500" s="140"/>
      <c r="D500" s="137" t="s">
        <v>225</v>
      </c>
      <c r="E500" s="142" t="s">
        <v>1</v>
      </c>
      <c r="F500" s="143" t="s">
        <v>4040</v>
      </c>
      <c r="G500" s="140"/>
      <c r="H500" s="144">
        <v>12</v>
      </c>
      <c r="I500" s="61"/>
      <c r="J500" s="140"/>
      <c r="K500" s="140"/>
      <c r="L500" s="228"/>
      <c r="M500" s="229"/>
      <c r="N500" s="140"/>
      <c r="O500" s="140"/>
      <c r="P500" s="140"/>
      <c r="Q500" s="140"/>
      <c r="R500" s="140"/>
      <c r="S500" s="140"/>
      <c r="T500" s="230"/>
      <c r="U500" s="140"/>
      <c r="V500" s="140"/>
      <c r="W500" s="231"/>
      <c r="AT500" s="60" t="s">
        <v>225</v>
      </c>
      <c r="AU500" s="60" t="s">
        <v>93</v>
      </c>
      <c r="AV500" s="13" t="s">
        <v>93</v>
      </c>
      <c r="AW500" s="13" t="s">
        <v>38</v>
      </c>
      <c r="AX500" s="13" t="s">
        <v>83</v>
      </c>
      <c r="AY500" s="60" t="s">
        <v>216</v>
      </c>
    </row>
    <row r="501" spans="1:51" s="13" customFormat="1" ht="12">
      <c r="A501" s="140"/>
      <c r="B501" s="141"/>
      <c r="C501" s="140"/>
      <c r="D501" s="137" t="s">
        <v>225</v>
      </c>
      <c r="E501" s="142" t="s">
        <v>1</v>
      </c>
      <c r="F501" s="143" t="s">
        <v>4041</v>
      </c>
      <c r="G501" s="140"/>
      <c r="H501" s="144">
        <v>26</v>
      </c>
      <c r="I501" s="61"/>
      <c r="J501" s="140"/>
      <c r="K501" s="140"/>
      <c r="L501" s="228"/>
      <c r="M501" s="229"/>
      <c r="N501" s="140"/>
      <c r="O501" s="140"/>
      <c r="P501" s="140"/>
      <c r="Q501" s="140"/>
      <c r="R501" s="140"/>
      <c r="S501" s="140"/>
      <c r="T501" s="230"/>
      <c r="U501" s="140"/>
      <c r="V501" s="140"/>
      <c r="W501" s="231"/>
      <c r="AT501" s="60" t="s">
        <v>225</v>
      </c>
      <c r="AU501" s="60" t="s">
        <v>93</v>
      </c>
      <c r="AV501" s="13" t="s">
        <v>93</v>
      </c>
      <c r="AW501" s="13" t="s">
        <v>38</v>
      </c>
      <c r="AX501" s="13" t="s">
        <v>83</v>
      </c>
      <c r="AY501" s="60" t="s">
        <v>216</v>
      </c>
    </row>
    <row r="502" spans="1:51" s="13" customFormat="1" ht="12">
      <c r="A502" s="140"/>
      <c r="B502" s="141"/>
      <c r="C502" s="140"/>
      <c r="D502" s="137" t="s">
        <v>225</v>
      </c>
      <c r="E502" s="142" t="s">
        <v>1</v>
      </c>
      <c r="F502" s="143" t="s">
        <v>4042</v>
      </c>
      <c r="G502" s="140"/>
      <c r="H502" s="144">
        <v>9</v>
      </c>
      <c r="I502" s="61"/>
      <c r="J502" s="140"/>
      <c r="K502" s="140"/>
      <c r="L502" s="228"/>
      <c r="M502" s="229"/>
      <c r="N502" s="140"/>
      <c r="O502" s="140"/>
      <c r="P502" s="140"/>
      <c r="Q502" s="140"/>
      <c r="R502" s="140"/>
      <c r="S502" s="140"/>
      <c r="T502" s="230"/>
      <c r="U502" s="140"/>
      <c r="V502" s="140"/>
      <c r="W502" s="231"/>
      <c r="AT502" s="60" t="s">
        <v>225</v>
      </c>
      <c r="AU502" s="60" t="s">
        <v>93</v>
      </c>
      <c r="AV502" s="13" t="s">
        <v>93</v>
      </c>
      <c r="AW502" s="13" t="s">
        <v>38</v>
      </c>
      <c r="AX502" s="13" t="s">
        <v>83</v>
      </c>
      <c r="AY502" s="60" t="s">
        <v>216</v>
      </c>
    </row>
    <row r="503" spans="1:51" s="14" customFormat="1" ht="12">
      <c r="A503" s="145"/>
      <c r="B503" s="146"/>
      <c r="C503" s="145"/>
      <c r="D503" s="137" t="s">
        <v>225</v>
      </c>
      <c r="E503" s="147" t="s">
        <v>1</v>
      </c>
      <c r="F503" s="148" t="s">
        <v>229</v>
      </c>
      <c r="G503" s="145"/>
      <c r="H503" s="149">
        <v>442</v>
      </c>
      <c r="I503" s="63"/>
      <c r="J503" s="145"/>
      <c r="K503" s="145"/>
      <c r="L503" s="228"/>
      <c r="M503" s="229"/>
      <c r="N503" s="140"/>
      <c r="O503" s="140"/>
      <c r="P503" s="140"/>
      <c r="Q503" s="140"/>
      <c r="R503" s="140"/>
      <c r="S503" s="140"/>
      <c r="T503" s="230"/>
      <c r="U503" s="140"/>
      <c r="V503" s="140"/>
      <c r="W503" s="231"/>
      <c r="AT503" s="62" t="s">
        <v>225</v>
      </c>
      <c r="AU503" s="62" t="s">
        <v>93</v>
      </c>
      <c r="AV503" s="14" t="s">
        <v>223</v>
      </c>
      <c r="AW503" s="14" t="s">
        <v>38</v>
      </c>
      <c r="AX503" s="14" t="s">
        <v>91</v>
      </c>
      <c r="AY503" s="62" t="s">
        <v>216</v>
      </c>
    </row>
    <row r="504" spans="1:65" s="2" customFormat="1" ht="16.5" customHeight="1">
      <c r="A504" s="83"/>
      <c r="B504" s="84"/>
      <c r="C504" s="130" t="s">
        <v>450</v>
      </c>
      <c r="D504" s="130" t="s">
        <v>218</v>
      </c>
      <c r="E504" s="131" t="s">
        <v>4043</v>
      </c>
      <c r="F504" s="132" t="s">
        <v>4044</v>
      </c>
      <c r="G504" s="133" t="s">
        <v>323</v>
      </c>
      <c r="H504" s="134">
        <v>62</v>
      </c>
      <c r="I504" s="57"/>
      <c r="J504" s="187">
        <f>ROUND(I504*H504,2)</f>
        <v>0</v>
      </c>
      <c r="K504" s="132" t="s">
        <v>1</v>
      </c>
      <c r="L504" s="188">
        <f>J504</f>
        <v>0</v>
      </c>
      <c r="M504" s="217"/>
      <c r="N504" s="217"/>
      <c r="O504" s="217"/>
      <c r="P504" s="217">
        <f>SUM(P505:P522)</f>
        <v>0</v>
      </c>
      <c r="Q504" s="217"/>
      <c r="R504" s="217">
        <f>SUM(R505:R522)</f>
        <v>0</v>
      </c>
      <c r="S504" s="217"/>
      <c r="T504" s="217">
        <f>SUM(T505:T522)</f>
        <v>0</v>
      </c>
      <c r="U504" s="217"/>
      <c r="V504" s="217"/>
      <c r="W504" s="190"/>
      <c r="X504" s="26"/>
      <c r="Y504" s="26"/>
      <c r="Z504" s="26"/>
      <c r="AA504" s="26"/>
      <c r="AB504" s="26"/>
      <c r="AC504" s="26"/>
      <c r="AD504" s="26"/>
      <c r="AE504" s="26"/>
      <c r="AR504" s="58" t="s">
        <v>223</v>
      </c>
      <c r="AT504" s="58" t="s">
        <v>218</v>
      </c>
      <c r="AU504" s="58" t="s">
        <v>93</v>
      </c>
      <c r="AY504" s="18" t="s">
        <v>216</v>
      </c>
      <c r="BE504" s="59">
        <f>IF(N504="základní",J504,0)</f>
        <v>0</v>
      </c>
      <c r="BF504" s="59">
        <f>IF(N504="snížená",J504,0)</f>
        <v>0</v>
      </c>
      <c r="BG504" s="59">
        <f>IF(N504="zákl. přenesená",J504,0)</f>
        <v>0</v>
      </c>
      <c r="BH504" s="59">
        <f>IF(N504="sníž. přenesená",J504,0)</f>
        <v>0</v>
      </c>
      <c r="BI504" s="59">
        <f>IF(N504="nulová",J504,0)</f>
        <v>0</v>
      </c>
      <c r="BJ504" s="18" t="s">
        <v>91</v>
      </c>
      <c r="BK504" s="59">
        <f>ROUND(I504*H504,2)</f>
        <v>0</v>
      </c>
      <c r="BL504" s="18" t="s">
        <v>223</v>
      </c>
      <c r="BM504" s="58" t="s">
        <v>4045</v>
      </c>
    </row>
    <row r="505" spans="1:51" s="13" customFormat="1" ht="12">
      <c r="A505" s="140"/>
      <c r="B505" s="141"/>
      <c r="C505" s="140"/>
      <c r="D505" s="137" t="s">
        <v>225</v>
      </c>
      <c r="E505" s="142" t="s">
        <v>1</v>
      </c>
      <c r="F505" s="143" t="s">
        <v>4046</v>
      </c>
      <c r="G505" s="140"/>
      <c r="H505" s="144">
        <v>12</v>
      </c>
      <c r="I505" s="61"/>
      <c r="J505" s="140"/>
      <c r="K505" s="140"/>
      <c r="L505" s="218"/>
      <c r="M505" s="219" t="s">
        <v>1</v>
      </c>
      <c r="N505" s="220" t="s">
        <v>48</v>
      </c>
      <c r="O505" s="221">
        <v>0</v>
      </c>
      <c r="P505" s="221">
        <f>O505*H504</f>
        <v>0</v>
      </c>
      <c r="Q505" s="221">
        <v>0</v>
      </c>
      <c r="R505" s="221">
        <f>Q505*H504</f>
        <v>0</v>
      </c>
      <c r="S505" s="221">
        <v>0</v>
      </c>
      <c r="T505" s="222">
        <f>S505*H504</f>
        <v>0</v>
      </c>
      <c r="U505" s="98"/>
      <c r="V505" s="98"/>
      <c r="W505" s="223"/>
      <c r="AT505" s="60" t="s">
        <v>225</v>
      </c>
      <c r="AU505" s="60" t="s">
        <v>93</v>
      </c>
      <c r="AV505" s="13" t="s">
        <v>93</v>
      </c>
      <c r="AW505" s="13" t="s">
        <v>38</v>
      </c>
      <c r="AX505" s="13" t="s">
        <v>83</v>
      </c>
      <c r="AY505" s="60" t="s">
        <v>216</v>
      </c>
    </row>
    <row r="506" spans="1:51" s="13" customFormat="1" ht="12">
      <c r="A506" s="140"/>
      <c r="B506" s="141"/>
      <c r="C506" s="140"/>
      <c r="D506" s="137" t="s">
        <v>225</v>
      </c>
      <c r="E506" s="142" t="s">
        <v>1</v>
      </c>
      <c r="F506" s="143" t="s">
        <v>4047</v>
      </c>
      <c r="G506" s="140"/>
      <c r="H506" s="144">
        <v>10</v>
      </c>
      <c r="I506" s="61"/>
      <c r="J506" s="140"/>
      <c r="K506" s="140"/>
      <c r="L506" s="228"/>
      <c r="M506" s="229"/>
      <c r="N506" s="140"/>
      <c r="O506" s="140"/>
      <c r="P506" s="140"/>
      <c r="Q506" s="140"/>
      <c r="R506" s="140"/>
      <c r="S506" s="140"/>
      <c r="T506" s="230"/>
      <c r="U506" s="140"/>
      <c r="V506" s="140"/>
      <c r="W506" s="231"/>
      <c r="AT506" s="60" t="s">
        <v>225</v>
      </c>
      <c r="AU506" s="60" t="s">
        <v>93</v>
      </c>
      <c r="AV506" s="13" t="s">
        <v>93</v>
      </c>
      <c r="AW506" s="13" t="s">
        <v>38</v>
      </c>
      <c r="AX506" s="13" t="s">
        <v>83</v>
      </c>
      <c r="AY506" s="60" t="s">
        <v>216</v>
      </c>
    </row>
    <row r="507" spans="1:51" s="13" customFormat="1" ht="12">
      <c r="A507" s="140"/>
      <c r="B507" s="141"/>
      <c r="C507" s="140"/>
      <c r="D507" s="137" t="s">
        <v>225</v>
      </c>
      <c r="E507" s="142" t="s">
        <v>1</v>
      </c>
      <c r="F507" s="143" t="s">
        <v>4048</v>
      </c>
      <c r="G507" s="140"/>
      <c r="H507" s="144">
        <v>12</v>
      </c>
      <c r="I507" s="61"/>
      <c r="J507" s="140"/>
      <c r="K507" s="140"/>
      <c r="L507" s="228"/>
      <c r="M507" s="229"/>
      <c r="N507" s="140"/>
      <c r="O507" s="140"/>
      <c r="P507" s="140"/>
      <c r="Q507" s="140"/>
      <c r="R507" s="140"/>
      <c r="S507" s="140"/>
      <c r="T507" s="230"/>
      <c r="U507" s="140"/>
      <c r="V507" s="140"/>
      <c r="W507" s="231"/>
      <c r="AT507" s="60" t="s">
        <v>225</v>
      </c>
      <c r="AU507" s="60" t="s">
        <v>93</v>
      </c>
      <c r="AV507" s="13" t="s">
        <v>93</v>
      </c>
      <c r="AW507" s="13" t="s">
        <v>38</v>
      </c>
      <c r="AX507" s="13" t="s">
        <v>83</v>
      </c>
      <c r="AY507" s="60" t="s">
        <v>216</v>
      </c>
    </row>
    <row r="508" spans="1:51" s="13" customFormat="1" ht="12">
      <c r="A508" s="140"/>
      <c r="B508" s="141"/>
      <c r="C508" s="140"/>
      <c r="D508" s="137" t="s">
        <v>225</v>
      </c>
      <c r="E508" s="142" t="s">
        <v>1</v>
      </c>
      <c r="F508" s="143" t="s">
        <v>4049</v>
      </c>
      <c r="G508" s="140"/>
      <c r="H508" s="144">
        <v>14</v>
      </c>
      <c r="I508" s="61"/>
      <c r="J508" s="140"/>
      <c r="K508" s="140"/>
      <c r="L508" s="228"/>
      <c r="M508" s="229"/>
      <c r="N508" s="140"/>
      <c r="O508" s="140"/>
      <c r="P508" s="140"/>
      <c r="Q508" s="140"/>
      <c r="R508" s="140"/>
      <c r="S508" s="140"/>
      <c r="T508" s="230"/>
      <c r="U508" s="140"/>
      <c r="V508" s="140"/>
      <c r="W508" s="231"/>
      <c r="AT508" s="60" t="s">
        <v>225</v>
      </c>
      <c r="AU508" s="60" t="s">
        <v>93</v>
      </c>
      <c r="AV508" s="13" t="s">
        <v>93</v>
      </c>
      <c r="AW508" s="13" t="s">
        <v>38</v>
      </c>
      <c r="AX508" s="13" t="s">
        <v>83</v>
      </c>
      <c r="AY508" s="60" t="s">
        <v>216</v>
      </c>
    </row>
    <row r="509" spans="1:51" s="13" customFormat="1" ht="12">
      <c r="A509" s="140"/>
      <c r="B509" s="141"/>
      <c r="C509" s="140"/>
      <c r="D509" s="137" t="s">
        <v>225</v>
      </c>
      <c r="E509" s="142" t="s">
        <v>1</v>
      </c>
      <c r="F509" s="143" t="s">
        <v>3998</v>
      </c>
      <c r="G509" s="140"/>
      <c r="H509" s="144">
        <v>10</v>
      </c>
      <c r="I509" s="61"/>
      <c r="J509" s="140"/>
      <c r="K509" s="140"/>
      <c r="L509" s="228"/>
      <c r="M509" s="229"/>
      <c r="N509" s="140"/>
      <c r="O509" s="140"/>
      <c r="P509" s="140"/>
      <c r="Q509" s="140"/>
      <c r="R509" s="140"/>
      <c r="S509" s="140"/>
      <c r="T509" s="230"/>
      <c r="U509" s="140"/>
      <c r="V509" s="140"/>
      <c r="W509" s="231"/>
      <c r="AT509" s="60" t="s">
        <v>225</v>
      </c>
      <c r="AU509" s="60" t="s">
        <v>93</v>
      </c>
      <c r="AV509" s="13" t="s">
        <v>93</v>
      </c>
      <c r="AW509" s="13" t="s">
        <v>38</v>
      </c>
      <c r="AX509" s="13" t="s">
        <v>83</v>
      </c>
      <c r="AY509" s="60" t="s">
        <v>216</v>
      </c>
    </row>
    <row r="510" spans="1:51" s="13" customFormat="1" ht="12">
      <c r="A510" s="140"/>
      <c r="B510" s="141"/>
      <c r="C510" s="140"/>
      <c r="D510" s="137" t="s">
        <v>225</v>
      </c>
      <c r="E510" s="142" t="s">
        <v>1</v>
      </c>
      <c r="F510" s="143" t="s">
        <v>4050</v>
      </c>
      <c r="G510" s="140"/>
      <c r="H510" s="144">
        <v>4</v>
      </c>
      <c r="I510" s="61"/>
      <c r="J510" s="140"/>
      <c r="K510" s="140"/>
      <c r="L510" s="228"/>
      <c r="M510" s="229"/>
      <c r="N510" s="140"/>
      <c r="O510" s="140"/>
      <c r="P510" s="140"/>
      <c r="Q510" s="140"/>
      <c r="R510" s="140"/>
      <c r="S510" s="140"/>
      <c r="T510" s="230"/>
      <c r="U510" s="140"/>
      <c r="V510" s="140"/>
      <c r="W510" s="231"/>
      <c r="AT510" s="60" t="s">
        <v>225</v>
      </c>
      <c r="AU510" s="60" t="s">
        <v>93</v>
      </c>
      <c r="AV510" s="13" t="s">
        <v>93</v>
      </c>
      <c r="AW510" s="13" t="s">
        <v>38</v>
      </c>
      <c r="AX510" s="13" t="s">
        <v>83</v>
      </c>
      <c r="AY510" s="60" t="s">
        <v>216</v>
      </c>
    </row>
    <row r="511" spans="1:51" s="14" customFormat="1" ht="12">
      <c r="A511" s="145"/>
      <c r="B511" s="146"/>
      <c r="C511" s="145"/>
      <c r="D511" s="137" t="s">
        <v>225</v>
      </c>
      <c r="E511" s="147" t="s">
        <v>1</v>
      </c>
      <c r="F511" s="148" t="s">
        <v>229</v>
      </c>
      <c r="G511" s="145"/>
      <c r="H511" s="149">
        <v>62</v>
      </c>
      <c r="I511" s="63"/>
      <c r="J511" s="145"/>
      <c r="K511" s="145"/>
      <c r="L511" s="228"/>
      <c r="M511" s="229"/>
      <c r="N511" s="140"/>
      <c r="O511" s="140"/>
      <c r="P511" s="140"/>
      <c r="Q511" s="140"/>
      <c r="R511" s="140"/>
      <c r="S511" s="140"/>
      <c r="T511" s="230"/>
      <c r="U511" s="140"/>
      <c r="V511" s="140"/>
      <c r="W511" s="231"/>
      <c r="AT511" s="62" t="s">
        <v>225</v>
      </c>
      <c r="AU511" s="62" t="s">
        <v>93</v>
      </c>
      <c r="AV511" s="14" t="s">
        <v>223</v>
      </c>
      <c r="AW511" s="14" t="s">
        <v>38</v>
      </c>
      <c r="AX511" s="14" t="s">
        <v>91</v>
      </c>
      <c r="AY511" s="62" t="s">
        <v>216</v>
      </c>
    </row>
    <row r="512" spans="1:65" s="2" customFormat="1" ht="16.5" customHeight="1">
      <c r="A512" s="83"/>
      <c r="B512" s="84"/>
      <c r="C512" s="130" t="s">
        <v>463</v>
      </c>
      <c r="D512" s="130" t="s">
        <v>218</v>
      </c>
      <c r="E512" s="131" t="s">
        <v>4051</v>
      </c>
      <c r="F512" s="132" t="s">
        <v>4052</v>
      </c>
      <c r="G512" s="133" t="s">
        <v>323</v>
      </c>
      <c r="H512" s="134">
        <v>36</v>
      </c>
      <c r="I512" s="57"/>
      <c r="J512" s="187">
        <f>ROUND(I512*H512,2)</f>
        <v>0</v>
      </c>
      <c r="K512" s="132" t="s">
        <v>1</v>
      </c>
      <c r="L512" s="188">
        <f>J512</f>
        <v>0</v>
      </c>
      <c r="M512" s="217"/>
      <c r="N512" s="217"/>
      <c r="O512" s="217"/>
      <c r="P512" s="217">
        <f>SUM(P513:P530)</f>
        <v>0</v>
      </c>
      <c r="Q512" s="217"/>
      <c r="R512" s="217">
        <f>SUM(R513:R530)</f>
        <v>0</v>
      </c>
      <c r="S512" s="217"/>
      <c r="T512" s="217">
        <f>SUM(T513:T530)</f>
        <v>0</v>
      </c>
      <c r="U512" s="217"/>
      <c r="V512" s="217"/>
      <c r="W512" s="190"/>
      <c r="X512" s="26"/>
      <c r="Y512" s="26"/>
      <c r="Z512" s="26"/>
      <c r="AA512" s="26"/>
      <c r="AB512" s="26"/>
      <c r="AC512" s="26"/>
      <c r="AD512" s="26"/>
      <c r="AE512" s="26"/>
      <c r="AR512" s="58" t="s">
        <v>223</v>
      </c>
      <c r="AT512" s="58" t="s">
        <v>218</v>
      </c>
      <c r="AU512" s="58" t="s">
        <v>93</v>
      </c>
      <c r="AY512" s="18" t="s">
        <v>216</v>
      </c>
      <c r="BE512" s="59">
        <f>IF(N512="základní",J512,0)</f>
        <v>0</v>
      </c>
      <c r="BF512" s="59">
        <f>IF(N512="snížená",J512,0)</f>
        <v>0</v>
      </c>
      <c r="BG512" s="59">
        <f>IF(N512="zákl. přenesená",J512,0)</f>
        <v>0</v>
      </c>
      <c r="BH512" s="59">
        <f>IF(N512="sníž. přenesená",J512,0)</f>
        <v>0</v>
      </c>
      <c r="BI512" s="59">
        <f>IF(N512="nulová",J512,0)</f>
        <v>0</v>
      </c>
      <c r="BJ512" s="18" t="s">
        <v>91</v>
      </c>
      <c r="BK512" s="59">
        <f>ROUND(I512*H512,2)</f>
        <v>0</v>
      </c>
      <c r="BL512" s="18" t="s">
        <v>223</v>
      </c>
      <c r="BM512" s="58" t="s">
        <v>4053</v>
      </c>
    </row>
    <row r="513" spans="1:51" s="15" customFormat="1" ht="12">
      <c r="A513" s="135"/>
      <c r="B513" s="136"/>
      <c r="C513" s="135"/>
      <c r="D513" s="137" t="s">
        <v>225</v>
      </c>
      <c r="E513" s="138" t="s">
        <v>1</v>
      </c>
      <c r="F513" s="139" t="s">
        <v>4054</v>
      </c>
      <c r="G513" s="135"/>
      <c r="H513" s="138" t="s">
        <v>1</v>
      </c>
      <c r="I513" s="65"/>
      <c r="J513" s="135"/>
      <c r="K513" s="135"/>
      <c r="L513" s="218"/>
      <c r="M513" s="219" t="s">
        <v>1</v>
      </c>
      <c r="N513" s="220" t="s">
        <v>48</v>
      </c>
      <c r="O513" s="221">
        <v>0</v>
      </c>
      <c r="P513" s="221">
        <f>O513*H512</f>
        <v>0</v>
      </c>
      <c r="Q513" s="221">
        <v>0</v>
      </c>
      <c r="R513" s="221">
        <f>Q513*H512</f>
        <v>0</v>
      </c>
      <c r="S513" s="221">
        <v>0</v>
      </c>
      <c r="T513" s="222">
        <f>S513*H512</f>
        <v>0</v>
      </c>
      <c r="U513" s="98"/>
      <c r="V513" s="98"/>
      <c r="W513" s="223"/>
      <c r="AT513" s="64" t="s">
        <v>225</v>
      </c>
      <c r="AU513" s="64" t="s">
        <v>93</v>
      </c>
      <c r="AV513" s="15" t="s">
        <v>91</v>
      </c>
      <c r="AW513" s="15" t="s">
        <v>38</v>
      </c>
      <c r="AX513" s="15" t="s">
        <v>83</v>
      </c>
      <c r="AY513" s="64" t="s">
        <v>216</v>
      </c>
    </row>
    <row r="514" spans="1:51" s="13" customFormat="1" ht="12">
      <c r="A514" s="140"/>
      <c r="B514" s="141"/>
      <c r="C514" s="140"/>
      <c r="D514" s="137" t="s">
        <v>225</v>
      </c>
      <c r="E514" s="142" t="s">
        <v>1</v>
      </c>
      <c r="F514" s="143" t="s">
        <v>4055</v>
      </c>
      <c r="G514" s="140"/>
      <c r="H514" s="144">
        <v>19</v>
      </c>
      <c r="I514" s="61"/>
      <c r="J514" s="140"/>
      <c r="K514" s="140"/>
      <c r="L514" s="224"/>
      <c r="M514" s="225"/>
      <c r="N514" s="135"/>
      <c r="O514" s="135"/>
      <c r="P514" s="135"/>
      <c r="Q514" s="135"/>
      <c r="R514" s="135"/>
      <c r="S514" s="135"/>
      <c r="T514" s="226"/>
      <c r="U514" s="135"/>
      <c r="V514" s="135"/>
      <c r="W514" s="227"/>
      <c r="AT514" s="60" t="s">
        <v>225</v>
      </c>
      <c r="AU514" s="60" t="s">
        <v>93</v>
      </c>
      <c r="AV514" s="13" t="s">
        <v>93</v>
      </c>
      <c r="AW514" s="13" t="s">
        <v>38</v>
      </c>
      <c r="AX514" s="13" t="s">
        <v>83</v>
      </c>
      <c r="AY514" s="60" t="s">
        <v>216</v>
      </c>
    </row>
    <row r="515" spans="1:51" s="15" customFormat="1" ht="12">
      <c r="A515" s="135"/>
      <c r="B515" s="136"/>
      <c r="C515" s="135"/>
      <c r="D515" s="137" t="s">
        <v>225</v>
      </c>
      <c r="E515" s="138" t="s">
        <v>1</v>
      </c>
      <c r="F515" s="139" t="s">
        <v>4056</v>
      </c>
      <c r="G515" s="135"/>
      <c r="H515" s="138" t="s">
        <v>1</v>
      </c>
      <c r="I515" s="65"/>
      <c r="J515" s="135"/>
      <c r="K515" s="135"/>
      <c r="L515" s="228"/>
      <c r="M515" s="229"/>
      <c r="N515" s="140"/>
      <c r="O515" s="140"/>
      <c r="P515" s="140"/>
      <c r="Q515" s="140"/>
      <c r="R515" s="140"/>
      <c r="S515" s="140"/>
      <c r="T515" s="230"/>
      <c r="U515" s="140"/>
      <c r="V515" s="140"/>
      <c r="W515" s="231"/>
      <c r="AT515" s="64" t="s">
        <v>225</v>
      </c>
      <c r="AU515" s="64" t="s">
        <v>93</v>
      </c>
      <c r="AV515" s="15" t="s">
        <v>91</v>
      </c>
      <c r="AW515" s="15" t="s">
        <v>38</v>
      </c>
      <c r="AX515" s="15" t="s">
        <v>83</v>
      </c>
      <c r="AY515" s="64" t="s">
        <v>216</v>
      </c>
    </row>
    <row r="516" spans="1:51" s="13" customFormat="1" ht="12">
      <c r="A516" s="140"/>
      <c r="B516" s="141"/>
      <c r="C516" s="140"/>
      <c r="D516" s="137" t="s">
        <v>225</v>
      </c>
      <c r="E516" s="142" t="s">
        <v>1</v>
      </c>
      <c r="F516" s="143" t="s">
        <v>4057</v>
      </c>
      <c r="G516" s="140"/>
      <c r="H516" s="144">
        <v>3</v>
      </c>
      <c r="I516" s="61"/>
      <c r="J516" s="140"/>
      <c r="K516" s="140"/>
      <c r="L516" s="224"/>
      <c r="M516" s="225"/>
      <c r="N516" s="135"/>
      <c r="O516" s="135"/>
      <c r="P516" s="135"/>
      <c r="Q516" s="135"/>
      <c r="R516" s="135"/>
      <c r="S516" s="135"/>
      <c r="T516" s="226"/>
      <c r="U516" s="135"/>
      <c r="V516" s="135"/>
      <c r="W516" s="227"/>
      <c r="AT516" s="60" t="s">
        <v>225</v>
      </c>
      <c r="AU516" s="60" t="s">
        <v>93</v>
      </c>
      <c r="AV516" s="13" t="s">
        <v>93</v>
      </c>
      <c r="AW516" s="13" t="s">
        <v>38</v>
      </c>
      <c r="AX516" s="13" t="s">
        <v>83</v>
      </c>
      <c r="AY516" s="60" t="s">
        <v>216</v>
      </c>
    </row>
    <row r="517" spans="1:51" s="13" customFormat="1" ht="12">
      <c r="A517" s="140"/>
      <c r="B517" s="141"/>
      <c r="C517" s="140"/>
      <c r="D517" s="137" t="s">
        <v>225</v>
      </c>
      <c r="E517" s="142" t="s">
        <v>1</v>
      </c>
      <c r="F517" s="143" t="s">
        <v>3754</v>
      </c>
      <c r="G517" s="140"/>
      <c r="H517" s="144">
        <v>1</v>
      </c>
      <c r="I517" s="61"/>
      <c r="J517" s="140"/>
      <c r="K517" s="140"/>
      <c r="L517" s="228"/>
      <c r="M517" s="229"/>
      <c r="N517" s="140"/>
      <c r="O517" s="140"/>
      <c r="P517" s="140"/>
      <c r="Q517" s="140"/>
      <c r="R517" s="140"/>
      <c r="S517" s="140"/>
      <c r="T517" s="230"/>
      <c r="U517" s="140"/>
      <c r="V517" s="140"/>
      <c r="W517" s="231"/>
      <c r="AT517" s="60" t="s">
        <v>225</v>
      </c>
      <c r="AU517" s="60" t="s">
        <v>93</v>
      </c>
      <c r="AV517" s="13" t="s">
        <v>93</v>
      </c>
      <c r="AW517" s="13" t="s">
        <v>38</v>
      </c>
      <c r="AX517" s="13" t="s">
        <v>83</v>
      </c>
      <c r="AY517" s="60" t="s">
        <v>216</v>
      </c>
    </row>
    <row r="518" spans="1:51" s="13" customFormat="1" ht="12">
      <c r="A518" s="140"/>
      <c r="B518" s="141"/>
      <c r="C518" s="140"/>
      <c r="D518" s="137" t="s">
        <v>225</v>
      </c>
      <c r="E518" s="142" t="s">
        <v>1</v>
      </c>
      <c r="F518" s="143" t="s">
        <v>4058</v>
      </c>
      <c r="G518" s="140"/>
      <c r="H518" s="144">
        <v>3</v>
      </c>
      <c r="I518" s="61"/>
      <c r="J518" s="140"/>
      <c r="K518" s="140"/>
      <c r="L518" s="228"/>
      <c r="M518" s="229"/>
      <c r="N518" s="140"/>
      <c r="O518" s="140"/>
      <c r="P518" s="140"/>
      <c r="Q518" s="140"/>
      <c r="R518" s="140"/>
      <c r="S518" s="140"/>
      <c r="T518" s="230"/>
      <c r="U518" s="140"/>
      <c r="V518" s="140"/>
      <c r="W518" s="231"/>
      <c r="AT518" s="60" t="s">
        <v>225</v>
      </c>
      <c r="AU518" s="60" t="s">
        <v>93</v>
      </c>
      <c r="AV518" s="13" t="s">
        <v>93</v>
      </c>
      <c r="AW518" s="13" t="s">
        <v>38</v>
      </c>
      <c r="AX518" s="13" t="s">
        <v>83</v>
      </c>
      <c r="AY518" s="60" t="s">
        <v>216</v>
      </c>
    </row>
    <row r="519" spans="1:51" s="15" customFormat="1" ht="12">
      <c r="A519" s="135"/>
      <c r="B519" s="136"/>
      <c r="C519" s="135"/>
      <c r="D519" s="137" t="s">
        <v>225</v>
      </c>
      <c r="E519" s="138" t="s">
        <v>1</v>
      </c>
      <c r="F519" s="139" t="s">
        <v>4059</v>
      </c>
      <c r="G519" s="135"/>
      <c r="H519" s="138" t="s">
        <v>1</v>
      </c>
      <c r="I519" s="65"/>
      <c r="J519" s="135"/>
      <c r="K519" s="135"/>
      <c r="L519" s="228"/>
      <c r="M519" s="229"/>
      <c r="N519" s="140"/>
      <c r="O519" s="140"/>
      <c r="P519" s="140"/>
      <c r="Q519" s="140"/>
      <c r="R519" s="140"/>
      <c r="S519" s="140"/>
      <c r="T519" s="230"/>
      <c r="U519" s="140"/>
      <c r="V519" s="140"/>
      <c r="W519" s="231"/>
      <c r="AT519" s="64" t="s">
        <v>225</v>
      </c>
      <c r="AU519" s="64" t="s">
        <v>93</v>
      </c>
      <c r="AV519" s="15" t="s">
        <v>91</v>
      </c>
      <c r="AW519" s="15" t="s">
        <v>38</v>
      </c>
      <c r="AX519" s="15" t="s">
        <v>83</v>
      </c>
      <c r="AY519" s="64" t="s">
        <v>216</v>
      </c>
    </row>
    <row r="520" spans="1:51" s="13" customFormat="1" ht="12">
      <c r="A520" s="140"/>
      <c r="B520" s="141"/>
      <c r="C520" s="140"/>
      <c r="D520" s="137" t="s">
        <v>225</v>
      </c>
      <c r="E520" s="142" t="s">
        <v>1</v>
      </c>
      <c r="F520" s="143" t="s">
        <v>4001</v>
      </c>
      <c r="G520" s="140"/>
      <c r="H520" s="144">
        <v>1</v>
      </c>
      <c r="I520" s="61"/>
      <c r="J520" s="140"/>
      <c r="K520" s="140"/>
      <c r="L520" s="224"/>
      <c r="M520" s="225"/>
      <c r="N520" s="135"/>
      <c r="O520" s="135"/>
      <c r="P520" s="135"/>
      <c r="Q520" s="135"/>
      <c r="R520" s="135"/>
      <c r="S520" s="135"/>
      <c r="T520" s="226"/>
      <c r="U520" s="135"/>
      <c r="V520" s="135"/>
      <c r="W520" s="227"/>
      <c r="AT520" s="60" t="s">
        <v>225</v>
      </c>
      <c r="AU520" s="60" t="s">
        <v>93</v>
      </c>
      <c r="AV520" s="13" t="s">
        <v>93</v>
      </c>
      <c r="AW520" s="13" t="s">
        <v>38</v>
      </c>
      <c r="AX520" s="13" t="s">
        <v>83</v>
      </c>
      <c r="AY520" s="60" t="s">
        <v>216</v>
      </c>
    </row>
    <row r="521" spans="1:51" s="13" customFormat="1" ht="12">
      <c r="A521" s="140"/>
      <c r="B521" s="141"/>
      <c r="C521" s="140"/>
      <c r="D521" s="137" t="s">
        <v>225</v>
      </c>
      <c r="E521" s="142" t="s">
        <v>1</v>
      </c>
      <c r="F521" s="143" t="s">
        <v>4060</v>
      </c>
      <c r="G521" s="140"/>
      <c r="H521" s="144">
        <v>1</v>
      </c>
      <c r="I521" s="61"/>
      <c r="J521" s="140"/>
      <c r="K521" s="140"/>
      <c r="L521" s="228"/>
      <c r="M521" s="229"/>
      <c r="N521" s="140"/>
      <c r="O521" s="140"/>
      <c r="P521" s="140"/>
      <c r="Q521" s="140"/>
      <c r="R521" s="140"/>
      <c r="S521" s="140"/>
      <c r="T521" s="230"/>
      <c r="U521" s="140"/>
      <c r="V521" s="140"/>
      <c r="W521" s="231"/>
      <c r="AT521" s="60" t="s">
        <v>225</v>
      </c>
      <c r="AU521" s="60" t="s">
        <v>93</v>
      </c>
      <c r="AV521" s="13" t="s">
        <v>93</v>
      </c>
      <c r="AW521" s="13" t="s">
        <v>38</v>
      </c>
      <c r="AX521" s="13" t="s">
        <v>83</v>
      </c>
      <c r="AY521" s="60" t="s">
        <v>216</v>
      </c>
    </row>
    <row r="522" spans="1:51" s="13" customFormat="1" ht="12">
      <c r="A522" s="140"/>
      <c r="B522" s="141"/>
      <c r="C522" s="140"/>
      <c r="D522" s="137" t="s">
        <v>225</v>
      </c>
      <c r="E522" s="142" t="s">
        <v>1</v>
      </c>
      <c r="F522" s="143" t="s">
        <v>4061</v>
      </c>
      <c r="G522" s="140"/>
      <c r="H522" s="144">
        <v>1</v>
      </c>
      <c r="I522" s="61"/>
      <c r="J522" s="140"/>
      <c r="K522" s="140"/>
      <c r="L522" s="228"/>
      <c r="M522" s="229"/>
      <c r="N522" s="140"/>
      <c r="O522" s="140"/>
      <c r="P522" s="140"/>
      <c r="Q522" s="140"/>
      <c r="R522" s="140"/>
      <c r="S522" s="140"/>
      <c r="T522" s="230"/>
      <c r="U522" s="140"/>
      <c r="V522" s="140"/>
      <c r="W522" s="231"/>
      <c r="AT522" s="60" t="s">
        <v>225</v>
      </c>
      <c r="AU522" s="60" t="s">
        <v>93</v>
      </c>
      <c r="AV522" s="13" t="s">
        <v>93</v>
      </c>
      <c r="AW522" s="13" t="s">
        <v>38</v>
      </c>
      <c r="AX522" s="13" t="s">
        <v>83</v>
      </c>
      <c r="AY522" s="60" t="s">
        <v>216</v>
      </c>
    </row>
    <row r="523" spans="1:51" s="13" customFormat="1" ht="12">
      <c r="A523" s="140"/>
      <c r="B523" s="141"/>
      <c r="C523" s="140"/>
      <c r="D523" s="137" t="s">
        <v>225</v>
      </c>
      <c r="E523" s="142" t="s">
        <v>1</v>
      </c>
      <c r="F523" s="143" t="s">
        <v>4062</v>
      </c>
      <c r="G523" s="140"/>
      <c r="H523" s="144">
        <v>1</v>
      </c>
      <c r="I523" s="61"/>
      <c r="J523" s="140"/>
      <c r="K523" s="140"/>
      <c r="L523" s="228"/>
      <c r="M523" s="229"/>
      <c r="N523" s="140"/>
      <c r="O523" s="140"/>
      <c r="P523" s="140"/>
      <c r="Q523" s="140"/>
      <c r="R523" s="140"/>
      <c r="S523" s="140"/>
      <c r="T523" s="230"/>
      <c r="U523" s="140"/>
      <c r="V523" s="140"/>
      <c r="W523" s="231"/>
      <c r="AT523" s="60" t="s">
        <v>225</v>
      </c>
      <c r="AU523" s="60" t="s">
        <v>93</v>
      </c>
      <c r="AV523" s="13" t="s">
        <v>93</v>
      </c>
      <c r="AW523" s="13" t="s">
        <v>38</v>
      </c>
      <c r="AX523" s="13" t="s">
        <v>83</v>
      </c>
      <c r="AY523" s="60" t="s">
        <v>216</v>
      </c>
    </row>
    <row r="524" spans="1:51" s="13" customFormat="1" ht="12">
      <c r="A524" s="140"/>
      <c r="B524" s="141"/>
      <c r="C524" s="140"/>
      <c r="D524" s="137" t="s">
        <v>225</v>
      </c>
      <c r="E524" s="142" t="s">
        <v>1</v>
      </c>
      <c r="F524" s="143" t="s">
        <v>4063</v>
      </c>
      <c r="G524" s="140"/>
      <c r="H524" s="144">
        <v>1</v>
      </c>
      <c r="I524" s="61"/>
      <c r="J524" s="140"/>
      <c r="K524" s="140"/>
      <c r="L524" s="228"/>
      <c r="M524" s="229"/>
      <c r="N524" s="140"/>
      <c r="O524" s="140"/>
      <c r="P524" s="140"/>
      <c r="Q524" s="140"/>
      <c r="R524" s="140"/>
      <c r="S524" s="140"/>
      <c r="T524" s="230"/>
      <c r="U524" s="140"/>
      <c r="V524" s="140"/>
      <c r="W524" s="231"/>
      <c r="AT524" s="60" t="s">
        <v>225</v>
      </c>
      <c r="AU524" s="60" t="s">
        <v>93</v>
      </c>
      <c r="AV524" s="13" t="s">
        <v>93</v>
      </c>
      <c r="AW524" s="13" t="s">
        <v>38</v>
      </c>
      <c r="AX524" s="13" t="s">
        <v>83</v>
      </c>
      <c r="AY524" s="60" t="s">
        <v>216</v>
      </c>
    </row>
    <row r="525" spans="1:51" s="13" customFormat="1" ht="12">
      <c r="A525" s="140"/>
      <c r="B525" s="141"/>
      <c r="C525" s="140"/>
      <c r="D525" s="137" t="s">
        <v>225</v>
      </c>
      <c r="E525" s="142" t="s">
        <v>1</v>
      </c>
      <c r="F525" s="143" t="s">
        <v>4064</v>
      </c>
      <c r="G525" s="140"/>
      <c r="H525" s="144">
        <v>1</v>
      </c>
      <c r="I525" s="61"/>
      <c r="J525" s="140"/>
      <c r="K525" s="140"/>
      <c r="L525" s="228"/>
      <c r="M525" s="229"/>
      <c r="N525" s="140"/>
      <c r="O525" s="140"/>
      <c r="P525" s="140"/>
      <c r="Q525" s="140"/>
      <c r="R525" s="140"/>
      <c r="S525" s="140"/>
      <c r="T525" s="230"/>
      <c r="U525" s="140"/>
      <c r="V525" s="140"/>
      <c r="W525" s="231"/>
      <c r="AT525" s="60" t="s">
        <v>225</v>
      </c>
      <c r="AU525" s="60" t="s">
        <v>93</v>
      </c>
      <c r="AV525" s="13" t="s">
        <v>93</v>
      </c>
      <c r="AW525" s="13" t="s">
        <v>38</v>
      </c>
      <c r="AX525" s="13" t="s">
        <v>83</v>
      </c>
      <c r="AY525" s="60" t="s">
        <v>216</v>
      </c>
    </row>
    <row r="526" spans="1:51" s="13" customFormat="1" ht="12">
      <c r="A526" s="140"/>
      <c r="B526" s="141"/>
      <c r="C526" s="140"/>
      <c r="D526" s="137" t="s">
        <v>225</v>
      </c>
      <c r="E526" s="142" t="s">
        <v>1</v>
      </c>
      <c r="F526" s="143" t="s">
        <v>4065</v>
      </c>
      <c r="G526" s="140"/>
      <c r="H526" s="144">
        <v>1</v>
      </c>
      <c r="I526" s="61"/>
      <c r="J526" s="140"/>
      <c r="K526" s="140"/>
      <c r="L526" s="228"/>
      <c r="M526" s="229"/>
      <c r="N526" s="140"/>
      <c r="O526" s="140"/>
      <c r="P526" s="140"/>
      <c r="Q526" s="140"/>
      <c r="R526" s="140"/>
      <c r="S526" s="140"/>
      <c r="T526" s="230"/>
      <c r="U526" s="140"/>
      <c r="V526" s="140"/>
      <c r="W526" s="231"/>
      <c r="AT526" s="60" t="s">
        <v>225</v>
      </c>
      <c r="AU526" s="60" t="s">
        <v>93</v>
      </c>
      <c r="AV526" s="13" t="s">
        <v>93</v>
      </c>
      <c r="AW526" s="13" t="s">
        <v>38</v>
      </c>
      <c r="AX526" s="13" t="s">
        <v>83</v>
      </c>
      <c r="AY526" s="60" t="s">
        <v>216</v>
      </c>
    </row>
    <row r="527" spans="1:51" s="13" customFormat="1" ht="12">
      <c r="A527" s="140"/>
      <c r="B527" s="141"/>
      <c r="C527" s="140"/>
      <c r="D527" s="137" t="s">
        <v>225</v>
      </c>
      <c r="E527" s="142" t="s">
        <v>1</v>
      </c>
      <c r="F527" s="143" t="s">
        <v>4066</v>
      </c>
      <c r="G527" s="140"/>
      <c r="H527" s="144">
        <v>1</v>
      </c>
      <c r="I527" s="61"/>
      <c r="J527" s="140"/>
      <c r="K527" s="140"/>
      <c r="L527" s="228"/>
      <c r="M527" s="229"/>
      <c r="N527" s="140"/>
      <c r="O527" s="140"/>
      <c r="P527" s="140"/>
      <c r="Q527" s="140"/>
      <c r="R527" s="140"/>
      <c r="S527" s="140"/>
      <c r="T527" s="230"/>
      <c r="U527" s="140"/>
      <c r="V527" s="140"/>
      <c r="W527" s="231"/>
      <c r="AT527" s="60" t="s">
        <v>225</v>
      </c>
      <c r="AU527" s="60" t="s">
        <v>93</v>
      </c>
      <c r="AV527" s="13" t="s">
        <v>93</v>
      </c>
      <c r="AW527" s="13" t="s">
        <v>38</v>
      </c>
      <c r="AX527" s="13" t="s">
        <v>83</v>
      </c>
      <c r="AY527" s="60" t="s">
        <v>216</v>
      </c>
    </row>
    <row r="528" spans="1:51" s="13" customFormat="1" ht="12">
      <c r="A528" s="140"/>
      <c r="B528" s="141"/>
      <c r="C528" s="140"/>
      <c r="D528" s="137" t="s">
        <v>225</v>
      </c>
      <c r="E528" s="142" t="s">
        <v>1</v>
      </c>
      <c r="F528" s="143" t="s">
        <v>4067</v>
      </c>
      <c r="G528" s="140"/>
      <c r="H528" s="144">
        <v>1</v>
      </c>
      <c r="I528" s="61"/>
      <c r="J528" s="140"/>
      <c r="K528" s="140"/>
      <c r="L528" s="228"/>
      <c r="M528" s="229"/>
      <c r="N528" s="140"/>
      <c r="O528" s="140"/>
      <c r="P528" s="140"/>
      <c r="Q528" s="140"/>
      <c r="R528" s="140"/>
      <c r="S528" s="140"/>
      <c r="T528" s="230"/>
      <c r="U528" s="140"/>
      <c r="V528" s="140"/>
      <c r="W528" s="231"/>
      <c r="AT528" s="60" t="s">
        <v>225</v>
      </c>
      <c r="AU528" s="60" t="s">
        <v>93</v>
      </c>
      <c r="AV528" s="13" t="s">
        <v>93</v>
      </c>
      <c r="AW528" s="13" t="s">
        <v>38</v>
      </c>
      <c r="AX528" s="13" t="s">
        <v>83</v>
      </c>
      <c r="AY528" s="60" t="s">
        <v>216</v>
      </c>
    </row>
    <row r="529" spans="1:51" s="13" customFormat="1" ht="12">
      <c r="A529" s="140"/>
      <c r="B529" s="141"/>
      <c r="C529" s="140"/>
      <c r="D529" s="137" t="s">
        <v>225</v>
      </c>
      <c r="E529" s="142" t="s">
        <v>1</v>
      </c>
      <c r="F529" s="143" t="s">
        <v>4068</v>
      </c>
      <c r="G529" s="140"/>
      <c r="H529" s="144">
        <v>1</v>
      </c>
      <c r="I529" s="61"/>
      <c r="J529" s="140"/>
      <c r="K529" s="140"/>
      <c r="L529" s="228"/>
      <c r="M529" s="229"/>
      <c r="N529" s="140"/>
      <c r="O529" s="140"/>
      <c r="P529" s="140"/>
      <c r="Q529" s="140"/>
      <c r="R529" s="140"/>
      <c r="S529" s="140"/>
      <c r="T529" s="230"/>
      <c r="U529" s="140"/>
      <c r="V529" s="140"/>
      <c r="W529" s="231"/>
      <c r="AT529" s="60" t="s">
        <v>225</v>
      </c>
      <c r="AU529" s="60" t="s">
        <v>93</v>
      </c>
      <c r="AV529" s="13" t="s">
        <v>93</v>
      </c>
      <c r="AW529" s="13" t="s">
        <v>38</v>
      </c>
      <c r="AX529" s="13" t="s">
        <v>83</v>
      </c>
      <c r="AY529" s="60" t="s">
        <v>216</v>
      </c>
    </row>
    <row r="530" spans="1:51" s="14" customFormat="1" ht="12">
      <c r="A530" s="145"/>
      <c r="B530" s="146"/>
      <c r="C530" s="145"/>
      <c r="D530" s="137" t="s">
        <v>225</v>
      </c>
      <c r="E530" s="147" t="s">
        <v>1</v>
      </c>
      <c r="F530" s="148" t="s">
        <v>229</v>
      </c>
      <c r="G530" s="145"/>
      <c r="H530" s="149">
        <v>36</v>
      </c>
      <c r="I530" s="63"/>
      <c r="J530" s="145"/>
      <c r="K530" s="145"/>
      <c r="L530" s="228"/>
      <c r="M530" s="229"/>
      <c r="N530" s="140"/>
      <c r="O530" s="140"/>
      <c r="P530" s="140"/>
      <c r="Q530" s="140"/>
      <c r="R530" s="140"/>
      <c r="S530" s="140"/>
      <c r="T530" s="230"/>
      <c r="U530" s="140"/>
      <c r="V530" s="140"/>
      <c r="W530" s="231"/>
      <c r="AT530" s="62" t="s">
        <v>225</v>
      </c>
      <c r="AU530" s="62" t="s">
        <v>93</v>
      </c>
      <c r="AV530" s="14" t="s">
        <v>223</v>
      </c>
      <c r="AW530" s="14" t="s">
        <v>38</v>
      </c>
      <c r="AX530" s="14" t="s">
        <v>91</v>
      </c>
      <c r="AY530" s="62" t="s">
        <v>216</v>
      </c>
    </row>
    <row r="531" spans="1:65" s="2" customFormat="1" ht="16.5" customHeight="1">
      <c r="A531" s="83"/>
      <c r="B531" s="84"/>
      <c r="C531" s="130" t="s">
        <v>486</v>
      </c>
      <c r="D531" s="130" t="s">
        <v>218</v>
      </c>
      <c r="E531" s="131" t="s">
        <v>4069</v>
      </c>
      <c r="F531" s="132" t="s">
        <v>4070</v>
      </c>
      <c r="G531" s="133" t="s">
        <v>323</v>
      </c>
      <c r="H531" s="134">
        <v>118</v>
      </c>
      <c r="I531" s="57"/>
      <c r="J531" s="187">
        <f>ROUND(I531*H531,2)</f>
        <v>0</v>
      </c>
      <c r="K531" s="132" t="s">
        <v>1</v>
      </c>
      <c r="L531" s="188">
        <f>J531</f>
        <v>0</v>
      </c>
      <c r="M531" s="217"/>
      <c r="N531" s="217"/>
      <c r="O531" s="217"/>
      <c r="P531" s="217">
        <f>SUM(P532:P549)</f>
        <v>0</v>
      </c>
      <c r="Q531" s="217"/>
      <c r="R531" s="217">
        <f>SUM(R532:R549)</f>
        <v>0</v>
      </c>
      <c r="S531" s="217"/>
      <c r="T531" s="217">
        <f>SUM(T532:T549)</f>
        <v>0</v>
      </c>
      <c r="U531" s="217"/>
      <c r="V531" s="217"/>
      <c r="W531" s="190"/>
      <c r="X531" s="26"/>
      <c r="Y531" s="26"/>
      <c r="Z531" s="26"/>
      <c r="AA531" s="26"/>
      <c r="AB531" s="26"/>
      <c r="AC531" s="26"/>
      <c r="AD531" s="26"/>
      <c r="AE531" s="26"/>
      <c r="AR531" s="58" t="s">
        <v>223</v>
      </c>
      <c r="AT531" s="58" t="s">
        <v>218</v>
      </c>
      <c r="AU531" s="58" t="s">
        <v>93</v>
      </c>
      <c r="AY531" s="18" t="s">
        <v>216</v>
      </c>
      <c r="BE531" s="59">
        <f>IF(N531="základní",J531,0)</f>
        <v>0</v>
      </c>
      <c r="BF531" s="59">
        <f>IF(N531="snížená",J531,0)</f>
        <v>0</v>
      </c>
      <c r="BG531" s="59">
        <f>IF(N531="zákl. přenesená",J531,0)</f>
        <v>0</v>
      </c>
      <c r="BH531" s="59">
        <f>IF(N531="sníž. přenesená",J531,0)</f>
        <v>0</v>
      </c>
      <c r="BI531" s="59">
        <f>IF(N531="nulová",J531,0)</f>
        <v>0</v>
      </c>
      <c r="BJ531" s="18" t="s">
        <v>91</v>
      </c>
      <c r="BK531" s="59">
        <f>ROUND(I531*H531,2)</f>
        <v>0</v>
      </c>
      <c r="BL531" s="18" t="s">
        <v>223</v>
      </c>
      <c r="BM531" s="58" t="s">
        <v>4071</v>
      </c>
    </row>
    <row r="532" spans="1:51" s="15" customFormat="1" ht="12">
      <c r="A532" s="135"/>
      <c r="B532" s="136"/>
      <c r="C532" s="135"/>
      <c r="D532" s="137" t="s">
        <v>225</v>
      </c>
      <c r="E532" s="138" t="s">
        <v>1</v>
      </c>
      <c r="F532" s="139" t="s">
        <v>3751</v>
      </c>
      <c r="G532" s="135"/>
      <c r="H532" s="138" t="s">
        <v>1</v>
      </c>
      <c r="I532" s="65"/>
      <c r="J532" s="135"/>
      <c r="K532" s="135"/>
      <c r="L532" s="218"/>
      <c r="M532" s="219" t="s">
        <v>1</v>
      </c>
      <c r="N532" s="220" t="s">
        <v>48</v>
      </c>
      <c r="O532" s="221">
        <v>0</v>
      </c>
      <c r="P532" s="221">
        <f>O532*H531</f>
        <v>0</v>
      </c>
      <c r="Q532" s="221">
        <v>0</v>
      </c>
      <c r="R532" s="221">
        <f>Q532*H531</f>
        <v>0</v>
      </c>
      <c r="S532" s="221">
        <v>0</v>
      </c>
      <c r="T532" s="222">
        <f>S532*H531</f>
        <v>0</v>
      </c>
      <c r="U532" s="98"/>
      <c r="V532" s="98"/>
      <c r="W532" s="223"/>
      <c r="AT532" s="64" t="s">
        <v>225</v>
      </c>
      <c r="AU532" s="64" t="s">
        <v>93</v>
      </c>
      <c r="AV532" s="15" t="s">
        <v>91</v>
      </c>
      <c r="AW532" s="15" t="s">
        <v>38</v>
      </c>
      <c r="AX532" s="15" t="s">
        <v>83</v>
      </c>
      <c r="AY532" s="64" t="s">
        <v>216</v>
      </c>
    </row>
    <row r="533" spans="1:51" s="13" customFormat="1" ht="12">
      <c r="A533" s="140"/>
      <c r="B533" s="141"/>
      <c r="C533" s="140"/>
      <c r="D533" s="137" t="s">
        <v>225</v>
      </c>
      <c r="E533" s="142" t="s">
        <v>1</v>
      </c>
      <c r="F533" s="143" t="s">
        <v>3863</v>
      </c>
      <c r="G533" s="140"/>
      <c r="H533" s="144">
        <v>9</v>
      </c>
      <c r="I533" s="61"/>
      <c r="J533" s="140"/>
      <c r="K533" s="140"/>
      <c r="L533" s="224"/>
      <c r="M533" s="225"/>
      <c r="N533" s="135"/>
      <c r="O533" s="135"/>
      <c r="P533" s="135"/>
      <c r="Q533" s="135"/>
      <c r="R533" s="135"/>
      <c r="S533" s="135"/>
      <c r="T533" s="226"/>
      <c r="U533" s="135"/>
      <c r="V533" s="135"/>
      <c r="W533" s="227"/>
      <c r="AT533" s="60" t="s">
        <v>225</v>
      </c>
      <c r="AU533" s="60" t="s">
        <v>93</v>
      </c>
      <c r="AV533" s="13" t="s">
        <v>93</v>
      </c>
      <c r="AW533" s="13" t="s">
        <v>38</v>
      </c>
      <c r="AX533" s="13" t="s">
        <v>83</v>
      </c>
      <c r="AY533" s="60" t="s">
        <v>216</v>
      </c>
    </row>
    <row r="534" spans="1:51" s="13" customFormat="1" ht="12">
      <c r="A534" s="140"/>
      <c r="B534" s="141"/>
      <c r="C534" s="140"/>
      <c r="D534" s="137" t="s">
        <v>225</v>
      </c>
      <c r="E534" s="142" t="s">
        <v>1</v>
      </c>
      <c r="F534" s="143" t="s">
        <v>4072</v>
      </c>
      <c r="G534" s="140"/>
      <c r="H534" s="144">
        <v>19</v>
      </c>
      <c r="I534" s="61"/>
      <c r="J534" s="140"/>
      <c r="K534" s="140"/>
      <c r="L534" s="228"/>
      <c r="M534" s="229"/>
      <c r="N534" s="140"/>
      <c r="O534" s="140"/>
      <c r="P534" s="140"/>
      <c r="Q534" s="140"/>
      <c r="R534" s="140"/>
      <c r="S534" s="140"/>
      <c r="T534" s="230"/>
      <c r="U534" s="140"/>
      <c r="V534" s="140"/>
      <c r="W534" s="231"/>
      <c r="AT534" s="60" t="s">
        <v>225</v>
      </c>
      <c r="AU534" s="60" t="s">
        <v>93</v>
      </c>
      <c r="AV534" s="13" t="s">
        <v>93</v>
      </c>
      <c r="AW534" s="13" t="s">
        <v>38</v>
      </c>
      <c r="AX534" s="13" t="s">
        <v>83</v>
      </c>
      <c r="AY534" s="60" t="s">
        <v>216</v>
      </c>
    </row>
    <row r="535" spans="1:51" s="13" customFormat="1" ht="12">
      <c r="A535" s="140"/>
      <c r="B535" s="141"/>
      <c r="C535" s="140"/>
      <c r="D535" s="137" t="s">
        <v>225</v>
      </c>
      <c r="E535" s="142" t="s">
        <v>1</v>
      </c>
      <c r="F535" s="143" t="s">
        <v>3865</v>
      </c>
      <c r="G535" s="140"/>
      <c r="H535" s="144">
        <v>6</v>
      </c>
      <c r="I535" s="61"/>
      <c r="J535" s="140"/>
      <c r="K535" s="140"/>
      <c r="L535" s="228"/>
      <c r="M535" s="229"/>
      <c r="N535" s="140"/>
      <c r="O535" s="140"/>
      <c r="P535" s="140"/>
      <c r="Q535" s="140"/>
      <c r="R535" s="140"/>
      <c r="S535" s="140"/>
      <c r="T535" s="230"/>
      <c r="U535" s="140"/>
      <c r="V535" s="140"/>
      <c r="W535" s="231"/>
      <c r="AT535" s="60" t="s">
        <v>225</v>
      </c>
      <c r="AU535" s="60" t="s">
        <v>93</v>
      </c>
      <c r="AV535" s="13" t="s">
        <v>93</v>
      </c>
      <c r="AW535" s="13" t="s">
        <v>38</v>
      </c>
      <c r="AX535" s="13" t="s">
        <v>83</v>
      </c>
      <c r="AY535" s="60" t="s">
        <v>216</v>
      </c>
    </row>
    <row r="536" spans="1:51" s="13" customFormat="1" ht="12">
      <c r="A536" s="140"/>
      <c r="B536" s="141"/>
      <c r="C536" s="140"/>
      <c r="D536" s="137" t="s">
        <v>225</v>
      </c>
      <c r="E536" s="142" t="s">
        <v>1</v>
      </c>
      <c r="F536" s="143" t="s">
        <v>3797</v>
      </c>
      <c r="G536" s="140"/>
      <c r="H536" s="144">
        <v>3</v>
      </c>
      <c r="I536" s="61"/>
      <c r="J536" s="140"/>
      <c r="K536" s="140"/>
      <c r="L536" s="228"/>
      <c r="M536" s="229"/>
      <c r="N536" s="140"/>
      <c r="O536" s="140"/>
      <c r="P536" s="140"/>
      <c r="Q536" s="140"/>
      <c r="R536" s="140"/>
      <c r="S536" s="140"/>
      <c r="T536" s="230"/>
      <c r="U536" s="140"/>
      <c r="V536" s="140"/>
      <c r="W536" s="231"/>
      <c r="AT536" s="60" t="s">
        <v>225</v>
      </c>
      <c r="AU536" s="60" t="s">
        <v>93</v>
      </c>
      <c r="AV536" s="13" t="s">
        <v>93</v>
      </c>
      <c r="AW536" s="13" t="s">
        <v>38</v>
      </c>
      <c r="AX536" s="13" t="s">
        <v>83</v>
      </c>
      <c r="AY536" s="60" t="s">
        <v>216</v>
      </c>
    </row>
    <row r="537" spans="1:51" s="13" customFormat="1" ht="12">
      <c r="A537" s="140"/>
      <c r="B537" s="141"/>
      <c r="C537" s="140"/>
      <c r="D537" s="137" t="s">
        <v>225</v>
      </c>
      <c r="E537" s="142" t="s">
        <v>1</v>
      </c>
      <c r="F537" s="143" t="s">
        <v>4073</v>
      </c>
      <c r="G537" s="140"/>
      <c r="H537" s="144">
        <v>6</v>
      </c>
      <c r="I537" s="61"/>
      <c r="J537" s="140"/>
      <c r="K537" s="140"/>
      <c r="L537" s="228"/>
      <c r="M537" s="229"/>
      <c r="N537" s="140"/>
      <c r="O537" s="140"/>
      <c r="P537" s="140"/>
      <c r="Q537" s="140"/>
      <c r="R537" s="140"/>
      <c r="S537" s="140"/>
      <c r="T537" s="230"/>
      <c r="U537" s="140"/>
      <c r="V537" s="140"/>
      <c r="W537" s="231"/>
      <c r="AT537" s="60" t="s">
        <v>225</v>
      </c>
      <c r="AU537" s="60" t="s">
        <v>93</v>
      </c>
      <c r="AV537" s="13" t="s">
        <v>93</v>
      </c>
      <c r="AW537" s="13" t="s">
        <v>38</v>
      </c>
      <c r="AX537" s="13" t="s">
        <v>83</v>
      </c>
      <c r="AY537" s="60" t="s">
        <v>216</v>
      </c>
    </row>
    <row r="538" spans="1:51" s="13" customFormat="1" ht="12">
      <c r="A538" s="140"/>
      <c r="B538" s="141"/>
      <c r="C538" s="140"/>
      <c r="D538" s="137" t="s">
        <v>225</v>
      </c>
      <c r="E538" s="142" t="s">
        <v>1</v>
      </c>
      <c r="F538" s="143" t="s">
        <v>4074</v>
      </c>
      <c r="G538" s="140"/>
      <c r="H538" s="144">
        <v>3</v>
      </c>
      <c r="I538" s="61"/>
      <c r="J538" s="140"/>
      <c r="K538" s="140"/>
      <c r="L538" s="228"/>
      <c r="M538" s="229"/>
      <c r="N538" s="140"/>
      <c r="O538" s="140"/>
      <c r="P538" s="140"/>
      <c r="Q538" s="140"/>
      <c r="R538" s="140"/>
      <c r="S538" s="140"/>
      <c r="T538" s="230"/>
      <c r="U538" s="140"/>
      <c r="V538" s="140"/>
      <c r="W538" s="231"/>
      <c r="AT538" s="60" t="s">
        <v>225</v>
      </c>
      <c r="AU538" s="60" t="s">
        <v>93</v>
      </c>
      <c r="AV538" s="13" t="s">
        <v>93</v>
      </c>
      <c r="AW538" s="13" t="s">
        <v>38</v>
      </c>
      <c r="AX538" s="13" t="s">
        <v>83</v>
      </c>
      <c r="AY538" s="60" t="s">
        <v>216</v>
      </c>
    </row>
    <row r="539" spans="1:51" s="15" customFormat="1" ht="12">
      <c r="A539" s="135"/>
      <c r="B539" s="136"/>
      <c r="C539" s="135"/>
      <c r="D539" s="137" t="s">
        <v>225</v>
      </c>
      <c r="E539" s="138" t="s">
        <v>1</v>
      </c>
      <c r="F539" s="139" t="s">
        <v>3703</v>
      </c>
      <c r="G539" s="135"/>
      <c r="H539" s="138" t="s">
        <v>1</v>
      </c>
      <c r="I539" s="65"/>
      <c r="J539" s="135"/>
      <c r="K539" s="135"/>
      <c r="L539" s="228"/>
      <c r="M539" s="229"/>
      <c r="N539" s="140"/>
      <c r="O539" s="140"/>
      <c r="P539" s="140"/>
      <c r="Q539" s="140"/>
      <c r="R539" s="140"/>
      <c r="S539" s="140"/>
      <c r="T539" s="230"/>
      <c r="U539" s="140"/>
      <c r="V539" s="140"/>
      <c r="W539" s="231"/>
      <c r="AT539" s="64" t="s">
        <v>225</v>
      </c>
      <c r="AU539" s="64" t="s">
        <v>93</v>
      </c>
      <c r="AV539" s="15" t="s">
        <v>91</v>
      </c>
      <c r="AW539" s="15" t="s">
        <v>38</v>
      </c>
      <c r="AX539" s="15" t="s">
        <v>83</v>
      </c>
      <c r="AY539" s="64" t="s">
        <v>216</v>
      </c>
    </row>
    <row r="540" spans="1:51" s="13" customFormat="1" ht="12">
      <c r="A540" s="140"/>
      <c r="B540" s="141"/>
      <c r="C540" s="140"/>
      <c r="D540" s="137" t="s">
        <v>225</v>
      </c>
      <c r="E540" s="142" t="s">
        <v>1</v>
      </c>
      <c r="F540" s="143" t="s">
        <v>4075</v>
      </c>
      <c r="G540" s="140"/>
      <c r="H540" s="144">
        <v>4</v>
      </c>
      <c r="I540" s="61"/>
      <c r="J540" s="140"/>
      <c r="K540" s="140"/>
      <c r="L540" s="224"/>
      <c r="M540" s="225"/>
      <c r="N540" s="135"/>
      <c r="O540" s="135"/>
      <c r="P540" s="135"/>
      <c r="Q540" s="135"/>
      <c r="R540" s="135"/>
      <c r="S540" s="135"/>
      <c r="T540" s="226"/>
      <c r="U540" s="135"/>
      <c r="V540" s="135"/>
      <c r="W540" s="227"/>
      <c r="AT540" s="60" t="s">
        <v>225</v>
      </c>
      <c r="AU540" s="60" t="s">
        <v>93</v>
      </c>
      <c r="AV540" s="13" t="s">
        <v>93</v>
      </c>
      <c r="AW540" s="13" t="s">
        <v>38</v>
      </c>
      <c r="AX540" s="13" t="s">
        <v>83</v>
      </c>
      <c r="AY540" s="60" t="s">
        <v>216</v>
      </c>
    </row>
    <row r="541" spans="1:51" s="13" customFormat="1" ht="12">
      <c r="A541" s="140"/>
      <c r="B541" s="141"/>
      <c r="C541" s="140"/>
      <c r="D541" s="137" t="s">
        <v>225</v>
      </c>
      <c r="E541" s="142" t="s">
        <v>1</v>
      </c>
      <c r="F541" s="143" t="s">
        <v>4076</v>
      </c>
      <c r="G541" s="140"/>
      <c r="H541" s="144">
        <v>6</v>
      </c>
      <c r="I541" s="61"/>
      <c r="J541" s="140"/>
      <c r="K541" s="140"/>
      <c r="L541" s="228"/>
      <c r="M541" s="229"/>
      <c r="N541" s="140"/>
      <c r="O541" s="140"/>
      <c r="P541" s="140"/>
      <c r="Q541" s="140"/>
      <c r="R541" s="140"/>
      <c r="S541" s="140"/>
      <c r="T541" s="230"/>
      <c r="U541" s="140"/>
      <c r="V541" s="140"/>
      <c r="W541" s="231"/>
      <c r="AT541" s="60" t="s">
        <v>225</v>
      </c>
      <c r="AU541" s="60" t="s">
        <v>93</v>
      </c>
      <c r="AV541" s="13" t="s">
        <v>93</v>
      </c>
      <c r="AW541" s="13" t="s">
        <v>38</v>
      </c>
      <c r="AX541" s="13" t="s">
        <v>83</v>
      </c>
      <c r="AY541" s="60" t="s">
        <v>216</v>
      </c>
    </row>
    <row r="542" spans="1:51" s="13" customFormat="1" ht="12">
      <c r="A542" s="140"/>
      <c r="B542" s="141"/>
      <c r="C542" s="140"/>
      <c r="D542" s="137" t="s">
        <v>225</v>
      </c>
      <c r="E542" s="142" t="s">
        <v>1</v>
      </c>
      <c r="F542" s="143" t="s">
        <v>3834</v>
      </c>
      <c r="G542" s="140"/>
      <c r="H542" s="144">
        <v>3</v>
      </c>
      <c r="I542" s="61"/>
      <c r="J542" s="140"/>
      <c r="K542" s="140"/>
      <c r="L542" s="228"/>
      <c r="M542" s="229"/>
      <c r="N542" s="140"/>
      <c r="O542" s="140"/>
      <c r="P542" s="140"/>
      <c r="Q542" s="140"/>
      <c r="R542" s="140"/>
      <c r="S542" s="140"/>
      <c r="T542" s="230"/>
      <c r="U542" s="140"/>
      <c r="V542" s="140"/>
      <c r="W542" s="231"/>
      <c r="AT542" s="60" t="s">
        <v>225</v>
      </c>
      <c r="AU542" s="60" t="s">
        <v>93</v>
      </c>
      <c r="AV542" s="13" t="s">
        <v>93</v>
      </c>
      <c r="AW542" s="13" t="s">
        <v>38</v>
      </c>
      <c r="AX542" s="13" t="s">
        <v>83</v>
      </c>
      <c r="AY542" s="60" t="s">
        <v>216</v>
      </c>
    </row>
    <row r="543" spans="1:51" s="13" customFormat="1" ht="12">
      <c r="A543" s="140"/>
      <c r="B543" s="141"/>
      <c r="C543" s="140"/>
      <c r="D543" s="137" t="s">
        <v>225</v>
      </c>
      <c r="E543" s="142" t="s">
        <v>1</v>
      </c>
      <c r="F543" s="143" t="s">
        <v>4077</v>
      </c>
      <c r="G543" s="140"/>
      <c r="H543" s="144">
        <v>3</v>
      </c>
      <c r="I543" s="61"/>
      <c r="J543" s="140"/>
      <c r="K543" s="140"/>
      <c r="L543" s="228"/>
      <c r="M543" s="229"/>
      <c r="N543" s="140"/>
      <c r="O543" s="140"/>
      <c r="P543" s="140"/>
      <c r="Q543" s="140"/>
      <c r="R543" s="140"/>
      <c r="S543" s="140"/>
      <c r="T543" s="230"/>
      <c r="U543" s="140"/>
      <c r="V543" s="140"/>
      <c r="W543" s="231"/>
      <c r="AT543" s="60" t="s">
        <v>225</v>
      </c>
      <c r="AU543" s="60" t="s">
        <v>93</v>
      </c>
      <c r="AV543" s="13" t="s">
        <v>93</v>
      </c>
      <c r="AW543" s="13" t="s">
        <v>38</v>
      </c>
      <c r="AX543" s="13" t="s">
        <v>83</v>
      </c>
      <c r="AY543" s="60" t="s">
        <v>216</v>
      </c>
    </row>
    <row r="544" spans="1:51" s="13" customFormat="1" ht="12">
      <c r="A544" s="140"/>
      <c r="B544" s="141"/>
      <c r="C544" s="140"/>
      <c r="D544" s="137" t="s">
        <v>225</v>
      </c>
      <c r="E544" s="142" t="s">
        <v>1</v>
      </c>
      <c r="F544" s="143" t="s">
        <v>4078</v>
      </c>
      <c r="G544" s="140"/>
      <c r="H544" s="144">
        <v>4</v>
      </c>
      <c r="I544" s="61"/>
      <c r="J544" s="140"/>
      <c r="K544" s="140"/>
      <c r="L544" s="228"/>
      <c r="M544" s="229"/>
      <c r="N544" s="140"/>
      <c r="O544" s="140"/>
      <c r="P544" s="140"/>
      <c r="Q544" s="140"/>
      <c r="R544" s="140"/>
      <c r="S544" s="140"/>
      <c r="T544" s="230"/>
      <c r="U544" s="140"/>
      <c r="V544" s="140"/>
      <c r="W544" s="231"/>
      <c r="AT544" s="60" t="s">
        <v>225</v>
      </c>
      <c r="AU544" s="60" t="s">
        <v>93</v>
      </c>
      <c r="AV544" s="13" t="s">
        <v>93</v>
      </c>
      <c r="AW544" s="13" t="s">
        <v>38</v>
      </c>
      <c r="AX544" s="13" t="s">
        <v>83</v>
      </c>
      <c r="AY544" s="60" t="s">
        <v>216</v>
      </c>
    </row>
    <row r="545" spans="1:51" s="13" customFormat="1" ht="12">
      <c r="A545" s="140"/>
      <c r="B545" s="141"/>
      <c r="C545" s="140"/>
      <c r="D545" s="137" t="s">
        <v>225</v>
      </c>
      <c r="E545" s="142" t="s">
        <v>1</v>
      </c>
      <c r="F545" s="143" t="s">
        <v>4079</v>
      </c>
      <c r="G545" s="140"/>
      <c r="H545" s="144">
        <v>5</v>
      </c>
      <c r="I545" s="61"/>
      <c r="J545" s="140"/>
      <c r="K545" s="140"/>
      <c r="L545" s="228"/>
      <c r="M545" s="229"/>
      <c r="N545" s="140"/>
      <c r="O545" s="140"/>
      <c r="P545" s="140"/>
      <c r="Q545" s="140"/>
      <c r="R545" s="140"/>
      <c r="S545" s="140"/>
      <c r="T545" s="230"/>
      <c r="U545" s="140"/>
      <c r="V545" s="140"/>
      <c r="W545" s="231"/>
      <c r="AT545" s="60" t="s">
        <v>225</v>
      </c>
      <c r="AU545" s="60" t="s">
        <v>93</v>
      </c>
      <c r="AV545" s="13" t="s">
        <v>93</v>
      </c>
      <c r="AW545" s="13" t="s">
        <v>38</v>
      </c>
      <c r="AX545" s="13" t="s">
        <v>83</v>
      </c>
      <c r="AY545" s="60" t="s">
        <v>216</v>
      </c>
    </row>
    <row r="546" spans="1:51" s="13" customFormat="1" ht="12">
      <c r="A546" s="140"/>
      <c r="B546" s="141"/>
      <c r="C546" s="140"/>
      <c r="D546" s="137" t="s">
        <v>225</v>
      </c>
      <c r="E546" s="142" t="s">
        <v>1</v>
      </c>
      <c r="F546" s="143" t="s">
        <v>4080</v>
      </c>
      <c r="G546" s="140"/>
      <c r="H546" s="144">
        <v>3</v>
      </c>
      <c r="I546" s="61"/>
      <c r="J546" s="140"/>
      <c r="K546" s="140"/>
      <c r="L546" s="228"/>
      <c r="M546" s="229"/>
      <c r="N546" s="140"/>
      <c r="O546" s="140"/>
      <c r="P546" s="140"/>
      <c r="Q546" s="140"/>
      <c r="R546" s="140"/>
      <c r="S546" s="140"/>
      <c r="T546" s="230"/>
      <c r="U546" s="140"/>
      <c r="V546" s="140"/>
      <c r="W546" s="231"/>
      <c r="AT546" s="60" t="s">
        <v>225</v>
      </c>
      <c r="AU546" s="60" t="s">
        <v>93</v>
      </c>
      <c r="AV546" s="13" t="s">
        <v>93</v>
      </c>
      <c r="AW546" s="13" t="s">
        <v>38</v>
      </c>
      <c r="AX546" s="13" t="s">
        <v>83</v>
      </c>
      <c r="AY546" s="60" t="s">
        <v>216</v>
      </c>
    </row>
    <row r="547" spans="1:51" s="13" customFormat="1" ht="12">
      <c r="A547" s="140"/>
      <c r="B547" s="141"/>
      <c r="C547" s="140"/>
      <c r="D547" s="137" t="s">
        <v>225</v>
      </c>
      <c r="E547" s="142" t="s">
        <v>1</v>
      </c>
      <c r="F547" s="143" t="s">
        <v>4081</v>
      </c>
      <c r="G547" s="140"/>
      <c r="H547" s="144">
        <v>3</v>
      </c>
      <c r="I547" s="61"/>
      <c r="J547" s="140"/>
      <c r="K547" s="140"/>
      <c r="L547" s="228"/>
      <c r="M547" s="229"/>
      <c r="N547" s="140"/>
      <c r="O547" s="140"/>
      <c r="P547" s="140"/>
      <c r="Q547" s="140"/>
      <c r="R547" s="140"/>
      <c r="S547" s="140"/>
      <c r="T547" s="230"/>
      <c r="U547" s="140"/>
      <c r="V547" s="140"/>
      <c r="W547" s="231"/>
      <c r="AT547" s="60" t="s">
        <v>225</v>
      </c>
      <c r="AU547" s="60" t="s">
        <v>93</v>
      </c>
      <c r="AV547" s="13" t="s">
        <v>93</v>
      </c>
      <c r="AW547" s="13" t="s">
        <v>38</v>
      </c>
      <c r="AX547" s="13" t="s">
        <v>83</v>
      </c>
      <c r="AY547" s="60" t="s">
        <v>216</v>
      </c>
    </row>
    <row r="548" spans="1:51" s="13" customFormat="1" ht="12">
      <c r="A548" s="140"/>
      <c r="B548" s="141"/>
      <c r="C548" s="140"/>
      <c r="D548" s="137" t="s">
        <v>225</v>
      </c>
      <c r="E548" s="142" t="s">
        <v>1</v>
      </c>
      <c r="F548" s="143" t="s">
        <v>4082</v>
      </c>
      <c r="G548" s="140"/>
      <c r="H548" s="144">
        <v>4</v>
      </c>
      <c r="I548" s="61"/>
      <c r="J548" s="140"/>
      <c r="K548" s="140"/>
      <c r="L548" s="228"/>
      <c r="M548" s="229"/>
      <c r="N548" s="140"/>
      <c r="O548" s="140"/>
      <c r="P548" s="140"/>
      <c r="Q548" s="140"/>
      <c r="R548" s="140"/>
      <c r="S548" s="140"/>
      <c r="T548" s="230"/>
      <c r="U548" s="140"/>
      <c r="V548" s="140"/>
      <c r="W548" s="231"/>
      <c r="AT548" s="60" t="s">
        <v>225</v>
      </c>
      <c r="AU548" s="60" t="s">
        <v>93</v>
      </c>
      <c r="AV548" s="13" t="s">
        <v>93</v>
      </c>
      <c r="AW548" s="13" t="s">
        <v>38</v>
      </c>
      <c r="AX548" s="13" t="s">
        <v>83</v>
      </c>
      <c r="AY548" s="60" t="s">
        <v>216</v>
      </c>
    </row>
    <row r="549" spans="1:51" s="13" customFormat="1" ht="12">
      <c r="A549" s="140"/>
      <c r="B549" s="141"/>
      <c r="C549" s="140"/>
      <c r="D549" s="137" t="s">
        <v>225</v>
      </c>
      <c r="E549" s="142" t="s">
        <v>1</v>
      </c>
      <c r="F549" s="143" t="s">
        <v>4083</v>
      </c>
      <c r="G549" s="140"/>
      <c r="H549" s="144">
        <v>5</v>
      </c>
      <c r="I549" s="61"/>
      <c r="J549" s="140"/>
      <c r="K549" s="140"/>
      <c r="L549" s="228"/>
      <c r="M549" s="229"/>
      <c r="N549" s="140"/>
      <c r="O549" s="140"/>
      <c r="P549" s="140"/>
      <c r="Q549" s="140"/>
      <c r="R549" s="140"/>
      <c r="S549" s="140"/>
      <c r="T549" s="230"/>
      <c r="U549" s="140"/>
      <c r="V549" s="140"/>
      <c r="W549" s="231"/>
      <c r="AT549" s="60" t="s">
        <v>225</v>
      </c>
      <c r="AU549" s="60" t="s">
        <v>93</v>
      </c>
      <c r="AV549" s="13" t="s">
        <v>93</v>
      </c>
      <c r="AW549" s="13" t="s">
        <v>38</v>
      </c>
      <c r="AX549" s="13" t="s">
        <v>83</v>
      </c>
      <c r="AY549" s="60" t="s">
        <v>216</v>
      </c>
    </row>
    <row r="550" spans="1:51" s="13" customFormat="1" ht="12">
      <c r="A550" s="140"/>
      <c r="B550" s="141"/>
      <c r="C550" s="140"/>
      <c r="D550" s="137" t="s">
        <v>225</v>
      </c>
      <c r="E550" s="142" t="s">
        <v>1</v>
      </c>
      <c r="F550" s="143" t="s">
        <v>4084</v>
      </c>
      <c r="G550" s="140"/>
      <c r="H550" s="144">
        <v>3</v>
      </c>
      <c r="I550" s="61"/>
      <c r="J550" s="140"/>
      <c r="K550" s="140"/>
      <c r="L550" s="228"/>
      <c r="M550" s="229"/>
      <c r="N550" s="140"/>
      <c r="O550" s="140"/>
      <c r="P550" s="140"/>
      <c r="Q550" s="140"/>
      <c r="R550" s="140"/>
      <c r="S550" s="140"/>
      <c r="T550" s="230"/>
      <c r="U550" s="140"/>
      <c r="V550" s="140"/>
      <c r="W550" s="231"/>
      <c r="AT550" s="60" t="s">
        <v>225</v>
      </c>
      <c r="AU550" s="60" t="s">
        <v>93</v>
      </c>
      <c r="AV550" s="13" t="s">
        <v>93</v>
      </c>
      <c r="AW550" s="13" t="s">
        <v>38</v>
      </c>
      <c r="AX550" s="13" t="s">
        <v>83</v>
      </c>
      <c r="AY550" s="60" t="s">
        <v>216</v>
      </c>
    </row>
    <row r="551" spans="1:51" s="13" customFormat="1" ht="12">
      <c r="A551" s="140"/>
      <c r="B551" s="141"/>
      <c r="C551" s="140"/>
      <c r="D551" s="137" t="s">
        <v>225</v>
      </c>
      <c r="E551" s="142" t="s">
        <v>1</v>
      </c>
      <c r="F551" s="143" t="s">
        <v>4085</v>
      </c>
      <c r="G551" s="140"/>
      <c r="H551" s="144">
        <v>3</v>
      </c>
      <c r="I551" s="61"/>
      <c r="J551" s="140"/>
      <c r="K551" s="140"/>
      <c r="L551" s="228"/>
      <c r="M551" s="229"/>
      <c r="N551" s="140"/>
      <c r="O551" s="140"/>
      <c r="P551" s="140"/>
      <c r="Q551" s="140"/>
      <c r="R551" s="140"/>
      <c r="S551" s="140"/>
      <c r="T551" s="230"/>
      <c r="U551" s="140"/>
      <c r="V551" s="140"/>
      <c r="W551" s="231"/>
      <c r="AT551" s="60" t="s">
        <v>225</v>
      </c>
      <c r="AU551" s="60" t="s">
        <v>93</v>
      </c>
      <c r="AV551" s="13" t="s">
        <v>93</v>
      </c>
      <c r="AW551" s="13" t="s">
        <v>38</v>
      </c>
      <c r="AX551" s="13" t="s">
        <v>83</v>
      </c>
      <c r="AY551" s="60" t="s">
        <v>216</v>
      </c>
    </row>
    <row r="552" spans="1:51" s="13" customFormat="1" ht="12">
      <c r="A552" s="140"/>
      <c r="B552" s="141"/>
      <c r="C552" s="140"/>
      <c r="D552" s="137" t="s">
        <v>225</v>
      </c>
      <c r="E552" s="142" t="s">
        <v>1</v>
      </c>
      <c r="F552" s="143" t="s">
        <v>4086</v>
      </c>
      <c r="G552" s="140"/>
      <c r="H552" s="144">
        <v>3</v>
      </c>
      <c r="I552" s="61"/>
      <c r="J552" s="140"/>
      <c r="K552" s="140"/>
      <c r="L552" s="228"/>
      <c r="M552" s="229"/>
      <c r="N552" s="140"/>
      <c r="O552" s="140"/>
      <c r="P552" s="140"/>
      <c r="Q552" s="140"/>
      <c r="R552" s="140"/>
      <c r="S552" s="140"/>
      <c r="T552" s="230"/>
      <c r="U552" s="140"/>
      <c r="V552" s="140"/>
      <c r="W552" s="231"/>
      <c r="AT552" s="60" t="s">
        <v>225</v>
      </c>
      <c r="AU552" s="60" t="s">
        <v>93</v>
      </c>
      <c r="AV552" s="13" t="s">
        <v>93</v>
      </c>
      <c r="AW552" s="13" t="s">
        <v>38</v>
      </c>
      <c r="AX552" s="13" t="s">
        <v>83</v>
      </c>
      <c r="AY552" s="60" t="s">
        <v>216</v>
      </c>
    </row>
    <row r="553" spans="1:51" s="13" customFormat="1" ht="12">
      <c r="A553" s="140"/>
      <c r="B553" s="141"/>
      <c r="C553" s="140"/>
      <c r="D553" s="137" t="s">
        <v>225</v>
      </c>
      <c r="E553" s="142" t="s">
        <v>1</v>
      </c>
      <c r="F553" s="143" t="s">
        <v>4087</v>
      </c>
      <c r="G553" s="140"/>
      <c r="H553" s="144">
        <v>3</v>
      </c>
      <c r="I553" s="61"/>
      <c r="J553" s="140"/>
      <c r="K553" s="140"/>
      <c r="L553" s="228"/>
      <c r="M553" s="229"/>
      <c r="N553" s="140"/>
      <c r="O553" s="140"/>
      <c r="P553" s="140"/>
      <c r="Q553" s="140"/>
      <c r="R553" s="140"/>
      <c r="S553" s="140"/>
      <c r="T553" s="230"/>
      <c r="U553" s="140"/>
      <c r="V553" s="140"/>
      <c r="W553" s="231"/>
      <c r="AT553" s="60" t="s">
        <v>225</v>
      </c>
      <c r="AU553" s="60" t="s">
        <v>93</v>
      </c>
      <c r="AV553" s="13" t="s">
        <v>93</v>
      </c>
      <c r="AW553" s="13" t="s">
        <v>38</v>
      </c>
      <c r="AX553" s="13" t="s">
        <v>83</v>
      </c>
      <c r="AY553" s="60" t="s">
        <v>216</v>
      </c>
    </row>
    <row r="554" spans="1:51" s="13" customFormat="1" ht="12">
      <c r="A554" s="140"/>
      <c r="B554" s="141"/>
      <c r="C554" s="140"/>
      <c r="D554" s="137" t="s">
        <v>225</v>
      </c>
      <c r="E554" s="142" t="s">
        <v>1</v>
      </c>
      <c r="F554" s="143" t="s">
        <v>4088</v>
      </c>
      <c r="G554" s="140"/>
      <c r="H554" s="144">
        <v>4</v>
      </c>
      <c r="I554" s="61"/>
      <c r="J554" s="140"/>
      <c r="K554" s="140"/>
      <c r="L554" s="228"/>
      <c r="M554" s="229"/>
      <c r="N554" s="140"/>
      <c r="O554" s="140"/>
      <c r="P554" s="140"/>
      <c r="Q554" s="140"/>
      <c r="R554" s="140"/>
      <c r="S554" s="140"/>
      <c r="T554" s="230"/>
      <c r="U554" s="140"/>
      <c r="V554" s="140"/>
      <c r="W554" s="231"/>
      <c r="AT554" s="60" t="s">
        <v>225</v>
      </c>
      <c r="AU554" s="60" t="s">
        <v>93</v>
      </c>
      <c r="AV554" s="13" t="s">
        <v>93</v>
      </c>
      <c r="AW554" s="13" t="s">
        <v>38</v>
      </c>
      <c r="AX554" s="13" t="s">
        <v>83</v>
      </c>
      <c r="AY554" s="60" t="s">
        <v>216</v>
      </c>
    </row>
    <row r="555" spans="1:51" s="13" customFormat="1" ht="12">
      <c r="A555" s="140"/>
      <c r="B555" s="141"/>
      <c r="C555" s="140"/>
      <c r="D555" s="137" t="s">
        <v>225</v>
      </c>
      <c r="E555" s="142" t="s">
        <v>1</v>
      </c>
      <c r="F555" s="143" t="s">
        <v>4089</v>
      </c>
      <c r="G555" s="140"/>
      <c r="H555" s="144">
        <v>4</v>
      </c>
      <c r="I555" s="61"/>
      <c r="J555" s="140"/>
      <c r="K555" s="140"/>
      <c r="L555" s="228"/>
      <c r="M555" s="229"/>
      <c r="N555" s="140"/>
      <c r="O555" s="140"/>
      <c r="P555" s="140"/>
      <c r="Q555" s="140"/>
      <c r="R555" s="140"/>
      <c r="S555" s="140"/>
      <c r="T555" s="230"/>
      <c r="U555" s="140"/>
      <c r="V555" s="140"/>
      <c r="W555" s="231"/>
      <c r="AT555" s="60" t="s">
        <v>225</v>
      </c>
      <c r="AU555" s="60" t="s">
        <v>93</v>
      </c>
      <c r="AV555" s="13" t="s">
        <v>93</v>
      </c>
      <c r="AW555" s="13" t="s">
        <v>38</v>
      </c>
      <c r="AX555" s="13" t="s">
        <v>83</v>
      </c>
      <c r="AY555" s="60" t="s">
        <v>216</v>
      </c>
    </row>
    <row r="556" spans="1:51" s="13" customFormat="1" ht="12">
      <c r="A556" s="140"/>
      <c r="B556" s="141"/>
      <c r="C556" s="140"/>
      <c r="D556" s="137" t="s">
        <v>225</v>
      </c>
      <c r="E556" s="142" t="s">
        <v>1</v>
      </c>
      <c r="F556" s="143" t="s">
        <v>4090</v>
      </c>
      <c r="G556" s="140"/>
      <c r="H556" s="144">
        <v>3</v>
      </c>
      <c r="I556" s="61"/>
      <c r="J556" s="140"/>
      <c r="K556" s="140"/>
      <c r="L556" s="228"/>
      <c r="M556" s="229"/>
      <c r="N556" s="140"/>
      <c r="O556" s="140"/>
      <c r="P556" s="140"/>
      <c r="Q556" s="140"/>
      <c r="R556" s="140"/>
      <c r="S556" s="140"/>
      <c r="T556" s="230"/>
      <c r="U556" s="140"/>
      <c r="V556" s="140"/>
      <c r="W556" s="231"/>
      <c r="AT556" s="60" t="s">
        <v>225</v>
      </c>
      <c r="AU556" s="60" t="s">
        <v>93</v>
      </c>
      <c r="AV556" s="13" t="s">
        <v>93</v>
      </c>
      <c r="AW556" s="13" t="s">
        <v>38</v>
      </c>
      <c r="AX556" s="13" t="s">
        <v>83</v>
      </c>
      <c r="AY556" s="60" t="s">
        <v>216</v>
      </c>
    </row>
    <row r="557" spans="1:51" s="13" customFormat="1" ht="12">
      <c r="A557" s="140"/>
      <c r="B557" s="141"/>
      <c r="C557" s="140"/>
      <c r="D557" s="137" t="s">
        <v>225</v>
      </c>
      <c r="E557" s="142" t="s">
        <v>1</v>
      </c>
      <c r="F557" s="143" t="s">
        <v>3909</v>
      </c>
      <c r="G557" s="140"/>
      <c r="H557" s="144">
        <v>6</v>
      </c>
      <c r="I557" s="61"/>
      <c r="J557" s="140"/>
      <c r="K557" s="140"/>
      <c r="L557" s="228"/>
      <c r="M557" s="229"/>
      <c r="N557" s="140"/>
      <c r="O557" s="140"/>
      <c r="P557" s="140"/>
      <c r="Q557" s="140"/>
      <c r="R557" s="140"/>
      <c r="S557" s="140"/>
      <c r="T557" s="230"/>
      <c r="U557" s="140"/>
      <c r="V557" s="140"/>
      <c r="W557" s="231"/>
      <c r="AT557" s="60" t="s">
        <v>225</v>
      </c>
      <c r="AU557" s="60" t="s">
        <v>93</v>
      </c>
      <c r="AV557" s="13" t="s">
        <v>93</v>
      </c>
      <c r="AW557" s="13" t="s">
        <v>38</v>
      </c>
      <c r="AX557" s="13" t="s">
        <v>83</v>
      </c>
      <c r="AY557" s="60" t="s">
        <v>216</v>
      </c>
    </row>
    <row r="558" spans="1:51" s="13" customFormat="1" ht="12">
      <c r="A558" s="140"/>
      <c r="B558" s="141"/>
      <c r="C558" s="140"/>
      <c r="D558" s="137" t="s">
        <v>225</v>
      </c>
      <c r="E558" s="142" t="s">
        <v>1</v>
      </c>
      <c r="F558" s="143" t="s">
        <v>4091</v>
      </c>
      <c r="G558" s="140"/>
      <c r="H558" s="144">
        <v>3</v>
      </c>
      <c r="I558" s="61"/>
      <c r="J558" s="140"/>
      <c r="K558" s="140"/>
      <c r="L558" s="228"/>
      <c r="M558" s="229"/>
      <c r="N558" s="140"/>
      <c r="O558" s="140"/>
      <c r="P558" s="140"/>
      <c r="Q558" s="140"/>
      <c r="R558" s="140"/>
      <c r="S558" s="140"/>
      <c r="T558" s="230"/>
      <c r="U558" s="140"/>
      <c r="V558" s="140"/>
      <c r="W558" s="231"/>
      <c r="AT558" s="60" t="s">
        <v>225</v>
      </c>
      <c r="AU558" s="60" t="s">
        <v>93</v>
      </c>
      <c r="AV558" s="13" t="s">
        <v>93</v>
      </c>
      <c r="AW558" s="13" t="s">
        <v>38</v>
      </c>
      <c r="AX558" s="13" t="s">
        <v>83</v>
      </c>
      <c r="AY558" s="60" t="s">
        <v>216</v>
      </c>
    </row>
    <row r="559" spans="1:51" s="14" customFormat="1" ht="12">
      <c r="A559" s="145"/>
      <c r="B559" s="146"/>
      <c r="C559" s="145"/>
      <c r="D559" s="137" t="s">
        <v>225</v>
      </c>
      <c r="E559" s="147" t="s">
        <v>1</v>
      </c>
      <c r="F559" s="148" t="s">
        <v>229</v>
      </c>
      <c r="G559" s="145"/>
      <c r="H559" s="149">
        <v>118</v>
      </c>
      <c r="I559" s="63"/>
      <c r="J559" s="145"/>
      <c r="K559" s="145"/>
      <c r="L559" s="228"/>
      <c r="M559" s="229"/>
      <c r="N559" s="140"/>
      <c r="O559" s="140"/>
      <c r="P559" s="140"/>
      <c r="Q559" s="140"/>
      <c r="R559" s="140"/>
      <c r="S559" s="140"/>
      <c r="T559" s="230"/>
      <c r="U559" s="140"/>
      <c r="V559" s="140"/>
      <c r="W559" s="231"/>
      <c r="AT559" s="62" t="s">
        <v>225</v>
      </c>
      <c r="AU559" s="62" t="s">
        <v>93</v>
      </c>
      <c r="AV559" s="14" t="s">
        <v>223</v>
      </c>
      <c r="AW559" s="14" t="s">
        <v>38</v>
      </c>
      <c r="AX559" s="14" t="s">
        <v>91</v>
      </c>
      <c r="AY559" s="62" t="s">
        <v>216</v>
      </c>
    </row>
    <row r="560" spans="1:65" s="2" customFormat="1" ht="16.5" customHeight="1">
      <c r="A560" s="83"/>
      <c r="B560" s="84"/>
      <c r="C560" s="130" t="s">
        <v>497</v>
      </c>
      <c r="D560" s="130" t="s">
        <v>218</v>
      </c>
      <c r="E560" s="131" t="s">
        <v>4092</v>
      </c>
      <c r="F560" s="132" t="s">
        <v>4093</v>
      </c>
      <c r="G560" s="133" t="s">
        <v>323</v>
      </c>
      <c r="H560" s="134">
        <v>87</v>
      </c>
      <c r="I560" s="57"/>
      <c r="J560" s="187">
        <f>ROUND(I560*H560,2)</f>
        <v>0</v>
      </c>
      <c r="K560" s="132" t="s">
        <v>1</v>
      </c>
      <c r="L560" s="188">
        <f>J560</f>
        <v>0</v>
      </c>
      <c r="M560" s="217"/>
      <c r="N560" s="217"/>
      <c r="O560" s="217"/>
      <c r="P560" s="217">
        <f>SUM(P561:P578)</f>
        <v>0</v>
      </c>
      <c r="Q560" s="217"/>
      <c r="R560" s="217">
        <f>SUM(R561:R578)</f>
        <v>0</v>
      </c>
      <c r="S560" s="217"/>
      <c r="T560" s="217">
        <f>SUM(T561:T578)</f>
        <v>0</v>
      </c>
      <c r="U560" s="217"/>
      <c r="V560" s="217"/>
      <c r="W560" s="190"/>
      <c r="X560" s="26"/>
      <c r="Y560" s="26"/>
      <c r="Z560" s="26"/>
      <c r="AA560" s="26"/>
      <c r="AB560" s="26"/>
      <c r="AC560" s="26"/>
      <c r="AD560" s="26"/>
      <c r="AE560" s="26"/>
      <c r="AR560" s="58" t="s">
        <v>223</v>
      </c>
      <c r="AT560" s="58" t="s">
        <v>218</v>
      </c>
      <c r="AU560" s="58" t="s">
        <v>93</v>
      </c>
      <c r="AY560" s="18" t="s">
        <v>216</v>
      </c>
      <c r="BE560" s="59">
        <f>IF(N560="základní",J560,0)</f>
        <v>0</v>
      </c>
      <c r="BF560" s="59">
        <f>IF(N560="snížená",J560,0)</f>
        <v>0</v>
      </c>
      <c r="BG560" s="59">
        <f>IF(N560="zákl. přenesená",J560,0)</f>
        <v>0</v>
      </c>
      <c r="BH560" s="59">
        <f>IF(N560="sníž. přenesená",J560,0)</f>
        <v>0</v>
      </c>
      <c r="BI560" s="59">
        <f>IF(N560="nulová",J560,0)</f>
        <v>0</v>
      </c>
      <c r="BJ560" s="18" t="s">
        <v>91</v>
      </c>
      <c r="BK560" s="59">
        <f>ROUND(I560*H560,2)</f>
        <v>0</v>
      </c>
      <c r="BL560" s="18" t="s">
        <v>223</v>
      </c>
      <c r="BM560" s="58" t="s">
        <v>4094</v>
      </c>
    </row>
    <row r="561" spans="1:51" s="15" customFormat="1" ht="12">
      <c r="A561" s="135"/>
      <c r="B561" s="136"/>
      <c r="C561" s="135"/>
      <c r="D561" s="137" t="s">
        <v>225</v>
      </c>
      <c r="E561" s="138" t="s">
        <v>1</v>
      </c>
      <c r="F561" s="139" t="s">
        <v>3751</v>
      </c>
      <c r="G561" s="135"/>
      <c r="H561" s="138" t="s">
        <v>1</v>
      </c>
      <c r="I561" s="65"/>
      <c r="J561" s="135"/>
      <c r="K561" s="135"/>
      <c r="L561" s="218"/>
      <c r="M561" s="219" t="s">
        <v>1</v>
      </c>
      <c r="N561" s="220" t="s">
        <v>48</v>
      </c>
      <c r="O561" s="221">
        <v>0</v>
      </c>
      <c r="P561" s="221">
        <f>O561*H560</f>
        <v>0</v>
      </c>
      <c r="Q561" s="221">
        <v>0</v>
      </c>
      <c r="R561" s="221">
        <f>Q561*H560</f>
        <v>0</v>
      </c>
      <c r="S561" s="221">
        <v>0</v>
      </c>
      <c r="T561" s="222">
        <f>S561*H560</f>
        <v>0</v>
      </c>
      <c r="U561" s="98"/>
      <c r="V561" s="98"/>
      <c r="W561" s="223"/>
      <c r="AT561" s="64" t="s">
        <v>225</v>
      </c>
      <c r="AU561" s="64" t="s">
        <v>93</v>
      </c>
      <c r="AV561" s="15" t="s">
        <v>91</v>
      </c>
      <c r="AW561" s="15" t="s">
        <v>38</v>
      </c>
      <c r="AX561" s="15" t="s">
        <v>83</v>
      </c>
      <c r="AY561" s="64" t="s">
        <v>216</v>
      </c>
    </row>
    <row r="562" spans="1:51" s="13" customFormat="1" ht="12">
      <c r="A562" s="140"/>
      <c r="B562" s="141"/>
      <c r="C562" s="140"/>
      <c r="D562" s="137" t="s">
        <v>225</v>
      </c>
      <c r="E562" s="142" t="s">
        <v>1</v>
      </c>
      <c r="F562" s="143" t="s">
        <v>3824</v>
      </c>
      <c r="G562" s="140"/>
      <c r="H562" s="144">
        <v>15</v>
      </c>
      <c r="I562" s="61"/>
      <c r="J562" s="140"/>
      <c r="K562" s="140"/>
      <c r="L562" s="224"/>
      <c r="M562" s="225"/>
      <c r="N562" s="135"/>
      <c r="O562" s="135"/>
      <c r="P562" s="135"/>
      <c r="Q562" s="135"/>
      <c r="R562" s="135"/>
      <c r="S562" s="135"/>
      <c r="T562" s="226"/>
      <c r="U562" s="135"/>
      <c r="V562" s="135"/>
      <c r="W562" s="227"/>
      <c r="AT562" s="60" t="s">
        <v>225</v>
      </c>
      <c r="AU562" s="60" t="s">
        <v>93</v>
      </c>
      <c r="AV562" s="13" t="s">
        <v>93</v>
      </c>
      <c r="AW562" s="13" t="s">
        <v>38</v>
      </c>
      <c r="AX562" s="13" t="s">
        <v>83</v>
      </c>
      <c r="AY562" s="60" t="s">
        <v>216</v>
      </c>
    </row>
    <row r="563" spans="1:51" s="13" customFormat="1" ht="12">
      <c r="A563" s="140"/>
      <c r="B563" s="141"/>
      <c r="C563" s="140"/>
      <c r="D563" s="137" t="s">
        <v>225</v>
      </c>
      <c r="E563" s="142" t="s">
        <v>1</v>
      </c>
      <c r="F563" s="143" t="s">
        <v>3825</v>
      </c>
      <c r="G563" s="140"/>
      <c r="H563" s="144">
        <v>14</v>
      </c>
      <c r="I563" s="61"/>
      <c r="J563" s="140"/>
      <c r="K563" s="140"/>
      <c r="L563" s="228"/>
      <c r="M563" s="229"/>
      <c r="N563" s="140"/>
      <c r="O563" s="140"/>
      <c r="P563" s="140"/>
      <c r="Q563" s="140"/>
      <c r="R563" s="140"/>
      <c r="S563" s="140"/>
      <c r="T563" s="230"/>
      <c r="U563" s="140"/>
      <c r="V563" s="140"/>
      <c r="W563" s="231"/>
      <c r="AT563" s="60" t="s">
        <v>225</v>
      </c>
      <c r="AU563" s="60" t="s">
        <v>93</v>
      </c>
      <c r="AV563" s="13" t="s">
        <v>93</v>
      </c>
      <c r="AW563" s="13" t="s">
        <v>38</v>
      </c>
      <c r="AX563" s="13" t="s">
        <v>83</v>
      </c>
      <c r="AY563" s="60" t="s">
        <v>216</v>
      </c>
    </row>
    <row r="564" spans="1:51" s="13" customFormat="1" ht="12">
      <c r="A564" s="140"/>
      <c r="B564" s="141"/>
      <c r="C564" s="140"/>
      <c r="D564" s="137" t="s">
        <v>225</v>
      </c>
      <c r="E564" s="142" t="s">
        <v>1</v>
      </c>
      <c r="F564" s="143" t="s">
        <v>3826</v>
      </c>
      <c r="G564" s="140"/>
      <c r="H564" s="144">
        <v>11</v>
      </c>
      <c r="I564" s="61"/>
      <c r="J564" s="140"/>
      <c r="K564" s="140"/>
      <c r="L564" s="228"/>
      <c r="M564" s="229"/>
      <c r="N564" s="140"/>
      <c r="O564" s="140"/>
      <c r="P564" s="140"/>
      <c r="Q564" s="140"/>
      <c r="R564" s="140"/>
      <c r="S564" s="140"/>
      <c r="T564" s="230"/>
      <c r="U564" s="140"/>
      <c r="V564" s="140"/>
      <c r="W564" s="231"/>
      <c r="AT564" s="60" t="s">
        <v>225</v>
      </c>
      <c r="AU564" s="60" t="s">
        <v>93</v>
      </c>
      <c r="AV564" s="13" t="s">
        <v>93</v>
      </c>
      <c r="AW564" s="13" t="s">
        <v>38</v>
      </c>
      <c r="AX564" s="13" t="s">
        <v>83</v>
      </c>
      <c r="AY564" s="60" t="s">
        <v>216</v>
      </c>
    </row>
    <row r="565" spans="1:51" s="13" customFormat="1" ht="12">
      <c r="A565" s="140"/>
      <c r="B565" s="141"/>
      <c r="C565" s="140"/>
      <c r="D565" s="137" t="s">
        <v>225</v>
      </c>
      <c r="E565" s="142" t="s">
        <v>1</v>
      </c>
      <c r="F565" s="143" t="s">
        <v>3827</v>
      </c>
      <c r="G565" s="140"/>
      <c r="H565" s="144">
        <v>11</v>
      </c>
      <c r="I565" s="61"/>
      <c r="J565" s="140"/>
      <c r="K565" s="140"/>
      <c r="L565" s="228"/>
      <c r="M565" s="229"/>
      <c r="N565" s="140"/>
      <c r="O565" s="140"/>
      <c r="P565" s="140"/>
      <c r="Q565" s="140"/>
      <c r="R565" s="140"/>
      <c r="S565" s="140"/>
      <c r="T565" s="230"/>
      <c r="U565" s="140"/>
      <c r="V565" s="140"/>
      <c r="W565" s="231"/>
      <c r="AT565" s="60" t="s">
        <v>225</v>
      </c>
      <c r="AU565" s="60" t="s">
        <v>93</v>
      </c>
      <c r="AV565" s="13" t="s">
        <v>93</v>
      </c>
      <c r="AW565" s="13" t="s">
        <v>38</v>
      </c>
      <c r="AX565" s="13" t="s">
        <v>83</v>
      </c>
      <c r="AY565" s="60" t="s">
        <v>216</v>
      </c>
    </row>
    <row r="566" spans="1:51" s="13" customFormat="1" ht="12">
      <c r="A566" s="140"/>
      <c r="B566" s="141"/>
      <c r="C566" s="140"/>
      <c r="D566" s="137" t="s">
        <v>225</v>
      </c>
      <c r="E566" s="142" t="s">
        <v>1</v>
      </c>
      <c r="F566" s="143" t="s">
        <v>4055</v>
      </c>
      <c r="G566" s="140"/>
      <c r="H566" s="144">
        <v>19</v>
      </c>
      <c r="I566" s="61"/>
      <c r="J566" s="140"/>
      <c r="K566" s="140"/>
      <c r="L566" s="228"/>
      <c r="M566" s="229"/>
      <c r="N566" s="140"/>
      <c r="O566" s="140"/>
      <c r="P566" s="140"/>
      <c r="Q566" s="140"/>
      <c r="R566" s="140"/>
      <c r="S566" s="140"/>
      <c r="T566" s="230"/>
      <c r="U566" s="140"/>
      <c r="V566" s="140"/>
      <c r="W566" s="231"/>
      <c r="AT566" s="60" t="s">
        <v>225</v>
      </c>
      <c r="AU566" s="60" t="s">
        <v>93</v>
      </c>
      <c r="AV566" s="13" t="s">
        <v>93</v>
      </c>
      <c r="AW566" s="13" t="s">
        <v>38</v>
      </c>
      <c r="AX566" s="13" t="s">
        <v>83</v>
      </c>
      <c r="AY566" s="60" t="s">
        <v>216</v>
      </c>
    </row>
    <row r="567" spans="1:51" s="13" customFormat="1" ht="12">
      <c r="A567" s="140"/>
      <c r="B567" s="141"/>
      <c r="C567" s="140"/>
      <c r="D567" s="137" t="s">
        <v>225</v>
      </c>
      <c r="E567" s="142" t="s">
        <v>1</v>
      </c>
      <c r="F567" s="143" t="s">
        <v>3828</v>
      </c>
      <c r="G567" s="140"/>
      <c r="H567" s="144">
        <v>17</v>
      </c>
      <c r="I567" s="61"/>
      <c r="J567" s="140"/>
      <c r="K567" s="140"/>
      <c r="L567" s="228"/>
      <c r="M567" s="229"/>
      <c r="N567" s="140"/>
      <c r="O567" s="140"/>
      <c r="P567" s="140"/>
      <c r="Q567" s="140"/>
      <c r="R567" s="140"/>
      <c r="S567" s="140"/>
      <c r="T567" s="230"/>
      <c r="U567" s="140"/>
      <c r="V567" s="140"/>
      <c r="W567" s="231"/>
      <c r="AT567" s="60" t="s">
        <v>225</v>
      </c>
      <c r="AU567" s="60" t="s">
        <v>93</v>
      </c>
      <c r="AV567" s="13" t="s">
        <v>93</v>
      </c>
      <c r="AW567" s="13" t="s">
        <v>38</v>
      </c>
      <c r="AX567" s="13" t="s">
        <v>83</v>
      </c>
      <c r="AY567" s="60" t="s">
        <v>216</v>
      </c>
    </row>
    <row r="568" spans="1:51" s="14" customFormat="1" ht="12">
      <c r="A568" s="145"/>
      <c r="B568" s="146"/>
      <c r="C568" s="145"/>
      <c r="D568" s="137" t="s">
        <v>225</v>
      </c>
      <c r="E568" s="147" t="s">
        <v>1</v>
      </c>
      <c r="F568" s="148" t="s">
        <v>229</v>
      </c>
      <c r="G568" s="145"/>
      <c r="H568" s="149">
        <v>87</v>
      </c>
      <c r="I568" s="63"/>
      <c r="J568" s="145"/>
      <c r="K568" s="145"/>
      <c r="L568" s="228"/>
      <c r="M568" s="229"/>
      <c r="N568" s="140"/>
      <c r="O568" s="140"/>
      <c r="P568" s="140"/>
      <c r="Q568" s="140"/>
      <c r="R568" s="140"/>
      <c r="S568" s="140"/>
      <c r="T568" s="230"/>
      <c r="U568" s="140"/>
      <c r="V568" s="140"/>
      <c r="W568" s="231"/>
      <c r="AT568" s="62" t="s">
        <v>225</v>
      </c>
      <c r="AU568" s="62" t="s">
        <v>93</v>
      </c>
      <c r="AV568" s="14" t="s">
        <v>223</v>
      </c>
      <c r="AW568" s="14" t="s">
        <v>38</v>
      </c>
      <c r="AX568" s="14" t="s">
        <v>91</v>
      </c>
      <c r="AY568" s="62" t="s">
        <v>216</v>
      </c>
    </row>
    <row r="569" spans="1:65" s="2" customFormat="1" ht="16.5" customHeight="1">
      <c r="A569" s="83"/>
      <c r="B569" s="84"/>
      <c r="C569" s="130" t="s">
        <v>502</v>
      </c>
      <c r="D569" s="130" t="s">
        <v>218</v>
      </c>
      <c r="E569" s="131" t="s">
        <v>4095</v>
      </c>
      <c r="F569" s="132" t="s">
        <v>4096</v>
      </c>
      <c r="G569" s="133" t="s">
        <v>323</v>
      </c>
      <c r="H569" s="134">
        <v>2</v>
      </c>
      <c r="I569" s="57"/>
      <c r="J569" s="187">
        <f>ROUND(I569*H569,2)</f>
        <v>0</v>
      </c>
      <c r="K569" s="132" t="s">
        <v>1</v>
      </c>
      <c r="L569" s="188">
        <f>J569</f>
        <v>0</v>
      </c>
      <c r="M569" s="217"/>
      <c r="N569" s="217"/>
      <c r="O569" s="217"/>
      <c r="P569" s="217">
        <f>SUM(P570:P587)</f>
        <v>0</v>
      </c>
      <c r="Q569" s="217"/>
      <c r="R569" s="217">
        <f>SUM(R570:R587)</f>
        <v>0</v>
      </c>
      <c r="S569" s="217"/>
      <c r="T569" s="217">
        <f>SUM(T570:T587)</f>
        <v>0</v>
      </c>
      <c r="U569" s="217"/>
      <c r="V569" s="217"/>
      <c r="W569" s="190"/>
      <c r="X569" s="26"/>
      <c r="Y569" s="26"/>
      <c r="Z569" s="26"/>
      <c r="AA569" s="26"/>
      <c r="AB569" s="26"/>
      <c r="AC569" s="26"/>
      <c r="AD569" s="26"/>
      <c r="AE569" s="26"/>
      <c r="AR569" s="58" t="s">
        <v>223</v>
      </c>
      <c r="AT569" s="58" t="s">
        <v>218</v>
      </c>
      <c r="AU569" s="58" t="s">
        <v>93</v>
      </c>
      <c r="AY569" s="18" t="s">
        <v>216</v>
      </c>
      <c r="BE569" s="59">
        <f>IF(N569="základní",J569,0)</f>
        <v>0</v>
      </c>
      <c r="BF569" s="59">
        <f>IF(N569="snížená",J569,0)</f>
        <v>0</v>
      </c>
      <c r="BG569" s="59">
        <f>IF(N569="zákl. přenesená",J569,0)</f>
        <v>0</v>
      </c>
      <c r="BH569" s="59">
        <f>IF(N569="sníž. přenesená",J569,0)</f>
        <v>0</v>
      </c>
      <c r="BI569" s="59">
        <f>IF(N569="nulová",J569,0)</f>
        <v>0</v>
      </c>
      <c r="BJ569" s="18" t="s">
        <v>91</v>
      </c>
      <c r="BK569" s="59">
        <f>ROUND(I569*H569,2)</f>
        <v>0</v>
      </c>
      <c r="BL569" s="18" t="s">
        <v>223</v>
      </c>
      <c r="BM569" s="58" t="s">
        <v>4097</v>
      </c>
    </row>
    <row r="570" spans="1:51" s="15" customFormat="1" ht="12">
      <c r="A570" s="135"/>
      <c r="B570" s="136"/>
      <c r="C570" s="135"/>
      <c r="D570" s="137" t="s">
        <v>225</v>
      </c>
      <c r="E570" s="138" t="s">
        <v>1</v>
      </c>
      <c r="F570" s="139" t="s">
        <v>3751</v>
      </c>
      <c r="G570" s="135"/>
      <c r="H570" s="138" t="s">
        <v>1</v>
      </c>
      <c r="I570" s="65"/>
      <c r="J570" s="135"/>
      <c r="K570" s="135"/>
      <c r="L570" s="218"/>
      <c r="M570" s="219" t="s">
        <v>1</v>
      </c>
      <c r="N570" s="220" t="s">
        <v>48</v>
      </c>
      <c r="O570" s="221">
        <v>0</v>
      </c>
      <c r="P570" s="221">
        <f>O570*H569</f>
        <v>0</v>
      </c>
      <c r="Q570" s="221">
        <v>0</v>
      </c>
      <c r="R570" s="221">
        <f>Q570*H569</f>
        <v>0</v>
      </c>
      <c r="S570" s="221">
        <v>0</v>
      </c>
      <c r="T570" s="222">
        <f>S570*H569</f>
        <v>0</v>
      </c>
      <c r="U570" s="98"/>
      <c r="V570" s="98"/>
      <c r="W570" s="223"/>
      <c r="AT570" s="64" t="s">
        <v>225</v>
      </c>
      <c r="AU570" s="64" t="s">
        <v>93</v>
      </c>
      <c r="AV570" s="15" t="s">
        <v>91</v>
      </c>
      <c r="AW570" s="15" t="s">
        <v>38</v>
      </c>
      <c r="AX570" s="15" t="s">
        <v>83</v>
      </c>
      <c r="AY570" s="64" t="s">
        <v>216</v>
      </c>
    </row>
    <row r="571" spans="1:51" s="13" customFormat="1" ht="12">
      <c r="A571" s="140"/>
      <c r="B571" s="141"/>
      <c r="C571" s="140"/>
      <c r="D571" s="137" t="s">
        <v>225</v>
      </c>
      <c r="E571" s="142" t="s">
        <v>1</v>
      </c>
      <c r="F571" s="143" t="s">
        <v>4014</v>
      </c>
      <c r="G571" s="140"/>
      <c r="H571" s="144">
        <v>2</v>
      </c>
      <c r="I571" s="61"/>
      <c r="J571" s="140"/>
      <c r="K571" s="140"/>
      <c r="L571" s="224"/>
      <c r="M571" s="225"/>
      <c r="N571" s="135"/>
      <c r="O571" s="135"/>
      <c r="P571" s="135"/>
      <c r="Q571" s="135"/>
      <c r="R571" s="135"/>
      <c r="S571" s="135"/>
      <c r="T571" s="226"/>
      <c r="U571" s="135"/>
      <c r="V571" s="135"/>
      <c r="W571" s="227"/>
      <c r="AT571" s="60" t="s">
        <v>225</v>
      </c>
      <c r="AU571" s="60" t="s">
        <v>93</v>
      </c>
      <c r="AV571" s="13" t="s">
        <v>93</v>
      </c>
      <c r="AW571" s="13" t="s">
        <v>38</v>
      </c>
      <c r="AX571" s="13" t="s">
        <v>83</v>
      </c>
      <c r="AY571" s="60" t="s">
        <v>216</v>
      </c>
    </row>
    <row r="572" spans="1:51" s="14" customFormat="1" ht="12">
      <c r="A572" s="145"/>
      <c r="B572" s="146"/>
      <c r="C572" s="145"/>
      <c r="D572" s="137" t="s">
        <v>225</v>
      </c>
      <c r="E572" s="147" t="s">
        <v>1</v>
      </c>
      <c r="F572" s="148" t="s">
        <v>229</v>
      </c>
      <c r="G572" s="145"/>
      <c r="H572" s="149">
        <v>2</v>
      </c>
      <c r="I572" s="63"/>
      <c r="J572" s="145"/>
      <c r="K572" s="145"/>
      <c r="L572" s="228"/>
      <c r="M572" s="229"/>
      <c r="N572" s="140"/>
      <c r="O572" s="140"/>
      <c r="P572" s="140"/>
      <c r="Q572" s="140"/>
      <c r="R572" s="140"/>
      <c r="S572" s="140"/>
      <c r="T572" s="230"/>
      <c r="U572" s="140"/>
      <c r="V572" s="140"/>
      <c r="W572" s="231"/>
      <c r="AT572" s="62" t="s">
        <v>225</v>
      </c>
      <c r="AU572" s="62" t="s">
        <v>93</v>
      </c>
      <c r="AV572" s="14" t="s">
        <v>223</v>
      </c>
      <c r="AW572" s="14" t="s">
        <v>38</v>
      </c>
      <c r="AX572" s="14" t="s">
        <v>91</v>
      </c>
      <c r="AY572" s="62" t="s">
        <v>216</v>
      </c>
    </row>
    <row r="573" spans="1:65" s="2" customFormat="1" ht="16.5" customHeight="1">
      <c r="A573" s="83"/>
      <c r="B573" s="84"/>
      <c r="C573" s="130" t="s">
        <v>508</v>
      </c>
      <c r="D573" s="130" t="s">
        <v>218</v>
      </c>
      <c r="E573" s="131" t="s">
        <v>4098</v>
      </c>
      <c r="F573" s="132" t="s">
        <v>4099</v>
      </c>
      <c r="G573" s="133" t="s">
        <v>323</v>
      </c>
      <c r="H573" s="134">
        <v>207</v>
      </c>
      <c r="I573" s="57"/>
      <c r="J573" s="187">
        <f>ROUND(I573*H573,2)</f>
        <v>0</v>
      </c>
      <c r="K573" s="132" t="s">
        <v>1</v>
      </c>
      <c r="L573" s="188">
        <f>J573</f>
        <v>0</v>
      </c>
      <c r="M573" s="217"/>
      <c r="N573" s="217"/>
      <c r="O573" s="217"/>
      <c r="P573" s="217">
        <f>SUM(P574:P591)</f>
        <v>0</v>
      </c>
      <c r="Q573" s="217"/>
      <c r="R573" s="217">
        <f>SUM(R574:R591)</f>
        <v>0</v>
      </c>
      <c r="S573" s="217"/>
      <c r="T573" s="217">
        <f>SUM(T574:T591)</f>
        <v>0</v>
      </c>
      <c r="U573" s="217"/>
      <c r="V573" s="217"/>
      <c r="W573" s="190"/>
      <c r="X573" s="26"/>
      <c r="Y573" s="26"/>
      <c r="Z573" s="26"/>
      <c r="AA573" s="26"/>
      <c r="AB573" s="26"/>
      <c r="AC573" s="26"/>
      <c r="AD573" s="26"/>
      <c r="AE573" s="26"/>
      <c r="AR573" s="58" t="s">
        <v>223</v>
      </c>
      <c r="AT573" s="58" t="s">
        <v>218</v>
      </c>
      <c r="AU573" s="58" t="s">
        <v>93</v>
      </c>
      <c r="AY573" s="18" t="s">
        <v>216</v>
      </c>
      <c r="BE573" s="59">
        <f>IF(N573="základní",J573,0)</f>
        <v>0</v>
      </c>
      <c r="BF573" s="59">
        <f>IF(N573="snížená",J573,0)</f>
        <v>0</v>
      </c>
      <c r="BG573" s="59">
        <f>IF(N573="zákl. přenesená",J573,0)</f>
        <v>0</v>
      </c>
      <c r="BH573" s="59">
        <f>IF(N573="sníž. přenesená",J573,0)</f>
        <v>0</v>
      </c>
      <c r="BI573" s="59">
        <f>IF(N573="nulová",J573,0)</f>
        <v>0</v>
      </c>
      <c r="BJ573" s="18" t="s">
        <v>91</v>
      </c>
      <c r="BK573" s="59">
        <f>ROUND(I573*H573,2)</f>
        <v>0</v>
      </c>
      <c r="BL573" s="18" t="s">
        <v>223</v>
      </c>
      <c r="BM573" s="58" t="s">
        <v>4100</v>
      </c>
    </row>
    <row r="574" spans="1:51" s="13" customFormat="1" ht="12">
      <c r="A574" s="140"/>
      <c r="B574" s="141"/>
      <c r="C574" s="140"/>
      <c r="D574" s="137" t="s">
        <v>225</v>
      </c>
      <c r="E574" s="142" t="s">
        <v>1</v>
      </c>
      <c r="F574" s="143" t="s">
        <v>4101</v>
      </c>
      <c r="G574" s="140"/>
      <c r="H574" s="144">
        <v>24</v>
      </c>
      <c r="I574" s="61"/>
      <c r="J574" s="140"/>
      <c r="K574" s="140"/>
      <c r="L574" s="218"/>
      <c r="M574" s="219" t="s">
        <v>1</v>
      </c>
      <c r="N574" s="220" t="s">
        <v>48</v>
      </c>
      <c r="O574" s="221">
        <v>0</v>
      </c>
      <c r="P574" s="221">
        <f>O574*H573</f>
        <v>0</v>
      </c>
      <c r="Q574" s="221">
        <v>0</v>
      </c>
      <c r="R574" s="221">
        <f>Q574*H573</f>
        <v>0</v>
      </c>
      <c r="S574" s="221">
        <v>0</v>
      </c>
      <c r="T574" s="222">
        <f>S574*H573</f>
        <v>0</v>
      </c>
      <c r="U574" s="98"/>
      <c r="V574" s="98"/>
      <c r="W574" s="223"/>
      <c r="AT574" s="60" t="s">
        <v>225</v>
      </c>
      <c r="AU574" s="60" t="s">
        <v>93</v>
      </c>
      <c r="AV574" s="13" t="s">
        <v>93</v>
      </c>
      <c r="AW574" s="13" t="s">
        <v>38</v>
      </c>
      <c r="AX574" s="13" t="s">
        <v>83</v>
      </c>
      <c r="AY574" s="60" t="s">
        <v>216</v>
      </c>
    </row>
    <row r="575" spans="1:51" s="13" customFormat="1" ht="12">
      <c r="A575" s="140"/>
      <c r="B575" s="141"/>
      <c r="C575" s="140"/>
      <c r="D575" s="137" t="s">
        <v>225</v>
      </c>
      <c r="E575" s="142" t="s">
        <v>1</v>
      </c>
      <c r="F575" s="143" t="s">
        <v>4102</v>
      </c>
      <c r="G575" s="140"/>
      <c r="H575" s="144">
        <v>33</v>
      </c>
      <c r="I575" s="61"/>
      <c r="J575" s="140"/>
      <c r="K575" s="140"/>
      <c r="L575" s="228"/>
      <c r="M575" s="229"/>
      <c r="N575" s="140"/>
      <c r="O575" s="140"/>
      <c r="P575" s="140"/>
      <c r="Q575" s="140"/>
      <c r="R575" s="140"/>
      <c r="S575" s="140"/>
      <c r="T575" s="230"/>
      <c r="U575" s="140"/>
      <c r="V575" s="140"/>
      <c r="W575" s="231"/>
      <c r="AT575" s="60" t="s">
        <v>225</v>
      </c>
      <c r="AU575" s="60" t="s">
        <v>93</v>
      </c>
      <c r="AV575" s="13" t="s">
        <v>93</v>
      </c>
      <c r="AW575" s="13" t="s">
        <v>38</v>
      </c>
      <c r="AX575" s="13" t="s">
        <v>83</v>
      </c>
      <c r="AY575" s="60" t="s">
        <v>216</v>
      </c>
    </row>
    <row r="576" spans="1:51" s="13" customFormat="1" ht="12">
      <c r="A576" s="140"/>
      <c r="B576" s="141"/>
      <c r="C576" s="140"/>
      <c r="D576" s="137" t="s">
        <v>225</v>
      </c>
      <c r="E576" s="142" t="s">
        <v>1</v>
      </c>
      <c r="F576" s="143" t="s">
        <v>4103</v>
      </c>
      <c r="G576" s="140"/>
      <c r="H576" s="144">
        <v>17</v>
      </c>
      <c r="I576" s="61"/>
      <c r="J576" s="140"/>
      <c r="K576" s="140"/>
      <c r="L576" s="228"/>
      <c r="M576" s="229"/>
      <c r="N576" s="140"/>
      <c r="O576" s="140"/>
      <c r="P576" s="140"/>
      <c r="Q576" s="140"/>
      <c r="R576" s="140"/>
      <c r="S576" s="140"/>
      <c r="T576" s="230"/>
      <c r="U576" s="140"/>
      <c r="V576" s="140"/>
      <c r="W576" s="231"/>
      <c r="AT576" s="60" t="s">
        <v>225</v>
      </c>
      <c r="AU576" s="60" t="s">
        <v>93</v>
      </c>
      <c r="AV576" s="13" t="s">
        <v>93</v>
      </c>
      <c r="AW576" s="13" t="s">
        <v>38</v>
      </c>
      <c r="AX576" s="13" t="s">
        <v>83</v>
      </c>
      <c r="AY576" s="60" t="s">
        <v>216</v>
      </c>
    </row>
    <row r="577" spans="1:51" s="13" customFormat="1" ht="12">
      <c r="A577" s="140"/>
      <c r="B577" s="141"/>
      <c r="C577" s="140"/>
      <c r="D577" s="137" t="s">
        <v>225</v>
      </c>
      <c r="E577" s="142" t="s">
        <v>1</v>
      </c>
      <c r="F577" s="143" t="s">
        <v>4049</v>
      </c>
      <c r="G577" s="140"/>
      <c r="H577" s="144">
        <v>14</v>
      </c>
      <c r="I577" s="61"/>
      <c r="J577" s="140"/>
      <c r="K577" s="140"/>
      <c r="L577" s="228"/>
      <c r="M577" s="229"/>
      <c r="N577" s="140"/>
      <c r="O577" s="140"/>
      <c r="P577" s="140"/>
      <c r="Q577" s="140"/>
      <c r="R577" s="140"/>
      <c r="S577" s="140"/>
      <c r="T577" s="230"/>
      <c r="U577" s="140"/>
      <c r="V577" s="140"/>
      <c r="W577" s="231"/>
      <c r="AT577" s="60" t="s">
        <v>225</v>
      </c>
      <c r="AU577" s="60" t="s">
        <v>93</v>
      </c>
      <c r="AV577" s="13" t="s">
        <v>93</v>
      </c>
      <c r="AW577" s="13" t="s">
        <v>38</v>
      </c>
      <c r="AX577" s="13" t="s">
        <v>83</v>
      </c>
      <c r="AY577" s="60" t="s">
        <v>216</v>
      </c>
    </row>
    <row r="578" spans="1:51" s="13" customFormat="1" ht="12">
      <c r="A578" s="140"/>
      <c r="B578" s="141"/>
      <c r="C578" s="140"/>
      <c r="D578" s="137" t="s">
        <v>225</v>
      </c>
      <c r="E578" s="142" t="s">
        <v>1</v>
      </c>
      <c r="F578" s="143" t="s">
        <v>4104</v>
      </c>
      <c r="G578" s="140"/>
      <c r="H578" s="144">
        <v>25</v>
      </c>
      <c r="I578" s="61"/>
      <c r="J578" s="140"/>
      <c r="K578" s="140"/>
      <c r="L578" s="228"/>
      <c r="M578" s="229"/>
      <c r="N578" s="140"/>
      <c r="O578" s="140"/>
      <c r="P578" s="140"/>
      <c r="Q578" s="140"/>
      <c r="R578" s="140"/>
      <c r="S578" s="140"/>
      <c r="T578" s="230"/>
      <c r="U578" s="140"/>
      <c r="V578" s="140"/>
      <c r="W578" s="231"/>
      <c r="AT578" s="60" t="s">
        <v>225</v>
      </c>
      <c r="AU578" s="60" t="s">
        <v>93</v>
      </c>
      <c r="AV578" s="13" t="s">
        <v>93</v>
      </c>
      <c r="AW578" s="13" t="s">
        <v>38</v>
      </c>
      <c r="AX578" s="13" t="s">
        <v>83</v>
      </c>
      <c r="AY578" s="60" t="s">
        <v>216</v>
      </c>
    </row>
    <row r="579" spans="1:51" s="13" customFormat="1" ht="12">
      <c r="A579" s="140"/>
      <c r="B579" s="141"/>
      <c r="C579" s="140"/>
      <c r="D579" s="137" t="s">
        <v>225</v>
      </c>
      <c r="E579" s="142" t="s">
        <v>1</v>
      </c>
      <c r="F579" s="143" t="s">
        <v>4105</v>
      </c>
      <c r="G579" s="140"/>
      <c r="H579" s="144">
        <v>20</v>
      </c>
      <c r="I579" s="61"/>
      <c r="J579" s="140"/>
      <c r="K579" s="140"/>
      <c r="L579" s="228"/>
      <c r="M579" s="229"/>
      <c r="N579" s="140"/>
      <c r="O579" s="140"/>
      <c r="P579" s="140"/>
      <c r="Q579" s="140"/>
      <c r="R579" s="140"/>
      <c r="S579" s="140"/>
      <c r="T579" s="230"/>
      <c r="U579" s="140"/>
      <c r="V579" s="140"/>
      <c r="W579" s="231"/>
      <c r="AT579" s="60" t="s">
        <v>225</v>
      </c>
      <c r="AU579" s="60" t="s">
        <v>93</v>
      </c>
      <c r="AV579" s="13" t="s">
        <v>93</v>
      </c>
      <c r="AW579" s="13" t="s">
        <v>38</v>
      </c>
      <c r="AX579" s="13" t="s">
        <v>83</v>
      </c>
      <c r="AY579" s="60" t="s">
        <v>216</v>
      </c>
    </row>
    <row r="580" spans="1:51" s="15" customFormat="1" ht="12">
      <c r="A580" s="135"/>
      <c r="B580" s="136"/>
      <c r="C580" s="135"/>
      <c r="D580" s="137" t="s">
        <v>225</v>
      </c>
      <c r="E580" s="138" t="s">
        <v>1</v>
      </c>
      <c r="F580" s="139" t="s">
        <v>3703</v>
      </c>
      <c r="G580" s="135"/>
      <c r="H580" s="138" t="s">
        <v>1</v>
      </c>
      <c r="I580" s="65"/>
      <c r="J580" s="135"/>
      <c r="K580" s="135"/>
      <c r="L580" s="228"/>
      <c r="M580" s="229"/>
      <c r="N580" s="140"/>
      <c r="O580" s="140"/>
      <c r="P580" s="140"/>
      <c r="Q580" s="140"/>
      <c r="R580" s="140"/>
      <c r="S580" s="140"/>
      <c r="T580" s="230"/>
      <c r="U580" s="140"/>
      <c r="V580" s="140"/>
      <c r="W580" s="231"/>
      <c r="AT580" s="64" t="s">
        <v>225</v>
      </c>
      <c r="AU580" s="64" t="s">
        <v>93</v>
      </c>
      <c r="AV580" s="15" t="s">
        <v>91</v>
      </c>
      <c r="AW580" s="15" t="s">
        <v>38</v>
      </c>
      <c r="AX580" s="15" t="s">
        <v>83</v>
      </c>
      <c r="AY580" s="64" t="s">
        <v>216</v>
      </c>
    </row>
    <row r="581" spans="1:51" s="13" customFormat="1" ht="12">
      <c r="A581" s="140"/>
      <c r="B581" s="141"/>
      <c r="C581" s="140"/>
      <c r="D581" s="137" t="s">
        <v>225</v>
      </c>
      <c r="E581" s="142" t="s">
        <v>1</v>
      </c>
      <c r="F581" s="143" t="s">
        <v>4075</v>
      </c>
      <c r="G581" s="140"/>
      <c r="H581" s="144">
        <v>4</v>
      </c>
      <c r="I581" s="61"/>
      <c r="J581" s="140"/>
      <c r="K581" s="140"/>
      <c r="L581" s="224"/>
      <c r="M581" s="225"/>
      <c r="N581" s="135"/>
      <c r="O581" s="135"/>
      <c r="P581" s="135"/>
      <c r="Q581" s="135"/>
      <c r="R581" s="135"/>
      <c r="S581" s="135"/>
      <c r="T581" s="226"/>
      <c r="U581" s="135"/>
      <c r="V581" s="135"/>
      <c r="W581" s="227"/>
      <c r="AT581" s="60" t="s">
        <v>225</v>
      </c>
      <c r="AU581" s="60" t="s">
        <v>93</v>
      </c>
      <c r="AV581" s="13" t="s">
        <v>93</v>
      </c>
      <c r="AW581" s="13" t="s">
        <v>38</v>
      </c>
      <c r="AX581" s="13" t="s">
        <v>83</v>
      </c>
      <c r="AY581" s="60" t="s">
        <v>216</v>
      </c>
    </row>
    <row r="582" spans="1:51" s="13" customFormat="1" ht="12">
      <c r="A582" s="140"/>
      <c r="B582" s="141"/>
      <c r="C582" s="140"/>
      <c r="D582" s="137" t="s">
        <v>225</v>
      </c>
      <c r="E582" s="142" t="s">
        <v>1</v>
      </c>
      <c r="F582" s="143" t="s">
        <v>4076</v>
      </c>
      <c r="G582" s="140"/>
      <c r="H582" s="144">
        <v>6</v>
      </c>
      <c r="I582" s="61"/>
      <c r="J582" s="140"/>
      <c r="K582" s="140"/>
      <c r="L582" s="228"/>
      <c r="M582" s="229"/>
      <c r="N582" s="140"/>
      <c r="O582" s="140"/>
      <c r="P582" s="140"/>
      <c r="Q582" s="140"/>
      <c r="R582" s="140"/>
      <c r="S582" s="140"/>
      <c r="T582" s="230"/>
      <c r="U582" s="140"/>
      <c r="V582" s="140"/>
      <c r="W582" s="231"/>
      <c r="AT582" s="60" t="s">
        <v>225</v>
      </c>
      <c r="AU582" s="60" t="s">
        <v>93</v>
      </c>
      <c r="AV582" s="13" t="s">
        <v>93</v>
      </c>
      <c r="AW582" s="13" t="s">
        <v>38</v>
      </c>
      <c r="AX582" s="13" t="s">
        <v>83</v>
      </c>
      <c r="AY582" s="60" t="s">
        <v>216</v>
      </c>
    </row>
    <row r="583" spans="1:51" s="13" customFormat="1" ht="12">
      <c r="A583" s="140"/>
      <c r="B583" s="141"/>
      <c r="C583" s="140"/>
      <c r="D583" s="137" t="s">
        <v>225</v>
      </c>
      <c r="E583" s="142" t="s">
        <v>1</v>
      </c>
      <c r="F583" s="143" t="s">
        <v>3834</v>
      </c>
      <c r="G583" s="140"/>
      <c r="H583" s="144">
        <v>3</v>
      </c>
      <c r="I583" s="61"/>
      <c r="J583" s="140"/>
      <c r="K583" s="140"/>
      <c r="L583" s="228"/>
      <c r="M583" s="229"/>
      <c r="N583" s="140"/>
      <c r="O583" s="140"/>
      <c r="P583" s="140"/>
      <c r="Q583" s="140"/>
      <c r="R583" s="140"/>
      <c r="S583" s="140"/>
      <c r="T583" s="230"/>
      <c r="U583" s="140"/>
      <c r="V583" s="140"/>
      <c r="W583" s="231"/>
      <c r="AT583" s="60" t="s">
        <v>225</v>
      </c>
      <c r="AU583" s="60" t="s">
        <v>93</v>
      </c>
      <c r="AV583" s="13" t="s">
        <v>93</v>
      </c>
      <c r="AW583" s="13" t="s">
        <v>38</v>
      </c>
      <c r="AX583" s="13" t="s">
        <v>83</v>
      </c>
      <c r="AY583" s="60" t="s">
        <v>216</v>
      </c>
    </row>
    <row r="584" spans="1:51" s="13" customFormat="1" ht="12">
      <c r="A584" s="140"/>
      <c r="B584" s="141"/>
      <c r="C584" s="140"/>
      <c r="D584" s="137" t="s">
        <v>225</v>
      </c>
      <c r="E584" s="142" t="s">
        <v>1</v>
      </c>
      <c r="F584" s="143" t="s">
        <v>4077</v>
      </c>
      <c r="G584" s="140"/>
      <c r="H584" s="144">
        <v>3</v>
      </c>
      <c r="I584" s="61"/>
      <c r="J584" s="140"/>
      <c r="K584" s="140"/>
      <c r="L584" s="228"/>
      <c r="M584" s="229"/>
      <c r="N584" s="140"/>
      <c r="O584" s="140"/>
      <c r="P584" s="140"/>
      <c r="Q584" s="140"/>
      <c r="R584" s="140"/>
      <c r="S584" s="140"/>
      <c r="T584" s="230"/>
      <c r="U584" s="140"/>
      <c r="V584" s="140"/>
      <c r="W584" s="231"/>
      <c r="AT584" s="60" t="s">
        <v>225</v>
      </c>
      <c r="AU584" s="60" t="s">
        <v>93</v>
      </c>
      <c r="AV584" s="13" t="s">
        <v>93</v>
      </c>
      <c r="AW584" s="13" t="s">
        <v>38</v>
      </c>
      <c r="AX584" s="13" t="s">
        <v>83</v>
      </c>
      <c r="AY584" s="60" t="s">
        <v>216</v>
      </c>
    </row>
    <row r="585" spans="1:51" s="13" customFormat="1" ht="12">
      <c r="A585" s="140"/>
      <c r="B585" s="141"/>
      <c r="C585" s="140"/>
      <c r="D585" s="137" t="s">
        <v>225</v>
      </c>
      <c r="E585" s="142" t="s">
        <v>1</v>
      </c>
      <c r="F585" s="143" t="s">
        <v>4078</v>
      </c>
      <c r="G585" s="140"/>
      <c r="H585" s="144">
        <v>4</v>
      </c>
      <c r="I585" s="61"/>
      <c r="J585" s="140"/>
      <c r="K585" s="140"/>
      <c r="L585" s="228"/>
      <c r="M585" s="229"/>
      <c r="N585" s="140"/>
      <c r="O585" s="140"/>
      <c r="P585" s="140"/>
      <c r="Q585" s="140"/>
      <c r="R585" s="140"/>
      <c r="S585" s="140"/>
      <c r="T585" s="230"/>
      <c r="U585" s="140"/>
      <c r="V585" s="140"/>
      <c r="W585" s="231"/>
      <c r="AT585" s="60" t="s">
        <v>225</v>
      </c>
      <c r="AU585" s="60" t="s">
        <v>93</v>
      </c>
      <c r="AV585" s="13" t="s">
        <v>93</v>
      </c>
      <c r="AW585" s="13" t="s">
        <v>38</v>
      </c>
      <c r="AX585" s="13" t="s">
        <v>83</v>
      </c>
      <c r="AY585" s="60" t="s">
        <v>216</v>
      </c>
    </row>
    <row r="586" spans="1:51" s="13" customFormat="1" ht="12">
      <c r="A586" s="140"/>
      <c r="B586" s="141"/>
      <c r="C586" s="140"/>
      <c r="D586" s="137" t="s">
        <v>225</v>
      </c>
      <c r="E586" s="142" t="s">
        <v>1</v>
      </c>
      <c r="F586" s="143" t="s">
        <v>4079</v>
      </c>
      <c r="G586" s="140"/>
      <c r="H586" s="144">
        <v>5</v>
      </c>
      <c r="I586" s="61"/>
      <c r="J586" s="140"/>
      <c r="K586" s="140"/>
      <c r="L586" s="228"/>
      <c r="M586" s="229"/>
      <c r="N586" s="140"/>
      <c r="O586" s="140"/>
      <c r="P586" s="140"/>
      <c r="Q586" s="140"/>
      <c r="R586" s="140"/>
      <c r="S586" s="140"/>
      <c r="T586" s="230"/>
      <c r="U586" s="140"/>
      <c r="V586" s="140"/>
      <c r="W586" s="231"/>
      <c r="AT586" s="60" t="s">
        <v>225</v>
      </c>
      <c r="AU586" s="60" t="s">
        <v>93</v>
      </c>
      <c r="AV586" s="13" t="s">
        <v>93</v>
      </c>
      <c r="AW586" s="13" t="s">
        <v>38</v>
      </c>
      <c r="AX586" s="13" t="s">
        <v>83</v>
      </c>
      <c r="AY586" s="60" t="s">
        <v>216</v>
      </c>
    </row>
    <row r="587" spans="1:51" s="13" customFormat="1" ht="12">
      <c r="A587" s="140"/>
      <c r="B587" s="141"/>
      <c r="C587" s="140"/>
      <c r="D587" s="137" t="s">
        <v>225</v>
      </c>
      <c r="E587" s="142" t="s">
        <v>1</v>
      </c>
      <c r="F587" s="143" t="s">
        <v>4080</v>
      </c>
      <c r="G587" s="140"/>
      <c r="H587" s="144">
        <v>3</v>
      </c>
      <c r="I587" s="61"/>
      <c r="J587" s="140"/>
      <c r="K587" s="140"/>
      <c r="L587" s="228"/>
      <c r="M587" s="229"/>
      <c r="N587" s="140"/>
      <c r="O587" s="140"/>
      <c r="P587" s="140"/>
      <c r="Q587" s="140"/>
      <c r="R587" s="140"/>
      <c r="S587" s="140"/>
      <c r="T587" s="230"/>
      <c r="U587" s="140"/>
      <c r="V587" s="140"/>
      <c r="W587" s="231"/>
      <c r="AT587" s="60" t="s">
        <v>225</v>
      </c>
      <c r="AU587" s="60" t="s">
        <v>93</v>
      </c>
      <c r="AV587" s="13" t="s">
        <v>93</v>
      </c>
      <c r="AW587" s="13" t="s">
        <v>38</v>
      </c>
      <c r="AX587" s="13" t="s">
        <v>83</v>
      </c>
      <c r="AY587" s="60" t="s">
        <v>216</v>
      </c>
    </row>
    <row r="588" spans="1:51" s="13" customFormat="1" ht="12">
      <c r="A588" s="140"/>
      <c r="B588" s="141"/>
      <c r="C588" s="140"/>
      <c r="D588" s="137" t="s">
        <v>225</v>
      </c>
      <c r="E588" s="142" t="s">
        <v>1</v>
      </c>
      <c r="F588" s="143" t="s">
        <v>4081</v>
      </c>
      <c r="G588" s="140"/>
      <c r="H588" s="144">
        <v>3</v>
      </c>
      <c r="I588" s="61"/>
      <c r="J588" s="140"/>
      <c r="K588" s="140"/>
      <c r="L588" s="228"/>
      <c r="M588" s="229"/>
      <c r="N588" s="140"/>
      <c r="O588" s="140"/>
      <c r="P588" s="140"/>
      <c r="Q588" s="140"/>
      <c r="R588" s="140"/>
      <c r="S588" s="140"/>
      <c r="T588" s="230"/>
      <c r="U588" s="140"/>
      <c r="V588" s="140"/>
      <c r="W588" s="231"/>
      <c r="AT588" s="60" t="s">
        <v>225</v>
      </c>
      <c r="AU588" s="60" t="s">
        <v>93</v>
      </c>
      <c r="AV588" s="13" t="s">
        <v>93</v>
      </c>
      <c r="AW588" s="13" t="s">
        <v>38</v>
      </c>
      <c r="AX588" s="13" t="s">
        <v>83</v>
      </c>
      <c r="AY588" s="60" t="s">
        <v>216</v>
      </c>
    </row>
    <row r="589" spans="1:51" s="13" customFormat="1" ht="12">
      <c r="A589" s="140"/>
      <c r="B589" s="141"/>
      <c r="C589" s="140"/>
      <c r="D589" s="137" t="s">
        <v>225</v>
      </c>
      <c r="E589" s="142" t="s">
        <v>1</v>
      </c>
      <c r="F589" s="143" t="s">
        <v>4082</v>
      </c>
      <c r="G589" s="140"/>
      <c r="H589" s="144">
        <v>4</v>
      </c>
      <c r="I589" s="61"/>
      <c r="J589" s="140"/>
      <c r="K589" s="140"/>
      <c r="L589" s="228"/>
      <c r="M589" s="229"/>
      <c r="N589" s="140"/>
      <c r="O589" s="140"/>
      <c r="P589" s="140"/>
      <c r="Q589" s="140"/>
      <c r="R589" s="140"/>
      <c r="S589" s="140"/>
      <c r="T589" s="230"/>
      <c r="U589" s="140"/>
      <c r="V589" s="140"/>
      <c r="W589" s="231"/>
      <c r="AT589" s="60" t="s">
        <v>225</v>
      </c>
      <c r="AU589" s="60" t="s">
        <v>93</v>
      </c>
      <c r="AV589" s="13" t="s">
        <v>93</v>
      </c>
      <c r="AW589" s="13" t="s">
        <v>38</v>
      </c>
      <c r="AX589" s="13" t="s">
        <v>83</v>
      </c>
      <c r="AY589" s="60" t="s">
        <v>216</v>
      </c>
    </row>
    <row r="590" spans="1:51" s="13" customFormat="1" ht="12">
      <c r="A590" s="140"/>
      <c r="B590" s="141"/>
      <c r="C590" s="140"/>
      <c r="D590" s="137" t="s">
        <v>225</v>
      </c>
      <c r="E590" s="142" t="s">
        <v>1</v>
      </c>
      <c r="F590" s="143" t="s">
        <v>4083</v>
      </c>
      <c r="G590" s="140"/>
      <c r="H590" s="144">
        <v>5</v>
      </c>
      <c r="I590" s="61"/>
      <c r="J590" s="140"/>
      <c r="K590" s="140"/>
      <c r="L590" s="228"/>
      <c r="M590" s="229"/>
      <c r="N590" s="140"/>
      <c r="O590" s="140"/>
      <c r="P590" s="140"/>
      <c r="Q590" s="140"/>
      <c r="R590" s="140"/>
      <c r="S590" s="140"/>
      <c r="T590" s="230"/>
      <c r="U590" s="140"/>
      <c r="V590" s="140"/>
      <c r="W590" s="231"/>
      <c r="AT590" s="60" t="s">
        <v>225</v>
      </c>
      <c r="AU590" s="60" t="s">
        <v>93</v>
      </c>
      <c r="AV590" s="13" t="s">
        <v>93</v>
      </c>
      <c r="AW590" s="13" t="s">
        <v>38</v>
      </c>
      <c r="AX590" s="13" t="s">
        <v>83</v>
      </c>
      <c r="AY590" s="60" t="s">
        <v>216</v>
      </c>
    </row>
    <row r="591" spans="1:51" s="13" customFormat="1" ht="12">
      <c r="A591" s="140"/>
      <c r="B591" s="141"/>
      <c r="C591" s="140"/>
      <c r="D591" s="137" t="s">
        <v>225</v>
      </c>
      <c r="E591" s="142" t="s">
        <v>1</v>
      </c>
      <c r="F591" s="143" t="s">
        <v>4084</v>
      </c>
      <c r="G591" s="140"/>
      <c r="H591" s="144">
        <v>3</v>
      </c>
      <c r="I591" s="61"/>
      <c r="J591" s="140"/>
      <c r="K591" s="140"/>
      <c r="L591" s="228"/>
      <c r="M591" s="229"/>
      <c r="N591" s="140"/>
      <c r="O591" s="140"/>
      <c r="P591" s="140"/>
      <c r="Q591" s="140"/>
      <c r="R591" s="140"/>
      <c r="S591" s="140"/>
      <c r="T591" s="230"/>
      <c r="U591" s="140"/>
      <c r="V591" s="140"/>
      <c r="W591" s="231"/>
      <c r="AT591" s="60" t="s">
        <v>225</v>
      </c>
      <c r="AU591" s="60" t="s">
        <v>93</v>
      </c>
      <c r="AV591" s="13" t="s">
        <v>93</v>
      </c>
      <c r="AW591" s="13" t="s">
        <v>38</v>
      </c>
      <c r="AX591" s="13" t="s">
        <v>83</v>
      </c>
      <c r="AY591" s="60" t="s">
        <v>216</v>
      </c>
    </row>
    <row r="592" spans="1:51" s="13" customFormat="1" ht="12">
      <c r="A592" s="140"/>
      <c r="B592" s="141"/>
      <c r="C592" s="140"/>
      <c r="D592" s="137" t="s">
        <v>225</v>
      </c>
      <c r="E592" s="142" t="s">
        <v>1</v>
      </c>
      <c r="F592" s="143" t="s">
        <v>4085</v>
      </c>
      <c r="G592" s="140"/>
      <c r="H592" s="144">
        <v>3</v>
      </c>
      <c r="I592" s="61"/>
      <c r="J592" s="140"/>
      <c r="K592" s="140"/>
      <c r="L592" s="228"/>
      <c r="M592" s="229"/>
      <c r="N592" s="140"/>
      <c r="O592" s="140"/>
      <c r="P592" s="140"/>
      <c r="Q592" s="140"/>
      <c r="R592" s="140"/>
      <c r="S592" s="140"/>
      <c r="T592" s="230"/>
      <c r="U592" s="140"/>
      <c r="V592" s="140"/>
      <c r="W592" s="231"/>
      <c r="AT592" s="60" t="s">
        <v>225</v>
      </c>
      <c r="AU592" s="60" t="s">
        <v>93</v>
      </c>
      <c r="AV592" s="13" t="s">
        <v>93</v>
      </c>
      <c r="AW592" s="13" t="s">
        <v>38</v>
      </c>
      <c r="AX592" s="13" t="s">
        <v>83</v>
      </c>
      <c r="AY592" s="60" t="s">
        <v>216</v>
      </c>
    </row>
    <row r="593" spans="1:51" s="13" customFormat="1" ht="12">
      <c r="A593" s="140"/>
      <c r="B593" s="141"/>
      <c r="C593" s="140"/>
      <c r="D593" s="137" t="s">
        <v>225</v>
      </c>
      <c r="E593" s="142" t="s">
        <v>1</v>
      </c>
      <c r="F593" s="143" t="s">
        <v>4086</v>
      </c>
      <c r="G593" s="140"/>
      <c r="H593" s="144">
        <v>3</v>
      </c>
      <c r="I593" s="61"/>
      <c r="J593" s="140"/>
      <c r="K593" s="140"/>
      <c r="L593" s="228"/>
      <c r="M593" s="229"/>
      <c r="N593" s="140"/>
      <c r="O593" s="140"/>
      <c r="P593" s="140"/>
      <c r="Q593" s="140"/>
      <c r="R593" s="140"/>
      <c r="S593" s="140"/>
      <c r="T593" s="230"/>
      <c r="U593" s="140"/>
      <c r="V593" s="140"/>
      <c r="W593" s="231"/>
      <c r="AT593" s="60" t="s">
        <v>225</v>
      </c>
      <c r="AU593" s="60" t="s">
        <v>93</v>
      </c>
      <c r="AV593" s="13" t="s">
        <v>93</v>
      </c>
      <c r="AW593" s="13" t="s">
        <v>38</v>
      </c>
      <c r="AX593" s="13" t="s">
        <v>83</v>
      </c>
      <c r="AY593" s="60" t="s">
        <v>216</v>
      </c>
    </row>
    <row r="594" spans="1:51" s="13" customFormat="1" ht="12">
      <c r="A594" s="140"/>
      <c r="B594" s="141"/>
      <c r="C594" s="140"/>
      <c r="D594" s="137" t="s">
        <v>225</v>
      </c>
      <c r="E594" s="142" t="s">
        <v>1</v>
      </c>
      <c r="F594" s="143" t="s">
        <v>4087</v>
      </c>
      <c r="G594" s="140"/>
      <c r="H594" s="144">
        <v>3</v>
      </c>
      <c r="I594" s="61"/>
      <c r="J594" s="140"/>
      <c r="K594" s="140"/>
      <c r="L594" s="228"/>
      <c r="M594" s="229"/>
      <c r="N594" s="140"/>
      <c r="O594" s="140"/>
      <c r="P594" s="140"/>
      <c r="Q594" s="140"/>
      <c r="R594" s="140"/>
      <c r="S594" s="140"/>
      <c r="T594" s="230"/>
      <c r="U594" s="140"/>
      <c r="V594" s="140"/>
      <c r="W594" s="231"/>
      <c r="AT594" s="60" t="s">
        <v>225</v>
      </c>
      <c r="AU594" s="60" t="s">
        <v>93</v>
      </c>
      <c r="AV594" s="13" t="s">
        <v>93</v>
      </c>
      <c r="AW594" s="13" t="s">
        <v>38</v>
      </c>
      <c r="AX594" s="13" t="s">
        <v>83</v>
      </c>
      <c r="AY594" s="60" t="s">
        <v>216</v>
      </c>
    </row>
    <row r="595" spans="1:51" s="13" customFormat="1" ht="12">
      <c r="A595" s="140"/>
      <c r="B595" s="141"/>
      <c r="C595" s="140"/>
      <c r="D595" s="137" t="s">
        <v>225</v>
      </c>
      <c r="E595" s="142" t="s">
        <v>1</v>
      </c>
      <c r="F595" s="143" t="s">
        <v>4088</v>
      </c>
      <c r="G595" s="140"/>
      <c r="H595" s="144">
        <v>4</v>
      </c>
      <c r="I595" s="61"/>
      <c r="J595" s="140"/>
      <c r="K595" s="140"/>
      <c r="L595" s="228"/>
      <c r="M595" s="229"/>
      <c r="N595" s="140"/>
      <c r="O595" s="140"/>
      <c r="P595" s="140"/>
      <c r="Q595" s="140"/>
      <c r="R595" s="140"/>
      <c r="S595" s="140"/>
      <c r="T595" s="230"/>
      <c r="U595" s="140"/>
      <c r="V595" s="140"/>
      <c r="W595" s="231"/>
      <c r="AT595" s="60" t="s">
        <v>225</v>
      </c>
      <c r="AU595" s="60" t="s">
        <v>93</v>
      </c>
      <c r="AV595" s="13" t="s">
        <v>93</v>
      </c>
      <c r="AW595" s="13" t="s">
        <v>38</v>
      </c>
      <c r="AX595" s="13" t="s">
        <v>83</v>
      </c>
      <c r="AY595" s="60" t="s">
        <v>216</v>
      </c>
    </row>
    <row r="596" spans="1:51" s="13" customFormat="1" ht="12">
      <c r="A596" s="140"/>
      <c r="B596" s="141"/>
      <c r="C596" s="140"/>
      <c r="D596" s="137" t="s">
        <v>225</v>
      </c>
      <c r="E596" s="142" t="s">
        <v>1</v>
      </c>
      <c r="F596" s="143" t="s">
        <v>4089</v>
      </c>
      <c r="G596" s="140"/>
      <c r="H596" s="144">
        <v>4</v>
      </c>
      <c r="I596" s="61"/>
      <c r="J596" s="140"/>
      <c r="K596" s="140"/>
      <c r="L596" s="228"/>
      <c r="M596" s="229"/>
      <c r="N596" s="140"/>
      <c r="O596" s="140"/>
      <c r="P596" s="140"/>
      <c r="Q596" s="140"/>
      <c r="R596" s="140"/>
      <c r="S596" s="140"/>
      <c r="T596" s="230"/>
      <c r="U596" s="140"/>
      <c r="V596" s="140"/>
      <c r="W596" s="231"/>
      <c r="AT596" s="60" t="s">
        <v>225</v>
      </c>
      <c r="AU596" s="60" t="s">
        <v>93</v>
      </c>
      <c r="AV596" s="13" t="s">
        <v>93</v>
      </c>
      <c r="AW596" s="13" t="s">
        <v>38</v>
      </c>
      <c r="AX596" s="13" t="s">
        <v>83</v>
      </c>
      <c r="AY596" s="60" t="s">
        <v>216</v>
      </c>
    </row>
    <row r="597" spans="1:51" s="13" customFormat="1" ht="12">
      <c r="A597" s="140"/>
      <c r="B597" s="141"/>
      <c r="C597" s="140"/>
      <c r="D597" s="137" t="s">
        <v>225</v>
      </c>
      <c r="E597" s="142" t="s">
        <v>1</v>
      </c>
      <c r="F597" s="143" t="s">
        <v>4090</v>
      </c>
      <c r="G597" s="140"/>
      <c r="H597" s="144">
        <v>3</v>
      </c>
      <c r="I597" s="61"/>
      <c r="J597" s="140"/>
      <c r="K597" s="140"/>
      <c r="L597" s="228"/>
      <c r="M597" s="229"/>
      <c r="N597" s="140"/>
      <c r="O597" s="140"/>
      <c r="P597" s="140"/>
      <c r="Q597" s="140"/>
      <c r="R597" s="140"/>
      <c r="S597" s="140"/>
      <c r="T597" s="230"/>
      <c r="U597" s="140"/>
      <c r="V597" s="140"/>
      <c r="W597" s="231"/>
      <c r="AT597" s="60" t="s">
        <v>225</v>
      </c>
      <c r="AU597" s="60" t="s">
        <v>93</v>
      </c>
      <c r="AV597" s="13" t="s">
        <v>93</v>
      </c>
      <c r="AW597" s="13" t="s">
        <v>38</v>
      </c>
      <c r="AX597" s="13" t="s">
        <v>83</v>
      </c>
      <c r="AY597" s="60" t="s">
        <v>216</v>
      </c>
    </row>
    <row r="598" spans="1:51" s="13" customFormat="1" ht="12">
      <c r="A598" s="140"/>
      <c r="B598" s="141"/>
      <c r="C598" s="140"/>
      <c r="D598" s="137" t="s">
        <v>225</v>
      </c>
      <c r="E598" s="142" t="s">
        <v>1</v>
      </c>
      <c r="F598" s="143" t="s">
        <v>4106</v>
      </c>
      <c r="G598" s="140"/>
      <c r="H598" s="144">
        <v>8</v>
      </c>
      <c r="I598" s="61"/>
      <c r="J598" s="140"/>
      <c r="K598" s="140"/>
      <c r="L598" s="228"/>
      <c r="M598" s="229"/>
      <c r="N598" s="140"/>
      <c r="O598" s="140"/>
      <c r="P598" s="140"/>
      <c r="Q598" s="140"/>
      <c r="R598" s="140"/>
      <c r="S598" s="140"/>
      <c r="T598" s="230"/>
      <c r="U598" s="140"/>
      <c r="V598" s="140"/>
      <c r="W598" s="231"/>
      <c r="AT598" s="60" t="s">
        <v>225</v>
      </c>
      <c r="AU598" s="60" t="s">
        <v>93</v>
      </c>
      <c r="AV598" s="13" t="s">
        <v>93</v>
      </c>
      <c r="AW598" s="13" t="s">
        <v>38</v>
      </c>
      <c r="AX598" s="13" t="s">
        <v>83</v>
      </c>
      <c r="AY598" s="60" t="s">
        <v>216</v>
      </c>
    </row>
    <row r="599" spans="1:51" s="13" customFormat="1" ht="12">
      <c r="A599" s="140"/>
      <c r="B599" s="141"/>
      <c r="C599" s="140"/>
      <c r="D599" s="137" t="s">
        <v>225</v>
      </c>
      <c r="E599" s="142" t="s">
        <v>1</v>
      </c>
      <c r="F599" s="143" t="s">
        <v>4091</v>
      </c>
      <c r="G599" s="140"/>
      <c r="H599" s="144">
        <v>3</v>
      </c>
      <c r="I599" s="61"/>
      <c r="J599" s="140"/>
      <c r="K599" s="140"/>
      <c r="L599" s="228"/>
      <c r="M599" s="229"/>
      <c r="N599" s="140"/>
      <c r="O599" s="140"/>
      <c r="P599" s="140"/>
      <c r="Q599" s="140"/>
      <c r="R599" s="140"/>
      <c r="S599" s="140"/>
      <c r="T599" s="230"/>
      <c r="U599" s="140"/>
      <c r="V599" s="140"/>
      <c r="W599" s="231"/>
      <c r="AT599" s="60" t="s">
        <v>225</v>
      </c>
      <c r="AU599" s="60" t="s">
        <v>93</v>
      </c>
      <c r="AV599" s="13" t="s">
        <v>93</v>
      </c>
      <c r="AW599" s="13" t="s">
        <v>38</v>
      </c>
      <c r="AX599" s="13" t="s">
        <v>83</v>
      </c>
      <c r="AY599" s="60" t="s">
        <v>216</v>
      </c>
    </row>
    <row r="600" spans="1:51" s="14" customFormat="1" ht="12">
      <c r="A600" s="145"/>
      <c r="B600" s="146"/>
      <c r="C600" s="145"/>
      <c r="D600" s="137" t="s">
        <v>225</v>
      </c>
      <c r="E600" s="147" t="s">
        <v>1</v>
      </c>
      <c r="F600" s="148" t="s">
        <v>229</v>
      </c>
      <c r="G600" s="145"/>
      <c r="H600" s="149">
        <v>207</v>
      </c>
      <c r="I600" s="63"/>
      <c r="J600" s="145"/>
      <c r="K600" s="145"/>
      <c r="L600" s="228"/>
      <c r="M600" s="229"/>
      <c r="N600" s="140"/>
      <c r="O600" s="140"/>
      <c r="P600" s="140"/>
      <c r="Q600" s="140"/>
      <c r="R600" s="140"/>
      <c r="S600" s="140"/>
      <c r="T600" s="230"/>
      <c r="U600" s="140"/>
      <c r="V600" s="140"/>
      <c r="W600" s="231"/>
      <c r="AT600" s="62" t="s">
        <v>225</v>
      </c>
      <c r="AU600" s="62" t="s">
        <v>93</v>
      </c>
      <c r="AV600" s="14" t="s">
        <v>223</v>
      </c>
      <c r="AW600" s="14" t="s">
        <v>38</v>
      </c>
      <c r="AX600" s="14" t="s">
        <v>91</v>
      </c>
      <c r="AY600" s="62" t="s">
        <v>216</v>
      </c>
    </row>
    <row r="601" spans="1:65" s="2" customFormat="1" ht="16.5" customHeight="1">
      <c r="A601" s="83"/>
      <c r="B601" s="84"/>
      <c r="C601" s="130" t="s">
        <v>512</v>
      </c>
      <c r="D601" s="130" t="s">
        <v>218</v>
      </c>
      <c r="E601" s="131" t="s">
        <v>4107</v>
      </c>
      <c r="F601" s="132" t="s">
        <v>4108</v>
      </c>
      <c r="G601" s="133" t="s">
        <v>237</v>
      </c>
      <c r="H601" s="134">
        <v>126</v>
      </c>
      <c r="I601" s="57"/>
      <c r="J601" s="187">
        <f>ROUND(I601*H601,2)</f>
        <v>0</v>
      </c>
      <c r="K601" s="132" t="s">
        <v>1</v>
      </c>
      <c r="L601" s="188">
        <f>J601</f>
        <v>0</v>
      </c>
      <c r="M601" s="217"/>
      <c r="N601" s="217"/>
      <c r="O601" s="217"/>
      <c r="P601" s="217">
        <f>SUM(P602:P619)</f>
        <v>0</v>
      </c>
      <c r="Q601" s="217"/>
      <c r="R601" s="217">
        <f>SUM(R602:R619)</f>
        <v>0</v>
      </c>
      <c r="S601" s="217"/>
      <c r="T601" s="217">
        <f>SUM(T602:T619)</f>
        <v>0</v>
      </c>
      <c r="U601" s="217"/>
      <c r="V601" s="217"/>
      <c r="W601" s="190"/>
      <c r="X601" s="26"/>
      <c r="Y601" s="26"/>
      <c r="Z601" s="26"/>
      <c r="AA601" s="26"/>
      <c r="AB601" s="26"/>
      <c r="AC601" s="26"/>
      <c r="AD601" s="26"/>
      <c r="AE601" s="26"/>
      <c r="AR601" s="58" t="s">
        <v>223</v>
      </c>
      <c r="AT601" s="58" t="s">
        <v>218</v>
      </c>
      <c r="AU601" s="58" t="s">
        <v>93</v>
      </c>
      <c r="AY601" s="18" t="s">
        <v>216</v>
      </c>
      <c r="BE601" s="59">
        <f>IF(N601="základní",J601,0)</f>
        <v>0</v>
      </c>
      <c r="BF601" s="59">
        <f>IF(N601="snížená",J601,0)</f>
        <v>0</v>
      </c>
      <c r="BG601" s="59">
        <f>IF(N601="zákl. přenesená",J601,0)</f>
        <v>0</v>
      </c>
      <c r="BH601" s="59">
        <f>IF(N601="sníž. přenesená",J601,0)</f>
        <v>0</v>
      </c>
      <c r="BI601" s="59">
        <f>IF(N601="nulová",J601,0)</f>
        <v>0</v>
      </c>
      <c r="BJ601" s="18" t="s">
        <v>91</v>
      </c>
      <c r="BK601" s="59">
        <f>ROUND(I601*H601,2)</f>
        <v>0</v>
      </c>
      <c r="BL601" s="18" t="s">
        <v>223</v>
      </c>
      <c r="BM601" s="58" t="s">
        <v>4109</v>
      </c>
    </row>
    <row r="602" spans="1:51" s="13" customFormat="1" ht="12">
      <c r="A602" s="140"/>
      <c r="B602" s="141"/>
      <c r="C602" s="140"/>
      <c r="D602" s="137" t="s">
        <v>225</v>
      </c>
      <c r="E602" s="142" t="s">
        <v>1</v>
      </c>
      <c r="F602" s="143" t="s">
        <v>4110</v>
      </c>
      <c r="G602" s="140"/>
      <c r="H602" s="144">
        <v>20</v>
      </c>
      <c r="I602" s="61"/>
      <c r="J602" s="140"/>
      <c r="K602" s="140"/>
      <c r="L602" s="218"/>
      <c r="M602" s="219" t="s">
        <v>1</v>
      </c>
      <c r="N602" s="220" t="s">
        <v>48</v>
      </c>
      <c r="O602" s="221">
        <v>0</v>
      </c>
      <c r="P602" s="221">
        <f>O602*H601</f>
        <v>0</v>
      </c>
      <c r="Q602" s="221">
        <v>0</v>
      </c>
      <c r="R602" s="221">
        <f>Q602*H601</f>
        <v>0</v>
      </c>
      <c r="S602" s="221">
        <v>0</v>
      </c>
      <c r="T602" s="222">
        <f>S602*H601</f>
        <v>0</v>
      </c>
      <c r="U602" s="98"/>
      <c r="V602" s="98"/>
      <c r="W602" s="223"/>
      <c r="AT602" s="60" t="s">
        <v>225</v>
      </c>
      <c r="AU602" s="60" t="s">
        <v>93</v>
      </c>
      <c r="AV602" s="13" t="s">
        <v>93</v>
      </c>
      <c r="AW602" s="13" t="s">
        <v>38</v>
      </c>
      <c r="AX602" s="13" t="s">
        <v>83</v>
      </c>
      <c r="AY602" s="60" t="s">
        <v>216</v>
      </c>
    </row>
    <row r="603" spans="1:51" s="13" customFormat="1" ht="12">
      <c r="A603" s="140"/>
      <c r="B603" s="141"/>
      <c r="C603" s="140"/>
      <c r="D603" s="137" t="s">
        <v>225</v>
      </c>
      <c r="E603" s="142" t="s">
        <v>1</v>
      </c>
      <c r="F603" s="143" t="s">
        <v>4111</v>
      </c>
      <c r="G603" s="140"/>
      <c r="H603" s="144">
        <v>22</v>
      </c>
      <c r="I603" s="61"/>
      <c r="J603" s="140"/>
      <c r="K603" s="140"/>
      <c r="L603" s="228"/>
      <c r="M603" s="229"/>
      <c r="N603" s="140"/>
      <c r="O603" s="140"/>
      <c r="P603" s="140"/>
      <c r="Q603" s="140"/>
      <c r="R603" s="140"/>
      <c r="S603" s="140"/>
      <c r="T603" s="230"/>
      <c r="U603" s="140"/>
      <c r="V603" s="140"/>
      <c r="W603" s="231"/>
      <c r="AT603" s="60" t="s">
        <v>225</v>
      </c>
      <c r="AU603" s="60" t="s">
        <v>93</v>
      </c>
      <c r="AV603" s="13" t="s">
        <v>93</v>
      </c>
      <c r="AW603" s="13" t="s">
        <v>38</v>
      </c>
      <c r="AX603" s="13" t="s">
        <v>83</v>
      </c>
      <c r="AY603" s="60" t="s">
        <v>216</v>
      </c>
    </row>
    <row r="604" spans="1:51" s="13" customFormat="1" ht="12">
      <c r="A604" s="140"/>
      <c r="B604" s="141"/>
      <c r="C604" s="140"/>
      <c r="D604" s="137" t="s">
        <v>225</v>
      </c>
      <c r="E604" s="142" t="s">
        <v>1</v>
      </c>
      <c r="F604" s="143" t="s">
        <v>4112</v>
      </c>
      <c r="G604" s="140"/>
      <c r="H604" s="144">
        <v>18</v>
      </c>
      <c r="I604" s="61"/>
      <c r="J604" s="140"/>
      <c r="K604" s="140"/>
      <c r="L604" s="228"/>
      <c r="M604" s="229"/>
      <c r="N604" s="140"/>
      <c r="O604" s="140"/>
      <c r="P604" s="140"/>
      <c r="Q604" s="140"/>
      <c r="R604" s="140"/>
      <c r="S604" s="140"/>
      <c r="T604" s="230"/>
      <c r="U604" s="140"/>
      <c r="V604" s="140"/>
      <c r="W604" s="231"/>
      <c r="AT604" s="60" t="s">
        <v>225</v>
      </c>
      <c r="AU604" s="60" t="s">
        <v>93</v>
      </c>
      <c r="AV604" s="13" t="s">
        <v>93</v>
      </c>
      <c r="AW604" s="13" t="s">
        <v>38</v>
      </c>
      <c r="AX604" s="13" t="s">
        <v>83</v>
      </c>
      <c r="AY604" s="60" t="s">
        <v>216</v>
      </c>
    </row>
    <row r="605" spans="1:51" s="13" customFormat="1" ht="12">
      <c r="A605" s="140"/>
      <c r="B605" s="141"/>
      <c r="C605" s="140"/>
      <c r="D605" s="137" t="s">
        <v>225</v>
      </c>
      <c r="E605" s="142" t="s">
        <v>1</v>
      </c>
      <c r="F605" s="143" t="s">
        <v>4113</v>
      </c>
      <c r="G605" s="140"/>
      <c r="H605" s="144">
        <v>18</v>
      </c>
      <c r="I605" s="61"/>
      <c r="J605" s="140"/>
      <c r="K605" s="140"/>
      <c r="L605" s="228"/>
      <c r="M605" s="229"/>
      <c r="N605" s="140"/>
      <c r="O605" s="140"/>
      <c r="P605" s="140"/>
      <c r="Q605" s="140"/>
      <c r="R605" s="140"/>
      <c r="S605" s="140"/>
      <c r="T605" s="230"/>
      <c r="U605" s="140"/>
      <c r="V605" s="140"/>
      <c r="W605" s="231"/>
      <c r="AT605" s="60" t="s">
        <v>225</v>
      </c>
      <c r="AU605" s="60" t="s">
        <v>93</v>
      </c>
      <c r="AV605" s="13" t="s">
        <v>93</v>
      </c>
      <c r="AW605" s="13" t="s">
        <v>38</v>
      </c>
      <c r="AX605" s="13" t="s">
        <v>83</v>
      </c>
      <c r="AY605" s="60" t="s">
        <v>216</v>
      </c>
    </row>
    <row r="606" spans="1:51" s="13" customFormat="1" ht="12">
      <c r="A606" s="140"/>
      <c r="B606" s="141"/>
      <c r="C606" s="140"/>
      <c r="D606" s="137" t="s">
        <v>225</v>
      </c>
      <c r="E606" s="142" t="s">
        <v>1</v>
      </c>
      <c r="F606" s="143" t="s">
        <v>4114</v>
      </c>
      <c r="G606" s="140"/>
      <c r="H606" s="144">
        <v>20</v>
      </c>
      <c r="I606" s="61"/>
      <c r="J606" s="140"/>
      <c r="K606" s="140"/>
      <c r="L606" s="228"/>
      <c r="M606" s="229"/>
      <c r="N606" s="140"/>
      <c r="O606" s="140"/>
      <c r="P606" s="140"/>
      <c r="Q606" s="140"/>
      <c r="R606" s="140"/>
      <c r="S606" s="140"/>
      <c r="T606" s="230"/>
      <c r="U606" s="140"/>
      <c r="V606" s="140"/>
      <c r="W606" s="231"/>
      <c r="AT606" s="60" t="s">
        <v>225</v>
      </c>
      <c r="AU606" s="60" t="s">
        <v>93</v>
      </c>
      <c r="AV606" s="13" t="s">
        <v>93</v>
      </c>
      <c r="AW606" s="13" t="s">
        <v>38</v>
      </c>
      <c r="AX606" s="13" t="s">
        <v>83</v>
      </c>
      <c r="AY606" s="60" t="s">
        <v>216</v>
      </c>
    </row>
    <row r="607" spans="1:51" s="13" customFormat="1" ht="12">
      <c r="A607" s="140"/>
      <c r="B607" s="141"/>
      <c r="C607" s="140"/>
      <c r="D607" s="137" t="s">
        <v>225</v>
      </c>
      <c r="E607" s="142" t="s">
        <v>1</v>
      </c>
      <c r="F607" s="143" t="s">
        <v>4115</v>
      </c>
      <c r="G607" s="140"/>
      <c r="H607" s="144">
        <v>28</v>
      </c>
      <c r="I607" s="61"/>
      <c r="J607" s="140"/>
      <c r="K607" s="140"/>
      <c r="L607" s="228"/>
      <c r="M607" s="229"/>
      <c r="N607" s="140"/>
      <c r="O607" s="140"/>
      <c r="P607" s="140"/>
      <c r="Q607" s="140"/>
      <c r="R607" s="140"/>
      <c r="S607" s="140"/>
      <c r="T607" s="230"/>
      <c r="U607" s="140"/>
      <c r="V607" s="140"/>
      <c r="W607" s="231"/>
      <c r="AT607" s="60" t="s">
        <v>225</v>
      </c>
      <c r="AU607" s="60" t="s">
        <v>93</v>
      </c>
      <c r="AV607" s="13" t="s">
        <v>93</v>
      </c>
      <c r="AW607" s="13" t="s">
        <v>38</v>
      </c>
      <c r="AX607" s="13" t="s">
        <v>83</v>
      </c>
      <c r="AY607" s="60" t="s">
        <v>216</v>
      </c>
    </row>
    <row r="608" spans="1:51" s="14" customFormat="1" ht="12">
      <c r="A608" s="145"/>
      <c r="B608" s="146"/>
      <c r="C608" s="145"/>
      <c r="D608" s="137" t="s">
        <v>225</v>
      </c>
      <c r="E608" s="147" t="s">
        <v>1</v>
      </c>
      <c r="F608" s="148" t="s">
        <v>229</v>
      </c>
      <c r="G608" s="145"/>
      <c r="H608" s="149">
        <v>126</v>
      </c>
      <c r="I608" s="63"/>
      <c r="J608" s="145"/>
      <c r="K608" s="145"/>
      <c r="L608" s="228"/>
      <c r="M608" s="229"/>
      <c r="N608" s="140"/>
      <c r="O608" s="140"/>
      <c r="P608" s="140"/>
      <c r="Q608" s="140"/>
      <c r="R608" s="140"/>
      <c r="S608" s="140"/>
      <c r="T608" s="230"/>
      <c r="U608" s="140"/>
      <c r="V608" s="140"/>
      <c r="W608" s="231"/>
      <c r="AT608" s="62" t="s">
        <v>225</v>
      </c>
      <c r="AU608" s="62" t="s">
        <v>93</v>
      </c>
      <c r="AV608" s="14" t="s">
        <v>223</v>
      </c>
      <c r="AW608" s="14" t="s">
        <v>38</v>
      </c>
      <c r="AX608" s="14" t="s">
        <v>91</v>
      </c>
      <c r="AY608" s="62" t="s">
        <v>216</v>
      </c>
    </row>
    <row r="609" spans="1:65" s="2" customFormat="1" ht="33" customHeight="1">
      <c r="A609" s="83"/>
      <c r="B609" s="84"/>
      <c r="C609" s="130" t="s">
        <v>517</v>
      </c>
      <c r="D609" s="130" t="s">
        <v>218</v>
      </c>
      <c r="E609" s="131" t="s">
        <v>4116</v>
      </c>
      <c r="F609" s="132" t="s">
        <v>4117</v>
      </c>
      <c r="G609" s="133" t="s">
        <v>237</v>
      </c>
      <c r="H609" s="134">
        <v>458</v>
      </c>
      <c r="I609" s="57"/>
      <c r="J609" s="187">
        <f>ROUND(I609*H609,2)</f>
        <v>0</v>
      </c>
      <c r="K609" s="132" t="s">
        <v>1</v>
      </c>
      <c r="L609" s="188">
        <f>J609</f>
        <v>0</v>
      </c>
      <c r="M609" s="217"/>
      <c r="N609" s="217"/>
      <c r="O609" s="217"/>
      <c r="P609" s="217">
        <f>SUM(P610:P627)</f>
        <v>0</v>
      </c>
      <c r="Q609" s="217"/>
      <c r="R609" s="217">
        <f>SUM(R610:R627)</f>
        <v>0</v>
      </c>
      <c r="S609" s="217"/>
      <c r="T609" s="217">
        <f>SUM(T610:T627)</f>
        <v>0</v>
      </c>
      <c r="U609" s="217"/>
      <c r="V609" s="217"/>
      <c r="W609" s="190"/>
      <c r="X609" s="26"/>
      <c r="Y609" s="26"/>
      <c r="Z609" s="26"/>
      <c r="AA609" s="26"/>
      <c r="AB609" s="26"/>
      <c r="AC609" s="26"/>
      <c r="AD609" s="26"/>
      <c r="AE609" s="26"/>
      <c r="AR609" s="58" t="s">
        <v>223</v>
      </c>
      <c r="AT609" s="58" t="s">
        <v>218</v>
      </c>
      <c r="AU609" s="58" t="s">
        <v>93</v>
      </c>
      <c r="AY609" s="18" t="s">
        <v>216</v>
      </c>
      <c r="BE609" s="59">
        <f>IF(N609="základní",J609,0)</f>
        <v>0</v>
      </c>
      <c r="BF609" s="59">
        <f>IF(N609="snížená",J609,0)</f>
        <v>0</v>
      </c>
      <c r="BG609" s="59">
        <f>IF(N609="zákl. přenesená",J609,0)</f>
        <v>0</v>
      </c>
      <c r="BH609" s="59">
        <f>IF(N609="sníž. přenesená",J609,0)</f>
        <v>0</v>
      </c>
      <c r="BI609" s="59">
        <f>IF(N609="nulová",J609,0)</f>
        <v>0</v>
      </c>
      <c r="BJ609" s="18" t="s">
        <v>91</v>
      </c>
      <c r="BK609" s="59">
        <f>ROUND(I609*H609,2)</f>
        <v>0</v>
      </c>
      <c r="BL609" s="18" t="s">
        <v>223</v>
      </c>
      <c r="BM609" s="58" t="s">
        <v>4118</v>
      </c>
    </row>
    <row r="610" spans="1:51" s="13" customFormat="1" ht="12">
      <c r="A610" s="140"/>
      <c r="B610" s="141"/>
      <c r="C610" s="140"/>
      <c r="D610" s="137" t="s">
        <v>225</v>
      </c>
      <c r="E610" s="142" t="s">
        <v>1</v>
      </c>
      <c r="F610" s="143" t="s">
        <v>4119</v>
      </c>
      <c r="G610" s="140"/>
      <c r="H610" s="144">
        <v>90</v>
      </c>
      <c r="I610" s="61"/>
      <c r="J610" s="140"/>
      <c r="K610" s="140"/>
      <c r="L610" s="218"/>
      <c r="M610" s="219" t="s">
        <v>1</v>
      </c>
      <c r="N610" s="220" t="s">
        <v>48</v>
      </c>
      <c r="O610" s="221">
        <v>0</v>
      </c>
      <c r="P610" s="221">
        <f>O610*H609</f>
        <v>0</v>
      </c>
      <c r="Q610" s="221">
        <v>0</v>
      </c>
      <c r="R610" s="221">
        <f>Q610*H609</f>
        <v>0</v>
      </c>
      <c r="S610" s="221">
        <v>0</v>
      </c>
      <c r="T610" s="222">
        <f>S610*H609</f>
        <v>0</v>
      </c>
      <c r="U610" s="98"/>
      <c r="V610" s="98"/>
      <c r="W610" s="223"/>
      <c r="AT610" s="60" t="s">
        <v>225</v>
      </c>
      <c r="AU610" s="60" t="s">
        <v>93</v>
      </c>
      <c r="AV610" s="13" t="s">
        <v>93</v>
      </c>
      <c r="AW610" s="13" t="s">
        <v>38</v>
      </c>
      <c r="AX610" s="13" t="s">
        <v>83</v>
      </c>
      <c r="AY610" s="60" t="s">
        <v>216</v>
      </c>
    </row>
    <row r="611" spans="1:51" s="13" customFormat="1" ht="12">
      <c r="A611" s="140"/>
      <c r="B611" s="141"/>
      <c r="C611" s="140"/>
      <c r="D611" s="137" t="s">
        <v>225</v>
      </c>
      <c r="E611" s="142" t="s">
        <v>1</v>
      </c>
      <c r="F611" s="143" t="s">
        <v>4120</v>
      </c>
      <c r="G611" s="140"/>
      <c r="H611" s="144">
        <v>90</v>
      </c>
      <c r="I611" s="61"/>
      <c r="J611" s="140"/>
      <c r="K611" s="140"/>
      <c r="L611" s="228"/>
      <c r="M611" s="229"/>
      <c r="N611" s="140"/>
      <c r="O611" s="140"/>
      <c r="P611" s="140"/>
      <c r="Q611" s="140"/>
      <c r="R611" s="140"/>
      <c r="S611" s="140"/>
      <c r="T611" s="230"/>
      <c r="U611" s="140"/>
      <c r="V611" s="140"/>
      <c r="W611" s="231"/>
      <c r="AT611" s="60" t="s">
        <v>225</v>
      </c>
      <c r="AU611" s="60" t="s">
        <v>93</v>
      </c>
      <c r="AV611" s="13" t="s">
        <v>93</v>
      </c>
      <c r="AW611" s="13" t="s">
        <v>38</v>
      </c>
      <c r="AX611" s="13" t="s">
        <v>83</v>
      </c>
      <c r="AY611" s="60" t="s">
        <v>216</v>
      </c>
    </row>
    <row r="612" spans="1:51" s="13" customFormat="1" ht="12">
      <c r="A612" s="140"/>
      <c r="B612" s="141"/>
      <c r="C612" s="140"/>
      <c r="D612" s="137" t="s">
        <v>225</v>
      </c>
      <c r="E612" s="142" t="s">
        <v>1</v>
      </c>
      <c r="F612" s="143" t="s">
        <v>4121</v>
      </c>
      <c r="G612" s="140"/>
      <c r="H612" s="144">
        <v>70</v>
      </c>
      <c r="I612" s="61"/>
      <c r="J612" s="140"/>
      <c r="K612" s="140"/>
      <c r="L612" s="228"/>
      <c r="M612" s="229"/>
      <c r="N612" s="140"/>
      <c r="O612" s="140"/>
      <c r="P612" s="140"/>
      <c r="Q612" s="140"/>
      <c r="R612" s="140"/>
      <c r="S612" s="140"/>
      <c r="T612" s="230"/>
      <c r="U612" s="140"/>
      <c r="V612" s="140"/>
      <c r="W612" s="231"/>
      <c r="AT612" s="60" t="s">
        <v>225</v>
      </c>
      <c r="AU612" s="60" t="s">
        <v>93</v>
      </c>
      <c r="AV612" s="13" t="s">
        <v>93</v>
      </c>
      <c r="AW612" s="13" t="s">
        <v>38</v>
      </c>
      <c r="AX612" s="13" t="s">
        <v>83</v>
      </c>
      <c r="AY612" s="60" t="s">
        <v>216</v>
      </c>
    </row>
    <row r="613" spans="1:51" s="13" customFormat="1" ht="12">
      <c r="A613" s="140"/>
      <c r="B613" s="141"/>
      <c r="C613" s="140"/>
      <c r="D613" s="137" t="s">
        <v>225</v>
      </c>
      <c r="E613" s="142" t="s">
        <v>1</v>
      </c>
      <c r="F613" s="143" t="s">
        <v>4122</v>
      </c>
      <c r="G613" s="140"/>
      <c r="H613" s="144">
        <v>64</v>
      </c>
      <c r="I613" s="61"/>
      <c r="J613" s="140"/>
      <c r="K613" s="140"/>
      <c r="L613" s="228"/>
      <c r="M613" s="229"/>
      <c r="N613" s="140"/>
      <c r="O613" s="140"/>
      <c r="P613" s="140"/>
      <c r="Q613" s="140"/>
      <c r="R613" s="140"/>
      <c r="S613" s="140"/>
      <c r="T613" s="230"/>
      <c r="U613" s="140"/>
      <c r="V613" s="140"/>
      <c r="W613" s="231"/>
      <c r="AT613" s="60" t="s">
        <v>225</v>
      </c>
      <c r="AU613" s="60" t="s">
        <v>93</v>
      </c>
      <c r="AV613" s="13" t="s">
        <v>93</v>
      </c>
      <c r="AW613" s="13" t="s">
        <v>38</v>
      </c>
      <c r="AX613" s="13" t="s">
        <v>83</v>
      </c>
      <c r="AY613" s="60" t="s">
        <v>216</v>
      </c>
    </row>
    <row r="614" spans="1:51" s="13" customFormat="1" ht="12">
      <c r="A614" s="140"/>
      <c r="B614" s="141"/>
      <c r="C614" s="140"/>
      <c r="D614" s="137" t="s">
        <v>225</v>
      </c>
      <c r="E614" s="142" t="s">
        <v>1</v>
      </c>
      <c r="F614" s="143" t="s">
        <v>4123</v>
      </c>
      <c r="G614" s="140"/>
      <c r="H614" s="144">
        <v>60</v>
      </c>
      <c r="I614" s="61"/>
      <c r="J614" s="140"/>
      <c r="K614" s="140"/>
      <c r="L614" s="228"/>
      <c r="M614" s="229"/>
      <c r="N614" s="140"/>
      <c r="O614" s="140"/>
      <c r="P614" s="140"/>
      <c r="Q614" s="140"/>
      <c r="R614" s="140"/>
      <c r="S614" s="140"/>
      <c r="T614" s="230"/>
      <c r="U614" s="140"/>
      <c r="V614" s="140"/>
      <c r="W614" s="231"/>
      <c r="AT614" s="60" t="s">
        <v>225</v>
      </c>
      <c r="AU614" s="60" t="s">
        <v>93</v>
      </c>
      <c r="AV614" s="13" t="s">
        <v>93</v>
      </c>
      <c r="AW614" s="13" t="s">
        <v>38</v>
      </c>
      <c r="AX614" s="13" t="s">
        <v>83</v>
      </c>
      <c r="AY614" s="60" t="s">
        <v>216</v>
      </c>
    </row>
    <row r="615" spans="1:51" s="13" customFormat="1" ht="12">
      <c r="A615" s="140"/>
      <c r="B615" s="141"/>
      <c r="C615" s="140"/>
      <c r="D615" s="137" t="s">
        <v>225</v>
      </c>
      <c r="E615" s="142" t="s">
        <v>1</v>
      </c>
      <c r="F615" s="143" t="s">
        <v>4124</v>
      </c>
      <c r="G615" s="140"/>
      <c r="H615" s="144">
        <v>84</v>
      </c>
      <c r="I615" s="61"/>
      <c r="J615" s="140"/>
      <c r="K615" s="140"/>
      <c r="L615" s="228"/>
      <c r="M615" s="229"/>
      <c r="N615" s="140"/>
      <c r="O615" s="140"/>
      <c r="P615" s="140"/>
      <c r="Q615" s="140"/>
      <c r="R615" s="140"/>
      <c r="S615" s="140"/>
      <c r="T615" s="230"/>
      <c r="U615" s="140"/>
      <c r="V615" s="140"/>
      <c r="W615" s="231"/>
      <c r="AT615" s="60" t="s">
        <v>225</v>
      </c>
      <c r="AU615" s="60" t="s">
        <v>93</v>
      </c>
      <c r="AV615" s="13" t="s">
        <v>93</v>
      </c>
      <c r="AW615" s="13" t="s">
        <v>38</v>
      </c>
      <c r="AX615" s="13" t="s">
        <v>83</v>
      </c>
      <c r="AY615" s="60" t="s">
        <v>216</v>
      </c>
    </row>
    <row r="616" spans="1:51" s="14" customFormat="1" ht="12">
      <c r="A616" s="145"/>
      <c r="B616" s="146"/>
      <c r="C616" s="145"/>
      <c r="D616" s="137" t="s">
        <v>225</v>
      </c>
      <c r="E616" s="147" t="s">
        <v>1</v>
      </c>
      <c r="F616" s="148" t="s">
        <v>229</v>
      </c>
      <c r="G616" s="145"/>
      <c r="H616" s="149">
        <v>458</v>
      </c>
      <c r="I616" s="63"/>
      <c r="J616" s="145"/>
      <c r="K616" s="145"/>
      <c r="L616" s="228"/>
      <c r="M616" s="229"/>
      <c r="N616" s="140"/>
      <c r="O616" s="140"/>
      <c r="P616" s="140"/>
      <c r="Q616" s="140"/>
      <c r="R616" s="140"/>
      <c r="S616" s="140"/>
      <c r="T616" s="230"/>
      <c r="U616" s="140"/>
      <c r="V616" s="140"/>
      <c r="W616" s="231"/>
      <c r="AT616" s="62" t="s">
        <v>225</v>
      </c>
      <c r="AU616" s="62" t="s">
        <v>93</v>
      </c>
      <c r="AV616" s="14" t="s">
        <v>223</v>
      </c>
      <c r="AW616" s="14" t="s">
        <v>38</v>
      </c>
      <c r="AX616" s="14" t="s">
        <v>91</v>
      </c>
      <c r="AY616" s="62" t="s">
        <v>216</v>
      </c>
    </row>
    <row r="617" spans="1:65" s="2" customFormat="1" ht="24.2" customHeight="1">
      <c r="A617" s="83"/>
      <c r="B617" s="84"/>
      <c r="C617" s="130" t="s">
        <v>525</v>
      </c>
      <c r="D617" s="130" t="s">
        <v>218</v>
      </c>
      <c r="E617" s="131" t="s">
        <v>3692</v>
      </c>
      <c r="F617" s="132" t="s">
        <v>4125</v>
      </c>
      <c r="G617" s="133" t="s">
        <v>237</v>
      </c>
      <c r="H617" s="134">
        <v>557</v>
      </c>
      <c r="I617" s="57"/>
      <c r="J617" s="187">
        <f>ROUND(I617*H617,2)</f>
        <v>0</v>
      </c>
      <c r="K617" s="132" t="s">
        <v>1</v>
      </c>
      <c r="L617" s="188">
        <f>J617</f>
        <v>0</v>
      </c>
      <c r="M617" s="217"/>
      <c r="N617" s="217"/>
      <c r="O617" s="217"/>
      <c r="P617" s="217">
        <f>SUM(P618:P635)</f>
        <v>0</v>
      </c>
      <c r="Q617" s="217"/>
      <c r="R617" s="217">
        <f>SUM(R618:R635)</f>
        <v>0</v>
      </c>
      <c r="S617" s="217"/>
      <c r="T617" s="217">
        <f>SUM(T618:T635)</f>
        <v>0</v>
      </c>
      <c r="U617" s="217"/>
      <c r="V617" s="217"/>
      <c r="W617" s="190"/>
      <c r="X617" s="26"/>
      <c r="Y617" s="26"/>
      <c r="Z617" s="26"/>
      <c r="AA617" s="26"/>
      <c r="AB617" s="26"/>
      <c r="AC617" s="26"/>
      <c r="AD617" s="26"/>
      <c r="AE617" s="26"/>
      <c r="AR617" s="58" t="s">
        <v>223</v>
      </c>
      <c r="AT617" s="58" t="s">
        <v>218</v>
      </c>
      <c r="AU617" s="58" t="s">
        <v>93</v>
      </c>
      <c r="AY617" s="18" t="s">
        <v>216</v>
      </c>
      <c r="BE617" s="59">
        <f>IF(N617="základní",J617,0)</f>
        <v>0</v>
      </c>
      <c r="BF617" s="59">
        <f>IF(N617="snížená",J617,0)</f>
        <v>0</v>
      </c>
      <c r="BG617" s="59">
        <f>IF(N617="zákl. přenesená",J617,0)</f>
        <v>0</v>
      </c>
      <c r="BH617" s="59">
        <f>IF(N617="sníž. přenesená",J617,0)</f>
        <v>0</v>
      </c>
      <c r="BI617" s="59">
        <f>IF(N617="nulová",J617,0)</f>
        <v>0</v>
      </c>
      <c r="BJ617" s="18" t="s">
        <v>91</v>
      </c>
      <c r="BK617" s="59">
        <f>ROUND(I617*H617,2)</f>
        <v>0</v>
      </c>
      <c r="BL617" s="18" t="s">
        <v>223</v>
      </c>
      <c r="BM617" s="58" t="s">
        <v>4126</v>
      </c>
    </row>
    <row r="618" spans="1:51" s="15" customFormat="1" ht="12">
      <c r="A618" s="135"/>
      <c r="B618" s="136"/>
      <c r="C618" s="135"/>
      <c r="D618" s="137" t="s">
        <v>225</v>
      </c>
      <c r="E618" s="138" t="s">
        <v>1</v>
      </c>
      <c r="F618" s="139" t="s">
        <v>3751</v>
      </c>
      <c r="G618" s="135"/>
      <c r="H618" s="138" t="s">
        <v>1</v>
      </c>
      <c r="I618" s="65"/>
      <c r="J618" s="135"/>
      <c r="K618" s="135"/>
      <c r="L618" s="218"/>
      <c r="M618" s="219" t="s">
        <v>1</v>
      </c>
      <c r="N618" s="220" t="s">
        <v>48</v>
      </c>
      <c r="O618" s="221">
        <v>0</v>
      </c>
      <c r="P618" s="221">
        <f>O618*H617</f>
        <v>0</v>
      </c>
      <c r="Q618" s="221">
        <v>0</v>
      </c>
      <c r="R618" s="221">
        <f>Q618*H617</f>
        <v>0</v>
      </c>
      <c r="S618" s="221">
        <v>0</v>
      </c>
      <c r="T618" s="222">
        <f>S618*H617</f>
        <v>0</v>
      </c>
      <c r="U618" s="98"/>
      <c r="V618" s="98"/>
      <c r="W618" s="223"/>
      <c r="AT618" s="64" t="s">
        <v>225</v>
      </c>
      <c r="AU618" s="64" t="s">
        <v>93</v>
      </c>
      <c r="AV618" s="15" t="s">
        <v>91</v>
      </c>
      <c r="AW618" s="15" t="s">
        <v>38</v>
      </c>
      <c r="AX618" s="15" t="s">
        <v>83</v>
      </c>
      <c r="AY618" s="64" t="s">
        <v>216</v>
      </c>
    </row>
    <row r="619" spans="1:51" s="13" customFormat="1" ht="12">
      <c r="A619" s="140"/>
      <c r="B619" s="141"/>
      <c r="C619" s="140"/>
      <c r="D619" s="137" t="s">
        <v>225</v>
      </c>
      <c r="E619" s="142" t="s">
        <v>1</v>
      </c>
      <c r="F619" s="143" t="s">
        <v>4119</v>
      </c>
      <c r="G619" s="140"/>
      <c r="H619" s="144">
        <v>90</v>
      </c>
      <c r="I619" s="61"/>
      <c r="J619" s="140"/>
      <c r="K619" s="140"/>
      <c r="L619" s="224"/>
      <c r="M619" s="225"/>
      <c r="N619" s="135"/>
      <c r="O619" s="135"/>
      <c r="P619" s="135"/>
      <c r="Q619" s="135"/>
      <c r="R619" s="135"/>
      <c r="S619" s="135"/>
      <c r="T619" s="226"/>
      <c r="U619" s="135"/>
      <c r="V619" s="135"/>
      <c r="W619" s="227"/>
      <c r="AT619" s="60" t="s">
        <v>225</v>
      </c>
      <c r="AU619" s="60" t="s">
        <v>93</v>
      </c>
      <c r="AV619" s="13" t="s">
        <v>93</v>
      </c>
      <c r="AW619" s="13" t="s">
        <v>38</v>
      </c>
      <c r="AX619" s="13" t="s">
        <v>83</v>
      </c>
      <c r="AY619" s="60" t="s">
        <v>216</v>
      </c>
    </row>
    <row r="620" spans="1:51" s="13" customFormat="1" ht="12">
      <c r="A620" s="140"/>
      <c r="B620" s="141"/>
      <c r="C620" s="140"/>
      <c r="D620" s="137" t="s">
        <v>225</v>
      </c>
      <c r="E620" s="142" t="s">
        <v>1</v>
      </c>
      <c r="F620" s="143" t="s">
        <v>4120</v>
      </c>
      <c r="G620" s="140"/>
      <c r="H620" s="144">
        <v>90</v>
      </c>
      <c r="I620" s="61"/>
      <c r="J620" s="140"/>
      <c r="K620" s="140"/>
      <c r="L620" s="228"/>
      <c r="M620" s="229"/>
      <c r="N620" s="140"/>
      <c r="O620" s="140"/>
      <c r="P620" s="140"/>
      <c r="Q620" s="140"/>
      <c r="R620" s="140"/>
      <c r="S620" s="140"/>
      <c r="T620" s="230"/>
      <c r="U620" s="140"/>
      <c r="V620" s="140"/>
      <c r="W620" s="231"/>
      <c r="AT620" s="60" t="s">
        <v>225</v>
      </c>
      <c r="AU620" s="60" t="s">
        <v>93</v>
      </c>
      <c r="AV620" s="13" t="s">
        <v>93</v>
      </c>
      <c r="AW620" s="13" t="s">
        <v>38</v>
      </c>
      <c r="AX620" s="13" t="s">
        <v>83</v>
      </c>
      <c r="AY620" s="60" t="s">
        <v>216</v>
      </c>
    </row>
    <row r="621" spans="1:51" s="13" customFormat="1" ht="12">
      <c r="A621" s="140"/>
      <c r="B621" s="141"/>
      <c r="C621" s="140"/>
      <c r="D621" s="137" t="s">
        <v>225</v>
      </c>
      <c r="E621" s="142" t="s">
        <v>1</v>
      </c>
      <c r="F621" s="143" t="s">
        <v>4121</v>
      </c>
      <c r="G621" s="140"/>
      <c r="H621" s="144">
        <v>70</v>
      </c>
      <c r="I621" s="61"/>
      <c r="J621" s="140"/>
      <c r="K621" s="140"/>
      <c r="L621" s="228"/>
      <c r="M621" s="229"/>
      <c r="N621" s="140"/>
      <c r="O621" s="140"/>
      <c r="P621" s="140"/>
      <c r="Q621" s="140"/>
      <c r="R621" s="140"/>
      <c r="S621" s="140"/>
      <c r="T621" s="230"/>
      <c r="U621" s="140"/>
      <c r="V621" s="140"/>
      <c r="W621" s="231"/>
      <c r="AT621" s="60" t="s">
        <v>225</v>
      </c>
      <c r="AU621" s="60" t="s">
        <v>93</v>
      </c>
      <c r="AV621" s="13" t="s">
        <v>93</v>
      </c>
      <c r="AW621" s="13" t="s">
        <v>38</v>
      </c>
      <c r="AX621" s="13" t="s">
        <v>83</v>
      </c>
      <c r="AY621" s="60" t="s">
        <v>216</v>
      </c>
    </row>
    <row r="622" spans="1:51" s="13" customFormat="1" ht="12">
      <c r="A622" s="140"/>
      <c r="B622" s="141"/>
      <c r="C622" s="140"/>
      <c r="D622" s="137" t="s">
        <v>225</v>
      </c>
      <c r="E622" s="142" t="s">
        <v>1</v>
      </c>
      <c r="F622" s="143" t="s">
        <v>4122</v>
      </c>
      <c r="G622" s="140"/>
      <c r="H622" s="144">
        <v>64</v>
      </c>
      <c r="I622" s="61"/>
      <c r="J622" s="140"/>
      <c r="K622" s="140"/>
      <c r="L622" s="228"/>
      <c r="M622" s="229"/>
      <c r="N622" s="140"/>
      <c r="O622" s="140"/>
      <c r="P622" s="140"/>
      <c r="Q622" s="140"/>
      <c r="R622" s="140"/>
      <c r="S622" s="140"/>
      <c r="T622" s="230"/>
      <c r="U622" s="140"/>
      <c r="V622" s="140"/>
      <c r="W622" s="231"/>
      <c r="AT622" s="60" t="s">
        <v>225</v>
      </c>
      <c r="AU622" s="60" t="s">
        <v>93</v>
      </c>
      <c r="AV622" s="13" t="s">
        <v>93</v>
      </c>
      <c r="AW622" s="13" t="s">
        <v>38</v>
      </c>
      <c r="AX622" s="13" t="s">
        <v>83</v>
      </c>
      <c r="AY622" s="60" t="s">
        <v>216</v>
      </c>
    </row>
    <row r="623" spans="1:51" s="13" customFormat="1" ht="12">
      <c r="A623" s="140"/>
      <c r="B623" s="141"/>
      <c r="C623" s="140"/>
      <c r="D623" s="137" t="s">
        <v>225</v>
      </c>
      <c r="E623" s="142" t="s">
        <v>1</v>
      </c>
      <c r="F623" s="143" t="s">
        <v>4123</v>
      </c>
      <c r="G623" s="140"/>
      <c r="H623" s="144">
        <v>60</v>
      </c>
      <c r="I623" s="61"/>
      <c r="J623" s="140"/>
      <c r="K623" s="140"/>
      <c r="L623" s="228"/>
      <c r="M623" s="229"/>
      <c r="N623" s="140"/>
      <c r="O623" s="140"/>
      <c r="P623" s="140"/>
      <c r="Q623" s="140"/>
      <c r="R623" s="140"/>
      <c r="S623" s="140"/>
      <c r="T623" s="230"/>
      <c r="U623" s="140"/>
      <c r="V623" s="140"/>
      <c r="W623" s="231"/>
      <c r="AT623" s="60" t="s">
        <v>225</v>
      </c>
      <c r="AU623" s="60" t="s">
        <v>93</v>
      </c>
      <c r="AV623" s="13" t="s">
        <v>93</v>
      </c>
      <c r="AW623" s="13" t="s">
        <v>38</v>
      </c>
      <c r="AX623" s="13" t="s">
        <v>83</v>
      </c>
      <c r="AY623" s="60" t="s">
        <v>216</v>
      </c>
    </row>
    <row r="624" spans="1:51" s="13" customFormat="1" ht="12">
      <c r="A624" s="140"/>
      <c r="B624" s="141"/>
      <c r="C624" s="140"/>
      <c r="D624" s="137" t="s">
        <v>225</v>
      </c>
      <c r="E624" s="142" t="s">
        <v>1</v>
      </c>
      <c r="F624" s="143" t="s">
        <v>4127</v>
      </c>
      <c r="G624" s="140"/>
      <c r="H624" s="144">
        <v>84</v>
      </c>
      <c r="I624" s="61"/>
      <c r="J624" s="140"/>
      <c r="K624" s="140"/>
      <c r="L624" s="228"/>
      <c r="M624" s="229"/>
      <c r="N624" s="140"/>
      <c r="O624" s="140"/>
      <c r="P624" s="140"/>
      <c r="Q624" s="140"/>
      <c r="R624" s="140"/>
      <c r="S624" s="140"/>
      <c r="T624" s="230"/>
      <c r="U624" s="140"/>
      <c r="V624" s="140"/>
      <c r="W624" s="231"/>
      <c r="AT624" s="60" t="s">
        <v>225</v>
      </c>
      <c r="AU624" s="60" t="s">
        <v>93</v>
      </c>
      <c r="AV624" s="13" t="s">
        <v>93</v>
      </c>
      <c r="AW624" s="13" t="s">
        <v>38</v>
      </c>
      <c r="AX624" s="13" t="s">
        <v>83</v>
      </c>
      <c r="AY624" s="60" t="s">
        <v>216</v>
      </c>
    </row>
    <row r="625" spans="1:51" s="15" customFormat="1" ht="12">
      <c r="A625" s="135"/>
      <c r="B625" s="136"/>
      <c r="C625" s="135"/>
      <c r="D625" s="137" t="s">
        <v>225</v>
      </c>
      <c r="E625" s="138" t="s">
        <v>1</v>
      </c>
      <c r="F625" s="139" t="s">
        <v>3703</v>
      </c>
      <c r="G625" s="135"/>
      <c r="H625" s="138" t="s">
        <v>1</v>
      </c>
      <c r="I625" s="65"/>
      <c r="J625" s="135"/>
      <c r="K625" s="135"/>
      <c r="L625" s="228"/>
      <c r="M625" s="229"/>
      <c r="N625" s="140"/>
      <c r="O625" s="140"/>
      <c r="P625" s="140"/>
      <c r="Q625" s="140"/>
      <c r="R625" s="140"/>
      <c r="S625" s="140"/>
      <c r="T625" s="230"/>
      <c r="U625" s="140"/>
      <c r="V625" s="140"/>
      <c r="W625" s="231"/>
      <c r="AT625" s="64" t="s">
        <v>225</v>
      </c>
      <c r="AU625" s="64" t="s">
        <v>93</v>
      </c>
      <c r="AV625" s="15" t="s">
        <v>91</v>
      </c>
      <c r="AW625" s="15" t="s">
        <v>38</v>
      </c>
      <c r="AX625" s="15" t="s">
        <v>83</v>
      </c>
      <c r="AY625" s="64" t="s">
        <v>216</v>
      </c>
    </row>
    <row r="626" spans="1:51" s="13" customFormat="1" ht="12">
      <c r="A626" s="140"/>
      <c r="B626" s="141"/>
      <c r="C626" s="140"/>
      <c r="D626" s="137" t="s">
        <v>225</v>
      </c>
      <c r="E626" s="142" t="s">
        <v>1</v>
      </c>
      <c r="F626" s="143" t="s">
        <v>4128</v>
      </c>
      <c r="G626" s="140"/>
      <c r="H626" s="144">
        <v>16</v>
      </c>
      <c r="I626" s="61"/>
      <c r="J626" s="140"/>
      <c r="K626" s="140"/>
      <c r="L626" s="224"/>
      <c r="M626" s="225"/>
      <c r="N626" s="135"/>
      <c r="O626" s="135"/>
      <c r="P626" s="135"/>
      <c r="Q626" s="135"/>
      <c r="R626" s="135"/>
      <c r="S626" s="135"/>
      <c r="T626" s="226"/>
      <c r="U626" s="135"/>
      <c r="V626" s="135"/>
      <c r="W626" s="227"/>
      <c r="AT626" s="60" t="s">
        <v>225</v>
      </c>
      <c r="AU626" s="60" t="s">
        <v>93</v>
      </c>
      <c r="AV626" s="13" t="s">
        <v>93</v>
      </c>
      <c r="AW626" s="13" t="s">
        <v>38</v>
      </c>
      <c r="AX626" s="13" t="s">
        <v>83</v>
      </c>
      <c r="AY626" s="60" t="s">
        <v>216</v>
      </c>
    </row>
    <row r="627" spans="1:51" s="13" customFormat="1" ht="12">
      <c r="A627" s="140"/>
      <c r="B627" s="141"/>
      <c r="C627" s="140"/>
      <c r="D627" s="137" t="s">
        <v>225</v>
      </c>
      <c r="E627" s="142" t="s">
        <v>1</v>
      </c>
      <c r="F627" s="143" t="s">
        <v>4076</v>
      </c>
      <c r="G627" s="140"/>
      <c r="H627" s="144">
        <v>6</v>
      </c>
      <c r="I627" s="61"/>
      <c r="J627" s="140"/>
      <c r="K627" s="140"/>
      <c r="L627" s="228"/>
      <c r="M627" s="229"/>
      <c r="N627" s="140"/>
      <c r="O627" s="140"/>
      <c r="P627" s="140"/>
      <c r="Q627" s="140"/>
      <c r="R627" s="140"/>
      <c r="S627" s="140"/>
      <c r="T627" s="230"/>
      <c r="U627" s="140"/>
      <c r="V627" s="140"/>
      <c r="W627" s="231"/>
      <c r="AT627" s="60" t="s">
        <v>225</v>
      </c>
      <c r="AU627" s="60" t="s">
        <v>93</v>
      </c>
      <c r="AV627" s="13" t="s">
        <v>93</v>
      </c>
      <c r="AW627" s="13" t="s">
        <v>38</v>
      </c>
      <c r="AX627" s="13" t="s">
        <v>83</v>
      </c>
      <c r="AY627" s="60" t="s">
        <v>216</v>
      </c>
    </row>
    <row r="628" spans="1:51" s="13" customFormat="1" ht="12">
      <c r="A628" s="140"/>
      <c r="B628" s="141"/>
      <c r="C628" s="140"/>
      <c r="D628" s="137" t="s">
        <v>225</v>
      </c>
      <c r="E628" s="142" t="s">
        <v>1</v>
      </c>
      <c r="F628" s="143" t="s">
        <v>4077</v>
      </c>
      <c r="G628" s="140"/>
      <c r="H628" s="144">
        <v>3</v>
      </c>
      <c r="I628" s="61"/>
      <c r="J628" s="140"/>
      <c r="K628" s="140"/>
      <c r="L628" s="228"/>
      <c r="M628" s="229"/>
      <c r="N628" s="140"/>
      <c r="O628" s="140"/>
      <c r="P628" s="140"/>
      <c r="Q628" s="140"/>
      <c r="R628" s="140"/>
      <c r="S628" s="140"/>
      <c r="T628" s="230"/>
      <c r="U628" s="140"/>
      <c r="V628" s="140"/>
      <c r="W628" s="231"/>
      <c r="AT628" s="60" t="s">
        <v>225</v>
      </c>
      <c r="AU628" s="60" t="s">
        <v>93</v>
      </c>
      <c r="AV628" s="13" t="s">
        <v>93</v>
      </c>
      <c r="AW628" s="13" t="s">
        <v>38</v>
      </c>
      <c r="AX628" s="13" t="s">
        <v>83</v>
      </c>
      <c r="AY628" s="60" t="s">
        <v>216</v>
      </c>
    </row>
    <row r="629" spans="1:51" s="13" customFormat="1" ht="12">
      <c r="A629" s="140"/>
      <c r="B629" s="141"/>
      <c r="C629" s="140"/>
      <c r="D629" s="137" t="s">
        <v>225</v>
      </c>
      <c r="E629" s="142" t="s">
        <v>1</v>
      </c>
      <c r="F629" s="143" t="s">
        <v>4029</v>
      </c>
      <c r="G629" s="140"/>
      <c r="H629" s="144">
        <v>10</v>
      </c>
      <c r="I629" s="61"/>
      <c r="J629" s="140"/>
      <c r="K629" s="140"/>
      <c r="L629" s="228"/>
      <c r="M629" s="229"/>
      <c r="N629" s="140"/>
      <c r="O629" s="140"/>
      <c r="P629" s="140"/>
      <c r="Q629" s="140"/>
      <c r="R629" s="140"/>
      <c r="S629" s="140"/>
      <c r="T629" s="230"/>
      <c r="U629" s="140"/>
      <c r="V629" s="140"/>
      <c r="W629" s="231"/>
      <c r="AT629" s="60" t="s">
        <v>225</v>
      </c>
      <c r="AU629" s="60" t="s">
        <v>93</v>
      </c>
      <c r="AV629" s="13" t="s">
        <v>93</v>
      </c>
      <c r="AW629" s="13" t="s">
        <v>38</v>
      </c>
      <c r="AX629" s="13" t="s">
        <v>83</v>
      </c>
      <c r="AY629" s="60" t="s">
        <v>216</v>
      </c>
    </row>
    <row r="630" spans="1:51" s="13" customFormat="1" ht="12">
      <c r="A630" s="140"/>
      <c r="B630" s="141"/>
      <c r="C630" s="140"/>
      <c r="D630" s="137" t="s">
        <v>225</v>
      </c>
      <c r="E630" s="142" t="s">
        <v>1</v>
      </c>
      <c r="F630" s="143" t="s">
        <v>4129</v>
      </c>
      <c r="G630" s="140"/>
      <c r="H630" s="144">
        <v>20</v>
      </c>
      <c r="I630" s="61"/>
      <c r="J630" s="140"/>
      <c r="K630" s="140"/>
      <c r="L630" s="228"/>
      <c r="M630" s="229"/>
      <c r="N630" s="140"/>
      <c r="O630" s="140"/>
      <c r="P630" s="140"/>
      <c r="Q630" s="140"/>
      <c r="R630" s="140"/>
      <c r="S630" s="140"/>
      <c r="T630" s="230"/>
      <c r="U630" s="140"/>
      <c r="V630" s="140"/>
      <c r="W630" s="231"/>
      <c r="AT630" s="60" t="s">
        <v>225</v>
      </c>
      <c r="AU630" s="60" t="s">
        <v>93</v>
      </c>
      <c r="AV630" s="13" t="s">
        <v>93</v>
      </c>
      <c r="AW630" s="13" t="s">
        <v>38</v>
      </c>
      <c r="AX630" s="13" t="s">
        <v>83</v>
      </c>
      <c r="AY630" s="60" t="s">
        <v>216</v>
      </c>
    </row>
    <row r="631" spans="1:51" s="13" customFormat="1" ht="12">
      <c r="A631" s="140"/>
      <c r="B631" s="141"/>
      <c r="C631" s="140"/>
      <c r="D631" s="137" t="s">
        <v>225</v>
      </c>
      <c r="E631" s="142" t="s">
        <v>1</v>
      </c>
      <c r="F631" s="143" t="s">
        <v>4130</v>
      </c>
      <c r="G631" s="140"/>
      <c r="H631" s="144">
        <v>8</v>
      </c>
      <c r="I631" s="61"/>
      <c r="J631" s="140"/>
      <c r="K631" s="140"/>
      <c r="L631" s="228"/>
      <c r="M631" s="229"/>
      <c r="N631" s="140"/>
      <c r="O631" s="140"/>
      <c r="P631" s="140"/>
      <c r="Q631" s="140"/>
      <c r="R631" s="140"/>
      <c r="S631" s="140"/>
      <c r="T631" s="230"/>
      <c r="U631" s="140"/>
      <c r="V631" s="140"/>
      <c r="W631" s="231"/>
      <c r="AT631" s="60" t="s">
        <v>225</v>
      </c>
      <c r="AU631" s="60" t="s">
        <v>93</v>
      </c>
      <c r="AV631" s="13" t="s">
        <v>93</v>
      </c>
      <c r="AW631" s="13" t="s">
        <v>38</v>
      </c>
      <c r="AX631" s="13" t="s">
        <v>83</v>
      </c>
      <c r="AY631" s="60" t="s">
        <v>216</v>
      </c>
    </row>
    <row r="632" spans="1:51" s="13" customFormat="1" ht="12">
      <c r="A632" s="140"/>
      <c r="B632" s="141"/>
      <c r="C632" s="140"/>
      <c r="D632" s="137" t="s">
        <v>225</v>
      </c>
      <c r="E632" s="142" t="s">
        <v>1</v>
      </c>
      <c r="F632" s="143" t="s">
        <v>4131</v>
      </c>
      <c r="G632" s="140"/>
      <c r="H632" s="144">
        <v>8</v>
      </c>
      <c r="I632" s="61"/>
      <c r="J632" s="140"/>
      <c r="K632" s="140"/>
      <c r="L632" s="228"/>
      <c r="M632" s="229"/>
      <c r="N632" s="140"/>
      <c r="O632" s="140"/>
      <c r="P632" s="140"/>
      <c r="Q632" s="140"/>
      <c r="R632" s="140"/>
      <c r="S632" s="140"/>
      <c r="T632" s="230"/>
      <c r="U632" s="140"/>
      <c r="V632" s="140"/>
      <c r="W632" s="231"/>
      <c r="AT632" s="60" t="s">
        <v>225</v>
      </c>
      <c r="AU632" s="60" t="s">
        <v>93</v>
      </c>
      <c r="AV632" s="13" t="s">
        <v>93</v>
      </c>
      <c r="AW632" s="13" t="s">
        <v>38</v>
      </c>
      <c r="AX632" s="13" t="s">
        <v>83</v>
      </c>
      <c r="AY632" s="60" t="s">
        <v>216</v>
      </c>
    </row>
    <row r="633" spans="1:51" s="13" customFormat="1" ht="12">
      <c r="A633" s="140"/>
      <c r="B633" s="141"/>
      <c r="C633" s="140"/>
      <c r="D633" s="137" t="s">
        <v>225</v>
      </c>
      <c r="E633" s="142" t="s">
        <v>1</v>
      </c>
      <c r="F633" s="143" t="s">
        <v>4132</v>
      </c>
      <c r="G633" s="140"/>
      <c r="H633" s="144">
        <v>3</v>
      </c>
      <c r="I633" s="61"/>
      <c r="J633" s="140"/>
      <c r="K633" s="140"/>
      <c r="L633" s="228"/>
      <c r="M633" s="229"/>
      <c r="N633" s="140"/>
      <c r="O633" s="140"/>
      <c r="P633" s="140"/>
      <c r="Q633" s="140"/>
      <c r="R633" s="140"/>
      <c r="S633" s="140"/>
      <c r="T633" s="230"/>
      <c r="U633" s="140"/>
      <c r="V633" s="140"/>
      <c r="W633" s="231"/>
      <c r="AT633" s="60" t="s">
        <v>225</v>
      </c>
      <c r="AU633" s="60" t="s">
        <v>93</v>
      </c>
      <c r="AV633" s="13" t="s">
        <v>93</v>
      </c>
      <c r="AW633" s="13" t="s">
        <v>38</v>
      </c>
      <c r="AX633" s="13" t="s">
        <v>83</v>
      </c>
      <c r="AY633" s="60" t="s">
        <v>216</v>
      </c>
    </row>
    <row r="634" spans="1:51" s="13" customFormat="1" ht="12">
      <c r="A634" s="140"/>
      <c r="B634" s="141"/>
      <c r="C634" s="140"/>
      <c r="D634" s="137" t="s">
        <v>225</v>
      </c>
      <c r="E634" s="142" t="s">
        <v>1</v>
      </c>
      <c r="F634" s="143" t="s">
        <v>4133</v>
      </c>
      <c r="G634" s="140"/>
      <c r="H634" s="144">
        <v>25</v>
      </c>
      <c r="I634" s="61"/>
      <c r="J634" s="140"/>
      <c r="K634" s="140"/>
      <c r="L634" s="228"/>
      <c r="M634" s="229"/>
      <c r="N634" s="140"/>
      <c r="O634" s="140"/>
      <c r="P634" s="140"/>
      <c r="Q634" s="140"/>
      <c r="R634" s="140"/>
      <c r="S634" s="140"/>
      <c r="T634" s="230"/>
      <c r="U634" s="140"/>
      <c r="V634" s="140"/>
      <c r="W634" s="231"/>
      <c r="AT634" s="60" t="s">
        <v>225</v>
      </c>
      <c r="AU634" s="60" t="s">
        <v>93</v>
      </c>
      <c r="AV634" s="13" t="s">
        <v>93</v>
      </c>
      <c r="AW634" s="13" t="s">
        <v>38</v>
      </c>
      <c r="AX634" s="13" t="s">
        <v>83</v>
      </c>
      <c r="AY634" s="60" t="s">
        <v>216</v>
      </c>
    </row>
    <row r="635" spans="1:51" s="14" customFormat="1" ht="12">
      <c r="A635" s="145"/>
      <c r="B635" s="146"/>
      <c r="C635" s="145"/>
      <c r="D635" s="137" t="s">
        <v>225</v>
      </c>
      <c r="E635" s="147" t="s">
        <v>1</v>
      </c>
      <c r="F635" s="148" t="s">
        <v>229</v>
      </c>
      <c r="G635" s="145"/>
      <c r="H635" s="149">
        <v>557</v>
      </c>
      <c r="I635" s="63"/>
      <c r="J635" s="145"/>
      <c r="K635" s="145"/>
      <c r="L635" s="228"/>
      <c r="M635" s="229"/>
      <c r="N635" s="140"/>
      <c r="O635" s="140"/>
      <c r="P635" s="140"/>
      <c r="Q635" s="140"/>
      <c r="R635" s="140"/>
      <c r="S635" s="140"/>
      <c r="T635" s="230"/>
      <c r="U635" s="140"/>
      <c r="V635" s="140"/>
      <c r="W635" s="231"/>
      <c r="AT635" s="62" t="s">
        <v>225</v>
      </c>
      <c r="AU635" s="62" t="s">
        <v>93</v>
      </c>
      <c r="AV635" s="14" t="s">
        <v>223</v>
      </c>
      <c r="AW635" s="14" t="s">
        <v>38</v>
      </c>
      <c r="AX635" s="14" t="s">
        <v>91</v>
      </c>
      <c r="AY635" s="62" t="s">
        <v>216</v>
      </c>
    </row>
    <row r="636" spans="1:65" s="2" customFormat="1" ht="33" customHeight="1">
      <c r="A636" s="83"/>
      <c r="B636" s="84"/>
      <c r="C636" s="130" t="s">
        <v>529</v>
      </c>
      <c r="D636" s="130" t="s">
        <v>218</v>
      </c>
      <c r="E636" s="131" t="s">
        <v>3765</v>
      </c>
      <c r="F636" s="132" t="s">
        <v>4134</v>
      </c>
      <c r="G636" s="133" t="s">
        <v>323</v>
      </c>
      <c r="H636" s="134">
        <v>165</v>
      </c>
      <c r="I636" s="57"/>
      <c r="J636" s="187">
        <f>ROUND(I636*H636,2)</f>
        <v>0</v>
      </c>
      <c r="K636" s="132" t="s">
        <v>1</v>
      </c>
      <c r="L636" s="188">
        <f>J636</f>
        <v>0</v>
      </c>
      <c r="M636" s="217"/>
      <c r="N636" s="217"/>
      <c r="O636" s="217"/>
      <c r="P636" s="217">
        <f>SUM(P637:P654)</f>
        <v>0</v>
      </c>
      <c r="Q636" s="217"/>
      <c r="R636" s="217">
        <f>SUM(R637:R654)</f>
        <v>0</v>
      </c>
      <c r="S636" s="217"/>
      <c r="T636" s="217">
        <f>SUM(T637:T654)</f>
        <v>0</v>
      </c>
      <c r="U636" s="217"/>
      <c r="V636" s="217"/>
      <c r="W636" s="190"/>
      <c r="X636" s="26"/>
      <c r="Y636" s="26"/>
      <c r="Z636" s="26"/>
      <c r="AA636" s="26"/>
      <c r="AB636" s="26"/>
      <c r="AC636" s="26"/>
      <c r="AD636" s="26"/>
      <c r="AE636" s="26"/>
      <c r="AR636" s="58" t="s">
        <v>223</v>
      </c>
      <c r="AT636" s="58" t="s">
        <v>218</v>
      </c>
      <c r="AU636" s="58" t="s">
        <v>93</v>
      </c>
      <c r="AY636" s="18" t="s">
        <v>216</v>
      </c>
      <c r="BE636" s="59">
        <f>IF(N636="základní",J636,0)</f>
        <v>0</v>
      </c>
      <c r="BF636" s="59">
        <f>IF(N636="snížená",J636,0)</f>
        <v>0</v>
      </c>
      <c r="BG636" s="59">
        <f>IF(N636="zákl. přenesená",J636,0)</f>
        <v>0</v>
      </c>
      <c r="BH636" s="59">
        <f>IF(N636="sníž. přenesená",J636,0)</f>
        <v>0</v>
      </c>
      <c r="BI636" s="59">
        <f>IF(N636="nulová",J636,0)</f>
        <v>0</v>
      </c>
      <c r="BJ636" s="18" t="s">
        <v>91</v>
      </c>
      <c r="BK636" s="59">
        <f>ROUND(I636*H636,2)</f>
        <v>0</v>
      </c>
      <c r="BL636" s="18" t="s">
        <v>223</v>
      </c>
      <c r="BM636" s="58" t="s">
        <v>4135</v>
      </c>
    </row>
    <row r="637" spans="1:51" s="15" customFormat="1" ht="12">
      <c r="A637" s="135"/>
      <c r="B637" s="136"/>
      <c r="C637" s="135"/>
      <c r="D637" s="137" t="s">
        <v>225</v>
      </c>
      <c r="E637" s="138" t="s">
        <v>1</v>
      </c>
      <c r="F637" s="139" t="s">
        <v>3697</v>
      </c>
      <c r="G637" s="135"/>
      <c r="H637" s="138" t="s">
        <v>1</v>
      </c>
      <c r="I637" s="65"/>
      <c r="J637" s="135"/>
      <c r="K637" s="135"/>
      <c r="L637" s="218"/>
      <c r="M637" s="219" t="s">
        <v>1</v>
      </c>
      <c r="N637" s="220" t="s">
        <v>48</v>
      </c>
      <c r="O637" s="221">
        <v>0</v>
      </c>
      <c r="P637" s="221">
        <f>O637*H636</f>
        <v>0</v>
      </c>
      <c r="Q637" s="221">
        <v>0</v>
      </c>
      <c r="R637" s="221">
        <f>Q637*H636</f>
        <v>0</v>
      </c>
      <c r="S637" s="221">
        <v>0</v>
      </c>
      <c r="T637" s="222">
        <f>S637*H636</f>
        <v>0</v>
      </c>
      <c r="U637" s="98"/>
      <c r="V637" s="98"/>
      <c r="W637" s="223"/>
      <c r="AT637" s="64" t="s">
        <v>225</v>
      </c>
      <c r="AU637" s="64" t="s">
        <v>93</v>
      </c>
      <c r="AV637" s="15" t="s">
        <v>91</v>
      </c>
      <c r="AW637" s="15" t="s">
        <v>38</v>
      </c>
      <c r="AX637" s="15" t="s">
        <v>83</v>
      </c>
      <c r="AY637" s="64" t="s">
        <v>216</v>
      </c>
    </row>
    <row r="638" spans="1:51" s="13" customFormat="1" ht="12">
      <c r="A638" s="140"/>
      <c r="B638" s="141"/>
      <c r="C638" s="140"/>
      <c r="D638" s="137" t="s">
        <v>225</v>
      </c>
      <c r="E638" s="142" t="s">
        <v>1</v>
      </c>
      <c r="F638" s="143" t="s">
        <v>3824</v>
      </c>
      <c r="G638" s="140"/>
      <c r="H638" s="144">
        <v>15</v>
      </c>
      <c r="I638" s="61"/>
      <c r="J638" s="140"/>
      <c r="K638" s="140"/>
      <c r="L638" s="224"/>
      <c r="M638" s="225"/>
      <c r="N638" s="135"/>
      <c r="O638" s="135"/>
      <c r="P638" s="135"/>
      <c r="Q638" s="135"/>
      <c r="R638" s="135"/>
      <c r="S638" s="135"/>
      <c r="T638" s="226"/>
      <c r="U638" s="135"/>
      <c r="V638" s="135"/>
      <c r="W638" s="227"/>
      <c r="AT638" s="60" t="s">
        <v>225</v>
      </c>
      <c r="AU638" s="60" t="s">
        <v>93</v>
      </c>
      <c r="AV638" s="13" t="s">
        <v>93</v>
      </c>
      <c r="AW638" s="13" t="s">
        <v>38</v>
      </c>
      <c r="AX638" s="13" t="s">
        <v>83</v>
      </c>
      <c r="AY638" s="60" t="s">
        <v>216</v>
      </c>
    </row>
    <row r="639" spans="1:51" s="13" customFormat="1" ht="12">
      <c r="A639" s="140"/>
      <c r="B639" s="141"/>
      <c r="C639" s="140"/>
      <c r="D639" s="137" t="s">
        <v>225</v>
      </c>
      <c r="E639" s="142" t="s">
        <v>1</v>
      </c>
      <c r="F639" s="143" t="s">
        <v>3825</v>
      </c>
      <c r="G639" s="140"/>
      <c r="H639" s="144">
        <v>14</v>
      </c>
      <c r="I639" s="61"/>
      <c r="J639" s="140"/>
      <c r="K639" s="140"/>
      <c r="L639" s="228"/>
      <c r="M639" s="229"/>
      <c r="N639" s="140"/>
      <c r="O639" s="140"/>
      <c r="P639" s="140"/>
      <c r="Q639" s="140"/>
      <c r="R639" s="140"/>
      <c r="S639" s="140"/>
      <c r="T639" s="230"/>
      <c r="U639" s="140"/>
      <c r="V639" s="140"/>
      <c r="W639" s="231"/>
      <c r="AT639" s="60" t="s">
        <v>225</v>
      </c>
      <c r="AU639" s="60" t="s">
        <v>93</v>
      </c>
      <c r="AV639" s="13" t="s">
        <v>93</v>
      </c>
      <c r="AW639" s="13" t="s">
        <v>38</v>
      </c>
      <c r="AX639" s="13" t="s">
        <v>83</v>
      </c>
      <c r="AY639" s="60" t="s">
        <v>216</v>
      </c>
    </row>
    <row r="640" spans="1:51" s="13" customFormat="1" ht="12">
      <c r="A640" s="140"/>
      <c r="B640" s="141"/>
      <c r="C640" s="140"/>
      <c r="D640" s="137" t="s">
        <v>225</v>
      </c>
      <c r="E640" s="142" t="s">
        <v>1</v>
      </c>
      <c r="F640" s="143" t="s">
        <v>3826</v>
      </c>
      <c r="G640" s="140"/>
      <c r="H640" s="144">
        <v>11</v>
      </c>
      <c r="I640" s="61"/>
      <c r="J640" s="140"/>
      <c r="K640" s="140"/>
      <c r="L640" s="228"/>
      <c r="M640" s="229"/>
      <c r="N640" s="140"/>
      <c r="O640" s="140"/>
      <c r="P640" s="140"/>
      <c r="Q640" s="140"/>
      <c r="R640" s="140"/>
      <c r="S640" s="140"/>
      <c r="T640" s="230"/>
      <c r="U640" s="140"/>
      <c r="V640" s="140"/>
      <c r="W640" s="231"/>
      <c r="AT640" s="60" t="s">
        <v>225</v>
      </c>
      <c r="AU640" s="60" t="s">
        <v>93</v>
      </c>
      <c r="AV640" s="13" t="s">
        <v>93</v>
      </c>
      <c r="AW640" s="13" t="s">
        <v>38</v>
      </c>
      <c r="AX640" s="13" t="s">
        <v>83</v>
      </c>
      <c r="AY640" s="60" t="s">
        <v>216</v>
      </c>
    </row>
    <row r="641" spans="1:51" s="13" customFormat="1" ht="12">
      <c r="A641" s="140"/>
      <c r="B641" s="141"/>
      <c r="C641" s="140"/>
      <c r="D641" s="137" t="s">
        <v>225</v>
      </c>
      <c r="E641" s="142" t="s">
        <v>1</v>
      </c>
      <c r="F641" s="143" t="s">
        <v>3827</v>
      </c>
      <c r="G641" s="140"/>
      <c r="H641" s="144">
        <v>11</v>
      </c>
      <c r="I641" s="61"/>
      <c r="J641" s="140"/>
      <c r="K641" s="140"/>
      <c r="L641" s="228"/>
      <c r="M641" s="229"/>
      <c r="N641" s="140"/>
      <c r="O641" s="140"/>
      <c r="P641" s="140"/>
      <c r="Q641" s="140"/>
      <c r="R641" s="140"/>
      <c r="S641" s="140"/>
      <c r="T641" s="230"/>
      <c r="U641" s="140"/>
      <c r="V641" s="140"/>
      <c r="W641" s="231"/>
      <c r="AT641" s="60" t="s">
        <v>225</v>
      </c>
      <c r="AU641" s="60" t="s">
        <v>93</v>
      </c>
      <c r="AV641" s="13" t="s">
        <v>93</v>
      </c>
      <c r="AW641" s="13" t="s">
        <v>38</v>
      </c>
      <c r="AX641" s="13" t="s">
        <v>83</v>
      </c>
      <c r="AY641" s="60" t="s">
        <v>216</v>
      </c>
    </row>
    <row r="642" spans="1:51" s="13" customFormat="1" ht="12">
      <c r="A642" s="140"/>
      <c r="B642" s="141"/>
      <c r="C642" s="140"/>
      <c r="D642" s="137" t="s">
        <v>225</v>
      </c>
      <c r="E642" s="142" t="s">
        <v>1</v>
      </c>
      <c r="F642" s="143" t="s">
        <v>3828</v>
      </c>
      <c r="G642" s="140"/>
      <c r="H642" s="144">
        <v>17</v>
      </c>
      <c r="I642" s="61"/>
      <c r="J642" s="140"/>
      <c r="K642" s="140"/>
      <c r="L642" s="228"/>
      <c r="M642" s="229"/>
      <c r="N642" s="140"/>
      <c r="O642" s="140"/>
      <c r="P642" s="140"/>
      <c r="Q642" s="140"/>
      <c r="R642" s="140"/>
      <c r="S642" s="140"/>
      <c r="T642" s="230"/>
      <c r="U642" s="140"/>
      <c r="V642" s="140"/>
      <c r="W642" s="231"/>
      <c r="AT642" s="60" t="s">
        <v>225</v>
      </c>
      <c r="AU642" s="60" t="s">
        <v>93</v>
      </c>
      <c r="AV642" s="13" t="s">
        <v>93</v>
      </c>
      <c r="AW642" s="13" t="s">
        <v>38</v>
      </c>
      <c r="AX642" s="13" t="s">
        <v>83</v>
      </c>
      <c r="AY642" s="60" t="s">
        <v>216</v>
      </c>
    </row>
    <row r="643" spans="1:51" s="15" customFormat="1" ht="12">
      <c r="A643" s="135"/>
      <c r="B643" s="136"/>
      <c r="C643" s="135"/>
      <c r="D643" s="137" t="s">
        <v>225</v>
      </c>
      <c r="E643" s="138" t="s">
        <v>1</v>
      </c>
      <c r="F643" s="139" t="s">
        <v>3703</v>
      </c>
      <c r="G643" s="135"/>
      <c r="H643" s="138" t="s">
        <v>1</v>
      </c>
      <c r="I643" s="65"/>
      <c r="J643" s="135"/>
      <c r="K643" s="135"/>
      <c r="L643" s="228"/>
      <c r="M643" s="229"/>
      <c r="N643" s="140"/>
      <c r="O643" s="140"/>
      <c r="P643" s="140"/>
      <c r="Q643" s="140"/>
      <c r="R643" s="140"/>
      <c r="S643" s="140"/>
      <c r="T643" s="230"/>
      <c r="U643" s="140"/>
      <c r="V643" s="140"/>
      <c r="W643" s="231"/>
      <c r="AT643" s="64" t="s">
        <v>225</v>
      </c>
      <c r="AU643" s="64" t="s">
        <v>93</v>
      </c>
      <c r="AV643" s="15" t="s">
        <v>91</v>
      </c>
      <c r="AW643" s="15" t="s">
        <v>38</v>
      </c>
      <c r="AX643" s="15" t="s">
        <v>83</v>
      </c>
      <c r="AY643" s="64" t="s">
        <v>216</v>
      </c>
    </row>
    <row r="644" spans="1:51" s="13" customFormat="1" ht="12">
      <c r="A644" s="140"/>
      <c r="B644" s="141"/>
      <c r="C644" s="140"/>
      <c r="D644" s="137" t="s">
        <v>225</v>
      </c>
      <c r="E644" s="142" t="s">
        <v>1</v>
      </c>
      <c r="F644" s="143" t="s">
        <v>3832</v>
      </c>
      <c r="G644" s="140"/>
      <c r="H644" s="144">
        <v>5</v>
      </c>
      <c r="I644" s="61"/>
      <c r="J644" s="140"/>
      <c r="K644" s="140"/>
      <c r="L644" s="224"/>
      <c r="M644" s="225"/>
      <c r="N644" s="135"/>
      <c r="O644" s="135"/>
      <c r="P644" s="135"/>
      <c r="Q644" s="135"/>
      <c r="R644" s="135"/>
      <c r="S644" s="135"/>
      <c r="T644" s="226"/>
      <c r="U644" s="135"/>
      <c r="V644" s="135"/>
      <c r="W644" s="227"/>
      <c r="AT644" s="60" t="s">
        <v>225</v>
      </c>
      <c r="AU644" s="60" t="s">
        <v>93</v>
      </c>
      <c r="AV644" s="13" t="s">
        <v>93</v>
      </c>
      <c r="AW644" s="13" t="s">
        <v>38</v>
      </c>
      <c r="AX644" s="13" t="s">
        <v>83</v>
      </c>
      <c r="AY644" s="60" t="s">
        <v>216</v>
      </c>
    </row>
    <row r="645" spans="1:51" s="13" customFormat="1" ht="12">
      <c r="A645" s="140"/>
      <c r="B645" s="141"/>
      <c r="C645" s="140"/>
      <c r="D645" s="137" t="s">
        <v>225</v>
      </c>
      <c r="E645" s="142" t="s">
        <v>1</v>
      </c>
      <c r="F645" s="143" t="s">
        <v>3833</v>
      </c>
      <c r="G645" s="140"/>
      <c r="H645" s="144">
        <v>12</v>
      </c>
      <c r="I645" s="61"/>
      <c r="J645" s="140"/>
      <c r="K645" s="140"/>
      <c r="L645" s="228"/>
      <c r="M645" s="229"/>
      <c r="N645" s="140"/>
      <c r="O645" s="140"/>
      <c r="P645" s="140"/>
      <c r="Q645" s="140"/>
      <c r="R645" s="140"/>
      <c r="S645" s="140"/>
      <c r="T645" s="230"/>
      <c r="U645" s="140"/>
      <c r="V645" s="140"/>
      <c r="W645" s="231"/>
      <c r="AT645" s="60" t="s">
        <v>225</v>
      </c>
      <c r="AU645" s="60" t="s">
        <v>93</v>
      </c>
      <c r="AV645" s="13" t="s">
        <v>93</v>
      </c>
      <c r="AW645" s="13" t="s">
        <v>38</v>
      </c>
      <c r="AX645" s="13" t="s">
        <v>83</v>
      </c>
      <c r="AY645" s="60" t="s">
        <v>216</v>
      </c>
    </row>
    <row r="646" spans="1:51" s="13" customFormat="1" ht="12">
      <c r="A646" s="140"/>
      <c r="B646" s="141"/>
      <c r="C646" s="140"/>
      <c r="D646" s="137" t="s">
        <v>225</v>
      </c>
      <c r="E646" s="142" t="s">
        <v>1</v>
      </c>
      <c r="F646" s="143" t="s">
        <v>3834</v>
      </c>
      <c r="G646" s="140"/>
      <c r="H646" s="144">
        <v>3</v>
      </c>
      <c r="I646" s="61"/>
      <c r="J646" s="140"/>
      <c r="K646" s="140"/>
      <c r="L646" s="228"/>
      <c r="M646" s="229"/>
      <c r="N646" s="140"/>
      <c r="O646" s="140"/>
      <c r="P646" s="140"/>
      <c r="Q646" s="140"/>
      <c r="R646" s="140"/>
      <c r="S646" s="140"/>
      <c r="T646" s="230"/>
      <c r="U646" s="140"/>
      <c r="V646" s="140"/>
      <c r="W646" s="231"/>
      <c r="AT646" s="60" t="s">
        <v>225</v>
      </c>
      <c r="AU646" s="60" t="s">
        <v>93</v>
      </c>
      <c r="AV646" s="13" t="s">
        <v>93</v>
      </c>
      <c r="AW646" s="13" t="s">
        <v>38</v>
      </c>
      <c r="AX646" s="13" t="s">
        <v>83</v>
      </c>
      <c r="AY646" s="60" t="s">
        <v>216</v>
      </c>
    </row>
    <row r="647" spans="1:51" s="13" customFormat="1" ht="12">
      <c r="A647" s="140"/>
      <c r="B647" s="141"/>
      <c r="C647" s="140"/>
      <c r="D647" s="137" t="s">
        <v>225</v>
      </c>
      <c r="E647" s="142" t="s">
        <v>1</v>
      </c>
      <c r="F647" s="143" t="s">
        <v>3835</v>
      </c>
      <c r="G647" s="140"/>
      <c r="H647" s="144">
        <v>4</v>
      </c>
      <c r="I647" s="61"/>
      <c r="J647" s="140"/>
      <c r="K647" s="140"/>
      <c r="L647" s="228"/>
      <c r="M647" s="229"/>
      <c r="N647" s="140"/>
      <c r="O647" s="140"/>
      <c r="P647" s="140"/>
      <c r="Q647" s="140"/>
      <c r="R647" s="140"/>
      <c r="S647" s="140"/>
      <c r="T647" s="230"/>
      <c r="U647" s="140"/>
      <c r="V647" s="140"/>
      <c r="W647" s="231"/>
      <c r="AT647" s="60" t="s">
        <v>225</v>
      </c>
      <c r="AU647" s="60" t="s">
        <v>93</v>
      </c>
      <c r="AV647" s="13" t="s">
        <v>93</v>
      </c>
      <c r="AW647" s="13" t="s">
        <v>38</v>
      </c>
      <c r="AX647" s="13" t="s">
        <v>83</v>
      </c>
      <c r="AY647" s="60" t="s">
        <v>216</v>
      </c>
    </row>
    <row r="648" spans="1:51" s="13" customFormat="1" ht="12">
      <c r="A648" s="140"/>
      <c r="B648" s="141"/>
      <c r="C648" s="140"/>
      <c r="D648" s="137" t="s">
        <v>225</v>
      </c>
      <c r="E648" s="142" t="s">
        <v>1</v>
      </c>
      <c r="F648" s="143" t="s">
        <v>3836</v>
      </c>
      <c r="G648" s="140"/>
      <c r="H648" s="144">
        <v>5</v>
      </c>
      <c r="I648" s="61"/>
      <c r="J648" s="140"/>
      <c r="K648" s="140"/>
      <c r="L648" s="228"/>
      <c r="M648" s="229"/>
      <c r="N648" s="140"/>
      <c r="O648" s="140"/>
      <c r="P648" s="140"/>
      <c r="Q648" s="140"/>
      <c r="R648" s="140"/>
      <c r="S648" s="140"/>
      <c r="T648" s="230"/>
      <c r="U648" s="140"/>
      <c r="V648" s="140"/>
      <c r="W648" s="231"/>
      <c r="AT648" s="60" t="s">
        <v>225</v>
      </c>
      <c r="AU648" s="60" t="s">
        <v>93</v>
      </c>
      <c r="AV648" s="13" t="s">
        <v>93</v>
      </c>
      <c r="AW648" s="13" t="s">
        <v>38</v>
      </c>
      <c r="AX648" s="13" t="s">
        <v>83</v>
      </c>
      <c r="AY648" s="60" t="s">
        <v>216</v>
      </c>
    </row>
    <row r="649" spans="1:51" s="13" customFormat="1" ht="12">
      <c r="A649" s="140"/>
      <c r="B649" s="141"/>
      <c r="C649" s="140"/>
      <c r="D649" s="137" t="s">
        <v>225</v>
      </c>
      <c r="E649" s="142" t="s">
        <v>1</v>
      </c>
      <c r="F649" s="143" t="s">
        <v>3837</v>
      </c>
      <c r="G649" s="140"/>
      <c r="H649" s="144">
        <v>6</v>
      </c>
      <c r="I649" s="61"/>
      <c r="J649" s="140"/>
      <c r="K649" s="140"/>
      <c r="L649" s="228"/>
      <c r="M649" s="229"/>
      <c r="N649" s="140"/>
      <c r="O649" s="140"/>
      <c r="P649" s="140"/>
      <c r="Q649" s="140"/>
      <c r="R649" s="140"/>
      <c r="S649" s="140"/>
      <c r="T649" s="230"/>
      <c r="U649" s="140"/>
      <c r="V649" s="140"/>
      <c r="W649" s="231"/>
      <c r="AT649" s="60" t="s">
        <v>225</v>
      </c>
      <c r="AU649" s="60" t="s">
        <v>93</v>
      </c>
      <c r="AV649" s="13" t="s">
        <v>93</v>
      </c>
      <c r="AW649" s="13" t="s">
        <v>38</v>
      </c>
      <c r="AX649" s="13" t="s">
        <v>83</v>
      </c>
      <c r="AY649" s="60" t="s">
        <v>216</v>
      </c>
    </row>
    <row r="650" spans="1:51" s="13" customFormat="1" ht="12">
      <c r="A650" s="140"/>
      <c r="B650" s="141"/>
      <c r="C650" s="140"/>
      <c r="D650" s="137" t="s">
        <v>225</v>
      </c>
      <c r="E650" s="142" t="s">
        <v>1</v>
      </c>
      <c r="F650" s="143" t="s">
        <v>3838</v>
      </c>
      <c r="G650" s="140"/>
      <c r="H650" s="144">
        <v>4</v>
      </c>
      <c r="I650" s="61"/>
      <c r="J650" s="140"/>
      <c r="K650" s="140"/>
      <c r="L650" s="228"/>
      <c r="M650" s="229"/>
      <c r="N650" s="140"/>
      <c r="O650" s="140"/>
      <c r="P650" s="140"/>
      <c r="Q650" s="140"/>
      <c r="R650" s="140"/>
      <c r="S650" s="140"/>
      <c r="T650" s="230"/>
      <c r="U650" s="140"/>
      <c r="V650" s="140"/>
      <c r="W650" s="231"/>
      <c r="AT650" s="60" t="s">
        <v>225</v>
      </c>
      <c r="AU650" s="60" t="s">
        <v>93</v>
      </c>
      <c r="AV650" s="13" t="s">
        <v>93</v>
      </c>
      <c r="AW650" s="13" t="s">
        <v>38</v>
      </c>
      <c r="AX650" s="13" t="s">
        <v>83</v>
      </c>
      <c r="AY650" s="60" t="s">
        <v>216</v>
      </c>
    </row>
    <row r="651" spans="1:51" s="13" customFormat="1" ht="12">
      <c r="A651" s="140"/>
      <c r="B651" s="141"/>
      <c r="C651" s="140"/>
      <c r="D651" s="137" t="s">
        <v>225</v>
      </c>
      <c r="E651" s="142" t="s">
        <v>1</v>
      </c>
      <c r="F651" s="143" t="s">
        <v>3839</v>
      </c>
      <c r="G651" s="140"/>
      <c r="H651" s="144">
        <v>4</v>
      </c>
      <c r="I651" s="61"/>
      <c r="J651" s="140"/>
      <c r="K651" s="140"/>
      <c r="L651" s="228"/>
      <c r="M651" s="229"/>
      <c r="N651" s="140"/>
      <c r="O651" s="140"/>
      <c r="P651" s="140"/>
      <c r="Q651" s="140"/>
      <c r="R651" s="140"/>
      <c r="S651" s="140"/>
      <c r="T651" s="230"/>
      <c r="U651" s="140"/>
      <c r="V651" s="140"/>
      <c r="W651" s="231"/>
      <c r="AT651" s="60" t="s">
        <v>225</v>
      </c>
      <c r="AU651" s="60" t="s">
        <v>93</v>
      </c>
      <c r="AV651" s="13" t="s">
        <v>93</v>
      </c>
      <c r="AW651" s="13" t="s">
        <v>38</v>
      </c>
      <c r="AX651" s="13" t="s">
        <v>83</v>
      </c>
      <c r="AY651" s="60" t="s">
        <v>216</v>
      </c>
    </row>
    <row r="652" spans="1:51" s="13" customFormat="1" ht="12">
      <c r="A652" s="140"/>
      <c r="B652" s="141"/>
      <c r="C652" s="140"/>
      <c r="D652" s="137" t="s">
        <v>225</v>
      </c>
      <c r="E652" s="142" t="s">
        <v>1</v>
      </c>
      <c r="F652" s="143" t="s">
        <v>3840</v>
      </c>
      <c r="G652" s="140"/>
      <c r="H652" s="144">
        <v>5</v>
      </c>
      <c r="I652" s="61"/>
      <c r="J652" s="140"/>
      <c r="K652" s="140"/>
      <c r="L652" s="228"/>
      <c r="M652" s="229"/>
      <c r="N652" s="140"/>
      <c r="O652" s="140"/>
      <c r="P652" s="140"/>
      <c r="Q652" s="140"/>
      <c r="R652" s="140"/>
      <c r="S652" s="140"/>
      <c r="T652" s="230"/>
      <c r="U652" s="140"/>
      <c r="V652" s="140"/>
      <c r="W652" s="231"/>
      <c r="AT652" s="60" t="s">
        <v>225</v>
      </c>
      <c r="AU652" s="60" t="s">
        <v>93</v>
      </c>
      <c r="AV652" s="13" t="s">
        <v>93</v>
      </c>
      <c r="AW652" s="13" t="s">
        <v>38</v>
      </c>
      <c r="AX652" s="13" t="s">
        <v>83</v>
      </c>
      <c r="AY652" s="60" t="s">
        <v>216</v>
      </c>
    </row>
    <row r="653" spans="1:51" s="13" customFormat="1" ht="12">
      <c r="A653" s="140"/>
      <c r="B653" s="141"/>
      <c r="C653" s="140"/>
      <c r="D653" s="137" t="s">
        <v>225</v>
      </c>
      <c r="E653" s="142" t="s">
        <v>1</v>
      </c>
      <c r="F653" s="143" t="s">
        <v>3841</v>
      </c>
      <c r="G653" s="140"/>
      <c r="H653" s="144">
        <v>6</v>
      </c>
      <c r="I653" s="61"/>
      <c r="J653" s="140"/>
      <c r="K653" s="140"/>
      <c r="L653" s="228"/>
      <c r="M653" s="229"/>
      <c r="N653" s="140"/>
      <c r="O653" s="140"/>
      <c r="P653" s="140"/>
      <c r="Q653" s="140"/>
      <c r="R653" s="140"/>
      <c r="S653" s="140"/>
      <c r="T653" s="230"/>
      <c r="U653" s="140"/>
      <c r="V653" s="140"/>
      <c r="W653" s="231"/>
      <c r="AT653" s="60" t="s">
        <v>225</v>
      </c>
      <c r="AU653" s="60" t="s">
        <v>93</v>
      </c>
      <c r="AV653" s="13" t="s">
        <v>93</v>
      </c>
      <c r="AW653" s="13" t="s">
        <v>38</v>
      </c>
      <c r="AX653" s="13" t="s">
        <v>83</v>
      </c>
      <c r="AY653" s="60" t="s">
        <v>216</v>
      </c>
    </row>
    <row r="654" spans="1:51" s="13" customFormat="1" ht="12">
      <c r="A654" s="140"/>
      <c r="B654" s="141"/>
      <c r="C654" s="140"/>
      <c r="D654" s="137" t="s">
        <v>225</v>
      </c>
      <c r="E654" s="142" t="s">
        <v>1</v>
      </c>
      <c r="F654" s="143" t="s">
        <v>3842</v>
      </c>
      <c r="G654" s="140"/>
      <c r="H654" s="144">
        <v>4</v>
      </c>
      <c r="I654" s="61"/>
      <c r="J654" s="140"/>
      <c r="K654" s="140"/>
      <c r="L654" s="228"/>
      <c r="M654" s="229"/>
      <c r="N654" s="140"/>
      <c r="O654" s="140"/>
      <c r="P654" s="140"/>
      <c r="Q654" s="140"/>
      <c r="R654" s="140"/>
      <c r="S654" s="140"/>
      <c r="T654" s="230"/>
      <c r="U654" s="140"/>
      <c r="V654" s="140"/>
      <c r="W654" s="231"/>
      <c r="AT654" s="60" t="s">
        <v>225</v>
      </c>
      <c r="AU654" s="60" t="s">
        <v>93</v>
      </c>
      <c r="AV654" s="13" t="s">
        <v>93</v>
      </c>
      <c r="AW654" s="13" t="s">
        <v>38</v>
      </c>
      <c r="AX654" s="13" t="s">
        <v>83</v>
      </c>
      <c r="AY654" s="60" t="s">
        <v>216</v>
      </c>
    </row>
    <row r="655" spans="1:51" s="13" customFormat="1" ht="12">
      <c r="A655" s="140"/>
      <c r="B655" s="141"/>
      <c r="C655" s="140"/>
      <c r="D655" s="137" t="s">
        <v>225</v>
      </c>
      <c r="E655" s="142" t="s">
        <v>1</v>
      </c>
      <c r="F655" s="143" t="s">
        <v>3843</v>
      </c>
      <c r="G655" s="140"/>
      <c r="H655" s="144">
        <v>4</v>
      </c>
      <c r="I655" s="61"/>
      <c r="J655" s="140"/>
      <c r="K655" s="140"/>
      <c r="L655" s="228"/>
      <c r="M655" s="229"/>
      <c r="N655" s="140"/>
      <c r="O655" s="140"/>
      <c r="P655" s="140"/>
      <c r="Q655" s="140"/>
      <c r="R655" s="140"/>
      <c r="S655" s="140"/>
      <c r="T655" s="230"/>
      <c r="U655" s="140"/>
      <c r="V655" s="140"/>
      <c r="W655" s="231"/>
      <c r="AT655" s="60" t="s">
        <v>225</v>
      </c>
      <c r="AU655" s="60" t="s">
        <v>93</v>
      </c>
      <c r="AV655" s="13" t="s">
        <v>93</v>
      </c>
      <c r="AW655" s="13" t="s">
        <v>38</v>
      </c>
      <c r="AX655" s="13" t="s">
        <v>83</v>
      </c>
      <c r="AY655" s="60" t="s">
        <v>216</v>
      </c>
    </row>
    <row r="656" spans="1:51" s="13" customFormat="1" ht="12">
      <c r="A656" s="140"/>
      <c r="B656" s="141"/>
      <c r="C656" s="140"/>
      <c r="D656" s="137" t="s">
        <v>225</v>
      </c>
      <c r="E656" s="142" t="s">
        <v>1</v>
      </c>
      <c r="F656" s="143" t="s">
        <v>3844</v>
      </c>
      <c r="G656" s="140"/>
      <c r="H656" s="144">
        <v>4</v>
      </c>
      <c r="I656" s="61"/>
      <c r="J656" s="140"/>
      <c r="K656" s="140"/>
      <c r="L656" s="228"/>
      <c r="M656" s="229"/>
      <c r="N656" s="140"/>
      <c r="O656" s="140"/>
      <c r="P656" s="140"/>
      <c r="Q656" s="140"/>
      <c r="R656" s="140"/>
      <c r="S656" s="140"/>
      <c r="T656" s="230"/>
      <c r="U656" s="140"/>
      <c r="V656" s="140"/>
      <c r="W656" s="231"/>
      <c r="AT656" s="60" t="s">
        <v>225</v>
      </c>
      <c r="AU656" s="60" t="s">
        <v>93</v>
      </c>
      <c r="AV656" s="13" t="s">
        <v>93</v>
      </c>
      <c r="AW656" s="13" t="s">
        <v>38</v>
      </c>
      <c r="AX656" s="13" t="s">
        <v>83</v>
      </c>
      <c r="AY656" s="60" t="s">
        <v>216</v>
      </c>
    </row>
    <row r="657" spans="1:51" s="13" customFormat="1" ht="12">
      <c r="A657" s="140"/>
      <c r="B657" s="141"/>
      <c r="C657" s="140"/>
      <c r="D657" s="137" t="s">
        <v>225</v>
      </c>
      <c r="E657" s="142" t="s">
        <v>1</v>
      </c>
      <c r="F657" s="143" t="s">
        <v>3845</v>
      </c>
      <c r="G657" s="140"/>
      <c r="H657" s="144">
        <v>4</v>
      </c>
      <c r="I657" s="61"/>
      <c r="J657" s="140"/>
      <c r="K657" s="140"/>
      <c r="L657" s="228"/>
      <c r="M657" s="229"/>
      <c r="N657" s="140"/>
      <c r="O657" s="140"/>
      <c r="P657" s="140"/>
      <c r="Q657" s="140"/>
      <c r="R657" s="140"/>
      <c r="S657" s="140"/>
      <c r="T657" s="230"/>
      <c r="U657" s="140"/>
      <c r="V657" s="140"/>
      <c r="W657" s="231"/>
      <c r="AT657" s="60" t="s">
        <v>225</v>
      </c>
      <c r="AU657" s="60" t="s">
        <v>93</v>
      </c>
      <c r="AV657" s="13" t="s">
        <v>93</v>
      </c>
      <c r="AW657" s="13" t="s">
        <v>38</v>
      </c>
      <c r="AX657" s="13" t="s">
        <v>83</v>
      </c>
      <c r="AY657" s="60" t="s">
        <v>216</v>
      </c>
    </row>
    <row r="658" spans="1:51" s="13" customFormat="1" ht="12">
      <c r="A658" s="140"/>
      <c r="B658" s="141"/>
      <c r="C658" s="140"/>
      <c r="D658" s="137" t="s">
        <v>225</v>
      </c>
      <c r="E658" s="142" t="s">
        <v>1</v>
      </c>
      <c r="F658" s="143" t="s">
        <v>3846</v>
      </c>
      <c r="G658" s="140"/>
      <c r="H658" s="144">
        <v>5</v>
      </c>
      <c r="I658" s="61"/>
      <c r="J658" s="140"/>
      <c r="K658" s="140"/>
      <c r="L658" s="228"/>
      <c r="M658" s="229"/>
      <c r="N658" s="140"/>
      <c r="O658" s="140"/>
      <c r="P658" s="140"/>
      <c r="Q658" s="140"/>
      <c r="R658" s="140"/>
      <c r="S658" s="140"/>
      <c r="T658" s="230"/>
      <c r="U658" s="140"/>
      <c r="V658" s="140"/>
      <c r="W658" s="231"/>
      <c r="AT658" s="60" t="s">
        <v>225</v>
      </c>
      <c r="AU658" s="60" t="s">
        <v>93</v>
      </c>
      <c r="AV658" s="13" t="s">
        <v>93</v>
      </c>
      <c r="AW658" s="13" t="s">
        <v>38</v>
      </c>
      <c r="AX658" s="13" t="s">
        <v>83</v>
      </c>
      <c r="AY658" s="60" t="s">
        <v>216</v>
      </c>
    </row>
    <row r="659" spans="1:51" s="13" customFormat="1" ht="12">
      <c r="A659" s="140"/>
      <c r="B659" s="141"/>
      <c r="C659" s="140"/>
      <c r="D659" s="137" t="s">
        <v>225</v>
      </c>
      <c r="E659" s="142" t="s">
        <v>1</v>
      </c>
      <c r="F659" s="143" t="s">
        <v>3847</v>
      </c>
      <c r="G659" s="140"/>
      <c r="H659" s="144">
        <v>2</v>
      </c>
      <c r="I659" s="61"/>
      <c r="J659" s="140"/>
      <c r="K659" s="140"/>
      <c r="L659" s="228"/>
      <c r="M659" s="229"/>
      <c r="N659" s="140"/>
      <c r="O659" s="140"/>
      <c r="P659" s="140"/>
      <c r="Q659" s="140"/>
      <c r="R659" s="140"/>
      <c r="S659" s="140"/>
      <c r="T659" s="230"/>
      <c r="U659" s="140"/>
      <c r="V659" s="140"/>
      <c r="W659" s="231"/>
      <c r="AT659" s="60" t="s">
        <v>225</v>
      </c>
      <c r="AU659" s="60" t="s">
        <v>93</v>
      </c>
      <c r="AV659" s="13" t="s">
        <v>93</v>
      </c>
      <c r="AW659" s="13" t="s">
        <v>38</v>
      </c>
      <c r="AX659" s="13" t="s">
        <v>83</v>
      </c>
      <c r="AY659" s="60" t="s">
        <v>216</v>
      </c>
    </row>
    <row r="660" spans="1:51" s="13" customFormat="1" ht="12">
      <c r="A660" s="140"/>
      <c r="B660" s="141"/>
      <c r="C660" s="140"/>
      <c r="D660" s="137" t="s">
        <v>225</v>
      </c>
      <c r="E660" s="142" t="s">
        <v>1</v>
      </c>
      <c r="F660" s="143" t="s">
        <v>3848</v>
      </c>
      <c r="G660" s="140"/>
      <c r="H660" s="144">
        <v>4</v>
      </c>
      <c r="I660" s="61"/>
      <c r="J660" s="140"/>
      <c r="K660" s="140"/>
      <c r="L660" s="228"/>
      <c r="M660" s="229"/>
      <c r="N660" s="140"/>
      <c r="O660" s="140"/>
      <c r="P660" s="140"/>
      <c r="Q660" s="140"/>
      <c r="R660" s="140"/>
      <c r="S660" s="140"/>
      <c r="T660" s="230"/>
      <c r="U660" s="140"/>
      <c r="V660" s="140"/>
      <c r="W660" s="231"/>
      <c r="AT660" s="60" t="s">
        <v>225</v>
      </c>
      <c r="AU660" s="60" t="s">
        <v>93</v>
      </c>
      <c r="AV660" s="13" t="s">
        <v>93</v>
      </c>
      <c r="AW660" s="13" t="s">
        <v>38</v>
      </c>
      <c r="AX660" s="13" t="s">
        <v>83</v>
      </c>
      <c r="AY660" s="60" t="s">
        <v>216</v>
      </c>
    </row>
    <row r="661" spans="1:51" s="13" customFormat="1" ht="12">
      <c r="A661" s="140"/>
      <c r="B661" s="141"/>
      <c r="C661" s="140"/>
      <c r="D661" s="137" t="s">
        <v>225</v>
      </c>
      <c r="E661" s="142" t="s">
        <v>1</v>
      </c>
      <c r="F661" s="143" t="s">
        <v>3849</v>
      </c>
      <c r="G661" s="140"/>
      <c r="H661" s="144">
        <v>12</v>
      </c>
      <c r="I661" s="61"/>
      <c r="J661" s="140"/>
      <c r="K661" s="140"/>
      <c r="L661" s="228"/>
      <c r="M661" s="229"/>
      <c r="N661" s="140"/>
      <c r="O661" s="140"/>
      <c r="P661" s="140"/>
      <c r="Q661" s="140"/>
      <c r="R661" s="140"/>
      <c r="S661" s="140"/>
      <c r="T661" s="230"/>
      <c r="U661" s="140"/>
      <c r="V661" s="140"/>
      <c r="W661" s="231"/>
      <c r="AT661" s="60" t="s">
        <v>225</v>
      </c>
      <c r="AU661" s="60" t="s">
        <v>93</v>
      </c>
      <c r="AV661" s="13" t="s">
        <v>93</v>
      </c>
      <c r="AW661" s="13" t="s">
        <v>38</v>
      </c>
      <c r="AX661" s="13" t="s">
        <v>83</v>
      </c>
      <c r="AY661" s="60" t="s">
        <v>216</v>
      </c>
    </row>
    <row r="662" spans="1:51" s="13" customFormat="1" ht="12">
      <c r="A662" s="140"/>
      <c r="B662" s="141"/>
      <c r="C662" s="140"/>
      <c r="D662" s="137" t="s">
        <v>225</v>
      </c>
      <c r="E662" s="142" t="s">
        <v>1</v>
      </c>
      <c r="F662" s="143" t="s">
        <v>3850</v>
      </c>
      <c r="G662" s="140"/>
      <c r="H662" s="144">
        <v>4</v>
      </c>
      <c r="I662" s="61"/>
      <c r="J662" s="140"/>
      <c r="K662" s="140"/>
      <c r="L662" s="228"/>
      <c r="M662" s="229"/>
      <c r="N662" s="140"/>
      <c r="O662" s="140"/>
      <c r="P662" s="140"/>
      <c r="Q662" s="140"/>
      <c r="R662" s="140"/>
      <c r="S662" s="140"/>
      <c r="T662" s="230"/>
      <c r="U662" s="140"/>
      <c r="V662" s="140"/>
      <c r="W662" s="231"/>
      <c r="AT662" s="60" t="s">
        <v>225</v>
      </c>
      <c r="AU662" s="60" t="s">
        <v>93</v>
      </c>
      <c r="AV662" s="13" t="s">
        <v>93</v>
      </c>
      <c r="AW662" s="13" t="s">
        <v>38</v>
      </c>
      <c r="AX662" s="13" t="s">
        <v>83</v>
      </c>
      <c r="AY662" s="60" t="s">
        <v>216</v>
      </c>
    </row>
    <row r="663" spans="1:51" s="14" customFormat="1" ht="12">
      <c r="A663" s="145"/>
      <c r="B663" s="146"/>
      <c r="C663" s="145"/>
      <c r="D663" s="137" t="s">
        <v>225</v>
      </c>
      <c r="E663" s="147" t="s">
        <v>1</v>
      </c>
      <c r="F663" s="148" t="s">
        <v>229</v>
      </c>
      <c r="G663" s="145"/>
      <c r="H663" s="149">
        <v>165</v>
      </c>
      <c r="I663" s="63"/>
      <c r="J663" s="145"/>
      <c r="K663" s="145"/>
      <c r="L663" s="228"/>
      <c r="M663" s="229"/>
      <c r="N663" s="140"/>
      <c r="O663" s="140"/>
      <c r="P663" s="140"/>
      <c r="Q663" s="140"/>
      <c r="R663" s="140"/>
      <c r="S663" s="140"/>
      <c r="T663" s="230"/>
      <c r="U663" s="140"/>
      <c r="V663" s="140"/>
      <c r="W663" s="231"/>
      <c r="AT663" s="62" t="s">
        <v>225</v>
      </c>
      <c r="AU663" s="62" t="s">
        <v>93</v>
      </c>
      <c r="AV663" s="14" t="s">
        <v>223</v>
      </c>
      <c r="AW663" s="14" t="s">
        <v>38</v>
      </c>
      <c r="AX663" s="14" t="s">
        <v>91</v>
      </c>
      <c r="AY663" s="62" t="s">
        <v>216</v>
      </c>
    </row>
    <row r="664" spans="1:65" s="2" customFormat="1" ht="16.5" customHeight="1">
      <c r="A664" s="83"/>
      <c r="B664" s="84"/>
      <c r="C664" s="130" t="s">
        <v>533</v>
      </c>
      <c r="D664" s="130" t="s">
        <v>218</v>
      </c>
      <c r="E664" s="131" t="s">
        <v>4136</v>
      </c>
      <c r="F664" s="132" t="s">
        <v>4137</v>
      </c>
      <c r="G664" s="133" t="s">
        <v>237</v>
      </c>
      <c r="H664" s="134">
        <v>99</v>
      </c>
      <c r="I664" s="57"/>
      <c r="J664" s="187">
        <f>ROUND(I664*H664,2)</f>
        <v>0</v>
      </c>
      <c r="K664" s="132" t="s">
        <v>1</v>
      </c>
      <c r="L664" s="188">
        <f>J664</f>
        <v>0</v>
      </c>
      <c r="M664" s="217"/>
      <c r="N664" s="217"/>
      <c r="O664" s="217"/>
      <c r="P664" s="217">
        <f>SUM(P665:P682)</f>
        <v>0</v>
      </c>
      <c r="Q664" s="217"/>
      <c r="R664" s="217">
        <f>SUM(R665:R682)</f>
        <v>0</v>
      </c>
      <c r="S664" s="217"/>
      <c r="T664" s="217">
        <f>SUM(T665:T682)</f>
        <v>0</v>
      </c>
      <c r="U664" s="217"/>
      <c r="V664" s="217"/>
      <c r="W664" s="190"/>
      <c r="X664" s="26"/>
      <c r="Y664" s="26"/>
      <c r="Z664" s="26"/>
      <c r="AA664" s="26"/>
      <c r="AB664" s="26"/>
      <c r="AC664" s="26"/>
      <c r="AD664" s="26"/>
      <c r="AE664" s="26"/>
      <c r="AR664" s="58" t="s">
        <v>223</v>
      </c>
      <c r="AT664" s="58" t="s">
        <v>218</v>
      </c>
      <c r="AU664" s="58" t="s">
        <v>93</v>
      </c>
      <c r="AY664" s="18" t="s">
        <v>216</v>
      </c>
      <c r="BE664" s="59">
        <f>IF(N664="základní",J664,0)</f>
        <v>0</v>
      </c>
      <c r="BF664" s="59">
        <f>IF(N664="snížená",J664,0)</f>
        <v>0</v>
      </c>
      <c r="BG664" s="59">
        <f>IF(N664="zákl. přenesená",J664,0)</f>
        <v>0</v>
      </c>
      <c r="BH664" s="59">
        <f>IF(N664="sníž. přenesená",J664,0)</f>
        <v>0</v>
      </c>
      <c r="BI664" s="59">
        <f>IF(N664="nulová",J664,0)</f>
        <v>0</v>
      </c>
      <c r="BJ664" s="18" t="s">
        <v>91</v>
      </c>
      <c r="BK664" s="59">
        <f>ROUND(I664*H664,2)</f>
        <v>0</v>
      </c>
      <c r="BL664" s="18" t="s">
        <v>223</v>
      </c>
      <c r="BM664" s="58" t="s">
        <v>4138</v>
      </c>
    </row>
    <row r="665" spans="1:51" s="15" customFormat="1" ht="22.5">
      <c r="A665" s="135"/>
      <c r="B665" s="136"/>
      <c r="C665" s="135"/>
      <c r="D665" s="137" t="s">
        <v>225</v>
      </c>
      <c r="E665" s="138" t="s">
        <v>1</v>
      </c>
      <c r="F665" s="139" t="s">
        <v>4139</v>
      </c>
      <c r="G665" s="135"/>
      <c r="H665" s="138" t="s">
        <v>1</v>
      </c>
      <c r="I665" s="65"/>
      <c r="J665" s="135"/>
      <c r="K665" s="135"/>
      <c r="L665" s="218"/>
      <c r="M665" s="219" t="s">
        <v>1</v>
      </c>
      <c r="N665" s="220" t="s">
        <v>48</v>
      </c>
      <c r="O665" s="221">
        <v>0</v>
      </c>
      <c r="P665" s="221">
        <f>O665*H664</f>
        <v>0</v>
      </c>
      <c r="Q665" s="221">
        <v>0</v>
      </c>
      <c r="R665" s="221">
        <f>Q665*H664</f>
        <v>0</v>
      </c>
      <c r="S665" s="221">
        <v>0</v>
      </c>
      <c r="T665" s="222">
        <f>S665*H664</f>
        <v>0</v>
      </c>
      <c r="U665" s="98"/>
      <c r="V665" s="98"/>
      <c r="W665" s="223"/>
      <c r="AT665" s="64" t="s">
        <v>225</v>
      </c>
      <c r="AU665" s="64" t="s">
        <v>93</v>
      </c>
      <c r="AV665" s="15" t="s">
        <v>91</v>
      </c>
      <c r="AW665" s="15" t="s">
        <v>38</v>
      </c>
      <c r="AX665" s="15" t="s">
        <v>83</v>
      </c>
      <c r="AY665" s="64" t="s">
        <v>216</v>
      </c>
    </row>
    <row r="666" spans="1:51" s="13" customFormat="1" ht="12">
      <c r="A666" s="140"/>
      <c r="B666" s="141"/>
      <c r="C666" s="140"/>
      <c r="D666" s="137" t="s">
        <v>225</v>
      </c>
      <c r="E666" s="142" t="s">
        <v>1</v>
      </c>
      <c r="F666" s="143" t="s">
        <v>4128</v>
      </c>
      <c r="G666" s="140"/>
      <c r="H666" s="144">
        <v>16</v>
      </c>
      <c r="I666" s="61"/>
      <c r="J666" s="140"/>
      <c r="K666" s="140"/>
      <c r="L666" s="224"/>
      <c r="M666" s="225"/>
      <c r="N666" s="135"/>
      <c r="O666" s="135"/>
      <c r="P666" s="135"/>
      <c r="Q666" s="135"/>
      <c r="R666" s="135"/>
      <c r="S666" s="135"/>
      <c r="T666" s="226"/>
      <c r="U666" s="135"/>
      <c r="V666" s="135"/>
      <c r="W666" s="227"/>
      <c r="AT666" s="60" t="s">
        <v>225</v>
      </c>
      <c r="AU666" s="60" t="s">
        <v>93</v>
      </c>
      <c r="AV666" s="13" t="s">
        <v>93</v>
      </c>
      <c r="AW666" s="13" t="s">
        <v>38</v>
      </c>
      <c r="AX666" s="13" t="s">
        <v>83</v>
      </c>
      <c r="AY666" s="60" t="s">
        <v>216</v>
      </c>
    </row>
    <row r="667" spans="1:51" s="13" customFormat="1" ht="12">
      <c r="A667" s="140"/>
      <c r="B667" s="141"/>
      <c r="C667" s="140"/>
      <c r="D667" s="137" t="s">
        <v>225</v>
      </c>
      <c r="E667" s="142" t="s">
        <v>1</v>
      </c>
      <c r="F667" s="143" t="s">
        <v>4076</v>
      </c>
      <c r="G667" s="140"/>
      <c r="H667" s="144">
        <v>6</v>
      </c>
      <c r="I667" s="61"/>
      <c r="J667" s="140"/>
      <c r="K667" s="140"/>
      <c r="L667" s="228"/>
      <c r="M667" s="229"/>
      <c r="N667" s="140"/>
      <c r="O667" s="140"/>
      <c r="P667" s="140"/>
      <c r="Q667" s="140"/>
      <c r="R667" s="140"/>
      <c r="S667" s="140"/>
      <c r="T667" s="230"/>
      <c r="U667" s="140"/>
      <c r="V667" s="140"/>
      <c r="W667" s="231"/>
      <c r="AT667" s="60" t="s">
        <v>225</v>
      </c>
      <c r="AU667" s="60" t="s">
        <v>93</v>
      </c>
      <c r="AV667" s="13" t="s">
        <v>93</v>
      </c>
      <c r="AW667" s="13" t="s">
        <v>38</v>
      </c>
      <c r="AX667" s="13" t="s">
        <v>83</v>
      </c>
      <c r="AY667" s="60" t="s">
        <v>216</v>
      </c>
    </row>
    <row r="668" spans="1:51" s="13" customFormat="1" ht="12">
      <c r="A668" s="140"/>
      <c r="B668" s="141"/>
      <c r="C668" s="140"/>
      <c r="D668" s="137" t="s">
        <v>225</v>
      </c>
      <c r="E668" s="142" t="s">
        <v>1</v>
      </c>
      <c r="F668" s="143" t="s">
        <v>4077</v>
      </c>
      <c r="G668" s="140"/>
      <c r="H668" s="144">
        <v>3</v>
      </c>
      <c r="I668" s="61"/>
      <c r="J668" s="140"/>
      <c r="K668" s="140"/>
      <c r="L668" s="228"/>
      <c r="M668" s="229"/>
      <c r="N668" s="140"/>
      <c r="O668" s="140"/>
      <c r="P668" s="140"/>
      <c r="Q668" s="140"/>
      <c r="R668" s="140"/>
      <c r="S668" s="140"/>
      <c r="T668" s="230"/>
      <c r="U668" s="140"/>
      <c r="V668" s="140"/>
      <c r="W668" s="231"/>
      <c r="AT668" s="60" t="s">
        <v>225</v>
      </c>
      <c r="AU668" s="60" t="s">
        <v>93</v>
      </c>
      <c r="AV668" s="13" t="s">
        <v>93</v>
      </c>
      <c r="AW668" s="13" t="s">
        <v>38</v>
      </c>
      <c r="AX668" s="13" t="s">
        <v>83</v>
      </c>
      <c r="AY668" s="60" t="s">
        <v>216</v>
      </c>
    </row>
    <row r="669" spans="1:51" s="13" customFormat="1" ht="12">
      <c r="A669" s="140"/>
      <c r="B669" s="141"/>
      <c r="C669" s="140"/>
      <c r="D669" s="137" t="s">
        <v>225</v>
      </c>
      <c r="E669" s="142" t="s">
        <v>1</v>
      </c>
      <c r="F669" s="143" t="s">
        <v>4029</v>
      </c>
      <c r="G669" s="140"/>
      <c r="H669" s="144">
        <v>10</v>
      </c>
      <c r="I669" s="61"/>
      <c r="J669" s="140"/>
      <c r="K669" s="140"/>
      <c r="L669" s="228"/>
      <c r="M669" s="229"/>
      <c r="N669" s="140"/>
      <c r="O669" s="140"/>
      <c r="P669" s="140"/>
      <c r="Q669" s="140"/>
      <c r="R669" s="140"/>
      <c r="S669" s="140"/>
      <c r="T669" s="230"/>
      <c r="U669" s="140"/>
      <c r="V669" s="140"/>
      <c r="W669" s="231"/>
      <c r="AT669" s="60" t="s">
        <v>225</v>
      </c>
      <c r="AU669" s="60" t="s">
        <v>93</v>
      </c>
      <c r="AV669" s="13" t="s">
        <v>93</v>
      </c>
      <c r="AW669" s="13" t="s">
        <v>38</v>
      </c>
      <c r="AX669" s="13" t="s">
        <v>83</v>
      </c>
      <c r="AY669" s="60" t="s">
        <v>216</v>
      </c>
    </row>
    <row r="670" spans="1:51" s="13" customFormat="1" ht="12">
      <c r="A670" s="140"/>
      <c r="B670" s="141"/>
      <c r="C670" s="140"/>
      <c r="D670" s="137" t="s">
        <v>225</v>
      </c>
      <c r="E670" s="142" t="s">
        <v>1</v>
      </c>
      <c r="F670" s="143" t="s">
        <v>4129</v>
      </c>
      <c r="G670" s="140"/>
      <c r="H670" s="144">
        <v>20</v>
      </c>
      <c r="I670" s="61"/>
      <c r="J670" s="140"/>
      <c r="K670" s="140"/>
      <c r="L670" s="228"/>
      <c r="M670" s="229"/>
      <c r="N670" s="140"/>
      <c r="O670" s="140"/>
      <c r="P670" s="140"/>
      <c r="Q670" s="140"/>
      <c r="R670" s="140"/>
      <c r="S670" s="140"/>
      <c r="T670" s="230"/>
      <c r="U670" s="140"/>
      <c r="V670" s="140"/>
      <c r="W670" s="231"/>
      <c r="AT670" s="60" t="s">
        <v>225</v>
      </c>
      <c r="AU670" s="60" t="s">
        <v>93</v>
      </c>
      <c r="AV670" s="13" t="s">
        <v>93</v>
      </c>
      <c r="AW670" s="13" t="s">
        <v>38</v>
      </c>
      <c r="AX670" s="13" t="s">
        <v>83</v>
      </c>
      <c r="AY670" s="60" t="s">
        <v>216</v>
      </c>
    </row>
    <row r="671" spans="1:51" s="13" customFormat="1" ht="12">
      <c r="A671" s="140"/>
      <c r="B671" s="141"/>
      <c r="C671" s="140"/>
      <c r="D671" s="137" t="s">
        <v>225</v>
      </c>
      <c r="E671" s="142" t="s">
        <v>1</v>
      </c>
      <c r="F671" s="143" t="s">
        <v>4130</v>
      </c>
      <c r="G671" s="140"/>
      <c r="H671" s="144">
        <v>8</v>
      </c>
      <c r="I671" s="61"/>
      <c r="J671" s="140"/>
      <c r="K671" s="140"/>
      <c r="L671" s="228"/>
      <c r="M671" s="229"/>
      <c r="N671" s="140"/>
      <c r="O671" s="140"/>
      <c r="P671" s="140"/>
      <c r="Q671" s="140"/>
      <c r="R671" s="140"/>
      <c r="S671" s="140"/>
      <c r="T671" s="230"/>
      <c r="U671" s="140"/>
      <c r="V671" s="140"/>
      <c r="W671" s="231"/>
      <c r="AT671" s="60" t="s">
        <v>225</v>
      </c>
      <c r="AU671" s="60" t="s">
        <v>93</v>
      </c>
      <c r="AV671" s="13" t="s">
        <v>93</v>
      </c>
      <c r="AW671" s="13" t="s">
        <v>38</v>
      </c>
      <c r="AX671" s="13" t="s">
        <v>83</v>
      </c>
      <c r="AY671" s="60" t="s">
        <v>216</v>
      </c>
    </row>
    <row r="672" spans="1:51" s="13" customFormat="1" ht="12">
      <c r="A672" s="140"/>
      <c r="B672" s="141"/>
      <c r="C672" s="140"/>
      <c r="D672" s="137" t="s">
        <v>225</v>
      </c>
      <c r="E672" s="142" t="s">
        <v>1</v>
      </c>
      <c r="F672" s="143" t="s">
        <v>4131</v>
      </c>
      <c r="G672" s="140"/>
      <c r="H672" s="144">
        <v>8</v>
      </c>
      <c r="I672" s="61"/>
      <c r="J672" s="140"/>
      <c r="K672" s="140"/>
      <c r="L672" s="228"/>
      <c r="M672" s="229"/>
      <c r="N672" s="140"/>
      <c r="O672" s="140"/>
      <c r="P672" s="140"/>
      <c r="Q672" s="140"/>
      <c r="R672" s="140"/>
      <c r="S672" s="140"/>
      <c r="T672" s="230"/>
      <c r="U672" s="140"/>
      <c r="V672" s="140"/>
      <c r="W672" s="231"/>
      <c r="AT672" s="60" t="s">
        <v>225</v>
      </c>
      <c r="AU672" s="60" t="s">
        <v>93</v>
      </c>
      <c r="AV672" s="13" t="s">
        <v>93</v>
      </c>
      <c r="AW672" s="13" t="s">
        <v>38</v>
      </c>
      <c r="AX672" s="13" t="s">
        <v>83</v>
      </c>
      <c r="AY672" s="60" t="s">
        <v>216</v>
      </c>
    </row>
    <row r="673" spans="1:51" s="13" customFormat="1" ht="12">
      <c r="A673" s="140"/>
      <c r="B673" s="141"/>
      <c r="C673" s="140"/>
      <c r="D673" s="137" t="s">
        <v>225</v>
      </c>
      <c r="E673" s="142" t="s">
        <v>1</v>
      </c>
      <c r="F673" s="143" t="s">
        <v>4132</v>
      </c>
      <c r="G673" s="140"/>
      <c r="H673" s="144">
        <v>3</v>
      </c>
      <c r="I673" s="61"/>
      <c r="J673" s="140"/>
      <c r="K673" s="140"/>
      <c r="L673" s="228"/>
      <c r="M673" s="229"/>
      <c r="N673" s="140"/>
      <c r="O673" s="140"/>
      <c r="P673" s="140"/>
      <c r="Q673" s="140"/>
      <c r="R673" s="140"/>
      <c r="S673" s="140"/>
      <c r="T673" s="230"/>
      <c r="U673" s="140"/>
      <c r="V673" s="140"/>
      <c r="W673" s="231"/>
      <c r="AT673" s="60" t="s">
        <v>225</v>
      </c>
      <c r="AU673" s="60" t="s">
        <v>93</v>
      </c>
      <c r="AV673" s="13" t="s">
        <v>93</v>
      </c>
      <c r="AW673" s="13" t="s">
        <v>38</v>
      </c>
      <c r="AX673" s="13" t="s">
        <v>83</v>
      </c>
      <c r="AY673" s="60" t="s">
        <v>216</v>
      </c>
    </row>
    <row r="674" spans="1:51" s="13" customFormat="1" ht="12">
      <c r="A674" s="140"/>
      <c r="B674" s="141"/>
      <c r="C674" s="140"/>
      <c r="D674" s="137" t="s">
        <v>225</v>
      </c>
      <c r="E674" s="142" t="s">
        <v>1</v>
      </c>
      <c r="F674" s="143" t="s">
        <v>4133</v>
      </c>
      <c r="G674" s="140"/>
      <c r="H674" s="144">
        <v>25</v>
      </c>
      <c r="I674" s="61"/>
      <c r="J674" s="140"/>
      <c r="K674" s="140"/>
      <c r="L674" s="228"/>
      <c r="M674" s="229"/>
      <c r="N674" s="140"/>
      <c r="O674" s="140"/>
      <c r="P674" s="140"/>
      <c r="Q674" s="140"/>
      <c r="R674" s="140"/>
      <c r="S674" s="140"/>
      <c r="T674" s="230"/>
      <c r="U674" s="140"/>
      <c r="V674" s="140"/>
      <c r="W674" s="231"/>
      <c r="AT674" s="60" t="s">
        <v>225</v>
      </c>
      <c r="AU674" s="60" t="s">
        <v>93</v>
      </c>
      <c r="AV674" s="13" t="s">
        <v>93</v>
      </c>
      <c r="AW674" s="13" t="s">
        <v>38</v>
      </c>
      <c r="AX674" s="13" t="s">
        <v>83</v>
      </c>
      <c r="AY674" s="60" t="s">
        <v>216</v>
      </c>
    </row>
    <row r="675" spans="1:51" s="14" customFormat="1" ht="12">
      <c r="A675" s="145"/>
      <c r="B675" s="146"/>
      <c r="C675" s="145"/>
      <c r="D675" s="137" t="s">
        <v>225</v>
      </c>
      <c r="E675" s="147" t="s">
        <v>1</v>
      </c>
      <c r="F675" s="148" t="s">
        <v>229</v>
      </c>
      <c r="G675" s="145"/>
      <c r="H675" s="149">
        <v>99</v>
      </c>
      <c r="I675" s="63"/>
      <c r="J675" s="145"/>
      <c r="K675" s="145"/>
      <c r="L675" s="228"/>
      <c r="M675" s="229"/>
      <c r="N675" s="140"/>
      <c r="O675" s="140"/>
      <c r="P675" s="140"/>
      <c r="Q675" s="140"/>
      <c r="R675" s="140"/>
      <c r="S675" s="140"/>
      <c r="T675" s="230"/>
      <c r="U675" s="140"/>
      <c r="V675" s="140"/>
      <c r="W675" s="231"/>
      <c r="AT675" s="62" t="s">
        <v>225</v>
      </c>
      <c r="AU675" s="62" t="s">
        <v>93</v>
      </c>
      <c r="AV675" s="14" t="s">
        <v>223</v>
      </c>
      <c r="AW675" s="14" t="s">
        <v>38</v>
      </c>
      <c r="AX675" s="14" t="s">
        <v>91</v>
      </c>
      <c r="AY675" s="62" t="s">
        <v>216</v>
      </c>
    </row>
    <row r="676" spans="1:65" s="2" customFormat="1" ht="24.2" customHeight="1">
      <c r="A676" s="83"/>
      <c r="B676" s="84"/>
      <c r="C676" s="130" t="s">
        <v>537</v>
      </c>
      <c r="D676" s="130" t="s">
        <v>218</v>
      </c>
      <c r="E676" s="131" t="s">
        <v>4140</v>
      </c>
      <c r="F676" s="132" t="s">
        <v>4141</v>
      </c>
      <c r="G676" s="133" t="s">
        <v>4142</v>
      </c>
      <c r="H676" s="134">
        <v>110</v>
      </c>
      <c r="I676" s="57"/>
      <c r="J676" s="187">
        <f>ROUND(I676*H676,2)</f>
        <v>0</v>
      </c>
      <c r="K676" s="132" t="s">
        <v>1</v>
      </c>
      <c r="L676" s="188">
        <f>J676</f>
        <v>0</v>
      </c>
      <c r="M676" s="217"/>
      <c r="N676" s="217"/>
      <c r="O676" s="217"/>
      <c r="P676" s="217">
        <f>SUM(P677:P694)</f>
        <v>0</v>
      </c>
      <c r="Q676" s="217"/>
      <c r="R676" s="217">
        <f>SUM(R677:R694)</f>
        <v>0</v>
      </c>
      <c r="S676" s="217"/>
      <c r="T676" s="217">
        <f>SUM(T677:T694)</f>
        <v>0</v>
      </c>
      <c r="U676" s="217"/>
      <c r="V676" s="217"/>
      <c r="W676" s="190"/>
      <c r="X676" s="26"/>
      <c r="Y676" s="26"/>
      <c r="Z676" s="26"/>
      <c r="AA676" s="26"/>
      <c r="AB676" s="26"/>
      <c r="AC676" s="26"/>
      <c r="AD676" s="26"/>
      <c r="AE676" s="26"/>
      <c r="AR676" s="58" t="s">
        <v>223</v>
      </c>
      <c r="AT676" s="58" t="s">
        <v>218</v>
      </c>
      <c r="AU676" s="58" t="s">
        <v>93</v>
      </c>
      <c r="AY676" s="18" t="s">
        <v>216</v>
      </c>
      <c r="BE676" s="59">
        <f>IF(N676="základní",J676,0)</f>
        <v>0</v>
      </c>
      <c r="BF676" s="59">
        <f>IF(N676="snížená",J676,0)</f>
        <v>0</v>
      </c>
      <c r="BG676" s="59">
        <f>IF(N676="zákl. přenesená",J676,0)</f>
        <v>0</v>
      </c>
      <c r="BH676" s="59">
        <f>IF(N676="sníž. přenesená",J676,0)</f>
        <v>0</v>
      </c>
      <c r="BI676" s="59">
        <f>IF(N676="nulová",J676,0)</f>
        <v>0</v>
      </c>
      <c r="BJ676" s="18" t="s">
        <v>91</v>
      </c>
      <c r="BK676" s="59">
        <f>ROUND(I676*H676,2)</f>
        <v>0</v>
      </c>
      <c r="BL676" s="18" t="s">
        <v>223</v>
      </c>
      <c r="BM676" s="58" t="s">
        <v>4143</v>
      </c>
    </row>
    <row r="677" spans="1:51" s="13" customFormat="1" ht="12">
      <c r="A677" s="140"/>
      <c r="B677" s="141"/>
      <c r="C677" s="140"/>
      <c r="D677" s="137" t="s">
        <v>225</v>
      </c>
      <c r="E677" s="142" t="s">
        <v>1</v>
      </c>
      <c r="F677" s="143" t="s">
        <v>4144</v>
      </c>
      <c r="G677" s="140"/>
      <c r="H677" s="144">
        <v>10</v>
      </c>
      <c r="I677" s="61"/>
      <c r="J677" s="140"/>
      <c r="K677" s="140"/>
      <c r="L677" s="218"/>
      <c r="M677" s="219" t="s">
        <v>1</v>
      </c>
      <c r="N677" s="220" t="s">
        <v>48</v>
      </c>
      <c r="O677" s="221">
        <v>0</v>
      </c>
      <c r="P677" s="221">
        <f>O677*H676</f>
        <v>0</v>
      </c>
      <c r="Q677" s="221">
        <v>0</v>
      </c>
      <c r="R677" s="221">
        <f>Q677*H676</f>
        <v>0</v>
      </c>
      <c r="S677" s="221">
        <v>0</v>
      </c>
      <c r="T677" s="222">
        <f>S677*H676</f>
        <v>0</v>
      </c>
      <c r="U677" s="98"/>
      <c r="V677" s="98"/>
      <c r="W677" s="223"/>
      <c r="AT677" s="60" t="s">
        <v>225</v>
      </c>
      <c r="AU677" s="60" t="s">
        <v>93</v>
      </c>
      <c r="AV677" s="13" t="s">
        <v>93</v>
      </c>
      <c r="AW677" s="13" t="s">
        <v>38</v>
      </c>
      <c r="AX677" s="13" t="s">
        <v>83</v>
      </c>
      <c r="AY677" s="60" t="s">
        <v>216</v>
      </c>
    </row>
    <row r="678" spans="1:51" s="13" customFormat="1" ht="12">
      <c r="A678" s="140"/>
      <c r="B678" s="141"/>
      <c r="C678" s="140"/>
      <c r="D678" s="137" t="s">
        <v>225</v>
      </c>
      <c r="E678" s="142" t="s">
        <v>1</v>
      </c>
      <c r="F678" s="143" t="s">
        <v>4145</v>
      </c>
      <c r="G678" s="140"/>
      <c r="H678" s="144">
        <v>12</v>
      </c>
      <c r="I678" s="61"/>
      <c r="J678" s="140"/>
      <c r="K678" s="140"/>
      <c r="L678" s="228"/>
      <c r="M678" s="229"/>
      <c r="N678" s="140"/>
      <c r="O678" s="140"/>
      <c r="P678" s="140"/>
      <c r="Q678" s="140"/>
      <c r="R678" s="140"/>
      <c r="S678" s="140"/>
      <c r="T678" s="230"/>
      <c r="U678" s="140"/>
      <c r="V678" s="140"/>
      <c r="W678" s="231"/>
      <c r="AT678" s="60" t="s">
        <v>225</v>
      </c>
      <c r="AU678" s="60" t="s">
        <v>93</v>
      </c>
      <c r="AV678" s="13" t="s">
        <v>93</v>
      </c>
      <c r="AW678" s="13" t="s">
        <v>38</v>
      </c>
      <c r="AX678" s="13" t="s">
        <v>83</v>
      </c>
      <c r="AY678" s="60" t="s">
        <v>216</v>
      </c>
    </row>
    <row r="679" spans="1:51" s="13" customFormat="1" ht="12">
      <c r="A679" s="140"/>
      <c r="B679" s="141"/>
      <c r="C679" s="140"/>
      <c r="D679" s="137" t="s">
        <v>225</v>
      </c>
      <c r="E679" s="142" t="s">
        <v>1</v>
      </c>
      <c r="F679" s="143" t="s">
        <v>4146</v>
      </c>
      <c r="G679" s="140"/>
      <c r="H679" s="144">
        <v>8</v>
      </c>
      <c r="I679" s="61"/>
      <c r="J679" s="140"/>
      <c r="K679" s="140"/>
      <c r="L679" s="228"/>
      <c r="M679" s="229"/>
      <c r="N679" s="140"/>
      <c r="O679" s="140"/>
      <c r="P679" s="140"/>
      <c r="Q679" s="140"/>
      <c r="R679" s="140"/>
      <c r="S679" s="140"/>
      <c r="T679" s="230"/>
      <c r="U679" s="140"/>
      <c r="V679" s="140"/>
      <c r="W679" s="231"/>
      <c r="AT679" s="60" t="s">
        <v>225</v>
      </c>
      <c r="AU679" s="60" t="s">
        <v>93</v>
      </c>
      <c r="AV679" s="13" t="s">
        <v>93</v>
      </c>
      <c r="AW679" s="13" t="s">
        <v>38</v>
      </c>
      <c r="AX679" s="13" t="s">
        <v>83</v>
      </c>
      <c r="AY679" s="60" t="s">
        <v>216</v>
      </c>
    </row>
    <row r="680" spans="1:51" s="13" customFormat="1" ht="12">
      <c r="A680" s="140"/>
      <c r="B680" s="141"/>
      <c r="C680" s="140"/>
      <c r="D680" s="137" t="s">
        <v>225</v>
      </c>
      <c r="E680" s="142" t="s">
        <v>1</v>
      </c>
      <c r="F680" s="143" t="s">
        <v>4147</v>
      </c>
      <c r="G680" s="140"/>
      <c r="H680" s="144">
        <v>8</v>
      </c>
      <c r="I680" s="61"/>
      <c r="J680" s="140"/>
      <c r="K680" s="140"/>
      <c r="L680" s="228"/>
      <c r="M680" s="229"/>
      <c r="N680" s="140"/>
      <c r="O680" s="140"/>
      <c r="P680" s="140"/>
      <c r="Q680" s="140"/>
      <c r="R680" s="140"/>
      <c r="S680" s="140"/>
      <c r="T680" s="230"/>
      <c r="U680" s="140"/>
      <c r="V680" s="140"/>
      <c r="W680" s="231"/>
      <c r="AT680" s="60" t="s">
        <v>225</v>
      </c>
      <c r="AU680" s="60" t="s">
        <v>93</v>
      </c>
      <c r="AV680" s="13" t="s">
        <v>93</v>
      </c>
      <c r="AW680" s="13" t="s">
        <v>38</v>
      </c>
      <c r="AX680" s="13" t="s">
        <v>83</v>
      </c>
      <c r="AY680" s="60" t="s">
        <v>216</v>
      </c>
    </row>
    <row r="681" spans="1:51" s="13" customFormat="1" ht="12">
      <c r="A681" s="140"/>
      <c r="B681" s="141"/>
      <c r="C681" s="140"/>
      <c r="D681" s="137" t="s">
        <v>225</v>
      </c>
      <c r="E681" s="142" t="s">
        <v>1</v>
      </c>
      <c r="F681" s="143" t="s">
        <v>4148</v>
      </c>
      <c r="G681" s="140"/>
      <c r="H681" s="144">
        <v>16</v>
      </c>
      <c r="I681" s="61"/>
      <c r="J681" s="140"/>
      <c r="K681" s="140"/>
      <c r="L681" s="228"/>
      <c r="M681" s="229"/>
      <c r="N681" s="140"/>
      <c r="O681" s="140"/>
      <c r="P681" s="140"/>
      <c r="Q681" s="140"/>
      <c r="R681" s="140"/>
      <c r="S681" s="140"/>
      <c r="T681" s="230"/>
      <c r="U681" s="140"/>
      <c r="V681" s="140"/>
      <c r="W681" s="231"/>
      <c r="AT681" s="60" t="s">
        <v>225</v>
      </c>
      <c r="AU681" s="60" t="s">
        <v>93</v>
      </c>
      <c r="AV681" s="13" t="s">
        <v>93</v>
      </c>
      <c r="AW681" s="13" t="s">
        <v>38</v>
      </c>
      <c r="AX681" s="13" t="s">
        <v>83</v>
      </c>
      <c r="AY681" s="60" t="s">
        <v>216</v>
      </c>
    </row>
    <row r="682" spans="1:51" s="13" customFormat="1" ht="12">
      <c r="A682" s="140"/>
      <c r="B682" s="141"/>
      <c r="C682" s="140"/>
      <c r="D682" s="137" t="s">
        <v>225</v>
      </c>
      <c r="E682" s="142" t="s">
        <v>1</v>
      </c>
      <c r="F682" s="143" t="s">
        <v>4149</v>
      </c>
      <c r="G682" s="140"/>
      <c r="H682" s="144">
        <v>8</v>
      </c>
      <c r="I682" s="61"/>
      <c r="J682" s="140"/>
      <c r="K682" s="140"/>
      <c r="L682" s="228"/>
      <c r="M682" s="229"/>
      <c r="N682" s="140"/>
      <c r="O682" s="140"/>
      <c r="P682" s="140"/>
      <c r="Q682" s="140"/>
      <c r="R682" s="140"/>
      <c r="S682" s="140"/>
      <c r="T682" s="230"/>
      <c r="U682" s="140"/>
      <c r="V682" s="140"/>
      <c r="W682" s="231"/>
      <c r="AT682" s="60" t="s">
        <v>225</v>
      </c>
      <c r="AU682" s="60" t="s">
        <v>93</v>
      </c>
      <c r="AV682" s="13" t="s">
        <v>93</v>
      </c>
      <c r="AW682" s="13" t="s">
        <v>38</v>
      </c>
      <c r="AX682" s="13" t="s">
        <v>83</v>
      </c>
      <c r="AY682" s="60" t="s">
        <v>216</v>
      </c>
    </row>
    <row r="683" spans="1:51" s="15" customFormat="1" ht="12">
      <c r="A683" s="135"/>
      <c r="B683" s="136"/>
      <c r="C683" s="135"/>
      <c r="D683" s="137" t="s">
        <v>225</v>
      </c>
      <c r="E683" s="138" t="s">
        <v>1</v>
      </c>
      <c r="F683" s="139" t="s">
        <v>3703</v>
      </c>
      <c r="G683" s="135"/>
      <c r="H683" s="138" t="s">
        <v>1</v>
      </c>
      <c r="I683" s="65"/>
      <c r="J683" s="135"/>
      <c r="K683" s="135"/>
      <c r="L683" s="228"/>
      <c r="M683" s="229"/>
      <c r="N683" s="140"/>
      <c r="O683" s="140"/>
      <c r="P683" s="140"/>
      <c r="Q683" s="140"/>
      <c r="R683" s="140"/>
      <c r="S683" s="140"/>
      <c r="T683" s="230"/>
      <c r="U683" s="140"/>
      <c r="V683" s="140"/>
      <c r="W683" s="231"/>
      <c r="AT683" s="64" t="s">
        <v>225</v>
      </c>
      <c r="AU683" s="64" t="s">
        <v>93</v>
      </c>
      <c r="AV683" s="15" t="s">
        <v>91</v>
      </c>
      <c r="AW683" s="15" t="s">
        <v>38</v>
      </c>
      <c r="AX683" s="15" t="s">
        <v>83</v>
      </c>
      <c r="AY683" s="64" t="s">
        <v>216</v>
      </c>
    </row>
    <row r="684" spans="1:51" s="13" customFormat="1" ht="12">
      <c r="A684" s="140"/>
      <c r="B684" s="141"/>
      <c r="C684" s="140"/>
      <c r="D684" s="137" t="s">
        <v>225</v>
      </c>
      <c r="E684" s="142" t="s">
        <v>1</v>
      </c>
      <c r="F684" s="143" t="s">
        <v>3868</v>
      </c>
      <c r="G684" s="140"/>
      <c r="H684" s="144">
        <v>2</v>
      </c>
      <c r="I684" s="61"/>
      <c r="J684" s="140"/>
      <c r="K684" s="140"/>
      <c r="L684" s="224"/>
      <c r="M684" s="225"/>
      <c r="N684" s="135"/>
      <c r="O684" s="135"/>
      <c r="P684" s="135"/>
      <c r="Q684" s="135"/>
      <c r="R684" s="135"/>
      <c r="S684" s="135"/>
      <c r="T684" s="226"/>
      <c r="U684" s="135"/>
      <c r="V684" s="135"/>
      <c r="W684" s="227"/>
      <c r="AT684" s="60" t="s">
        <v>225</v>
      </c>
      <c r="AU684" s="60" t="s">
        <v>93</v>
      </c>
      <c r="AV684" s="13" t="s">
        <v>93</v>
      </c>
      <c r="AW684" s="13" t="s">
        <v>38</v>
      </c>
      <c r="AX684" s="13" t="s">
        <v>83</v>
      </c>
      <c r="AY684" s="60" t="s">
        <v>216</v>
      </c>
    </row>
    <row r="685" spans="1:51" s="13" customFormat="1" ht="12">
      <c r="A685" s="140"/>
      <c r="B685" s="141"/>
      <c r="C685" s="140"/>
      <c r="D685" s="137" t="s">
        <v>225</v>
      </c>
      <c r="E685" s="142" t="s">
        <v>1</v>
      </c>
      <c r="F685" s="143" t="s">
        <v>3906</v>
      </c>
      <c r="G685" s="140"/>
      <c r="H685" s="144">
        <v>5</v>
      </c>
      <c r="I685" s="61"/>
      <c r="J685" s="140"/>
      <c r="K685" s="140"/>
      <c r="L685" s="228"/>
      <c r="M685" s="229"/>
      <c r="N685" s="140"/>
      <c r="O685" s="140"/>
      <c r="P685" s="140"/>
      <c r="Q685" s="140"/>
      <c r="R685" s="140"/>
      <c r="S685" s="140"/>
      <c r="T685" s="230"/>
      <c r="U685" s="140"/>
      <c r="V685" s="140"/>
      <c r="W685" s="231"/>
      <c r="AT685" s="60" t="s">
        <v>225</v>
      </c>
      <c r="AU685" s="60" t="s">
        <v>93</v>
      </c>
      <c r="AV685" s="13" t="s">
        <v>93</v>
      </c>
      <c r="AW685" s="13" t="s">
        <v>38</v>
      </c>
      <c r="AX685" s="13" t="s">
        <v>83</v>
      </c>
      <c r="AY685" s="60" t="s">
        <v>216</v>
      </c>
    </row>
    <row r="686" spans="1:51" s="13" customFormat="1" ht="12">
      <c r="A686" s="140"/>
      <c r="B686" s="141"/>
      <c r="C686" s="140"/>
      <c r="D686" s="137" t="s">
        <v>225</v>
      </c>
      <c r="E686" s="142" t="s">
        <v>1</v>
      </c>
      <c r="F686" s="143" t="s">
        <v>3870</v>
      </c>
      <c r="G686" s="140"/>
      <c r="H686" s="144">
        <v>2</v>
      </c>
      <c r="I686" s="61"/>
      <c r="J686" s="140"/>
      <c r="K686" s="140"/>
      <c r="L686" s="228"/>
      <c r="M686" s="229"/>
      <c r="N686" s="140"/>
      <c r="O686" s="140"/>
      <c r="P686" s="140"/>
      <c r="Q686" s="140"/>
      <c r="R686" s="140"/>
      <c r="S686" s="140"/>
      <c r="T686" s="230"/>
      <c r="U686" s="140"/>
      <c r="V686" s="140"/>
      <c r="W686" s="231"/>
      <c r="AT686" s="60" t="s">
        <v>225</v>
      </c>
      <c r="AU686" s="60" t="s">
        <v>93</v>
      </c>
      <c r="AV686" s="13" t="s">
        <v>93</v>
      </c>
      <c r="AW686" s="13" t="s">
        <v>38</v>
      </c>
      <c r="AX686" s="13" t="s">
        <v>83</v>
      </c>
      <c r="AY686" s="60" t="s">
        <v>216</v>
      </c>
    </row>
    <row r="687" spans="1:51" s="13" customFormat="1" ht="12">
      <c r="A687" s="140"/>
      <c r="B687" s="141"/>
      <c r="C687" s="140"/>
      <c r="D687" s="137" t="s">
        <v>225</v>
      </c>
      <c r="E687" s="142" t="s">
        <v>1</v>
      </c>
      <c r="F687" s="143" t="s">
        <v>4150</v>
      </c>
      <c r="G687" s="140"/>
      <c r="H687" s="144">
        <v>2</v>
      </c>
      <c r="I687" s="61"/>
      <c r="J687" s="140"/>
      <c r="K687" s="140"/>
      <c r="L687" s="228"/>
      <c r="M687" s="229"/>
      <c r="N687" s="140"/>
      <c r="O687" s="140"/>
      <c r="P687" s="140"/>
      <c r="Q687" s="140"/>
      <c r="R687" s="140"/>
      <c r="S687" s="140"/>
      <c r="T687" s="230"/>
      <c r="U687" s="140"/>
      <c r="V687" s="140"/>
      <c r="W687" s="231"/>
      <c r="AT687" s="60" t="s">
        <v>225</v>
      </c>
      <c r="AU687" s="60" t="s">
        <v>93</v>
      </c>
      <c r="AV687" s="13" t="s">
        <v>93</v>
      </c>
      <c r="AW687" s="13" t="s">
        <v>38</v>
      </c>
      <c r="AX687" s="13" t="s">
        <v>83</v>
      </c>
      <c r="AY687" s="60" t="s">
        <v>216</v>
      </c>
    </row>
    <row r="688" spans="1:51" s="13" customFormat="1" ht="12">
      <c r="A688" s="140"/>
      <c r="B688" s="141"/>
      <c r="C688" s="140"/>
      <c r="D688" s="137" t="s">
        <v>225</v>
      </c>
      <c r="E688" s="142" t="s">
        <v>1</v>
      </c>
      <c r="F688" s="143" t="s">
        <v>4151</v>
      </c>
      <c r="G688" s="140"/>
      <c r="H688" s="144">
        <v>3</v>
      </c>
      <c r="I688" s="61"/>
      <c r="J688" s="140"/>
      <c r="K688" s="140"/>
      <c r="L688" s="228"/>
      <c r="M688" s="229"/>
      <c r="N688" s="140"/>
      <c r="O688" s="140"/>
      <c r="P688" s="140"/>
      <c r="Q688" s="140"/>
      <c r="R688" s="140"/>
      <c r="S688" s="140"/>
      <c r="T688" s="230"/>
      <c r="U688" s="140"/>
      <c r="V688" s="140"/>
      <c r="W688" s="231"/>
      <c r="AT688" s="60" t="s">
        <v>225</v>
      </c>
      <c r="AU688" s="60" t="s">
        <v>93</v>
      </c>
      <c r="AV688" s="13" t="s">
        <v>93</v>
      </c>
      <c r="AW688" s="13" t="s">
        <v>38</v>
      </c>
      <c r="AX688" s="13" t="s">
        <v>83</v>
      </c>
      <c r="AY688" s="60" t="s">
        <v>216</v>
      </c>
    </row>
    <row r="689" spans="1:51" s="13" customFormat="1" ht="12">
      <c r="A689" s="140"/>
      <c r="B689" s="141"/>
      <c r="C689" s="140"/>
      <c r="D689" s="137" t="s">
        <v>225</v>
      </c>
      <c r="E689" s="142" t="s">
        <v>1</v>
      </c>
      <c r="F689" s="143" t="s">
        <v>3907</v>
      </c>
      <c r="G689" s="140"/>
      <c r="H689" s="144">
        <v>3</v>
      </c>
      <c r="I689" s="61"/>
      <c r="J689" s="140"/>
      <c r="K689" s="140"/>
      <c r="L689" s="228"/>
      <c r="M689" s="229"/>
      <c r="N689" s="140"/>
      <c r="O689" s="140"/>
      <c r="P689" s="140"/>
      <c r="Q689" s="140"/>
      <c r="R689" s="140"/>
      <c r="S689" s="140"/>
      <c r="T689" s="230"/>
      <c r="U689" s="140"/>
      <c r="V689" s="140"/>
      <c r="W689" s="231"/>
      <c r="AT689" s="60" t="s">
        <v>225</v>
      </c>
      <c r="AU689" s="60" t="s">
        <v>93</v>
      </c>
      <c r="AV689" s="13" t="s">
        <v>93</v>
      </c>
      <c r="AW689" s="13" t="s">
        <v>38</v>
      </c>
      <c r="AX689" s="13" t="s">
        <v>83</v>
      </c>
      <c r="AY689" s="60" t="s">
        <v>216</v>
      </c>
    </row>
    <row r="690" spans="1:51" s="13" customFormat="1" ht="12">
      <c r="A690" s="140"/>
      <c r="B690" s="141"/>
      <c r="C690" s="140"/>
      <c r="D690" s="137" t="s">
        <v>225</v>
      </c>
      <c r="E690" s="142" t="s">
        <v>1</v>
      </c>
      <c r="F690" s="143" t="s">
        <v>3874</v>
      </c>
      <c r="G690" s="140"/>
      <c r="H690" s="144">
        <v>2</v>
      </c>
      <c r="I690" s="61"/>
      <c r="J690" s="140"/>
      <c r="K690" s="140"/>
      <c r="L690" s="228"/>
      <c r="M690" s="229"/>
      <c r="N690" s="140"/>
      <c r="O690" s="140"/>
      <c r="P690" s="140"/>
      <c r="Q690" s="140"/>
      <c r="R690" s="140"/>
      <c r="S690" s="140"/>
      <c r="T690" s="230"/>
      <c r="U690" s="140"/>
      <c r="V690" s="140"/>
      <c r="W690" s="231"/>
      <c r="AT690" s="60" t="s">
        <v>225</v>
      </c>
      <c r="AU690" s="60" t="s">
        <v>93</v>
      </c>
      <c r="AV690" s="13" t="s">
        <v>93</v>
      </c>
      <c r="AW690" s="13" t="s">
        <v>38</v>
      </c>
      <c r="AX690" s="13" t="s">
        <v>83</v>
      </c>
      <c r="AY690" s="60" t="s">
        <v>216</v>
      </c>
    </row>
    <row r="691" spans="1:51" s="13" customFormat="1" ht="12">
      <c r="A691" s="140"/>
      <c r="B691" s="141"/>
      <c r="C691" s="140"/>
      <c r="D691" s="137" t="s">
        <v>225</v>
      </c>
      <c r="E691" s="142" t="s">
        <v>1</v>
      </c>
      <c r="F691" s="143" t="s">
        <v>3875</v>
      </c>
      <c r="G691" s="140"/>
      <c r="H691" s="144">
        <v>2</v>
      </c>
      <c r="I691" s="61"/>
      <c r="J691" s="140"/>
      <c r="K691" s="140"/>
      <c r="L691" s="228"/>
      <c r="M691" s="229"/>
      <c r="N691" s="140"/>
      <c r="O691" s="140"/>
      <c r="P691" s="140"/>
      <c r="Q691" s="140"/>
      <c r="R691" s="140"/>
      <c r="S691" s="140"/>
      <c r="T691" s="230"/>
      <c r="U691" s="140"/>
      <c r="V691" s="140"/>
      <c r="W691" s="231"/>
      <c r="AT691" s="60" t="s">
        <v>225</v>
      </c>
      <c r="AU691" s="60" t="s">
        <v>93</v>
      </c>
      <c r="AV691" s="13" t="s">
        <v>93</v>
      </c>
      <c r="AW691" s="13" t="s">
        <v>38</v>
      </c>
      <c r="AX691" s="13" t="s">
        <v>83</v>
      </c>
      <c r="AY691" s="60" t="s">
        <v>216</v>
      </c>
    </row>
    <row r="692" spans="1:51" s="13" customFormat="1" ht="12">
      <c r="A692" s="140"/>
      <c r="B692" s="141"/>
      <c r="C692" s="140"/>
      <c r="D692" s="137" t="s">
        <v>225</v>
      </c>
      <c r="E692" s="142" t="s">
        <v>1</v>
      </c>
      <c r="F692" s="143" t="s">
        <v>4004</v>
      </c>
      <c r="G692" s="140"/>
      <c r="H692" s="144">
        <v>3</v>
      </c>
      <c r="I692" s="61"/>
      <c r="J692" s="140"/>
      <c r="K692" s="140"/>
      <c r="L692" s="228"/>
      <c r="M692" s="229"/>
      <c r="N692" s="140"/>
      <c r="O692" s="140"/>
      <c r="P692" s="140"/>
      <c r="Q692" s="140"/>
      <c r="R692" s="140"/>
      <c r="S692" s="140"/>
      <c r="T692" s="230"/>
      <c r="U692" s="140"/>
      <c r="V692" s="140"/>
      <c r="W692" s="231"/>
      <c r="AT692" s="60" t="s">
        <v>225</v>
      </c>
      <c r="AU692" s="60" t="s">
        <v>93</v>
      </c>
      <c r="AV692" s="13" t="s">
        <v>93</v>
      </c>
      <c r="AW692" s="13" t="s">
        <v>38</v>
      </c>
      <c r="AX692" s="13" t="s">
        <v>83</v>
      </c>
      <c r="AY692" s="60" t="s">
        <v>216</v>
      </c>
    </row>
    <row r="693" spans="1:51" s="13" customFormat="1" ht="12">
      <c r="A693" s="140"/>
      <c r="B693" s="141"/>
      <c r="C693" s="140"/>
      <c r="D693" s="137" t="s">
        <v>225</v>
      </c>
      <c r="E693" s="142" t="s">
        <v>1</v>
      </c>
      <c r="F693" s="143" t="s">
        <v>3908</v>
      </c>
      <c r="G693" s="140"/>
      <c r="H693" s="144">
        <v>3</v>
      </c>
      <c r="I693" s="61"/>
      <c r="J693" s="140"/>
      <c r="K693" s="140"/>
      <c r="L693" s="228"/>
      <c r="M693" s="229"/>
      <c r="N693" s="140"/>
      <c r="O693" s="140"/>
      <c r="P693" s="140"/>
      <c r="Q693" s="140"/>
      <c r="R693" s="140"/>
      <c r="S693" s="140"/>
      <c r="T693" s="230"/>
      <c r="U693" s="140"/>
      <c r="V693" s="140"/>
      <c r="W693" s="231"/>
      <c r="AT693" s="60" t="s">
        <v>225</v>
      </c>
      <c r="AU693" s="60" t="s">
        <v>93</v>
      </c>
      <c r="AV693" s="13" t="s">
        <v>93</v>
      </c>
      <c r="AW693" s="13" t="s">
        <v>38</v>
      </c>
      <c r="AX693" s="13" t="s">
        <v>83</v>
      </c>
      <c r="AY693" s="60" t="s">
        <v>216</v>
      </c>
    </row>
    <row r="694" spans="1:51" s="13" customFormat="1" ht="12">
      <c r="A694" s="140"/>
      <c r="B694" s="141"/>
      <c r="C694" s="140"/>
      <c r="D694" s="137" t="s">
        <v>225</v>
      </c>
      <c r="E694" s="142" t="s">
        <v>1</v>
      </c>
      <c r="F694" s="143" t="s">
        <v>3878</v>
      </c>
      <c r="G694" s="140"/>
      <c r="H694" s="144">
        <v>2</v>
      </c>
      <c r="I694" s="61"/>
      <c r="J694" s="140"/>
      <c r="K694" s="140"/>
      <c r="L694" s="228"/>
      <c r="M694" s="229"/>
      <c r="N694" s="140"/>
      <c r="O694" s="140"/>
      <c r="P694" s="140"/>
      <c r="Q694" s="140"/>
      <c r="R694" s="140"/>
      <c r="S694" s="140"/>
      <c r="T694" s="230"/>
      <c r="U694" s="140"/>
      <c r="V694" s="140"/>
      <c r="W694" s="231"/>
      <c r="AT694" s="60" t="s">
        <v>225</v>
      </c>
      <c r="AU694" s="60" t="s">
        <v>93</v>
      </c>
      <c r="AV694" s="13" t="s">
        <v>93</v>
      </c>
      <c r="AW694" s="13" t="s">
        <v>38</v>
      </c>
      <c r="AX694" s="13" t="s">
        <v>83</v>
      </c>
      <c r="AY694" s="60" t="s">
        <v>216</v>
      </c>
    </row>
    <row r="695" spans="1:51" s="13" customFormat="1" ht="12">
      <c r="A695" s="140"/>
      <c r="B695" s="141"/>
      <c r="C695" s="140"/>
      <c r="D695" s="137" t="s">
        <v>225</v>
      </c>
      <c r="E695" s="142" t="s">
        <v>1</v>
      </c>
      <c r="F695" s="143" t="s">
        <v>3879</v>
      </c>
      <c r="G695" s="140"/>
      <c r="H695" s="144">
        <v>2</v>
      </c>
      <c r="I695" s="61"/>
      <c r="J695" s="140"/>
      <c r="K695" s="140"/>
      <c r="L695" s="228"/>
      <c r="M695" s="229"/>
      <c r="N695" s="140"/>
      <c r="O695" s="140"/>
      <c r="P695" s="140"/>
      <c r="Q695" s="140"/>
      <c r="R695" s="140"/>
      <c r="S695" s="140"/>
      <c r="T695" s="230"/>
      <c r="U695" s="140"/>
      <c r="V695" s="140"/>
      <c r="W695" s="231"/>
      <c r="AT695" s="60" t="s">
        <v>225</v>
      </c>
      <c r="AU695" s="60" t="s">
        <v>93</v>
      </c>
      <c r="AV695" s="13" t="s">
        <v>93</v>
      </c>
      <c r="AW695" s="13" t="s">
        <v>38</v>
      </c>
      <c r="AX695" s="13" t="s">
        <v>83</v>
      </c>
      <c r="AY695" s="60" t="s">
        <v>216</v>
      </c>
    </row>
    <row r="696" spans="1:51" s="13" customFormat="1" ht="12">
      <c r="A696" s="140"/>
      <c r="B696" s="141"/>
      <c r="C696" s="140"/>
      <c r="D696" s="137" t="s">
        <v>225</v>
      </c>
      <c r="E696" s="142" t="s">
        <v>1</v>
      </c>
      <c r="F696" s="143" t="s">
        <v>3880</v>
      </c>
      <c r="G696" s="140"/>
      <c r="H696" s="144">
        <v>2</v>
      </c>
      <c r="I696" s="61"/>
      <c r="J696" s="140"/>
      <c r="K696" s="140"/>
      <c r="L696" s="228"/>
      <c r="M696" s="229"/>
      <c r="N696" s="140"/>
      <c r="O696" s="140"/>
      <c r="P696" s="140"/>
      <c r="Q696" s="140"/>
      <c r="R696" s="140"/>
      <c r="S696" s="140"/>
      <c r="T696" s="230"/>
      <c r="U696" s="140"/>
      <c r="V696" s="140"/>
      <c r="W696" s="231"/>
      <c r="AT696" s="60" t="s">
        <v>225</v>
      </c>
      <c r="AU696" s="60" t="s">
        <v>93</v>
      </c>
      <c r="AV696" s="13" t="s">
        <v>93</v>
      </c>
      <c r="AW696" s="13" t="s">
        <v>38</v>
      </c>
      <c r="AX696" s="13" t="s">
        <v>83</v>
      </c>
      <c r="AY696" s="60" t="s">
        <v>216</v>
      </c>
    </row>
    <row r="697" spans="1:51" s="13" customFormat="1" ht="12">
      <c r="A697" s="140"/>
      <c r="B697" s="141"/>
      <c r="C697" s="140"/>
      <c r="D697" s="137" t="s">
        <v>225</v>
      </c>
      <c r="E697" s="142" t="s">
        <v>1</v>
      </c>
      <c r="F697" s="143" t="s">
        <v>3881</v>
      </c>
      <c r="G697" s="140"/>
      <c r="H697" s="144">
        <v>2</v>
      </c>
      <c r="I697" s="61"/>
      <c r="J697" s="140"/>
      <c r="K697" s="140"/>
      <c r="L697" s="228"/>
      <c r="M697" s="229"/>
      <c r="N697" s="140"/>
      <c r="O697" s="140"/>
      <c r="P697" s="140"/>
      <c r="Q697" s="140"/>
      <c r="R697" s="140"/>
      <c r="S697" s="140"/>
      <c r="T697" s="230"/>
      <c r="U697" s="140"/>
      <c r="V697" s="140"/>
      <c r="W697" s="231"/>
      <c r="AT697" s="60" t="s">
        <v>225</v>
      </c>
      <c r="AU697" s="60" t="s">
        <v>93</v>
      </c>
      <c r="AV697" s="13" t="s">
        <v>93</v>
      </c>
      <c r="AW697" s="13" t="s">
        <v>38</v>
      </c>
      <c r="AX697" s="13" t="s">
        <v>83</v>
      </c>
      <c r="AY697" s="60" t="s">
        <v>216</v>
      </c>
    </row>
    <row r="698" spans="1:51" s="13" customFormat="1" ht="12">
      <c r="A698" s="140"/>
      <c r="B698" s="141"/>
      <c r="C698" s="140"/>
      <c r="D698" s="137" t="s">
        <v>225</v>
      </c>
      <c r="E698" s="142" t="s">
        <v>1</v>
      </c>
      <c r="F698" s="143" t="s">
        <v>4005</v>
      </c>
      <c r="G698" s="140"/>
      <c r="H698" s="144">
        <v>3</v>
      </c>
      <c r="I698" s="61"/>
      <c r="J698" s="140"/>
      <c r="K698" s="140"/>
      <c r="L698" s="228"/>
      <c r="M698" s="229"/>
      <c r="N698" s="140"/>
      <c r="O698" s="140"/>
      <c r="P698" s="140"/>
      <c r="Q698" s="140"/>
      <c r="R698" s="140"/>
      <c r="S698" s="140"/>
      <c r="T698" s="230"/>
      <c r="U698" s="140"/>
      <c r="V698" s="140"/>
      <c r="W698" s="231"/>
      <c r="AT698" s="60" t="s">
        <v>225</v>
      </c>
      <c r="AU698" s="60" t="s">
        <v>93</v>
      </c>
      <c r="AV698" s="13" t="s">
        <v>93</v>
      </c>
      <c r="AW698" s="13" t="s">
        <v>38</v>
      </c>
      <c r="AX698" s="13" t="s">
        <v>83</v>
      </c>
      <c r="AY698" s="60" t="s">
        <v>216</v>
      </c>
    </row>
    <row r="699" spans="1:51" s="13" customFormat="1" ht="12">
      <c r="A699" s="140"/>
      <c r="B699" s="141"/>
      <c r="C699" s="140"/>
      <c r="D699" s="137" t="s">
        <v>225</v>
      </c>
      <c r="E699" s="142" t="s">
        <v>1</v>
      </c>
      <c r="F699" s="143" t="s">
        <v>3897</v>
      </c>
      <c r="G699" s="140"/>
      <c r="H699" s="144">
        <v>1</v>
      </c>
      <c r="I699" s="61"/>
      <c r="J699" s="140"/>
      <c r="K699" s="140"/>
      <c r="L699" s="228"/>
      <c r="M699" s="229"/>
      <c r="N699" s="140"/>
      <c r="O699" s="140"/>
      <c r="P699" s="140"/>
      <c r="Q699" s="140"/>
      <c r="R699" s="140"/>
      <c r="S699" s="140"/>
      <c r="T699" s="230"/>
      <c r="U699" s="140"/>
      <c r="V699" s="140"/>
      <c r="W699" s="231"/>
      <c r="AT699" s="60" t="s">
        <v>225</v>
      </c>
      <c r="AU699" s="60" t="s">
        <v>93</v>
      </c>
      <c r="AV699" s="13" t="s">
        <v>93</v>
      </c>
      <c r="AW699" s="13" t="s">
        <v>38</v>
      </c>
      <c r="AX699" s="13" t="s">
        <v>83</v>
      </c>
      <c r="AY699" s="60" t="s">
        <v>216</v>
      </c>
    </row>
    <row r="700" spans="1:51" s="13" customFormat="1" ht="12">
      <c r="A700" s="140"/>
      <c r="B700" s="141"/>
      <c r="C700" s="140"/>
      <c r="D700" s="137" t="s">
        <v>225</v>
      </c>
      <c r="E700" s="142" t="s">
        <v>1</v>
      </c>
      <c r="F700" s="143" t="s">
        <v>3883</v>
      </c>
      <c r="G700" s="140"/>
      <c r="H700" s="144">
        <v>2</v>
      </c>
      <c r="I700" s="61"/>
      <c r="J700" s="140"/>
      <c r="K700" s="140"/>
      <c r="L700" s="228"/>
      <c r="M700" s="229"/>
      <c r="N700" s="140"/>
      <c r="O700" s="140"/>
      <c r="P700" s="140"/>
      <c r="Q700" s="140"/>
      <c r="R700" s="140"/>
      <c r="S700" s="140"/>
      <c r="T700" s="230"/>
      <c r="U700" s="140"/>
      <c r="V700" s="140"/>
      <c r="W700" s="231"/>
      <c r="AT700" s="60" t="s">
        <v>225</v>
      </c>
      <c r="AU700" s="60" t="s">
        <v>93</v>
      </c>
      <c r="AV700" s="13" t="s">
        <v>93</v>
      </c>
      <c r="AW700" s="13" t="s">
        <v>38</v>
      </c>
      <c r="AX700" s="13" t="s">
        <v>83</v>
      </c>
      <c r="AY700" s="60" t="s">
        <v>216</v>
      </c>
    </row>
    <row r="701" spans="1:51" s="13" customFormat="1" ht="12">
      <c r="A701" s="140"/>
      <c r="B701" s="141"/>
      <c r="C701" s="140"/>
      <c r="D701" s="137" t="s">
        <v>225</v>
      </c>
      <c r="E701" s="142" t="s">
        <v>1</v>
      </c>
      <c r="F701" s="143" t="s">
        <v>4006</v>
      </c>
      <c r="G701" s="140"/>
      <c r="H701" s="144">
        <v>5</v>
      </c>
      <c r="I701" s="61"/>
      <c r="J701" s="140"/>
      <c r="K701" s="140"/>
      <c r="L701" s="228"/>
      <c r="M701" s="229"/>
      <c r="N701" s="140"/>
      <c r="O701" s="140"/>
      <c r="P701" s="140"/>
      <c r="Q701" s="140"/>
      <c r="R701" s="140"/>
      <c r="S701" s="140"/>
      <c r="T701" s="230"/>
      <c r="U701" s="140"/>
      <c r="V701" s="140"/>
      <c r="W701" s="231"/>
      <c r="AT701" s="60" t="s">
        <v>225</v>
      </c>
      <c r="AU701" s="60" t="s">
        <v>93</v>
      </c>
      <c r="AV701" s="13" t="s">
        <v>93</v>
      </c>
      <c r="AW701" s="13" t="s">
        <v>38</v>
      </c>
      <c r="AX701" s="13" t="s">
        <v>83</v>
      </c>
      <c r="AY701" s="60" t="s">
        <v>216</v>
      </c>
    </row>
    <row r="702" spans="1:51" s="13" customFormat="1" ht="12">
      <c r="A702" s="140"/>
      <c r="B702" s="141"/>
      <c r="C702" s="140"/>
      <c r="D702" s="137" t="s">
        <v>225</v>
      </c>
      <c r="E702" s="142" t="s">
        <v>1</v>
      </c>
      <c r="F702" s="143" t="s">
        <v>3885</v>
      </c>
      <c r="G702" s="140"/>
      <c r="H702" s="144">
        <v>2</v>
      </c>
      <c r="I702" s="61"/>
      <c r="J702" s="140"/>
      <c r="K702" s="140"/>
      <c r="L702" s="228"/>
      <c r="M702" s="229"/>
      <c r="N702" s="140"/>
      <c r="O702" s="140"/>
      <c r="P702" s="140"/>
      <c r="Q702" s="140"/>
      <c r="R702" s="140"/>
      <c r="S702" s="140"/>
      <c r="T702" s="230"/>
      <c r="U702" s="140"/>
      <c r="V702" s="140"/>
      <c r="W702" s="231"/>
      <c r="AT702" s="60" t="s">
        <v>225</v>
      </c>
      <c r="AU702" s="60" t="s">
        <v>93</v>
      </c>
      <c r="AV702" s="13" t="s">
        <v>93</v>
      </c>
      <c r="AW702" s="13" t="s">
        <v>38</v>
      </c>
      <c r="AX702" s="13" t="s">
        <v>83</v>
      </c>
      <c r="AY702" s="60" t="s">
        <v>216</v>
      </c>
    </row>
    <row r="703" spans="1:51" s="14" customFormat="1" ht="12">
      <c r="A703" s="145"/>
      <c r="B703" s="146"/>
      <c r="C703" s="145"/>
      <c r="D703" s="137" t="s">
        <v>225</v>
      </c>
      <c r="E703" s="147" t="s">
        <v>1</v>
      </c>
      <c r="F703" s="148" t="s">
        <v>229</v>
      </c>
      <c r="G703" s="145"/>
      <c r="H703" s="149">
        <v>110</v>
      </c>
      <c r="I703" s="63"/>
      <c r="J703" s="145"/>
      <c r="K703" s="145"/>
      <c r="L703" s="228"/>
      <c r="M703" s="229"/>
      <c r="N703" s="140"/>
      <c r="O703" s="140"/>
      <c r="P703" s="140"/>
      <c r="Q703" s="140"/>
      <c r="R703" s="140"/>
      <c r="S703" s="140"/>
      <c r="T703" s="230"/>
      <c r="U703" s="140"/>
      <c r="V703" s="140"/>
      <c r="W703" s="231"/>
      <c r="AT703" s="62" t="s">
        <v>225</v>
      </c>
      <c r="AU703" s="62" t="s">
        <v>93</v>
      </c>
      <c r="AV703" s="14" t="s">
        <v>223</v>
      </c>
      <c r="AW703" s="14" t="s">
        <v>38</v>
      </c>
      <c r="AX703" s="14" t="s">
        <v>91</v>
      </c>
      <c r="AY703" s="62" t="s">
        <v>216</v>
      </c>
    </row>
    <row r="704" spans="1:63" s="12" customFormat="1" ht="22.9" customHeight="1">
      <c r="A704" s="125"/>
      <c r="B704" s="126"/>
      <c r="C704" s="125"/>
      <c r="D704" s="127" t="s">
        <v>82</v>
      </c>
      <c r="E704" s="129" t="s">
        <v>4140</v>
      </c>
      <c r="F704" s="129" t="s">
        <v>4152</v>
      </c>
      <c r="G704" s="125"/>
      <c r="H704" s="125"/>
      <c r="I704" s="54"/>
      <c r="J704" s="186">
        <f>BK704</f>
        <v>0</v>
      </c>
      <c r="K704" s="125"/>
      <c r="L704" s="232"/>
      <c r="M704" s="233"/>
      <c r="N704" s="145"/>
      <c r="O704" s="145"/>
      <c r="P704" s="145"/>
      <c r="Q704" s="145"/>
      <c r="R704" s="145"/>
      <c r="S704" s="145"/>
      <c r="T704" s="234"/>
      <c r="U704" s="145"/>
      <c r="V704" s="145"/>
      <c r="W704" s="235"/>
      <c r="AR704" s="53" t="s">
        <v>91</v>
      </c>
      <c r="AT704" s="55" t="s">
        <v>82</v>
      </c>
      <c r="AU704" s="55" t="s">
        <v>91</v>
      </c>
      <c r="AY704" s="53" t="s">
        <v>216</v>
      </c>
      <c r="BK704" s="56">
        <f>SUM(BK705:BK757)</f>
        <v>0</v>
      </c>
    </row>
    <row r="705" spans="1:65" s="2" customFormat="1" ht="24.2" customHeight="1">
      <c r="A705" s="83"/>
      <c r="B705" s="84"/>
      <c r="C705" s="130" t="s">
        <v>544</v>
      </c>
      <c r="D705" s="130" t="s">
        <v>218</v>
      </c>
      <c r="E705" s="131" t="s">
        <v>4153</v>
      </c>
      <c r="F705" s="132" t="s">
        <v>4154</v>
      </c>
      <c r="G705" s="133" t="s">
        <v>315</v>
      </c>
      <c r="H705" s="134">
        <v>181.5</v>
      </c>
      <c r="I705" s="57"/>
      <c r="J705" s="187">
        <f>ROUND(I705*H705,2)</f>
        <v>0</v>
      </c>
      <c r="K705" s="132" t="s">
        <v>1</v>
      </c>
      <c r="L705" s="188">
        <f>J705</f>
        <v>0</v>
      </c>
      <c r="M705" s="217"/>
      <c r="N705" s="217"/>
      <c r="O705" s="217"/>
      <c r="P705" s="217">
        <f>SUM(P706:P723)</f>
        <v>0</v>
      </c>
      <c r="Q705" s="217"/>
      <c r="R705" s="217">
        <f>SUM(R706:R723)</f>
        <v>0</v>
      </c>
      <c r="S705" s="217"/>
      <c r="T705" s="217">
        <f>SUM(T706:T723)</f>
        <v>0</v>
      </c>
      <c r="U705" s="217"/>
      <c r="V705" s="217"/>
      <c r="W705" s="190"/>
      <c r="X705" s="26"/>
      <c r="Y705" s="26"/>
      <c r="Z705" s="26"/>
      <c r="AA705" s="26"/>
      <c r="AB705" s="26"/>
      <c r="AC705" s="26"/>
      <c r="AD705" s="26"/>
      <c r="AE705" s="26"/>
      <c r="AR705" s="58" t="s">
        <v>223</v>
      </c>
      <c r="AT705" s="58" t="s">
        <v>218</v>
      </c>
      <c r="AU705" s="58" t="s">
        <v>93</v>
      </c>
      <c r="AY705" s="18" t="s">
        <v>216</v>
      </c>
      <c r="BE705" s="59">
        <f>IF(N705="základní",J705,0)</f>
        <v>0</v>
      </c>
      <c r="BF705" s="59">
        <f>IF(N705="snížená",J705,0)</f>
        <v>0</v>
      </c>
      <c r="BG705" s="59">
        <f>IF(N705="zákl. přenesená",J705,0)</f>
        <v>0</v>
      </c>
      <c r="BH705" s="59">
        <f>IF(N705="sníž. přenesená",J705,0)</f>
        <v>0</v>
      </c>
      <c r="BI705" s="59">
        <f>IF(N705="nulová",J705,0)</f>
        <v>0</v>
      </c>
      <c r="BJ705" s="18" t="s">
        <v>91</v>
      </c>
      <c r="BK705" s="59">
        <f>ROUND(I705*H705,2)</f>
        <v>0</v>
      </c>
      <c r="BL705" s="18" t="s">
        <v>223</v>
      </c>
      <c r="BM705" s="58" t="s">
        <v>4155</v>
      </c>
    </row>
    <row r="706" spans="1:51" s="15" customFormat="1" ht="12">
      <c r="A706" s="135"/>
      <c r="B706" s="136"/>
      <c r="C706" s="135"/>
      <c r="D706" s="137" t="s">
        <v>225</v>
      </c>
      <c r="E706" s="138" t="s">
        <v>1</v>
      </c>
      <c r="F706" s="139" t="s">
        <v>3751</v>
      </c>
      <c r="G706" s="135"/>
      <c r="H706" s="138" t="s">
        <v>1</v>
      </c>
      <c r="I706" s="65"/>
      <c r="J706" s="135"/>
      <c r="K706" s="135"/>
      <c r="L706" s="218"/>
      <c r="M706" s="219" t="s">
        <v>1</v>
      </c>
      <c r="N706" s="220" t="s">
        <v>48</v>
      </c>
      <c r="O706" s="221">
        <v>0</v>
      </c>
      <c r="P706" s="221">
        <f>O706*H705</f>
        <v>0</v>
      </c>
      <c r="Q706" s="221">
        <v>0</v>
      </c>
      <c r="R706" s="221">
        <f>Q706*H705</f>
        <v>0</v>
      </c>
      <c r="S706" s="221">
        <v>0</v>
      </c>
      <c r="T706" s="222">
        <f>S706*H705</f>
        <v>0</v>
      </c>
      <c r="U706" s="98"/>
      <c r="V706" s="98"/>
      <c r="W706" s="223"/>
      <c r="AT706" s="64" t="s">
        <v>225</v>
      </c>
      <c r="AU706" s="64" t="s">
        <v>93</v>
      </c>
      <c r="AV706" s="15" t="s">
        <v>91</v>
      </c>
      <c r="AW706" s="15" t="s">
        <v>38</v>
      </c>
      <c r="AX706" s="15" t="s">
        <v>83</v>
      </c>
      <c r="AY706" s="64" t="s">
        <v>216</v>
      </c>
    </row>
    <row r="707" spans="1:51" s="13" customFormat="1" ht="12">
      <c r="A707" s="140"/>
      <c r="B707" s="141"/>
      <c r="C707" s="140"/>
      <c r="D707" s="137" t="s">
        <v>225</v>
      </c>
      <c r="E707" s="142" t="s">
        <v>1</v>
      </c>
      <c r="F707" s="143" t="s">
        <v>4156</v>
      </c>
      <c r="G707" s="140"/>
      <c r="H707" s="144">
        <v>25</v>
      </c>
      <c r="I707" s="61"/>
      <c r="J707" s="140"/>
      <c r="K707" s="140"/>
      <c r="L707" s="224"/>
      <c r="M707" s="225"/>
      <c r="N707" s="135"/>
      <c r="O707" s="135"/>
      <c r="P707" s="135"/>
      <c r="Q707" s="135"/>
      <c r="R707" s="135"/>
      <c r="S707" s="135"/>
      <c r="T707" s="226"/>
      <c r="U707" s="135"/>
      <c r="V707" s="135"/>
      <c r="W707" s="227"/>
      <c r="AT707" s="60" t="s">
        <v>225</v>
      </c>
      <c r="AU707" s="60" t="s">
        <v>93</v>
      </c>
      <c r="AV707" s="13" t="s">
        <v>93</v>
      </c>
      <c r="AW707" s="13" t="s">
        <v>38</v>
      </c>
      <c r="AX707" s="13" t="s">
        <v>83</v>
      </c>
      <c r="AY707" s="60" t="s">
        <v>216</v>
      </c>
    </row>
    <row r="708" spans="1:51" s="13" customFormat="1" ht="12">
      <c r="A708" s="140"/>
      <c r="B708" s="141"/>
      <c r="C708" s="140"/>
      <c r="D708" s="137" t="s">
        <v>225</v>
      </c>
      <c r="E708" s="142" t="s">
        <v>1</v>
      </c>
      <c r="F708" s="143" t="s">
        <v>4157</v>
      </c>
      <c r="G708" s="140"/>
      <c r="H708" s="144">
        <v>25</v>
      </c>
      <c r="I708" s="61"/>
      <c r="J708" s="140"/>
      <c r="K708" s="140"/>
      <c r="L708" s="228"/>
      <c r="M708" s="229"/>
      <c r="N708" s="140"/>
      <c r="O708" s="140"/>
      <c r="P708" s="140"/>
      <c r="Q708" s="140"/>
      <c r="R708" s="140"/>
      <c r="S708" s="140"/>
      <c r="T708" s="230"/>
      <c r="U708" s="140"/>
      <c r="V708" s="140"/>
      <c r="W708" s="231"/>
      <c r="AT708" s="60" t="s">
        <v>225</v>
      </c>
      <c r="AU708" s="60" t="s">
        <v>93</v>
      </c>
      <c r="AV708" s="13" t="s">
        <v>93</v>
      </c>
      <c r="AW708" s="13" t="s">
        <v>38</v>
      </c>
      <c r="AX708" s="13" t="s">
        <v>83</v>
      </c>
      <c r="AY708" s="60" t="s">
        <v>216</v>
      </c>
    </row>
    <row r="709" spans="1:51" s="13" customFormat="1" ht="12">
      <c r="A709" s="140"/>
      <c r="B709" s="141"/>
      <c r="C709" s="140"/>
      <c r="D709" s="137" t="s">
        <v>225</v>
      </c>
      <c r="E709" s="142" t="s">
        <v>1</v>
      </c>
      <c r="F709" s="143" t="s">
        <v>4158</v>
      </c>
      <c r="G709" s="140"/>
      <c r="H709" s="144">
        <v>25</v>
      </c>
      <c r="I709" s="61"/>
      <c r="J709" s="140"/>
      <c r="K709" s="140"/>
      <c r="L709" s="228"/>
      <c r="M709" s="229"/>
      <c r="N709" s="140"/>
      <c r="O709" s="140"/>
      <c r="P709" s="140"/>
      <c r="Q709" s="140"/>
      <c r="R709" s="140"/>
      <c r="S709" s="140"/>
      <c r="T709" s="230"/>
      <c r="U709" s="140"/>
      <c r="V709" s="140"/>
      <c r="W709" s="231"/>
      <c r="AT709" s="60" t="s">
        <v>225</v>
      </c>
      <c r="AU709" s="60" t="s">
        <v>93</v>
      </c>
      <c r="AV709" s="13" t="s">
        <v>93</v>
      </c>
      <c r="AW709" s="13" t="s">
        <v>38</v>
      </c>
      <c r="AX709" s="13" t="s">
        <v>83</v>
      </c>
      <c r="AY709" s="60" t="s">
        <v>216</v>
      </c>
    </row>
    <row r="710" spans="1:51" s="13" customFormat="1" ht="12">
      <c r="A710" s="140"/>
      <c r="B710" s="141"/>
      <c r="C710" s="140"/>
      <c r="D710" s="137" t="s">
        <v>225</v>
      </c>
      <c r="E710" s="142" t="s">
        <v>1</v>
      </c>
      <c r="F710" s="143" t="s">
        <v>4159</v>
      </c>
      <c r="G710" s="140"/>
      <c r="H710" s="144">
        <v>25</v>
      </c>
      <c r="I710" s="61"/>
      <c r="J710" s="140"/>
      <c r="K710" s="140"/>
      <c r="L710" s="228"/>
      <c r="M710" s="229"/>
      <c r="N710" s="140"/>
      <c r="O710" s="140"/>
      <c r="P710" s="140"/>
      <c r="Q710" s="140"/>
      <c r="R710" s="140"/>
      <c r="S710" s="140"/>
      <c r="T710" s="230"/>
      <c r="U710" s="140"/>
      <c r="V710" s="140"/>
      <c r="W710" s="231"/>
      <c r="AT710" s="60" t="s">
        <v>225</v>
      </c>
      <c r="AU710" s="60" t="s">
        <v>93</v>
      </c>
      <c r="AV710" s="13" t="s">
        <v>93</v>
      </c>
      <c r="AW710" s="13" t="s">
        <v>38</v>
      </c>
      <c r="AX710" s="13" t="s">
        <v>83</v>
      </c>
      <c r="AY710" s="60" t="s">
        <v>216</v>
      </c>
    </row>
    <row r="711" spans="1:51" s="13" customFormat="1" ht="12">
      <c r="A711" s="140"/>
      <c r="B711" s="141"/>
      <c r="C711" s="140"/>
      <c r="D711" s="137" t="s">
        <v>225</v>
      </c>
      <c r="E711" s="142" t="s">
        <v>1</v>
      </c>
      <c r="F711" s="143" t="s">
        <v>4114</v>
      </c>
      <c r="G711" s="140"/>
      <c r="H711" s="144">
        <v>20</v>
      </c>
      <c r="I711" s="61"/>
      <c r="J711" s="140"/>
      <c r="K711" s="140"/>
      <c r="L711" s="228"/>
      <c r="M711" s="229"/>
      <c r="N711" s="140"/>
      <c r="O711" s="140"/>
      <c r="P711" s="140"/>
      <c r="Q711" s="140"/>
      <c r="R711" s="140"/>
      <c r="S711" s="140"/>
      <c r="T711" s="230"/>
      <c r="U711" s="140"/>
      <c r="V711" s="140"/>
      <c r="W711" s="231"/>
      <c r="AT711" s="60" t="s">
        <v>225</v>
      </c>
      <c r="AU711" s="60" t="s">
        <v>93</v>
      </c>
      <c r="AV711" s="13" t="s">
        <v>93</v>
      </c>
      <c r="AW711" s="13" t="s">
        <v>38</v>
      </c>
      <c r="AX711" s="13" t="s">
        <v>83</v>
      </c>
      <c r="AY711" s="60" t="s">
        <v>216</v>
      </c>
    </row>
    <row r="712" spans="1:51" s="13" customFormat="1" ht="12">
      <c r="A712" s="140"/>
      <c r="B712" s="141"/>
      <c r="C712" s="140"/>
      <c r="D712" s="137" t="s">
        <v>225</v>
      </c>
      <c r="E712" s="142" t="s">
        <v>1</v>
      </c>
      <c r="F712" s="143" t="s">
        <v>4160</v>
      </c>
      <c r="G712" s="140"/>
      <c r="H712" s="144">
        <v>25</v>
      </c>
      <c r="I712" s="61"/>
      <c r="J712" s="140"/>
      <c r="K712" s="140"/>
      <c r="L712" s="228"/>
      <c r="M712" s="229"/>
      <c r="N712" s="140"/>
      <c r="O712" s="140"/>
      <c r="P712" s="140"/>
      <c r="Q712" s="140"/>
      <c r="R712" s="140"/>
      <c r="S712" s="140"/>
      <c r="T712" s="230"/>
      <c r="U712" s="140"/>
      <c r="V712" s="140"/>
      <c r="W712" s="231"/>
      <c r="AT712" s="60" t="s">
        <v>225</v>
      </c>
      <c r="AU712" s="60" t="s">
        <v>93</v>
      </c>
      <c r="AV712" s="13" t="s">
        <v>93</v>
      </c>
      <c r="AW712" s="13" t="s">
        <v>38</v>
      </c>
      <c r="AX712" s="13" t="s">
        <v>83</v>
      </c>
      <c r="AY712" s="60" t="s">
        <v>216</v>
      </c>
    </row>
    <row r="713" spans="1:51" s="16" customFormat="1" ht="12">
      <c r="A713" s="206"/>
      <c r="B713" s="207"/>
      <c r="C713" s="206"/>
      <c r="D713" s="137" t="s">
        <v>225</v>
      </c>
      <c r="E713" s="208" t="s">
        <v>1</v>
      </c>
      <c r="F713" s="209" t="s">
        <v>3386</v>
      </c>
      <c r="G713" s="206"/>
      <c r="H713" s="210">
        <v>145</v>
      </c>
      <c r="I713" s="68"/>
      <c r="J713" s="206"/>
      <c r="K713" s="206"/>
      <c r="L713" s="228"/>
      <c r="M713" s="229"/>
      <c r="N713" s="140"/>
      <c r="O713" s="140"/>
      <c r="P713" s="140"/>
      <c r="Q713" s="140"/>
      <c r="R713" s="140"/>
      <c r="S713" s="140"/>
      <c r="T713" s="230"/>
      <c r="U713" s="140"/>
      <c r="V713" s="140"/>
      <c r="W713" s="231"/>
      <c r="AT713" s="67" t="s">
        <v>225</v>
      </c>
      <c r="AU713" s="67" t="s">
        <v>93</v>
      </c>
      <c r="AV713" s="16" t="s">
        <v>234</v>
      </c>
      <c r="AW713" s="16" t="s">
        <v>38</v>
      </c>
      <c r="AX713" s="16" t="s">
        <v>83</v>
      </c>
      <c r="AY713" s="67" t="s">
        <v>216</v>
      </c>
    </row>
    <row r="714" spans="1:51" s="15" customFormat="1" ht="12">
      <c r="A714" s="135"/>
      <c r="B714" s="136"/>
      <c r="C714" s="135"/>
      <c r="D714" s="137" t="s">
        <v>225</v>
      </c>
      <c r="E714" s="138" t="s">
        <v>1</v>
      </c>
      <c r="F714" s="139" t="s">
        <v>3703</v>
      </c>
      <c r="G714" s="135"/>
      <c r="H714" s="138" t="s">
        <v>1</v>
      </c>
      <c r="I714" s="65"/>
      <c r="J714" s="135"/>
      <c r="K714" s="135"/>
      <c r="L714" s="236"/>
      <c r="M714" s="237"/>
      <c r="N714" s="206"/>
      <c r="O714" s="206"/>
      <c r="P714" s="206"/>
      <c r="Q714" s="206"/>
      <c r="R714" s="206"/>
      <c r="S714" s="206"/>
      <c r="T714" s="238"/>
      <c r="U714" s="206"/>
      <c r="V714" s="206"/>
      <c r="W714" s="239"/>
      <c r="AT714" s="64" t="s">
        <v>225</v>
      </c>
      <c r="AU714" s="64" t="s">
        <v>93</v>
      </c>
      <c r="AV714" s="15" t="s">
        <v>91</v>
      </c>
      <c r="AW714" s="15" t="s">
        <v>38</v>
      </c>
      <c r="AX714" s="15" t="s">
        <v>83</v>
      </c>
      <c r="AY714" s="64" t="s">
        <v>216</v>
      </c>
    </row>
    <row r="715" spans="1:51" s="13" customFormat="1" ht="12">
      <c r="A715" s="140"/>
      <c r="B715" s="141"/>
      <c r="C715" s="140"/>
      <c r="D715" s="137" t="s">
        <v>225</v>
      </c>
      <c r="E715" s="142" t="s">
        <v>1</v>
      </c>
      <c r="F715" s="143" t="s">
        <v>3868</v>
      </c>
      <c r="G715" s="140"/>
      <c r="H715" s="144">
        <v>2</v>
      </c>
      <c r="I715" s="61"/>
      <c r="J715" s="140"/>
      <c r="K715" s="140"/>
      <c r="L715" s="224"/>
      <c r="M715" s="225"/>
      <c r="N715" s="135"/>
      <c r="O715" s="135"/>
      <c r="P715" s="135"/>
      <c r="Q715" s="135"/>
      <c r="R715" s="135"/>
      <c r="S715" s="135"/>
      <c r="T715" s="226"/>
      <c r="U715" s="135"/>
      <c r="V715" s="135"/>
      <c r="W715" s="227"/>
      <c r="AT715" s="60" t="s">
        <v>225</v>
      </c>
      <c r="AU715" s="60" t="s">
        <v>93</v>
      </c>
      <c r="AV715" s="13" t="s">
        <v>93</v>
      </c>
      <c r="AW715" s="13" t="s">
        <v>38</v>
      </c>
      <c r="AX715" s="13" t="s">
        <v>83</v>
      </c>
      <c r="AY715" s="60" t="s">
        <v>216</v>
      </c>
    </row>
    <row r="716" spans="1:51" s="13" customFormat="1" ht="12">
      <c r="A716" s="140"/>
      <c r="B716" s="141"/>
      <c r="C716" s="140"/>
      <c r="D716" s="137" t="s">
        <v>225</v>
      </c>
      <c r="E716" s="142" t="s">
        <v>1</v>
      </c>
      <c r="F716" s="143" t="s">
        <v>3906</v>
      </c>
      <c r="G716" s="140"/>
      <c r="H716" s="144">
        <v>5</v>
      </c>
      <c r="I716" s="61"/>
      <c r="J716" s="140"/>
      <c r="K716" s="140"/>
      <c r="L716" s="228"/>
      <c r="M716" s="229"/>
      <c r="N716" s="140"/>
      <c r="O716" s="140"/>
      <c r="P716" s="140"/>
      <c r="Q716" s="140"/>
      <c r="R716" s="140"/>
      <c r="S716" s="140"/>
      <c r="T716" s="230"/>
      <c r="U716" s="140"/>
      <c r="V716" s="140"/>
      <c r="W716" s="231"/>
      <c r="AT716" s="60" t="s">
        <v>225</v>
      </c>
      <c r="AU716" s="60" t="s">
        <v>93</v>
      </c>
      <c r="AV716" s="13" t="s">
        <v>93</v>
      </c>
      <c r="AW716" s="13" t="s">
        <v>38</v>
      </c>
      <c r="AX716" s="13" t="s">
        <v>83</v>
      </c>
      <c r="AY716" s="60" t="s">
        <v>216</v>
      </c>
    </row>
    <row r="717" spans="1:51" s="13" customFormat="1" ht="12">
      <c r="A717" s="140"/>
      <c r="B717" s="141"/>
      <c r="C717" s="140"/>
      <c r="D717" s="137" t="s">
        <v>225</v>
      </c>
      <c r="E717" s="142" t="s">
        <v>1</v>
      </c>
      <c r="F717" s="143" t="s">
        <v>3870</v>
      </c>
      <c r="G717" s="140"/>
      <c r="H717" s="144">
        <v>2</v>
      </c>
      <c r="I717" s="61"/>
      <c r="J717" s="140"/>
      <c r="K717" s="140"/>
      <c r="L717" s="228"/>
      <c r="M717" s="229"/>
      <c r="N717" s="140"/>
      <c r="O717" s="140"/>
      <c r="P717" s="140"/>
      <c r="Q717" s="140"/>
      <c r="R717" s="140"/>
      <c r="S717" s="140"/>
      <c r="T717" s="230"/>
      <c r="U717" s="140"/>
      <c r="V717" s="140"/>
      <c r="W717" s="231"/>
      <c r="AT717" s="60" t="s">
        <v>225</v>
      </c>
      <c r="AU717" s="60" t="s">
        <v>93</v>
      </c>
      <c r="AV717" s="13" t="s">
        <v>93</v>
      </c>
      <c r="AW717" s="13" t="s">
        <v>38</v>
      </c>
      <c r="AX717" s="13" t="s">
        <v>83</v>
      </c>
      <c r="AY717" s="60" t="s">
        <v>216</v>
      </c>
    </row>
    <row r="718" spans="1:51" s="13" customFormat="1" ht="12">
      <c r="A718" s="140"/>
      <c r="B718" s="141"/>
      <c r="C718" s="140"/>
      <c r="D718" s="137" t="s">
        <v>225</v>
      </c>
      <c r="E718" s="142" t="s">
        <v>1</v>
      </c>
      <c r="F718" s="143" t="s">
        <v>3871</v>
      </c>
      <c r="G718" s="140"/>
      <c r="H718" s="144">
        <v>2</v>
      </c>
      <c r="I718" s="61"/>
      <c r="J718" s="140"/>
      <c r="K718" s="140"/>
      <c r="L718" s="228"/>
      <c r="M718" s="229"/>
      <c r="N718" s="140"/>
      <c r="O718" s="140"/>
      <c r="P718" s="140"/>
      <c r="Q718" s="140"/>
      <c r="R718" s="140"/>
      <c r="S718" s="140"/>
      <c r="T718" s="230"/>
      <c r="U718" s="140"/>
      <c r="V718" s="140"/>
      <c r="W718" s="231"/>
      <c r="AT718" s="60" t="s">
        <v>225</v>
      </c>
      <c r="AU718" s="60" t="s">
        <v>93</v>
      </c>
      <c r="AV718" s="13" t="s">
        <v>93</v>
      </c>
      <c r="AW718" s="13" t="s">
        <v>38</v>
      </c>
      <c r="AX718" s="13" t="s">
        <v>83</v>
      </c>
      <c r="AY718" s="60" t="s">
        <v>216</v>
      </c>
    </row>
    <row r="719" spans="1:51" s="13" customFormat="1" ht="12">
      <c r="A719" s="140"/>
      <c r="B719" s="141"/>
      <c r="C719" s="140"/>
      <c r="D719" s="137" t="s">
        <v>225</v>
      </c>
      <c r="E719" s="142" t="s">
        <v>1</v>
      </c>
      <c r="F719" s="143" t="s">
        <v>3872</v>
      </c>
      <c r="G719" s="140"/>
      <c r="H719" s="144">
        <v>2</v>
      </c>
      <c r="I719" s="61"/>
      <c r="J719" s="140"/>
      <c r="K719" s="140"/>
      <c r="L719" s="228"/>
      <c r="M719" s="229"/>
      <c r="N719" s="140"/>
      <c r="O719" s="140"/>
      <c r="P719" s="140"/>
      <c r="Q719" s="140"/>
      <c r="R719" s="140"/>
      <c r="S719" s="140"/>
      <c r="T719" s="230"/>
      <c r="U719" s="140"/>
      <c r="V719" s="140"/>
      <c r="W719" s="231"/>
      <c r="AT719" s="60" t="s">
        <v>225</v>
      </c>
      <c r="AU719" s="60" t="s">
        <v>93</v>
      </c>
      <c r="AV719" s="13" t="s">
        <v>93</v>
      </c>
      <c r="AW719" s="13" t="s">
        <v>38</v>
      </c>
      <c r="AX719" s="13" t="s">
        <v>83</v>
      </c>
      <c r="AY719" s="60" t="s">
        <v>216</v>
      </c>
    </row>
    <row r="720" spans="1:51" s="13" customFormat="1" ht="12">
      <c r="A720" s="140"/>
      <c r="B720" s="141"/>
      <c r="C720" s="140"/>
      <c r="D720" s="137" t="s">
        <v>225</v>
      </c>
      <c r="E720" s="142" t="s">
        <v>1</v>
      </c>
      <c r="F720" s="143" t="s">
        <v>4161</v>
      </c>
      <c r="G720" s="140"/>
      <c r="H720" s="144">
        <v>4</v>
      </c>
      <c r="I720" s="61"/>
      <c r="J720" s="140"/>
      <c r="K720" s="140"/>
      <c r="L720" s="228"/>
      <c r="M720" s="229"/>
      <c r="N720" s="140"/>
      <c r="O720" s="140"/>
      <c r="P720" s="140"/>
      <c r="Q720" s="140"/>
      <c r="R720" s="140"/>
      <c r="S720" s="140"/>
      <c r="T720" s="230"/>
      <c r="U720" s="140"/>
      <c r="V720" s="140"/>
      <c r="W720" s="231"/>
      <c r="AT720" s="60" t="s">
        <v>225</v>
      </c>
      <c r="AU720" s="60" t="s">
        <v>93</v>
      </c>
      <c r="AV720" s="13" t="s">
        <v>93</v>
      </c>
      <c r="AW720" s="13" t="s">
        <v>38</v>
      </c>
      <c r="AX720" s="13" t="s">
        <v>83</v>
      </c>
      <c r="AY720" s="60" t="s">
        <v>216</v>
      </c>
    </row>
    <row r="721" spans="1:51" s="13" customFormat="1" ht="12">
      <c r="A721" s="140"/>
      <c r="B721" s="141"/>
      <c r="C721" s="140"/>
      <c r="D721" s="137" t="s">
        <v>225</v>
      </c>
      <c r="E721" s="142" t="s">
        <v>1</v>
      </c>
      <c r="F721" s="143" t="s">
        <v>4080</v>
      </c>
      <c r="G721" s="140"/>
      <c r="H721" s="144">
        <v>3</v>
      </c>
      <c r="I721" s="61"/>
      <c r="J721" s="140"/>
      <c r="K721" s="140"/>
      <c r="L721" s="228"/>
      <c r="M721" s="229"/>
      <c r="N721" s="140"/>
      <c r="O721" s="140"/>
      <c r="P721" s="140"/>
      <c r="Q721" s="140"/>
      <c r="R721" s="140"/>
      <c r="S721" s="140"/>
      <c r="T721" s="230"/>
      <c r="U721" s="140"/>
      <c r="V721" s="140"/>
      <c r="W721" s="231"/>
      <c r="AT721" s="60" t="s">
        <v>225</v>
      </c>
      <c r="AU721" s="60" t="s">
        <v>93</v>
      </c>
      <c r="AV721" s="13" t="s">
        <v>93</v>
      </c>
      <c r="AW721" s="13" t="s">
        <v>38</v>
      </c>
      <c r="AX721" s="13" t="s">
        <v>83</v>
      </c>
      <c r="AY721" s="60" t="s">
        <v>216</v>
      </c>
    </row>
    <row r="722" spans="1:51" s="13" customFormat="1" ht="12">
      <c r="A722" s="140"/>
      <c r="B722" s="141"/>
      <c r="C722" s="140"/>
      <c r="D722" s="137" t="s">
        <v>225</v>
      </c>
      <c r="E722" s="142" t="s">
        <v>1</v>
      </c>
      <c r="F722" s="143" t="s">
        <v>4081</v>
      </c>
      <c r="G722" s="140"/>
      <c r="H722" s="144">
        <v>3</v>
      </c>
      <c r="I722" s="61"/>
      <c r="J722" s="140"/>
      <c r="K722" s="140"/>
      <c r="L722" s="228"/>
      <c r="M722" s="229"/>
      <c r="N722" s="140"/>
      <c r="O722" s="140"/>
      <c r="P722" s="140"/>
      <c r="Q722" s="140"/>
      <c r="R722" s="140"/>
      <c r="S722" s="140"/>
      <c r="T722" s="230"/>
      <c r="U722" s="140"/>
      <c r="V722" s="140"/>
      <c r="W722" s="231"/>
      <c r="AT722" s="60" t="s">
        <v>225</v>
      </c>
      <c r="AU722" s="60" t="s">
        <v>93</v>
      </c>
      <c r="AV722" s="13" t="s">
        <v>93</v>
      </c>
      <c r="AW722" s="13" t="s">
        <v>38</v>
      </c>
      <c r="AX722" s="13" t="s">
        <v>83</v>
      </c>
      <c r="AY722" s="60" t="s">
        <v>216</v>
      </c>
    </row>
    <row r="723" spans="1:51" s="13" customFormat="1" ht="12">
      <c r="A723" s="140"/>
      <c r="B723" s="141"/>
      <c r="C723" s="140"/>
      <c r="D723" s="137" t="s">
        <v>225</v>
      </c>
      <c r="E723" s="142" t="s">
        <v>1</v>
      </c>
      <c r="F723" s="143" t="s">
        <v>3876</v>
      </c>
      <c r="G723" s="140"/>
      <c r="H723" s="144">
        <v>2</v>
      </c>
      <c r="I723" s="61"/>
      <c r="J723" s="140"/>
      <c r="K723" s="140"/>
      <c r="L723" s="228"/>
      <c r="M723" s="229"/>
      <c r="N723" s="140"/>
      <c r="O723" s="140"/>
      <c r="P723" s="140"/>
      <c r="Q723" s="140"/>
      <c r="R723" s="140"/>
      <c r="S723" s="140"/>
      <c r="T723" s="230"/>
      <c r="U723" s="140"/>
      <c r="V723" s="140"/>
      <c r="W723" s="231"/>
      <c r="AT723" s="60" t="s">
        <v>225</v>
      </c>
      <c r="AU723" s="60" t="s">
        <v>93</v>
      </c>
      <c r="AV723" s="13" t="s">
        <v>93</v>
      </c>
      <c r="AW723" s="13" t="s">
        <v>38</v>
      </c>
      <c r="AX723" s="13" t="s">
        <v>83</v>
      </c>
      <c r="AY723" s="60" t="s">
        <v>216</v>
      </c>
    </row>
    <row r="724" spans="1:51" s="13" customFormat="1" ht="12">
      <c r="A724" s="140"/>
      <c r="B724" s="141"/>
      <c r="C724" s="140"/>
      <c r="D724" s="137" t="s">
        <v>225</v>
      </c>
      <c r="E724" s="142" t="s">
        <v>1</v>
      </c>
      <c r="F724" s="143" t="s">
        <v>3895</v>
      </c>
      <c r="G724" s="140"/>
      <c r="H724" s="144">
        <v>1</v>
      </c>
      <c r="I724" s="61"/>
      <c r="J724" s="140"/>
      <c r="K724" s="140"/>
      <c r="L724" s="228"/>
      <c r="M724" s="229"/>
      <c r="N724" s="140"/>
      <c r="O724" s="140"/>
      <c r="P724" s="140"/>
      <c r="Q724" s="140"/>
      <c r="R724" s="140"/>
      <c r="S724" s="140"/>
      <c r="T724" s="230"/>
      <c r="U724" s="140"/>
      <c r="V724" s="140"/>
      <c r="W724" s="231"/>
      <c r="AT724" s="60" t="s">
        <v>225</v>
      </c>
      <c r="AU724" s="60" t="s">
        <v>93</v>
      </c>
      <c r="AV724" s="13" t="s">
        <v>93</v>
      </c>
      <c r="AW724" s="13" t="s">
        <v>38</v>
      </c>
      <c r="AX724" s="13" t="s">
        <v>83</v>
      </c>
      <c r="AY724" s="60" t="s">
        <v>216</v>
      </c>
    </row>
    <row r="725" spans="1:51" s="13" customFormat="1" ht="12">
      <c r="A725" s="140"/>
      <c r="B725" s="141"/>
      <c r="C725" s="140"/>
      <c r="D725" s="137" t="s">
        <v>225</v>
      </c>
      <c r="E725" s="142" t="s">
        <v>1</v>
      </c>
      <c r="F725" s="143" t="s">
        <v>4162</v>
      </c>
      <c r="G725" s="140"/>
      <c r="H725" s="144">
        <v>1</v>
      </c>
      <c r="I725" s="61"/>
      <c r="J725" s="140"/>
      <c r="K725" s="140"/>
      <c r="L725" s="228"/>
      <c r="M725" s="229"/>
      <c r="N725" s="140"/>
      <c r="O725" s="140"/>
      <c r="P725" s="140"/>
      <c r="Q725" s="140"/>
      <c r="R725" s="140"/>
      <c r="S725" s="140"/>
      <c r="T725" s="230"/>
      <c r="U725" s="140"/>
      <c r="V725" s="140"/>
      <c r="W725" s="231"/>
      <c r="AT725" s="60" t="s">
        <v>225</v>
      </c>
      <c r="AU725" s="60" t="s">
        <v>93</v>
      </c>
      <c r="AV725" s="13" t="s">
        <v>93</v>
      </c>
      <c r="AW725" s="13" t="s">
        <v>38</v>
      </c>
      <c r="AX725" s="13" t="s">
        <v>83</v>
      </c>
      <c r="AY725" s="60" t="s">
        <v>216</v>
      </c>
    </row>
    <row r="726" spans="1:51" s="13" customFormat="1" ht="12">
      <c r="A726" s="140"/>
      <c r="B726" s="141"/>
      <c r="C726" s="140"/>
      <c r="D726" s="137" t="s">
        <v>225</v>
      </c>
      <c r="E726" s="142" t="s">
        <v>1</v>
      </c>
      <c r="F726" s="143" t="s">
        <v>4163</v>
      </c>
      <c r="G726" s="140"/>
      <c r="H726" s="144">
        <v>1</v>
      </c>
      <c r="I726" s="61"/>
      <c r="J726" s="140"/>
      <c r="K726" s="140"/>
      <c r="L726" s="228"/>
      <c r="M726" s="229"/>
      <c r="N726" s="140"/>
      <c r="O726" s="140"/>
      <c r="P726" s="140"/>
      <c r="Q726" s="140"/>
      <c r="R726" s="140"/>
      <c r="S726" s="140"/>
      <c r="T726" s="230"/>
      <c r="U726" s="140"/>
      <c r="V726" s="140"/>
      <c r="W726" s="231"/>
      <c r="AT726" s="60" t="s">
        <v>225</v>
      </c>
      <c r="AU726" s="60" t="s">
        <v>93</v>
      </c>
      <c r="AV726" s="13" t="s">
        <v>93</v>
      </c>
      <c r="AW726" s="13" t="s">
        <v>38</v>
      </c>
      <c r="AX726" s="13" t="s">
        <v>83</v>
      </c>
      <c r="AY726" s="60" t="s">
        <v>216</v>
      </c>
    </row>
    <row r="727" spans="1:51" s="13" customFormat="1" ht="12">
      <c r="A727" s="140"/>
      <c r="B727" s="141"/>
      <c r="C727" s="140"/>
      <c r="D727" s="137" t="s">
        <v>225</v>
      </c>
      <c r="E727" s="142" t="s">
        <v>1</v>
      </c>
      <c r="F727" s="143" t="s">
        <v>4164</v>
      </c>
      <c r="G727" s="140"/>
      <c r="H727" s="144">
        <v>1</v>
      </c>
      <c r="I727" s="61"/>
      <c r="J727" s="140"/>
      <c r="K727" s="140"/>
      <c r="L727" s="228"/>
      <c r="M727" s="229"/>
      <c r="N727" s="140"/>
      <c r="O727" s="140"/>
      <c r="P727" s="140"/>
      <c r="Q727" s="140"/>
      <c r="R727" s="140"/>
      <c r="S727" s="140"/>
      <c r="T727" s="230"/>
      <c r="U727" s="140"/>
      <c r="V727" s="140"/>
      <c r="W727" s="231"/>
      <c r="AT727" s="60" t="s">
        <v>225</v>
      </c>
      <c r="AU727" s="60" t="s">
        <v>93</v>
      </c>
      <c r="AV727" s="13" t="s">
        <v>93</v>
      </c>
      <c r="AW727" s="13" t="s">
        <v>38</v>
      </c>
      <c r="AX727" s="13" t="s">
        <v>83</v>
      </c>
      <c r="AY727" s="60" t="s">
        <v>216</v>
      </c>
    </row>
    <row r="728" spans="1:51" s="13" customFormat="1" ht="12">
      <c r="A728" s="140"/>
      <c r="B728" s="141"/>
      <c r="C728" s="140"/>
      <c r="D728" s="137" t="s">
        <v>225</v>
      </c>
      <c r="E728" s="142" t="s">
        <v>1</v>
      </c>
      <c r="F728" s="143" t="s">
        <v>4165</v>
      </c>
      <c r="G728" s="140"/>
      <c r="H728" s="144">
        <v>1</v>
      </c>
      <c r="I728" s="61"/>
      <c r="J728" s="140"/>
      <c r="K728" s="140"/>
      <c r="L728" s="228"/>
      <c r="M728" s="229"/>
      <c r="N728" s="140"/>
      <c r="O728" s="140"/>
      <c r="P728" s="140"/>
      <c r="Q728" s="140"/>
      <c r="R728" s="140"/>
      <c r="S728" s="140"/>
      <c r="T728" s="230"/>
      <c r="U728" s="140"/>
      <c r="V728" s="140"/>
      <c r="W728" s="231"/>
      <c r="AT728" s="60" t="s">
        <v>225</v>
      </c>
      <c r="AU728" s="60" t="s">
        <v>93</v>
      </c>
      <c r="AV728" s="13" t="s">
        <v>93</v>
      </c>
      <c r="AW728" s="13" t="s">
        <v>38</v>
      </c>
      <c r="AX728" s="13" t="s">
        <v>83</v>
      </c>
      <c r="AY728" s="60" t="s">
        <v>216</v>
      </c>
    </row>
    <row r="729" spans="1:51" s="13" customFormat="1" ht="12">
      <c r="A729" s="140"/>
      <c r="B729" s="141"/>
      <c r="C729" s="140"/>
      <c r="D729" s="137" t="s">
        <v>225</v>
      </c>
      <c r="E729" s="142" t="s">
        <v>1</v>
      </c>
      <c r="F729" s="143" t="s">
        <v>3896</v>
      </c>
      <c r="G729" s="140"/>
      <c r="H729" s="144">
        <v>1</v>
      </c>
      <c r="I729" s="61"/>
      <c r="J729" s="140"/>
      <c r="K729" s="140"/>
      <c r="L729" s="228"/>
      <c r="M729" s="229"/>
      <c r="N729" s="140"/>
      <c r="O729" s="140"/>
      <c r="P729" s="140"/>
      <c r="Q729" s="140"/>
      <c r="R729" s="140"/>
      <c r="S729" s="140"/>
      <c r="T729" s="230"/>
      <c r="U729" s="140"/>
      <c r="V729" s="140"/>
      <c r="W729" s="231"/>
      <c r="AT729" s="60" t="s">
        <v>225</v>
      </c>
      <c r="AU729" s="60" t="s">
        <v>93</v>
      </c>
      <c r="AV729" s="13" t="s">
        <v>93</v>
      </c>
      <c r="AW729" s="13" t="s">
        <v>38</v>
      </c>
      <c r="AX729" s="13" t="s">
        <v>83</v>
      </c>
      <c r="AY729" s="60" t="s">
        <v>216</v>
      </c>
    </row>
    <row r="730" spans="1:51" s="13" customFormat="1" ht="12">
      <c r="A730" s="140"/>
      <c r="B730" s="141"/>
      <c r="C730" s="140"/>
      <c r="D730" s="137" t="s">
        <v>225</v>
      </c>
      <c r="E730" s="142" t="s">
        <v>1</v>
      </c>
      <c r="F730" s="143" t="s">
        <v>3897</v>
      </c>
      <c r="G730" s="140"/>
      <c r="H730" s="144">
        <v>1</v>
      </c>
      <c r="I730" s="61"/>
      <c r="J730" s="140"/>
      <c r="K730" s="140"/>
      <c r="L730" s="228"/>
      <c r="M730" s="229"/>
      <c r="N730" s="140"/>
      <c r="O730" s="140"/>
      <c r="P730" s="140"/>
      <c r="Q730" s="140"/>
      <c r="R730" s="140"/>
      <c r="S730" s="140"/>
      <c r="T730" s="230"/>
      <c r="U730" s="140"/>
      <c r="V730" s="140"/>
      <c r="W730" s="231"/>
      <c r="AT730" s="60" t="s">
        <v>225</v>
      </c>
      <c r="AU730" s="60" t="s">
        <v>93</v>
      </c>
      <c r="AV730" s="13" t="s">
        <v>93</v>
      </c>
      <c r="AW730" s="13" t="s">
        <v>38</v>
      </c>
      <c r="AX730" s="13" t="s">
        <v>83</v>
      </c>
      <c r="AY730" s="60" t="s">
        <v>216</v>
      </c>
    </row>
    <row r="731" spans="1:51" s="13" customFormat="1" ht="12">
      <c r="A731" s="140"/>
      <c r="B731" s="141"/>
      <c r="C731" s="140"/>
      <c r="D731" s="137" t="s">
        <v>225</v>
      </c>
      <c r="E731" s="142" t="s">
        <v>1</v>
      </c>
      <c r="F731" s="143" t="s">
        <v>4166</v>
      </c>
      <c r="G731" s="140"/>
      <c r="H731" s="144">
        <v>1</v>
      </c>
      <c r="I731" s="61"/>
      <c r="J731" s="140"/>
      <c r="K731" s="140"/>
      <c r="L731" s="228"/>
      <c r="M731" s="229"/>
      <c r="N731" s="140"/>
      <c r="O731" s="140"/>
      <c r="P731" s="140"/>
      <c r="Q731" s="140"/>
      <c r="R731" s="140"/>
      <c r="S731" s="140"/>
      <c r="T731" s="230"/>
      <c r="U731" s="140"/>
      <c r="V731" s="140"/>
      <c r="W731" s="231"/>
      <c r="AT731" s="60" t="s">
        <v>225</v>
      </c>
      <c r="AU731" s="60" t="s">
        <v>93</v>
      </c>
      <c r="AV731" s="13" t="s">
        <v>93</v>
      </c>
      <c r="AW731" s="13" t="s">
        <v>38</v>
      </c>
      <c r="AX731" s="13" t="s">
        <v>83</v>
      </c>
      <c r="AY731" s="60" t="s">
        <v>216</v>
      </c>
    </row>
    <row r="732" spans="1:51" s="13" customFormat="1" ht="12">
      <c r="A732" s="140"/>
      <c r="B732" s="141"/>
      <c r="C732" s="140"/>
      <c r="D732" s="137" t="s">
        <v>225</v>
      </c>
      <c r="E732" s="142" t="s">
        <v>1</v>
      </c>
      <c r="F732" s="143" t="s">
        <v>4167</v>
      </c>
      <c r="G732" s="140"/>
      <c r="H732" s="144">
        <v>0.5</v>
      </c>
      <c r="I732" s="61"/>
      <c r="J732" s="140"/>
      <c r="K732" s="140"/>
      <c r="L732" s="228"/>
      <c r="M732" s="229"/>
      <c r="N732" s="140"/>
      <c r="O732" s="140"/>
      <c r="P732" s="140"/>
      <c r="Q732" s="140"/>
      <c r="R732" s="140"/>
      <c r="S732" s="140"/>
      <c r="T732" s="230"/>
      <c r="U732" s="140"/>
      <c r="V732" s="140"/>
      <c r="W732" s="231"/>
      <c r="AT732" s="60" t="s">
        <v>225</v>
      </c>
      <c r="AU732" s="60" t="s">
        <v>93</v>
      </c>
      <c r="AV732" s="13" t="s">
        <v>93</v>
      </c>
      <c r="AW732" s="13" t="s">
        <v>38</v>
      </c>
      <c r="AX732" s="13" t="s">
        <v>83</v>
      </c>
      <c r="AY732" s="60" t="s">
        <v>216</v>
      </c>
    </row>
    <row r="733" spans="1:51" s="13" customFormat="1" ht="12">
      <c r="A733" s="140"/>
      <c r="B733" s="141"/>
      <c r="C733" s="140"/>
      <c r="D733" s="137" t="s">
        <v>225</v>
      </c>
      <c r="E733" s="142" t="s">
        <v>1</v>
      </c>
      <c r="F733" s="143" t="s">
        <v>3898</v>
      </c>
      <c r="G733" s="140"/>
      <c r="H733" s="144">
        <v>2</v>
      </c>
      <c r="I733" s="61"/>
      <c r="J733" s="140"/>
      <c r="K733" s="140"/>
      <c r="L733" s="228"/>
      <c r="M733" s="229"/>
      <c r="N733" s="140"/>
      <c r="O733" s="140"/>
      <c r="P733" s="140"/>
      <c r="Q733" s="140"/>
      <c r="R733" s="140"/>
      <c r="S733" s="140"/>
      <c r="T733" s="230"/>
      <c r="U733" s="140"/>
      <c r="V733" s="140"/>
      <c r="W733" s="231"/>
      <c r="AT733" s="60" t="s">
        <v>225</v>
      </c>
      <c r="AU733" s="60" t="s">
        <v>93</v>
      </c>
      <c r="AV733" s="13" t="s">
        <v>93</v>
      </c>
      <c r="AW733" s="13" t="s">
        <v>38</v>
      </c>
      <c r="AX733" s="13" t="s">
        <v>83</v>
      </c>
      <c r="AY733" s="60" t="s">
        <v>216</v>
      </c>
    </row>
    <row r="734" spans="1:51" s="13" customFormat="1" ht="12">
      <c r="A734" s="140"/>
      <c r="B734" s="141"/>
      <c r="C734" s="140"/>
      <c r="D734" s="137" t="s">
        <v>225</v>
      </c>
      <c r="E734" s="142" t="s">
        <v>1</v>
      </c>
      <c r="F734" s="143" t="s">
        <v>4168</v>
      </c>
      <c r="G734" s="140"/>
      <c r="H734" s="144">
        <v>1</v>
      </c>
      <c r="I734" s="61"/>
      <c r="J734" s="140"/>
      <c r="K734" s="140"/>
      <c r="L734" s="228"/>
      <c r="M734" s="229"/>
      <c r="N734" s="140"/>
      <c r="O734" s="140"/>
      <c r="P734" s="140"/>
      <c r="Q734" s="140"/>
      <c r="R734" s="140"/>
      <c r="S734" s="140"/>
      <c r="T734" s="230"/>
      <c r="U734" s="140"/>
      <c r="V734" s="140"/>
      <c r="W734" s="231"/>
      <c r="AT734" s="60" t="s">
        <v>225</v>
      </c>
      <c r="AU734" s="60" t="s">
        <v>93</v>
      </c>
      <c r="AV734" s="13" t="s">
        <v>93</v>
      </c>
      <c r="AW734" s="13" t="s">
        <v>38</v>
      </c>
      <c r="AX734" s="13" t="s">
        <v>83</v>
      </c>
      <c r="AY734" s="60" t="s">
        <v>216</v>
      </c>
    </row>
    <row r="735" spans="1:51" s="14" customFormat="1" ht="12">
      <c r="A735" s="145"/>
      <c r="B735" s="146"/>
      <c r="C735" s="145"/>
      <c r="D735" s="137" t="s">
        <v>225</v>
      </c>
      <c r="E735" s="147" t="s">
        <v>1</v>
      </c>
      <c r="F735" s="148" t="s">
        <v>229</v>
      </c>
      <c r="G735" s="145"/>
      <c r="H735" s="149">
        <v>181.5</v>
      </c>
      <c r="I735" s="63"/>
      <c r="J735" s="145"/>
      <c r="K735" s="145"/>
      <c r="L735" s="228"/>
      <c r="M735" s="229"/>
      <c r="N735" s="140"/>
      <c r="O735" s="140"/>
      <c r="P735" s="140"/>
      <c r="Q735" s="140"/>
      <c r="R735" s="140"/>
      <c r="S735" s="140"/>
      <c r="T735" s="230"/>
      <c r="U735" s="140"/>
      <c r="V735" s="140"/>
      <c r="W735" s="231"/>
      <c r="AT735" s="62" t="s">
        <v>225</v>
      </c>
      <c r="AU735" s="62" t="s">
        <v>93</v>
      </c>
      <c r="AV735" s="14" t="s">
        <v>223</v>
      </c>
      <c r="AW735" s="14" t="s">
        <v>38</v>
      </c>
      <c r="AX735" s="14" t="s">
        <v>91</v>
      </c>
      <c r="AY735" s="62" t="s">
        <v>216</v>
      </c>
    </row>
    <row r="736" spans="1:65" s="2" customFormat="1" ht="16.5" customHeight="1">
      <c r="A736" s="83"/>
      <c r="B736" s="84"/>
      <c r="C736" s="130" t="s">
        <v>548</v>
      </c>
      <c r="D736" s="130" t="s">
        <v>218</v>
      </c>
      <c r="E736" s="131" t="s">
        <v>4169</v>
      </c>
      <c r="F736" s="132" t="s">
        <v>4170</v>
      </c>
      <c r="G736" s="133" t="s">
        <v>315</v>
      </c>
      <c r="H736" s="134">
        <v>2</v>
      </c>
      <c r="I736" s="57"/>
      <c r="J736" s="187">
        <f>ROUND(I736*H736,2)</f>
        <v>0</v>
      </c>
      <c r="K736" s="132" t="s">
        <v>1</v>
      </c>
      <c r="L736" s="188">
        <f>J736</f>
        <v>0</v>
      </c>
      <c r="M736" s="217"/>
      <c r="N736" s="217"/>
      <c r="O736" s="217"/>
      <c r="P736" s="217">
        <f>SUM(P737:P754)</f>
        <v>0</v>
      </c>
      <c r="Q736" s="217"/>
      <c r="R736" s="217">
        <f>SUM(R737:R754)</f>
        <v>0</v>
      </c>
      <c r="S736" s="217"/>
      <c r="T736" s="217">
        <f>SUM(T737:T754)</f>
        <v>0</v>
      </c>
      <c r="U736" s="217"/>
      <c r="V736" s="217"/>
      <c r="W736" s="190"/>
      <c r="X736" s="26"/>
      <c r="Y736" s="26"/>
      <c r="Z736" s="26"/>
      <c r="AA736" s="26"/>
      <c r="AB736" s="26"/>
      <c r="AC736" s="26"/>
      <c r="AD736" s="26"/>
      <c r="AE736" s="26"/>
      <c r="AR736" s="58" t="s">
        <v>223</v>
      </c>
      <c r="AT736" s="58" t="s">
        <v>218</v>
      </c>
      <c r="AU736" s="58" t="s">
        <v>93</v>
      </c>
      <c r="AY736" s="18" t="s">
        <v>216</v>
      </c>
      <c r="BE736" s="59">
        <f>IF(N736="základní",J736,0)</f>
        <v>0</v>
      </c>
      <c r="BF736" s="59">
        <f>IF(N736="snížená",J736,0)</f>
        <v>0</v>
      </c>
      <c r="BG736" s="59">
        <f>IF(N736="zákl. přenesená",J736,0)</f>
        <v>0</v>
      </c>
      <c r="BH736" s="59">
        <f>IF(N736="sníž. přenesená",J736,0)</f>
        <v>0</v>
      </c>
      <c r="BI736" s="59">
        <f>IF(N736="nulová",J736,0)</f>
        <v>0</v>
      </c>
      <c r="BJ736" s="18" t="s">
        <v>91</v>
      </c>
      <c r="BK736" s="59">
        <f>ROUND(I736*H736,2)</f>
        <v>0</v>
      </c>
      <c r="BL736" s="18" t="s">
        <v>223</v>
      </c>
      <c r="BM736" s="58" t="s">
        <v>4171</v>
      </c>
    </row>
    <row r="737" spans="1:51" s="13" customFormat="1" ht="12">
      <c r="A737" s="140"/>
      <c r="B737" s="141"/>
      <c r="C737" s="140"/>
      <c r="D737" s="137" t="s">
        <v>225</v>
      </c>
      <c r="E737" s="142" t="s">
        <v>1</v>
      </c>
      <c r="F737" s="143" t="s">
        <v>3778</v>
      </c>
      <c r="G737" s="140"/>
      <c r="H737" s="144">
        <v>2</v>
      </c>
      <c r="I737" s="61"/>
      <c r="J737" s="140"/>
      <c r="K737" s="140"/>
      <c r="L737" s="218"/>
      <c r="M737" s="219" t="s">
        <v>1</v>
      </c>
      <c r="N737" s="220" t="s">
        <v>48</v>
      </c>
      <c r="O737" s="221">
        <v>0</v>
      </c>
      <c r="P737" s="221">
        <f>O737*H736</f>
        <v>0</v>
      </c>
      <c r="Q737" s="221">
        <v>0</v>
      </c>
      <c r="R737" s="221">
        <f>Q737*H736</f>
        <v>0</v>
      </c>
      <c r="S737" s="221">
        <v>0</v>
      </c>
      <c r="T737" s="222">
        <f>S737*H736</f>
        <v>0</v>
      </c>
      <c r="U737" s="98"/>
      <c r="V737" s="98"/>
      <c r="W737" s="223"/>
      <c r="AT737" s="60" t="s">
        <v>225</v>
      </c>
      <c r="AU737" s="60" t="s">
        <v>93</v>
      </c>
      <c r="AV737" s="13" t="s">
        <v>93</v>
      </c>
      <c r="AW737" s="13" t="s">
        <v>38</v>
      </c>
      <c r="AX737" s="13" t="s">
        <v>83</v>
      </c>
      <c r="AY737" s="60" t="s">
        <v>216</v>
      </c>
    </row>
    <row r="738" spans="1:51" s="14" customFormat="1" ht="12">
      <c r="A738" s="145"/>
      <c r="B738" s="146"/>
      <c r="C738" s="145"/>
      <c r="D738" s="137" t="s">
        <v>225</v>
      </c>
      <c r="E738" s="147" t="s">
        <v>1</v>
      </c>
      <c r="F738" s="148" t="s">
        <v>229</v>
      </c>
      <c r="G738" s="145"/>
      <c r="H738" s="149">
        <v>2</v>
      </c>
      <c r="I738" s="63"/>
      <c r="J738" s="145"/>
      <c r="K738" s="145"/>
      <c r="L738" s="228"/>
      <c r="M738" s="229"/>
      <c r="N738" s="140"/>
      <c r="O738" s="140"/>
      <c r="P738" s="140"/>
      <c r="Q738" s="140"/>
      <c r="R738" s="140"/>
      <c r="S738" s="140"/>
      <c r="T738" s="230"/>
      <c r="U738" s="140"/>
      <c r="V738" s="140"/>
      <c r="W738" s="231"/>
      <c r="AT738" s="62" t="s">
        <v>225</v>
      </c>
      <c r="AU738" s="62" t="s">
        <v>93</v>
      </c>
      <c r="AV738" s="14" t="s">
        <v>223</v>
      </c>
      <c r="AW738" s="14" t="s">
        <v>38</v>
      </c>
      <c r="AX738" s="14" t="s">
        <v>91</v>
      </c>
      <c r="AY738" s="62" t="s">
        <v>216</v>
      </c>
    </row>
    <row r="739" spans="1:65" s="2" customFormat="1" ht="33" customHeight="1">
      <c r="A739" s="83"/>
      <c r="B739" s="84"/>
      <c r="C739" s="130" t="s">
        <v>552</v>
      </c>
      <c r="D739" s="130" t="s">
        <v>218</v>
      </c>
      <c r="E739" s="131" t="s">
        <v>4172</v>
      </c>
      <c r="F739" s="132" t="s">
        <v>4173</v>
      </c>
      <c r="G739" s="133" t="s">
        <v>323</v>
      </c>
      <c r="H739" s="134">
        <v>6</v>
      </c>
      <c r="I739" s="57"/>
      <c r="J739" s="187">
        <f>ROUND(I739*H739,2)</f>
        <v>0</v>
      </c>
      <c r="K739" s="132" t="s">
        <v>1</v>
      </c>
      <c r="L739" s="188">
        <f>J739</f>
        <v>0</v>
      </c>
      <c r="M739" s="217"/>
      <c r="N739" s="217"/>
      <c r="O739" s="217"/>
      <c r="P739" s="217">
        <f>SUM(P740:P757)</f>
        <v>0</v>
      </c>
      <c r="Q739" s="217"/>
      <c r="R739" s="217">
        <f>SUM(R740:R757)</f>
        <v>0</v>
      </c>
      <c r="S739" s="217"/>
      <c r="T739" s="217">
        <f>SUM(T740:T757)</f>
        <v>0</v>
      </c>
      <c r="U739" s="217"/>
      <c r="V739" s="217"/>
      <c r="W739" s="190"/>
      <c r="X739" s="26"/>
      <c r="Y739" s="26"/>
      <c r="Z739" s="26"/>
      <c r="AA739" s="26"/>
      <c r="AB739" s="26"/>
      <c r="AC739" s="26"/>
      <c r="AD739" s="26"/>
      <c r="AE739" s="26"/>
      <c r="AR739" s="58" t="s">
        <v>223</v>
      </c>
      <c r="AT739" s="58" t="s">
        <v>218</v>
      </c>
      <c r="AU739" s="58" t="s">
        <v>93</v>
      </c>
      <c r="AY739" s="18" t="s">
        <v>216</v>
      </c>
      <c r="BE739" s="59">
        <f>IF(N739="základní",J739,0)</f>
        <v>0</v>
      </c>
      <c r="BF739" s="59">
        <f>IF(N739="snížená",J739,0)</f>
        <v>0</v>
      </c>
      <c r="BG739" s="59">
        <f>IF(N739="zákl. přenesená",J739,0)</f>
        <v>0</v>
      </c>
      <c r="BH739" s="59">
        <f>IF(N739="sníž. přenesená",J739,0)</f>
        <v>0</v>
      </c>
      <c r="BI739" s="59">
        <f>IF(N739="nulová",J739,0)</f>
        <v>0</v>
      </c>
      <c r="BJ739" s="18" t="s">
        <v>91</v>
      </c>
      <c r="BK739" s="59">
        <f>ROUND(I739*H739,2)</f>
        <v>0</v>
      </c>
      <c r="BL739" s="18" t="s">
        <v>223</v>
      </c>
      <c r="BM739" s="58" t="s">
        <v>4174</v>
      </c>
    </row>
    <row r="740" spans="1:51" s="13" customFormat="1" ht="12">
      <c r="A740" s="140"/>
      <c r="B740" s="141"/>
      <c r="C740" s="140"/>
      <c r="D740" s="137" t="s">
        <v>225</v>
      </c>
      <c r="E740" s="142" t="s">
        <v>1</v>
      </c>
      <c r="F740" s="143" t="s">
        <v>3806</v>
      </c>
      <c r="G740" s="140"/>
      <c r="H740" s="144">
        <v>1</v>
      </c>
      <c r="I740" s="61"/>
      <c r="J740" s="140"/>
      <c r="K740" s="140"/>
      <c r="L740" s="218"/>
      <c r="M740" s="219" t="s">
        <v>1</v>
      </c>
      <c r="N740" s="220" t="s">
        <v>48</v>
      </c>
      <c r="O740" s="221">
        <v>0</v>
      </c>
      <c r="P740" s="221">
        <f>O740*H739</f>
        <v>0</v>
      </c>
      <c r="Q740" s="221">
        <v>0</v>
      </c>
      <c r="R740" s="221">
        <f>Q740*H739</f>
        <v>0</v>
      </c>
      <c r="S740" s="221">
        <v>0</v>
      </c>
      <c r="T740" s="222">
        <f>S740*H739</f>
        <v>0</v>
      </c>
      <c r="U740" s="98"/>
      <c r="V740" s="98"/>
      <c r="W740" s="223"/>
      <c r="AT740" s="60" t="s">
        <v>225</v>
      </c>
      <c r="AU740" s="60" t="s">
        <v>93</v>
      </c>
      <c r="AV740" s="13" t="s">
        <v>93</v>
      </c>
      <c r="AW740" s="13" t="s">
        <v>38</v>
      </c>
      <c r="AX740" s="13" t="s">
        <v>83</v>
      </c>
      <c r="AY740" s="60" t="s">
        <v>216</v>
      </c>
    </row>
    <row r="741" spans="1:51" s="13" customFormat="1" ht="12">
      <c r="A741" s="140"/>
      <c r="B741" s="141"/>
      <c r="C741" s="140"/>
      <c r="D741" s="137" t="s">
        <v>225</v>
      </c>
      <c r="E741" s="142" t="s">
        <v>1</v>
      </c>
      <c r="F741" s="143" t="s">
        <v>3807</v>
      </c>
      <c r="G741" s="140"/>
      <c r="H741" s="144">
        <v>1</v>
      </c>
      <c r="I741" s="61"/>
      <c r="J741" s="140"/>
      <c r="K741" s="140"/>
      <c r="L741" s="228"/>
      <c r="M741" s="229"/>
      <c r="N741" s="140"/>
      <c r="O741" s="140"/>
      <c r="P741" s="140"/>
      <c r="Q741" s="140"/>
      <c r="R741" s="140"/>
      <c r="S741" s="140"/>
      <c r="T741" s="230"/>
      <c r="U741" s="140"/>
      <c r="V741" s="140"/>
      <c r="W741" s="231"/>
      <c r="AT741" s="60" t="s">
        <v>225</v>
      </c>
      <c r="AU741" s="60" t="s">
        <v>93</v>
      </c>
      <c r="AV741" s="13" t="s">
        <v>93</v>
      </c>
      <c r="AW741" s="13" t="s">
        <v>38</v>
      </c>
      <c r="AX741" s="13" t="s">
        <v>83</v>
      </c>
      <c r="AY741" s="60" t="s">
        <v>216</v>
      </c>
    </row>
    <row r="742" spans="1:51" s="13" customFormat="1" ht="12">
      <c r="A742" s="140"/>
      <c r="B742" s="141"/>
      <c r="C742" s="140"/>
      <c r="D742" s="137" t="s">
        <v>225</v>
      </c>
      <c r="E742" s="142" t="s">
        <v>1</v>
      </c>
      <c r="F742" s="143" t="s">
        <v>3808</v>
      </c>
      <c r="G742" s="140"/>
      <c r="H742" s="144">
        <v>1</v>
      </c>
      <c r="I742" s="61"/>
      <c r="J742" s="140"/>
      <c r="K742" s="140"/>
      <c r="L742" s="228"/>
      <c r="M742" s="229"/>
      <c r="N742" s="140"/>
      <c r="O742" s="140"/>
      <c r="P742" s="140"/>
      <c r="Q742" s="140"/>
      <c r="R742" s="140"/>
      <c r="S742" s="140"/>
      <c r="T742" s="230"/>
      <c r="U742" s="140"/>
      <c r="V742" s="140"/>
      <c r="W742" s="231"/>
      <c r="AT742" s="60" t="s">
        <v>225</v>
      </c>
      <c r="AU742" s="60" t="s">
        <v>93</v>
      </c>
      <c r="AV742" s="13" t="s">
        <v>93</v>
      </c>
      <c r="AW742" s="13" t="s">
        <v>38</v>
      </c>
      <c r="AX742" s="13" t="s">
        <v>83</v>
      </c>
      <c r="AY742" s="60" t="s">
        <v>216</v>
      </c>
    </row>
    <row r="743" spans="1:51" s="13" customFormat="1" ht="12">
      <c r="A743" s="140"/>
      <c r="B743" s="141"/>
      <c r="C743" s="140"/>
      <c r="D743" s="137" t="s">
        <v>225</v>
      </c>
      <c r="E743" s="142" t="s">
        <v>1</v>
      </c>
      <c r="F743" s="143" t="s">
        <v>3809</v>
      </c>
      <c r="G743" s="140"/>
      <c r="H743" s="144">
        <v>1</v>
      </c>
      <c r="I743" s="61"/>
      <c r="J743" s="140"/>
      <c r="K743" s="140"/>
      <c r="L743" s="228"/>
      <c r="M743" s="229"/>
      <c r="N743" s="140"/>
      <c r="O743" s="140"/>
      <c r="P743" s="140"/>
      <c r="Q743" s="140"/>
      <c r="R743" s="140"/>
      <c r="S743" s="140"/>
      <c r="T743" s="230"/>
      <c r="U743" s="140"/>
      <c r="V743" s="140"/>
      <c r="W743" s="231"/>
      <c r="AT743" s="60" t="s">
        <v>225</v>
      </c>
      <c r="AU743" s="60" t="s">
        <v>93</v>
      </c>
      <c r="AV743" s="13" t="s">
        <v>93</v>
      </c>
      <c r="AW743" s="13" t="s">
        <v>38</v>
      </c>
      <c r="AX743" s="13" t="s">
        <v>83</v>
      </c>
      <c r="AY743" s="60" t="s">
        <v>216</v>
      </c>
    </row>
    <row r="744" spans="1:51" s="13" customFormat="1" ht="12">
      <c r="A744" s="140"/>
      <c r="B744" s="141"/>
      <c r="C744" s="140"/>
      <c r="D744" s="137" t="s">
        <v>225</v>
      </c>
      <c r="E744" s="142" t="s">
        <v>1</v>
      </c>
      <c r="F744" s="143" t="s">
        <v>3810</v>
      </c>
      <c r="G744" s="140"/>
      <c r="H744" s="144">
        <v>1</v>
      </c>
      <c r="I744" s="61"/>
      <c r="J744" s="140"/>
      <c r="K744" s="140"/>
      <c r="L744" s="228"/>
      <c r="M744" s="229"/>
      <c r="N744" s="140"/>
      <c r="O744" s="140"/>
      <c r="P744" s="140"/>
      <c r="Q744" s="140"/>
      <c r="R744" s="140"/>
      <c r="S744" s="140"/>
      <c r="T744" s="230"/>
      <c r="U744" s="140"/>
      <c r="V744" s="140"/>
      <c r="W744" s="231"/>
      <c r="AT744" s="60" t="s">
        <v>225</v>
      </c>
      <c r="AU744" s="60" t="s">
        <v>93</v>
      </c>
      <c r="AV744" s="13" t="s">
        <v>93</v>
      </c>
      <c r="AW744" s="13" t="s">
        <v>38</v>
      </c>
      <c r="AX744" s="13" t="s">
        <v>83</v>
      </c>
      <c r="AY744" s="60" t="s">
        <v>216</v>
      </c>
    </row>
    <row r="745" spans="1:51" s="13" customFormat="1" ht="12">
      <c r="A745" s="140"/>
      <c r="B745" s="141"/>
      <c r="C745" s="140"/>
      <c r="D745" s="137" t="s">
        <v>225</v>
      </c>
      <c r="E745" s="142" t="s">
        <v>1</v>
      </c>
      <c r="F745" s="143" t="s">
        <v>3811</v>
      </c>
      <c r="G745" s="140"/>
      <c r="H745" s="144">
        <v>1</v>
      </c>
      <c r="I745" s="61"/>
      <c r="J745" s="140"/>
      <c r="K745" s="140"/>
      <c r="L745" s="228"/>
      <c r="M745" s="229"/>
      <c r="N745" s="140"/>
      <c r="O745" s="140"/>
      <c r="P745" s="140"/>
      <c r="Q745" s="140"/>
      <c r="R745" s="140"/>
      <c r="S745" s="140"/>
      <c r="T745" s="230"/>
      <c r="U745" s="140"/>
      <c r="V745" s="140"/>
      <c r="W745" s="231"/>
      <c r="AT745" s="60" t="s">
        <v>225</v>
      </c>
      <c r="AU745" s="60" t="s">
        <v>93</v>
      </c>
      <c r="AV745" s="13" t="s">
        <v>93</v>
      </c>
      <c r="AW745" s="13" t="s">
        <v>38</v>
      </c>
      <c r="AX745" s="13" t="s">
        <v>83</v>
      </c>
      <c r="AY745" s="60" t="s">
        <v>216</v>
      </c>
    </row>
    <row r="746" spans="1:51" s="14" customFormat="1" ht="12">
      <c r="A746" s="145"/>
      <c r="B746" s="146"/>
      <c r="C746" s="145"/>
      <c r="D746" s="137" t="s">
        <v>225</v>
      </c>
      <c r="E746" s="147" t="s">
        <v>1</v>
      </c>
      <c r="F746" s="148" t="s">
        <v>229</v>
      </c>
      <c r="G746" s="145"/>
      <c r="H746" s="149">
        <v>6</v>
      </c>
      <c r="I746" s="63"/>
      <c r="J746" s="145"/>
      <c r="K746" s="145"/>
      <c r="L746" s="228"/>
      <c r="M746" s="229"/>
      <c r="N746" s="140"/>
      <c r="O746" s="140"/>
      <c r="P746" s="140"/>
      <c r="Q746" s="140"/>
      <c r="R746" s="140"/>
      <c r="S746" s="140"/>
      <c r="T746" s="230"/>
      <c r="U746" s="140"/>
      <c r="V746" s="140"/>
      <c r="W746" s="231"/>
      <c r="AT746" s="62" t="s">
        <v>225</v>
      </c>
      <c r="AU746" s="62" t="s">
        <v>93</v>
      </c>
      <c r="AV746" s="14" t="s">
        <v>223</v>
      </c>
      <c r="AW746" s="14" t="s">
        <v>38</v>
      </c>
      <c r="AX746" s="14" t="s">
        <v>91</v>
      </c>
      <c r="AY746" s="62" t="s">
        <v>216</v>
      </c>
    </row>
    <row r="747" spans="1:65" s="2" customFormat="1" ht="24.2" customHeight="1">
      <c r="A747" s="83"/>
      <c r="B747" s="84"/>
      <c r="C747" s="130" t="s">
        <v>556</v>
      </c>
      <c r="D747" s="130" t="s">
        <v>218</v>
      </c>
      <c r="E747" s="131" t="s">
        <v>4175</v>
      </c>
      <c r="F747" s="132" t="s">
        <v>4176</v>
      </c>
      <c r="G747" s="133" t="s">
        <v>323</v>
      </c>
      <c r="H747" s="134">
        <v>14</v>
      </c>
      <c r="I747" s="57"/>
      <c r="J747" s="187">
        <f>ROUND(I747*H747,2)</f>
        <v>0</v>
      </c>
      <c r="K747" s="132" t="s">
        <v>1</v>
      </c>
      <c r="L747" s="188">
        <f>J747</f>
        <v>0</v>
      </c>
      <c r="M747" s="217"/>
      <c r="N747" s="217"/>
      <c r="O747" s="217"/>
      <c r="P747" s="217">
        <f>SUM(P748:P765)</f>
        <v>0</v>
      </c>
      <c r="Q747" s="217"/>
      <c r="R747" s="217">
        <f>SUM(R748:R765)</f>
        <v>0</v>
      </c>
      <c r="S747" s="217"/>
      <c r="T747" s="217">
        <f>SUM(T748:T765)</f>
        <v>0</v>
      </c>
      <c r="U747" s="217"/>
      <c r="V747" s="217"/>
      <c r="W747" s="190"/>
      <c r="X747" s="26"/>
      <c r="Y747" s="26"/>
      <c r="Z747" s="26"/>
      <c r="AA747" s="26"/>
      <c r="AB747" s="26"/>
      <c r="AC747" s="26"/>
      <c r="AD747" s="26"/>
      <c r="AE747" s="26"/>
      <c r="AR747" s="58" t="s">
        <v>223</v>
      </c>
      <c r="AT747" s="58" t="s">
        <v>218</v>
      </c>
      <c r="AU747" s="58" t="s">
        <v>93</v>
      </c>
      <c r="AY747" s="18" t="s">
        <v>216</v>
      </c>
      <c r="BE747" s="59">
        <f>IF(N747="základní",J747,0)</f>
        <v>0</v>
      </c>
      <c r="BF747" s="59">
        <f>IF(N747="snížená",J747,0)</f>
        <v>0</v>
      </c>
      <c r="BG747" s="59">
        <f>IF(N747="zákl. přenesená",J747,0)</f>
        <v>0</v>
      </c>
      <c r="BH747" s="59">
        <f>IF(N747="sníž. přenesená",J747,0)</f>
        <v>0</v>
      </c>
      <c r="BI747" s="59">
        <f>IF(N747="nulová",J747,0)</f>
        <v>0</v>
      </c>
      <c r="BJ747" s="18" t="s">
        <v>91</v>
      </c>
      <c r="BK747" s="59">
        <f>ROUND(I747*H747,2)</f>
        <v>0</v>
      </c>
      <c r="BL747" s="18" t="s">
        <v>223</v>
      </c>
      <c r="BM747" s="58" t="s">
        <v>4177</v>
      </c>
    </row>
    <row r="748" spans="1:51" s="13" customFormat="1" ht="12">
      <c r="A748" s="140"/>
      <c r="B748" s="141"/>
      <c r="C748" s="140"/>
      <c r="D748" s="137" t="s">
        <v>225</v>
      </c>
      <c r="E748" s="142" t="s">
        <v>1</v>
      </c>
      <c r="F748" s="143" t="s">
        <v>3787</v>
      </c>
      <c r="G748" s="140"/>
      <c r="H748" s="144">
        <v>4</v>
      </c>
      <c r="I748" s="61"/>
      <c r="J748" s="140"/>
      <c r="K748" s="140"/>
      <c r="L748" s="218"/>
      <c r="M748" s="219" t="s">
        <v>1</v>
      </c>
      <c r="N748" s="220" t="s">
        <v>48</v>
      </c>
      <c r="O748" s="221">
        <v>0</v>
      </c>
      <c r="P748" s="221">
        <f>O748*H747</f>
        <v>0</v>
      </c>
      <c r="Q748" s="221">
        <v>0</v>
      </c>
      <c r="R748" s="221">
        <f>Q748*H747</f>
        <v>0</v>
      </c>
      <c r="S748" s="221">
        <v>0</v>
      </c>
      <c r="T748" s="222">
        <f>S748*H747</f>
        <v>0</v>
      </c>
      <c r="U748" s="98"/>
      <c r="V748" s="98"/>
      <c r="W748" s="223"/>
      <c r="AT748" s="60" t="s">
        <v>225</v>
      </c>
      <c r="AU748" s="60" t="s">
        <v>93</v>
      </c>
      <c r="AV748" s="13" t="s">
        <v>93</v>
      </c>
      <c r="AW748" s="13" t="s">
        <v>38</v>
      </c>
      <c r="AX748" s="13" t="s">
        <v>83</v>
      </c>
      <c r="AY748" s="60" t="s">
        <v>216</v>
      </c>
    </row>
    <row r="749" spans="1:51" s="13" customFormat="1" ht="12">
      <c r="A749" s="140"/>
      <c r="B749" s="141"/>
      <c r="C749" s="140"/>
      <c r="D749" s="137" t="s">
        <v>225</v>
      </c>
      <c r="E749" s="142" t="s">
        <v>1</v>
      </c>
      <c r="F749" s="143" t="s">
        <v>3779</v>
      </c>
      <c r="G749" s="140"/>
      <c r="H749" s="144">
        <v>2</v>
      </c>
      <c r="I749" s="61"/>
      <c r="J749" s="140"/>
      <c r="K749" s="140"/>
      <c r="L749" s="228"/>
      <c r="M749" s="229"/>
      <c r="N749" s="140"/>
      <c r="O749" s="140"/>
      <c r="P749" s="140"/>
      <c r="Q749" s="140"/>
      <c r="R749" s="140"/>
      <c r="S749" s="140"/>
      <c r="T749" s="230"/>
      <c r="U749" s="140"/>
      <c r="V749" s="140"/>
      <c r="W749" s="231"/>
      <c r="AT749" s="60" t="s">
        <v>225</v>
      </c>
      <c r="AU749" s="60" t="s">
        <v>93</v>
      </c>
      <c r="AV749" s="13" t="s">
        <v>93</v>
      </c>
      <c r="AW749" s="13" t="s">
        <v>38</v>
      </c>
      <c r="AX749" s="13" t="s">
        <v>83</v>
      </c>
      <c r="AY749" s="60" t="s">
        <v>216</v>
      </c>
    </row>
    <row r="750" spans="1:51" s="13" customFormat="1" ht="12">
      <c r="A750" s="140"/>
      <c r="B750" s="141"/>
      <c r="C750" s="140"/>
      <c r="D750" s="137" t="s">
        <v>225</v>
      </c>
      <c r="E750" s="142" t="s">
        <v>1</v>
      </c>
      <c r="F750" s="143" t="s">
        <v>3780</v>
      </c>
      <c r="G750" s="140"/>
      <c r="H750" s="144">
        <v>2</v>
      </c>
      <c r="I750" s="61"/>
      <c r="J750" s="140"/>
      <c r="K750" s="140"/>
      <c r="L750" s="228"/>
      <c r="M750" s="229"/>
      <c r="N750" s="140"/>
      <c r="O750" s="140"/>
      <c r="P750" s="140"/>
      <c r="Q750" s="140"/>
      <c r="R750" s="140"/>
      <c r="S750" s="140"/>
      <c r="T750" s="230"/>
      <c r="U750" s="140"/>
      <c r="V750" s="140"/>
      <c r="W750" s="231"/>
      <c r="AT750" s="60" t="s">
        <v>225</v>
      </c>
      <c r="AU750" s="60" t="s">
        <v>93</v>
      </c>
      <c r="AV750" s="13" t="s">
        <v>93</v>
      </c>
      <c r="AW750" s="13" t="s">
        <v>38</v>
      </c>
      <c r="AX750" s="13" t="s">
        <v>83</v>
      </c>
      <c r="AY750" s="60" t="s">
        <v>216</v>
      </c>
    </row>
    <row r="751" spans="1:51" s="13" customFormat="1" ht="12">
      <c r="A751" s="140"/>
      <c r="B751" s="141"/>
      <c r="C751" s="140"/>
      <c r="D751" s="137" t="s">
        <v>225</v>
      </c>
      <c r="E751" s="142" t="s">
        <v>1</v>
      </c>
      <c r="F751" s="143" t="s">
        <v>3797</v>
      </c>
      <c r="G751" s="140"/>
      <c r="H751" s="144">
        <v>3</v>
      </c>
      <c r="I751" s="61"/>
      <c r="J751" s="140"/>
      <c r="K751" s="140"/>
      <c r="L751" s="228"/>
      <c r="M751" s="229"/>
      <c r="N751" s="140"/>
      <c r="O751" s="140"/>
      <c r="P751" s="140"/>
      <c r="Q751" s="140"/>
      <c r="R751" s="140"/>
      <c r="S751" s="140"/>
      <c r="T751" s="230"/>
      <c r="U751" s="140"/>
      <c r="V751" s="140"/>
      <c r="W751" s="231"/>
      <c r="AT751" s="60" t="s">
        <v>225</v>
      </c>
      <c r="AU751" s="60" t="s">
        <v>93</v>
      </c>
      <c r="AV751" s="13" t="s">
        <v>93</v>
      </c>
      <c r="AW751" s="13" t="s">
        <v>38</v>
      </c>
      <c r="AX751" s="13" t="s">
        <v>83</v>
      </c>
      <c r="AY751" s="60" t="s">
        <v>216</v>
      </c>
    </row>
    <row r="752" spans="1:51" s="13" customFormat="1" ht="12">
      <c r="A752" s="140"/>
      <c r="B752" s="141"/>
      <c r="C752" s="140"/>
      <c r="D752" s="137" t="s">
        <v>225</v>
      </c>
      <c r="E752" s="142" t="s">
        <v>1</v>
      </c>
      <c r="F752" s="143" t="s">
        <v>3783</v>
      </c>
      <c r="G752" s="140"/>
      <c r="H752" s="144">
        <v>2</v>
      </c>
      <c r="I752" s="61"/>
      <c r="J752" s="140"/>
      <c r="K752" s="140"/>
      <c r="L752" s="228"/>
      <c r="M752" s="229"/>
      <c r="N752" s="140"/>
      <c r="O752" s="140"/>
      <c r="P752" s="140"/>
      <c r="Q752" s="140"/>
      <c r="R752" s="140"/>
      <c r="S752" s="140"/>
      <c r="T752" s="230"/>
      <c r="U752" s="140"/>
      <c r="V752" s="140"/>
      <c r="W752" s="231"/>
      <c r="AT752" s="60" t="s">
        <v>225</v>
      </c>
      <c r="AU752" s="60" t="s">
        <v>93</v>
      </c>
      <c r="AV752" s="13" t="s">
        <v>93</v>
      </c>
      <c r="AW752" s="13" t="s">
        <v>38</v>
      </c>
      <c r="AX752" s="13" t="s">
        <v>83</v>
      </c>
      <c r="AY752" s="60" t="s">
        <v>216</v>
      </c>
    </row>
    <row r="753" spans="1:51" s="13" customFormat="1" ht="12">
      <c r="A753" s="140"/>
      <c r="B753" s="141"/>
      <c r="C753" s="140"/>
      <c r="D753" s="137" t="s">
        <v>225</v>
      </c>
      <c r="E753" s="142" t="s">
        <v>1</v>
      </c>
      <c r="F753" s="143" t="s">
        <v>3798</v>
      </c>
      <c r="G753" s="140"/>
      <c r="H753" s="144">
        <v>1</v>
      </c>
      <c r="I753" s="61"/>
      <c r="J753" s="140"/>
      <c r="K753" s="140"/>
      <c r="L753" s="228"/>
      <c r="M753" s="229"/>
      <c r="N753" s="140"/>
      <c r="O753" s="140"/>
      <c r="P753" s="140"/>
      <c r="Q753" s="140"/>
      <c r="R753" s="140"/>
      <c r="S753" s="140"/>
      <c r="T753" s="230"/>
      <c r="U753" s="140"/>
      <c r="V753" s="140"/>
      <c r="W753" s="231"/>
      <c r="AT753" s="60" t="s">
        <v>225</v>
      </c>
      <c r="AU753" s="60" t="s">
        <v>93</v>
      </c>
      <c r="AV753" s="13" t="s">
        <v>93</v>
      </c>
      <c r="AW753" s="13" t="s">
        <v>38</v>
      </c>
      <c r="AX753" s="13" t="s">
        <v>83</v>
      </c>
      <c r="AY753" s="60" t="s">
        <v>216</v>
      </c>
    </row>
    <row r="754" spans="1:51" s="14" customFormat="1" ht="12">
      <c r="A754" s="145"/>
      <c r="B754" s="146"/>
      <c r="C754" s="145"/>
      <c r="D754" s="137" t="s">
        <v>225</v>
      </c>
      <c r="E754" s="147" t="s">
        <v>1</v>
      </c>
      <c r="F754" s="148" t="s">
        <v>229</v>
      </c>
      <c r="G754" s="145"/>
      <c r="H754" s="149">
        <v>14</v>
      </c>
      <c r="I754" s="63"/>
      <c r="J754" s="145"/>
      <c r="K754" s="145"/>
      <c r="L754" s="228"/>
      <c r="M754" s="229"/>
      <c r="N754" s="140"/>
      <c r="O754" s="140"/>
      <c r="P754" s="140"/>
      <c r="Q754" s="140"/>
      <c r="R754" s="140"/>
      <c r="S754" s="140"/>
      <c r="T754" s="230"/>
      <c r="U754" s="140"/>
      <c r="V754" s="140"/>
      <c r="W754" s="231"/>
      <c r="AT754" s="62" t="s">
        <v>225</v>
      </c>
      <c r="AU754" s="62" t="s">
        <v>93</v>
      </c>
      <c r="AV754" s="14" t="s">
        <v>223</v>
      </c>
      <c r="AW754" s="14" t="s">
        <v>38</v>
      </c>
      <c r="AX754" s="14" t="s">
        <v>91</v>
      </c>
      <c r="AY754" s="62" t="s">
        <v>216</v>
      </c>
    </row>
    <row r="755" spans="1:65" s="2" customFormat="1" ht="24.2" customHeight="1">
      <c r="A755" s="83"/>
      <c r="B755" s="84"/>
      <c r="C755" s="130" t="s">
        <v>560</v>
      </c>
      <c r="D755" s="130" t="s">
        <v>218</v>
      </c>
      <c r="E755" s="131" t="s">
        <v>4178</v>
      </c>
      <c r="F755" s="132" t="s">
        <v>4179</v>
      </c>
      <c r="G755" s="133" t="s">
        <v>323</v>
      </c>
      <c r="H755" s="134">
        <v>19</v>
      </c>
      <c r="I755" s="57"/>
      <c r="J755" s="187">
        <f>ROUND(I755*H755,2)</f>
        <v>0</v>
      </c>
      <c r="K755" s="132" t="s">
        <v>1</v>
      </c>
      <c r="L755" s="188">
        <f>J755</f>
        <v>0</v>
      </c>
      <c r="M755" s="217"/>
      <c r="N755" s="217"/>
      <c r="O755" s="217"/>
      <c r="P755" s="217">
        <f>SUM(P756:P773)</f>
        <v>0</v>
      </c>
      <c r="Q755" s="217"/>
      <c r="R755" s="217">
        <f>SUM(R756:R773)</f>
        <v>0</v>
      </c>
      <c r="S755" s="217"/>
      <c r="T755" s="217">
        <f>SUM(T756:T773)</f>
        <v>0</v>
      </c>
      <c r="U755" s="217"/>
      <c r="V755" s="217"/>
      <c r="W755" s="190"/>
      <c r="X755" s="26"/>
      <c r="Y755" s="26"/>
      <c r="Z755" s="26"/>
      <c r="AA755" s="26"/>
      <c r="AB755" s="26"/>
      <c r="AC755" s="26"/>
      <c r="AD755" s="26"/>
      <c r="AE755" s="26"/>
      <c r="AR755" s="58" t="s">
        <v>223</v>
      </c>
      <c r="AT755" s="58" t="s">
        <v>218</v>
      </c>
      <c r="AU755" s="58" t="s">
        <v>93</v>
      </c>
      <c r="AY755" s="18" t="s">
        <v>216</v>
      </c>
      <c r="BE755" s="59">
        <f>IF(N755="základní",J755,0)</f>
        <v>0</v>
      </c>
      <c r="BF755" s="59">
        <f>IF(N755="snížená",J755,0)</f>
        <v>0</v>
      </c>
      <c r="BG755" s="59">
        <f>IF(N755="zákl. přenesená",J755,0)</f>
        <v>0</v>
      </c>
      <c r="BH755" s="59">
        <f>IF(N755="sníž. přenesená",J755,0)</f>
        <v>0</v>
      </c>
      <c r="BI755" s="59">
        <f>IF(N755="nulová",J755,0)</f>
        <v>0</v>
      </c>
      <c r="BJ755" s="18" t="s">
        <v>91</v>
      </c>
      <c r="BK755" s="59">
        <f>ROUND(I755*H755,2)</f>
        <v>0</v>
      </c>
      <c r="BL755" s="18" t="s">
        <v>223</v>
      </c>
      <c r="BM755" s="58" t="s">
        <v>4180</v>
      </c>
    </row>
    <row r="756" spans="1:51" s="13" customFormat="1" ht="12">
      <c r="A756" s="140"/>
      <c r="B756" s="141"/>
      <c r="C756" s="140"/>
      <c r="D756" s="137" t="s">
        <v>225</v>
      </c>
      <c r="E756" s="142" t="s">
        <v>1</v>
      </c>
      <c r="F756" s="143" t="s">
        <v>4055</v>
      </c>
      <c r="G756" s="140"/>
      <c r="H756" s="144">
        <v>19</v>
      </c>
      <c r="I756" s="61"/>
      <c r="J756" s="140"/>
      <c r="K756" s="140"/>
      <c r="L756" s="218"/>
      <c r="M756" s="219" t="s">
        <v>1</v>
      </c>
      <c r="N756" s="220" t="s">
        <v>48</v>
      </c>
      <c r="O756" s="221">
        <v>0</v>
      </c>
      <c r="P756" s="221">
        <f>O756*H755</f>
        <v>0</v>
      </c>
      <c r="Q756" s="221">
        <v>0</v>
      </c>
      <c r="R756" s="221">
        <f>Q756*H755</f>
        <v>0</v>
      </c>
      <c r="S756" s="221">
        <v>0</v>
      </c>
      <c r="T756" s="222">
        <f>S756*H755</f>
        <v>0</v>
      </c>
      <c r="U756" s="98"/>
      <c r="V756" s="98"/>
      <c r="W756" s="223"/>
      <c r="AT756" s="60" t="s">
        <v>225</v>
      </c>
      <c r="AU756" s="60" t="s">
        <v>93</v>
      </c>
      <c r="AV756" s="13" t="s">
        <v>93</v>
      </c>
      <c r="AW756" s="13" t="s">
        <v>38</v>
      </c>
      <c r="AX756" s="13" t="s">
        <v>83</v>
      </c>
      <c r="AY756" s="60" t="s">
        <v>216</v>
      </c>
    </row>
    <row r="757" spans="1:51" s="14" customFormat="1" ht="12">
      <c r="A757" s="145"/>
      <c r="B757" s="146"/>
      <c r="C757" s="145"/>
      <c r="D757" s="137" t="s">
        <v>225</v>
      </c>
      <c r="E757" s="147" t="s">
        <v>1</v>
      </c>
      <c r="F757" s="148" t="s">
        <v>229</v>
      </c>
      <c r="G757" s="145"/>
      <c r="H757" s="149">
        <v>19</v>
      </c>
      <c r="I757" s="63"/>
      <c r="J757" s="145"/>
      <c r="K757" s="145"/>
      <c r="L757" s="228"/>
      <c r="M757" s="229"/>
      <c r="N757" s="140"/>
      <c r="O757" s="140"/>
      <c r="P757" s="140"/>
      <c r="Q757" s="140"/>
      <c r="R757" s="140"/>
      <c r="S757" s="140"/>
      <c r="T757" s="230"/>
      <c r="U757" s="140"/>
      <c r="V757" s="140"/>
      <c r="W757" s="231"/>
      <c r="AT757" s="62" t="s">
        <v>225</v>
      </c>
      <c r="AU757" s="62" t="s">
        <v>93</v>
      </c>
      <c r="AV757" s="14" t="s">
        <v>223</v>
      </c>
      <c r="AW757" s="14" t="s">
        <v>38</v>
      </c>
      <c r="AX757" s="14" t="s">
        <v>91</v>
      </c>
      <c r="AY757" s="62" t="s">
        <v>216</v>
      </c>
    </row>
    <row r="758" spans="1:63" s="12" customFormat="1" ht="22.9" customHeight="1">
      <c r="A758" s="125"/>
      <c r="B758" s="126"/>
      <c r="C758" s="125"/>
      <c r="D758" s="127" t="s">
        <v>82</v>
      </c>
      <c r="E758" s="129" t="s">
        <v>4181</v>
      </c>
      <c r="F758" s="129" t="s">
        <v>4182</v>
      </c>
      <c r="G758" s="125"/>
      <c r="H758" s="125"/>
      <c r="I758" s="54"/>
      <c r="J758" s="186">
        <f>BK758</f>
        <v>0</v>
      </c>
      <c r="K758" s="125"/>
      <c r="L758" s="232"/>
      <c r="M758" s="233"/>
      <c r="N758" s="145"/>
      <c r="O758" s="145"/>
      <c r="P758" s="145"/>
      <c r="Q758" s="145"/>
      <c r="R758" s="145"/>
      <c r="S758" s="145"/>
      <c r="T758" s="234"/>
      <c r="U758" s="145"/>
      <c r="V758" s="145"/>
      <c r="W758" s="235"/>
      <c r="AR758" s="53" t="s">
        <v>91</v>
      </c>
      <c r="AT758" s="55" t="s">
        <v>82</v>
      </c>
      <c r="AU758" s="55" t="s">
        <v>91</v>
      </c>
      <c r="AY758" s="53" t="s">
        <v>216</v>
      </c>
      <c r="BK758" s="56">
        <f>SUM(BK759:BK766)</f>
        <v>0</v>
      </c>
    </row>
    <row r="759" spans="1:65" s="2" customFormat="1" ht="49.15" customHeight="1">
      <c r="A759" s="83"/>
      <c r="B759" s="84"/>
      <c r="C759" s="130" t="s">
        <v>565</v>
      </c>
      <c r="D759" s="130" t="s">
        <v>218</v>
      </c>
      <c r="E759" s="131" t="s">
        <v>4183</v>
      </c>
      <c r="F759" s="132" t="s">
        <v>4184</v>
      </c>
      <c r="G759" s="133" t="s">
        <v>323</v>
      </c>
      <c r="H759" s="134">
        <v>44</v>
      </c>
      <c r="I759" s="57"/>
      <c r="J759" s="187">
        <f>ROUND(I759*H759,2)</f>
        <v>0</v>
      </c>
      <c r="K759" s="132" t="s">
        <v>1</v>
      </c>
      <c r="L759" s="188">
        <f>J759</f>
        <v>0</v>
      </c>
      <c r="M759" s="217"/>
      <c r="N759" s="217"/>
      <c r="O759" s="217"/>
      <c r="P759" s="217">
        <f>SUM(P760:P777)</f>
        <v>0</v>
      </c>
      <c r="Q759" s="217"/>
      <c r="R759" s="217">
        <f>SUM(R760:R777)</f>
        <v>0</v>
      </c>
      <c r="S759" s="217"/>
      <c r="T759" s="217">
        <f>SUM(T760:T777)</f>
        <v>0</v>
      </c>
      <c r="U759" s="217"/>
      <c r="V759" s="217"/>
      <c r="W759" s="190"/>
      <c r="X759" s="26"/>
      <c r="Y759" s="26"/>
      <c r="Z759" s="26"/>
      <c r="AA759" s="26"/>
      <c r="AB759" s="26"/>
      <c r="AC759" s="26"/>
      <c r="AD759" s="26"/>
      <c r="AE759" s="26"/>
      <c r="AR759" s="58" t="s">
        <v>223</v>
      </c>
      <c r="AT759" s="58" t="s">
        <v>218</v>
      </c>
      <c r="AU759" s="58" t="s">
        <v>93</v>
      </c>
      <c r="AY759" s="18" t="s">
        <v>216</v>
      </c>
      <c r="BE759" s="59">
        <f>IF(N759="základní",J759,0)</f>
        <v>0</v>
      </c>
      <c r="BF759" s="59">
        <f>IF(N759="snížená",J759,0)</f>
        <v>0</v>
      </c>
      <c r="BG759" s="59">
        <f>IF(N759="zákl. přenesená",J759,0)</f>
        <v>0</v>
      </c>
      <c r="BH759" s="59">
        <f>IF(N759="sníž. přenesená",J759,0)</f>
        <v>0</v>
      </c>
      <c r="BI759" s="59">
        <f>IF(N759="nulová",J759,0)</f>
        <v>0</v>
      </c>
      <c r="BJ759" s="18" t="s">
        <v>91</v>
      </c>
      <c r="BK759" s="59">
        <f>ROUND(I759*H759,2)</f>
        <v>0</v>
      </c>
      <c r="BL759" s="18" t="s">
        <v>223</v>
      </c>
      <c r="BM759" s="58" t="s">
        <v>4185</v>
      </c>
    </row>
    <row r="760" spans="1:51" s="13" customFormat="1" ht="12">
      <c r="A760" s="140"/>
      <c r="B760" s="141"/>
      <c r="C760" s="140"/>
      <c r="D760" s="137" t="s">
        <v>225</v>
      </c>
      <c r="E760" s="142" t="s">
        <v>1</v>
      </c>
      <c r="F760" s="143" t="s">
        <v>4186</v>
      </c>
      <c r="G760" s="140"/>
      <c r="H760" s="144">
        <v>8</v>
      </c>
      <c r="I760" s="61"/>
      <c r="J760" s="140"/>
      <c r="K760" s="140"/>
      <c r="L760" s="218"/>
      <c r="M760" s="219" t="s">
        <v>1</v>
      </c>
      <c r="N760" s="220" t="s">
        <v>48</v>
      </c>
      <c r="O760" s="221">
        <v>0</v>
      </c>
      <c r="P760" s="221">
        <f>O760*H759</f>
        <v>0</v>
      </c>
      <c r="Q760" s="221">
        <v>0</v>
      </c>
      <c r="R760" s="221">
        <f>Q760*H759</f>
        <v>0</v>
      </c>
      <c r="S760" s="221">
        <v>0</v>
      </c>
      <c r="T760" s="222">
        <f>S760*H759</f>
        <v>0</v>
      </c>
      <c r="U760" s="98"/>
      <c r="V760" s="98"/>
      <c r="W760" s="223"/>
      <c r="AT760" s="60" t="s">
        <v>225</v>
      </c>
      <c r="AU760" s="60" t="s">
        <v>93</v>
      </c>
      <c r="AV760" s="13" t="s">
        <v>93</v>
      </c>
      <c r="AW760" s="13" t="s">
        <v>38</v>
      </c>
      <c r="AX760" s="13" t="s">
        <v>83</v>
      </c>
      <c r="AY760" s="60" t="s">
        <v>216</v>
      </c>
    </row>
    <row r="761" spans="1:51" s="13" customFormat="1" ht="12">
      <c r="A761" s="140"/>
      <c r="B761" s="141"/>
      <c r="C761" s="140"/>
      <c r="D761" s="137" t="s">
        <v>225</v>
      </c>
      <c r="E761" s="142" t="s">
        <v>1</v>
      </c>
      <c r="F761" s="143" t="s">
        <v>4187</v>
      </c>
      <c r="G761" s="140"/>
      <c r="H761" s="144">
        <v>8</v>
      </c>
      <c r="I761" s="61"/>
      <c r="J761" s="140"/>
      <c r="K761" s="140"/>
      <c r="L761" s="228"/>
      <c r="M761" s="229"/>
      <c r="N761" s="140"/>
      <c r="O761" s="140"/>
      <c r="P761" s="140"/>
      <c r="Q761" s="140"/>
      <c r="R761" s="140"/>
      <c r="S761" s="140"/>
      <c r="T761" s="230"/>
      <c r="U761" s="140"/>
      <c r="V761" s="140"/>
      <c r="W761" s="231"/>
      <c r="AT761" s="60" t="s">
        <v>225</v>
      </c>
      <c r="AU761" s="60" t="s">
        <v>93</v>
      </c>
      <c r="AV761" s="13" t="s">
        <v>93</v>
      </c>
      <c r="AW761" s="13" t="s">
        <v>38</v>
      </c>
      <c r="AX761" s="13" t="s">
        <v>83</v>
      </c>
      <c r="AY761" s="60" t="s">
        <v>216</v>
      </c>
    </row>
    <row r="762" spans="1:51" s="13" customFormat="1" ht="12">
      <c r="A762" s="140"/>
      <c r="B762" s="141"/>
      <c r="C762" s="140"/>
      <c r="D762" s="137" t="s">
        <v>225</v>
      </c>
      <c r="E762" s="142" t="s">
        <v>1</v>
      </c>
      <c r="F762" s="143" t="s">
        <v>3789</v>
      </c>
      <c r="G762" s="140"/>
      <c r="H762" s="144">
        <v>4</v>
      </c>
      <c r="I762" s="61"/>
      <c r="J762" s="140"/>
      <c r="K762" s="140"/>
      <c r="L762" s="228"/>
      <c r="M762" s="229"/>
      <c r="N762" s="140"/>
      <c r="O762" s="140"/>
      <c r="P762" s="140"/>
      <c r="Q762" s="140"/>
      <c r="R762" s="140"/>
      <c r="S762" s="140"/>
      <c r="T762" s="230"/>
      <c r="U762" s="140"/>
      <c r="V762" s="140"/>
      <c r="W762" s="231"/>
      <c r="AT762" s="60" t="s">
        <v>225</v>
      </c>
      <c r="AU762" s="60" t="s">
        <v>93</v>
      </c>
      <c r="AV762" s="13" t="s">
        <v>93</v>
      </c>
      <c r="AW762" s="13" t="s">
        <v>38</v>
      </c>
      <c r="AX762" s="13" t="s">
        <v>83</v>
      </c>
      <c r="AY762" s="60" t="s">
        <v>216</v>
      </c>
    </row>
    <row r="763" spans="1:51" s="13" customFormat="1" ht="12">
      <c r="A763" s="140"/>
      <c r="B763" s="141"/>
      <c r="C763" s="140"/>
      <c r="D763" s="137" t="s">
        <v>225</v>
      </c>
      <c r="E763" s="142" t="s">
        <v>1</v>
      </c>
      <c r="F763" s="143" t="s">
        <v>4147</v>
      </c>
      <c r="G763" s="140"/>
      <c r="H763" s="144">
        <v>8</v>
      </c>
      <c r="I763" s="61"/>
      <c r="J763" s="140"/>
      <c r="K763" s="140"/>
      <c r="L763" s="228"/>
      <c r="M763" s="229"/>
      <c r="N763" s="140"/>
      <c r="O763" s="140"/>
      <c r="P763" s="140"/>
      <c r="Q763" s="140"/>
      <c r="R763" s="140"/>
      <c r="S763" s="140"/>
      <c r="T763" s="230"/>
      <c r="U763" s="140"/>
      <c r="V763" s="140"/>
      <c r="W763" s="231"/>
      <c r="AT763" s="60" t="s">
        <v>225</v>
      </c>
      <c r="AU763" s="60" t="s">
        <v>93</v>
      </c>
      <c r="AV763" s="13" t="s">
        <v>93</v>
      </c>
      <c r="AW763" s="13" t="s">
        <v>38</v>
      </c>
      <c r="AX763" s="13" t="s">
        <v>83</v>
      </c>
      <c r="AY763" s="60" t="s">
        <v>216</v>
      </c>
    </row>
    <row r="764" spans="1:51" s="13" customFormat="1" ht="12">
      <c r="A764" s="140"/>
      <c r="B764" s="141"/>
      <c r="C764" s="140"/>
      <c r="D764" s="137" t="s">
        <v>225</v>
      </c>
      <c r="E764" s="142" t="s">
        <v>1</v>
      </c>
      <c r="F764" s="143" t="s">
        <v>4188</v>
      </c>
      <c r="G764" s="140"/>
      <c r="H764" s="144">
        <v>8</v>
      </c>
      <c r="I764" s="61"/>
      <c r="J764" s="140"/>
      <c r="K764" s="140"/>
      <c r="L764" s="228"/>
      <c r="M764" s="229"/>
      <c r="N764" s="140"/>
      <c r="O764" s="140"/>
      <c r="P764" s="140"/>
      <c r="Q764" s="140"/>
      <c r="R764" s="140"/>
      <c r="S764" s="140"/>
      <c r="T764" s="230"/>
      <c r="U764" s="140"/>
      <c r="V764" s="140"/>
      <c r="W764" s="231"/>
      <c r="AT764" s="60" t="s">
        <v>225</v>
      </c>
      <c r="AU764" s="60" t="s">
        <v>93</v>
      </c>
      <c r="AV764" s="13" t="s">
        <v>93</v>
      </c>
      <c r="AW764" s="13" t="s">
        <v>38</v>
      </c>
      <c r="AX764" s="13" t="s">
        <v>83</v>
      </c>
      <c r="AY764" s="60" t="s">
        <v>216</v>
      </c>
    </row>
    <row r="765" spans="1:51" s="13" customFormat="1" ht="12">
      <c r="A765" s="140"/>
      <c r="B765" s="141"/>
      <c r="C765" s="140"/>
      <c r="D765" s="137" t="s">
        <v>225</v>
      </c>
      <c r="E765" s="142" t="s">
        <v>1</v>
      </c>
      <c r="F765" s="143" t="s">
        <v>3999</v>
      </c>
      <c r="G765" s="140"/>
      <c r="H765" s="144">
        <v>8</v>
      </c>
      <c r="I765" s="61"/>
      <c r="J765" s="140"/>
      <c r="K765" s="140"/>
      <c r="L765" s="228"/>
      <c r="M765" s="229"/>
      <c r="N765" s="140"/>
      <c r="O765" s="140"/>
      <c r="P765" s="140"/>
      <c r="Q765" s="140"/>
      <c r="R765" s="140"/>
      <c r="S765" s="140"/>
      <c r="T765" s="230"/>
      <c r="U765" s="140"/>
      <c r="V765" s="140"/>
      <c r="W765" s="231"/>
      <c r="AT765" s="60" t="s">
        <v>225</v>
      </c>
      <c r="AU765" s="60" t="s">
        <v>93</v>
      </c>
      <c r="AV765" s="13" t="s">
        <v>93</v>
      </c>
      <c r="AW765" s="13" t="s">
        <v>38</v>
      </c>
      <c r="AX765" s="13" t="s">
        <v>83</v>
      </c>
      <c r="AY765" s="60" t="s">
        <v>216</v>
      </c>
    </row>
    <row r="766" spans="1:51" s="14" customFormat="1" ht="12">
      <c r="A766" s="145"/>
      <c r="B766" s="146"/>
      <c r="C766" s="145"/>
      <c r="D766" s="137" t="s">
        <v>225</v>
      </c>
      <c r="E766" s="147" t="s">
        <v>1</v>
      </c>
      <c r="F766" s="148" t="s">
        <v>229</v>
      </c>
      <c r="G766" s="145"/>
      <c r="H766" s="149">
        <v>44</v>
      </c>
      <c r="I766" s="63"/>
      <c r="J766" s="145"/>
      <c r="K766" s="145"/>
      <c r="L766" s="228"/>
      <c r="M766" s="229"/>
      <c r="N766" s="140"/>
      <c r="O766" s="140"/>
      <c r="P766" s="140"/>
      <c r="Q766" s="140"/>
      <c r="R766" s="140"/>
      <c r="S766" s="140"/>
      <c r="T766" s="230"/>
      <c r="U766" s="140"/>
      <c r="V766" s="140"/>
      <c r="W766" s="231"/>
      <c r="AT766" s="62" t="s">
        <v>225</v>
      </c>
      <c r="AU766" s="62" t="s">
        <v>93</v>
      </c>
      <c r="AV766" s="14" t="s">
        <v>223</v>
      </c>
      <c r="AW766" s="14" t="s">
        <v>38</v>
      </c>
      <c r="AX766" s="14" t="s">
        <v>91</v>
      </c>
      <c r="AY766" s="62" t="s">
        <v>216</v>
      </c>
    </row>
    <row r="767" spans="1:63" s="12" customFormat="1" ht="22.9" customHeight="1">
      <c r="A767" s="125"/>
      <c r="B767" s="126"/>
      <c r="C767" s="125"/>
      <c r="D767" s="127" t="s">
        <v>82</v>
      </c>
      <c r="E767" s="129" t="s">
        <v>4189</v>
      </c>
      <c r="F767" s="129" t="s">
        <v>4190</v>
      </c>
      <c r="G767" s="125"/>
      <c r="H767" s="125"/>
      <c r="I767" s="54"/>
      <c r="J767" s="186">
        <f>BK767</f>
        <v>0</v>
      </c>
      <c r="K767" s="125"/>
      <c r="L767" s="232"/>
      <c r="M767" s="233"/>
      <c r="N767" s="145"/>
      <c r="O767" s="145"/>
      <c r="P767" s="145"/>
      <c r="Q767" s="145"/>
      <c r="R767" s="145"/>
      <c r="S767" s="145"/>
      <c r="T767" s="234"/>
      <c r="U767" s="145"/>
      <c r="V767" s="145"/>
      <c r="W767" s="235"/>
      <c r="AR767" s="53" t="s">
        <v>91</v>
      </c>
      <c r="AT767" s="55" t="s">
        <v>82</v>
      </c>
      <c r="AU767" s="55" t="s">
        <v>91</v>
      </c>
      <c r="AY767" s="53" t="s">
        <v>216</v>
      </c>
      <c r="BK767" s="56">
        <f>SUM(BK768:BK825)</f>
        <v>0</v>
      </c>
    </row>
    <row r="768" spans="1:65" s="2" customFormat="1" ht="21.75" customHeight="1">
      <c r="A768" s="83"/>
      <c r="B768" s="84"/>
      <c r="C768" s="130" t="s">
        <v>570</v>
      </c>
      <c r="D768" s="130" t="s">
        <v>218</v>
      </c>
      <c r="E768" s="131" t="s">
        <v>4191</v>
      </c>
      <c r="F768" s="132" t="s">
        <v>4192</v>
      </c>
      <c r="G768" s="133" t="s">
        <v>315</v>
      </c>
      <c r="H768" s="134">
        <v>22.5</v>
      </c>
      <c r="I768" s="57"/>
      <c r="J768" s="187">
        <f>ROUND(I768*H768,2)</f>
        <v>0</v>
      </c>
      <c r="K768" s="132" t="s">
        <v>1</v>
      </c>
      <c r="L768" s="188">
        <f>J768</f>
        <v>0</v>
      </c>
      <c r="M768" s="217"/>
      <c r="N768" s="217"/>
      <c r="O768" s="217"/>
      <c r="P768" s="217">
        <f>SUM(P769:P786)</f>
        <v>0</v>
      </c>
      <c r="Q768" s="217"/>
      <c r="R768" s="217">
        <f>SUM(R769:R786)</f>
        <v>0</v>
      </c>
      <c r="S768" s="217"/>
      <c r="T768" s="217">
        <f>SUM(T769:T786)</f>
        <v>0</v>
      </c>
      <c r="U768" s="217"/>
      <c r="V768" s="217"/>
      <c r="W768" s="190"/>
      <c r="X768" s="26"/>
      <c r="Y768" s="26"/>
      <c r="Z768" s="26"/>
      <c r="AA768" s="26"/>
      <c r="AB768" s="26"/>
      <c r="AC768" s="26"/>
      <c r="AD768" s="26"/>
      <c r="AE768" s="26"/>
      <c r="AR768" s="58" t="s">
        <v>223</v>
      </c>
      <c r="AT768" s="58" t="s">
        <v>218</v>
      </c>
      <c r="AU768" s="58" t="s">
        <v>93</v>
      </c>
      <c r="AY768" s="18" t="s">
        <v>216</v>
      </c>
      <c r="BE768" s="59">
        <f>IF(N768="základní",J768,0)</f>
        <v>0</v>
      </c>
      <c r="BF768" s="59">
        <f>IF(N768="snížená",J768,0)</f>
        <v>0</v>
      </c>
      <c r="BG768" s="59">
        <f>IF(N768="zákl. přenesená",J768,0)</f>
        <v>0</v>
      </c>
      <c r="BH768" s="59">
        <f>IF(N768="sníž. přenesená",J768,0)</f>
        <v>0</v>
      </c>
      <c r="BI768" s="59">
        <f>IF(N768="nulová",J768,0)</f>
        <v>0</v>
      </c>
      <c r="BJ768" s="18" t="s">
        <v>91</v>
      </c>
      <c r="BK768" s="59">
        <f>ROUND(I768*H768,2)</f>
        <v>0</v>
      </c>
      <c r="BL768" s="18" t="s">
        <v>223</v>
      </c>
      <c r="BM768" s="58" t="s">
        <v>4193</v>
      </c>
    </row>
    <row r="769" spans="1:51" s="15" customFormat="1" ht="12">
      <c r="A769" s="135"/>
      <c r="B769" s="136"/>
      <c r="C769" s="135"/>
      <c r="D769" s="137" t="s">
        <v>225</v>
      </c>
      <c r="E769" s="138" t="s">
        <v>1</v>
      </c>
      <c r="F769" s="139" t="s">
        <v>3697</v>
      </c>
      <c r="G769" s="135"/>
      <c r="H769" s="138" t="s">
        <v>1</v>
      </c>
      <c r="I769" s="65"/>
      <c r="J769" s="135"/>
      <c r="K769" s="135"/>
      <c r="L769" s="218"/>
      <c r="M769" s="219" t="s">
        <v>1</v>
      </c>
      <c r="N769" s="220" t="s">
        <v>48</v>
      </c>
      <c r="O769" s="221">
        <v>0</v>
      </c>
      <c r="P769" s="221">
        <f>O769*H768</f>
        <v>0</v>
      </c>
      <c r="Q769" s="221">
        <v>0</v>
      </c>
      <c r="R769" s="221">
        <f>Q769*H768</f>
        <v>0</v>
      </c>
      <c r="S769" s="221">
        <v>0</v>
      </c>
      <c r="T769" s="222">
        <f>S769*H768</f>
        <v>0</v>
      </c>
      <c r="U769" s="98"/>
      <c r="V769" s="98"/>
      <c r="W769" s="223"/>
      <c r="AT769" s="64" t="s">
        <v>225</v>
      </c>
      <c r="AU769" s="64" t="s">
        <v>93</v>
      </c>
      <c r="AV769" s="15" t="s">
        <v>91</v>
      </c>
      <c r="AW769" s="15" t="s">
        <v>38</v>
      </c>
      <c r="AX769" s="15" t="s">
        <v>83</v>
      </c>
      <c r="AY769" s="64" t="s">
        <v>216</v>
      </c>
    </row>
    <row r="770" spans="1:51" s="13" customFormat="1" ht="12">
      <c r="A770" s="140"/>
      <c r="B770" s="141"/>
      <c r="C770" s="140"/>
      <c r="D770" s="137" t="s">
        <v>225</v>
      </c>
      <c r="E770" s="142" t="s">
        <v>1</v>
      </c>
      <c r="F770" s="143" t="s">
        <v>3778</v>
      </c>
      <c r="G770" s="140"/>
      <c r="H770" s="144">
        <v>2</v>
      </c>
      <c r="I770" s="61"/>
      <c r="J770" s="140"/>
      <c r="K770" s="140"/>
      <c r="L770" s="224"/>
      <c r="M770" s="225"/>
      <c r="N770" s="135"/>
      <c r="O770" s="135"/>
      <c r="P770" s="135"/>
      <c r="Q770" s="135"/>
      <c r="R770" s="135"/>
      <c r="S770" s="135"/>
      <c r="T770" s="226"/>
      <c r="U770" s="135"/>
      <c r="V770" s="135"/>
      <c r="W770" s="227"/>
      <c r="AT770" s="60" t="s">
        <v>225</v>
      </c>
      <c r="AU770" s="60" t="s">
        <v>93</v>
      </c>
      <c r="AV770" s="13" t="s">
        <v>93</v>
      </c>
      <c r="AW770" s="13" t="s">
        <v>38</v>
      </c>
      <c r="AX770" s="13" t="s">
        <v>83</v>
      </c>
      <c r="AY770" s="60" t="s">
        <v>216</v>
      </c>
    </row>
    <row r="771" spans="1:51" s="13" customFormat="1" ht="12">
      <c r="A771" s="140"/>
      <c r="B771" s="141"/>
      <c r="C771" s="140"/>
      <c r="D771" s="137" t="s">
        <v>225</v>
      </c>
      <c r="E771" s="142" t="s">
        <v>1</v>
      </c>
      <c r="F771" s="143" t="s">
        <v>4194</v>
      </c>
      <c r="G771" s="140"/>
      <c r="H771" s="144">
        <v>4</v>
      </c>
      <c r="I771" s="61"/>
      <c r="J771" s="140"/>
      <c r="K771" s="140"/>
      <c r="L771" s="228"/>
      <c r="M771" s="229"/>
      <c r="N771" s="140"/>
      <c r="O771" s="140"/>
      <c r="P771" s="140"/>
      <c r="Q771" s="140"/>
      <c r="R771" s="140"/>
      <c r="S771" s="140"/>
      <c r="T771" s="230"/>
      <c r="U771" s="140"/>
      <c r="V771" s="140"/>
      <c r="W771" s="231"/>
      <c r="AT771" s="60" t="s">
        <v>225</v>
      </c>
      <c r="AU771" s="60" t="s">
        <v>93</v>
      </c>
      <c r="AV771" s="13" t="s">
        <v>93</v>
      </c>
      <c r="AW771" s="13" t="s">
        <v>38</v>
      </c>
      <c r="AX771" s="13" t="s">
        <v>83</v>
      </c>
      <c r="AY771" s="60" t="s">
        <v>216</v>
      </c>
    </row>
    <row r="772" spans="1:51" s="13" customFormat="1" ht="12">
      <c r="A772" s="140"/>
      <c r="B772" s="141"/>
      <c r="C772" s="140"/>
      <c r="D772" s="137" t="s">
        <v>225</v>
      </c>
      <c r="E772" s="142" t="s">
        <v>1</v>
      </c>
      <c r="F772" s="143" t="s">
        <v>3781</v>
      </c>
      <c r="G772" s="140"/>
      <c r="H772" s="144">
        <v>2</v>
      </c>
      <c r="I772" s="61"/>
      <c r="J772" s="140"/>
      <c r="K772" s="140"/>
      <c r="L772" s="228"/>
      <c r="M772" s="229"/>
      <c r="N772" s="140"/>
      <c r="O772" s="140"/>
      <c r="P772" s="140"/>
      <c r="Q772" s="140"/>
      <c r="R772" s="140"/>
      <c r="S772" s="140"/>
      <c r="T772" s="230"/>
      <c r="U772" s="140"/>
      <c r="V772" s="140"/>
      <c r="W772" s="231"/>
      <c r="AT772" s="60" t="s">
        <v>225</v>
      </c>
      <c r="AU772" s="60" t="s">
        <v>93</v>
      </c>
      <c r="AV772" s="13" t="s">
        <v>93</v>
      </c>
      <c r="AW772" s="13" t="s">
        <v>38</v>
      </c>
      <c r="AX772" s="13" t="s">
        <v>83</v>
      </c>
      <c r="AY772" s="60" t="s">
        <v>216</v>
      </c>
    </row>
    <row r="773" spans="1:51" s="13" customFormat="1" ht="12">
      <c r="A773" s="140"/>
      <c r="B773" s="141"/>
      <c r="C773" s="140"/>
      <c r="D773" s="137" t="s">
        <v>225</v>
      </c>
      <c r="E773" s="142" t="s">
        <v>1</v>
      </c>
      <c r="F773" s="143" t="s">
        <v>3782</v>
      </c>
      <c r="G773" s="140"/>
      <c r="H773" s="144">
        <v>2</v>
      </c>
      <c r="I773" s="61"/>
      <c r="J773" s="140"/>
      <c r="K773" s="140"/>
      <c r="L773" s="228"/>
      <c r="M773" s="229"/>
      <c r="N773" s="140"/>
      <c r="O773" s="140"/>
      <c r="P773" s="140"/>
      <c r="Q773" s="140"/>
      <c r="R773" s="140"/>
      <c r="S773" s="140"/>
      <c r="T773" s="230"/>
      <c r="U773" s="140"/>
      <c r="V773" s="140"/>
      <c r="W773" s="231"/>
      <c r="AT773" s="60" t="s">
        <v>225</v>
      </c>
      <c r="AU773" s="60" t="s">
        <v>93</v>
      </c>
      <c r="AV773" s="13" t="s">
        <v>93</v>
      </c>
      <c r="AW773" s="13" t="s">
        <v>38</v>
      </c>
      <c r="AX773" s="13" t="s">
        <v>83</v>
      </c>
      <c r="AY773" s="60" t="s">
        <v>216</v>
      </c>
    </row>
    <row r="774" spans="1:51" s="13" customFormat="1" ht="12">
      <c r="A774" s="140"/>
      <c r="B774" s="141"/>
      <c r="C774" s="140"/>
      <c r="D774" s="137" t="s">
        <v>225</v>
      </c>
      <c r="E774" s="142" t="s">
        <v>1</v>
      </c>
      <c r="F774" s="143" t="s">
        <v>3783</v>
      </c>
      <c r="G774" s="140"/>
      <c r="H774" s="144">
        <v>2</v>
      </c>
      <c r="I774" s="61"/>
      <c r="J774" s="140"/>
      <c r="K774" s="140"/>
      <c r="L774" s="228"/>
      <c r="M774" s="229"/>
      <c r="N774" s="140"/>
      <c r="O774" s="140"/>
      <c r="P774" s="140"/>
      <c r="Q774" s="140"/>
      <c r="R774" s="140"/>
      <c r="S774" s="140"/>
      <c r="T774" s="230"/>
      <c r="U774" s="140"/>
      <c r="V774" s="140"/>
      <c r="W774" s="231"/>
      <c r="AT774" s="60" t="s">
        <v>225</v>
      </c>
      <c r="AU774" s="60" t="s">
        <v>93</v>
      </c>
      <c r="AV774" s="13" t="s">
        <v>93</v>
      </c>
      <c r="AW774" s="13" t="s">
        <v>38</v>
      </c>
      <c r="AX774" s="13" t="s">
        <v>83</v>
      </c>
      <c r="AY774" s="60" t="s">
        <v>216</v>
      </c>
    </row>
    <row r="775" spans="1:51" s="15" customFormat="1" ht="12">
      <c r="A775" s="135"/>
      <c r="B775" s="136"/>
      <c r="C775" s="135"/>
      <c r="D775" s="137" t="s">
        <v>225</v>
      </c>
      <c r="E775" s="138" t="s">
        <v>1</v>
      </c>
      <c r="F775" s="139" t="s">
        <v>3703</v>
      </c>
      <c r="G775" s="135"/>
      <c r="H775" s="138" t="s">
        <v>1</v>
      </c>
      <c r="I775" s="65"/>
      <c r="J775" s="135"/>
      <c r="K775" s="135"/>
      <c r="L775" s="228"/>
      <c r="M775" s="229"/>
      <c r="N775" s="140"/>
      <c r="O775" s="140"/>
      <c r="P775" s="140"/>
      <c r="Q775" s="140"/>
      <c r="R775" s="140"/>
      <c r="S775" s="140"/>
      <c r="T775" s="230"/>
      <c r="U775" s="140"/>
      <c r="V775" s="140"/>
      <c r="W775" s="231"/>
      <c r="AT775" s="64" t="s">
        <v>225</v>
      </c>
      <c r="AU775" s="64" t="s">
        <v>93</v>
      </c>
      <c r="AV775" s="15" t="s">
        <v>91</v>
      </c>
      <c r="AW775" s="15" t="s">
        <v>38</v>
      </c>
      <c r="AX775" s="15" t="s">
        <v>83</v>
      </c>
      <c r="AY775" s="64" t="s">
        <v>216</v>
      </c>
    </row>
    <row r="776" spans="1:51" s="13" customFormat="1" ht="12">
      <c r="A776" s="140"/>
      <c r="B776" s="141"/>
      <c r="C776" s="140"/>
      <c r="D776" s="137" t="s">
        <v>225</v>
      </c>
      <c r="E776" s="142" t="s">
        <v>1</v>
      </c>
      <c r="F776" s="143" t="s">
        <v>4195</v>
      </c>
      <c r="G776" s="140"/>
      <c r="H776" s="144">
        <v>0.5</v>
      </c>
      <c r="I776" s="61"/>
      <c r="J776" s="140"/>
      <c r="K776" s="140"/>
      <c r="L776" s="224"/>
      <c r="M776" s="225"/>
      <c r="N776" s="135"/>
      <c r="O776" s="135"/>
      <c r="P776" s="135"/>
      <c r="Q776" s="135"/>
      <c r="R776" s="135"/>
      <c r="S776" s="135"/>
      <c r="T776" s="226"/>
      <c r="U776" s="135"/>
      <c r="V776" s="135"/>
      <c r="W776" s="227"/>
      <c r="AT776" s="60" t="s">
        <v>225</v>
      </c>
      <c r="AU776" s="60" t="s">
        <v>93</v>
      </c>
      <c r="AV776" s="13" t="s">
        <v>93</v>
      </c>
      <c r="AW776" s="13" t="s">
        <v>38</v>
      </c>
      <c r="AX776" s="13" t="s">
        <v>83</v>
      </c>
      <c r="AY776" s="60" t="s">
        <v>216</v>
      </c>
    </row>
    <row r="777" spans="1:51" s="13" customFormat="1" ht="12">
      <c r="A777" s="140"/>
      <c r="B777" s="141"/>
      <c r="C777" s="140"/>
      <c r="D777" s="137" t="s">
        <v>225</v>
      </c>
      <c r="E777" s="142" t="s">
        <v>1</v>
      </c>
      <c r="F777" s="143" t="s">
        <v>3891</v>
      </c>
      <c r="G777" s="140"/>
      <c r="H777" s="144">
        <v>1</v>
      </c>
      <c r="I777" s="61"/>
      <c r="J777" s="140"/>
      <c r="K777" s="140"/>
      <c r="L777" s="228"/>
      <c r="M777" s="229"/>
      <c r="N777" s="140"/>
      <c r="O777" s="140"/>
      <c r="P777" s="140"/>
      <c r="Q777" s="140"/>
      <c r="R777" s="140"/>
      <c r="S777" s="140"/>
      <c r="T777" s="230"/>
      <c r="U777" s="140"/>
      <c r="V777" s="140"/>
      <c r="W777" s="231"/>
      <c r="AT777" s="60" t="s">
        <v>225</v>
      </c>
      <c r="AU777" s="60" t="s">
        <v>93</v>
      </c>
      <c r="AV777" s="13" t="s">
        <v>93</v>
      </c>
      <c r="AW777" s="13" t="s">
        <v>38</v>
      </c>
      <c r="AX777" s="13" t="s">
        <v>83</v>
      </c>
      <c r="AY777" s="60" t="s">
        <v>216</v>
      </c>
    </row>
    <row r="778" spans="1:51" s="13" customFormat="1" ht="12">
      <c r="A778" s="140"/>
      <c r="B778" s="141"/>
      <c r="C778" s="140"/>
      <c r="D778" s="137" t="s">
        <v>225</v>
      </c>
      <c r="E778" s="142" t="s">
        <v>1</v>
      </c>
      <c r="F778" s="143" t="s">
        <v>4196</v>
      </c>
      <c r="G778" s="140"/>
      <c r="H778" s="144">
        <v>0.5</v>
      </c>
      <c r="I778" s="61"/>
      <c r="J778" s="140"/>
      <c r="K778" s="140"/>
      <c r="L778" s="228"/>
      <c r="M778" s="229"/>
      <c r="N778" s="140"/>
      <c r="O778" s="140"/>
      <c r="P778" s="140"/>
      <c r="Q778" s="140"/>
      <c r="R778" s="140"/>
      <c r="S778" s="140"/>
      <c r="T778" s="230"/>
      <c r="U778" s="140"/>
      <c r="V778" s="140"/>
      <c r="W778" s="231"/>
      <c r="AT778" s="60" t="s">
        <v>225</v>
      </c>
      <c r="AU778" s="60" t="s">
        <v>93</v>
      </c>
      <c r="AV778" s="13" t="s">
        <v>93</v>
      </c>
      <c r="AW778" s="13" t="s">
        <v>38</v>
      </c>
      <c r="AX778" s="13" t="s">
        <v>83</v>
      </c>
      <c r="AY778" s="60" t="s">
        <v>216</v>
      </c>
    </row>
    <row r="779" spans="1:51" s="13" customFormat="1" ht="12">
      <c r="A779" s="140"/>
      <c r="B779" s="141"/>
      <c r="C779" s="140"/>
      <c r="D779" s="137" t="s">
        <v>225</v>
      </c>
      <c r="E779" s="142" t="s">
        <v>1</v>
      </c>
      <c r="F779" s="143" t="s">
        <v>4197</v>
      </c>
      <c r="G779" s="140"/>
      <c r="H779" s="144">
        <v>0.5</v>
      </c>
      <c r="I779" s="61"/>
      <c r="J779" s="140"/>
      <c r="K779" s="140"/>
      <c r="L779" s="228"/>
      <c r="M779" s="229"/>
      <c r="N779" s="140"/>
      <c r="O779" s="140"/>
      <c r="P779" s="140"/>
      <c r="Q779" s="140"/>
      <c r="R779" s="140"/>
      <c r="S779" s="140"/>
      <c r="T779" s="230"/>
      <c r="U779" s="140"/>
      <c r="V779" s="140"/>
      <c r="W779" s="231"/>
      <c r="AT779" s="60" t="s">
        <v>225</v>
      </c>
      <c r="AU779" s="60" t="s">
        <v>93</v>
      </c>
      <c r="AV779" s="13" t="s">
        <v>93</v>
      </c>
      <c r="AW779" s="13" t="s">
        <v>38</v>
      </c>
      <c r="AX779" s="13" t="s">
        <v>83</v>
      </c>
      <c r="AY779" s="60" t="s">
        <v>216</v>
      </c>
    </row>
    <row r="780" spans="1:51" s="13" customFormat="1" ht="12">
      <c r="A780" s="140"/>
      <c r="B780" s="141"/>
      <c r="C780" s="140"/>
      <c r="D780" s="137" t="s">
        <v>225</v>
      </c>
      <c r="E780" s="142" t="s">
        <v>1</v>
      </c>
      <c r="F780" s="143" t="s">
        <v>4198</v>
      </c>
      <c r="G780" s="140"/>
      <c r="H780" s="144">
        <v>0.5</v>
      </c>
      <c r="I780" s="61"/>
      <c r="J780" s="140"/>
      <c r="K780" s="140"/>
      <c r="L780" s="228"/>
      <c r="M780" s="229"/>
      <c r="N780" s="140"/>
      <c r="O780" s="140"/>
      <c r="P780" s="140"/>
      <c r="Q780" s="140"/>
      <c r="R780" s="140"/>
      <c r="S780" s="140"/>
      <c r="T780" s="230"/>
      <c r="U780" s="140"/>
      <c r="V780" s="140"/>
      <c r="W780" s="231"/>
      <c r="AT780" s="60" t="s">
        <v>225</v>
      </c>
      <c r="AU780" s="60" t="s">
        <v>93</v>
      </c>
      <c r="AV780" s="13" t="s">
        <v>93</v>
      </c>
      <c r="AW780" s="13" t="s">
        <v>38</v>
      </c>
      <c r="AX780" s="13" t="s">
        <v>83</v>
      </c>
      <c r="AY780" s="60" t="s">
        <v>216</v>
      </c>
    </row>
    <row r="781" spans="1:51" s="13" customFormat="1" ht="12">
      <c r="A781" s="140"/>
      <c r="B781" s="141"/>
      <c r="C781" s="140"/>
      <c r="D781" s="137" t="s">
        <v>225</v>
      </c>
      <c r="E781" s="142" t="s">
        <v>1</v>
      </c>
      <c r="F781" s="143" t="s">
        <v>4199</v>
      </c>
      <c r="G781" s="140"/>
      <c r="H781" s="144">
        <v>0.5</v>
      </c>
      <c r="I781" s="61"/>
      <c r="J781" s="140"/>
      <c r="K781" s="140"/>
      <c r="L781" s="228"/>
      <c r="M781" s="229"/>
      <c r="N781" s="140"/>
      <c r="O781" s="140"/>
      <c r="P781" s="140"/>
      <c r="Q781" s="140"/>
      <c r="R781" s="140"/>
      <c r="S781" s="140"/>
      <c r="T781" s="230"/>
      <c r="U781" s="140"/>
      <c r="V781" s="140"/>
      <c r="W781" s="231"/>
      <c r="AT781" s="60" t="s">
        <v>225</v>
      </c>
      <c r="AU781" s="60" t="s">
        <v>93</v>
      </c>
      <c r="AV781" s="13" t="s">
        <v>93</v>
      </c>
      <c r="AW781" s="13" t="s">
        <v>38</v>
      </c>
      <c r="AX781" s="13" t="s">
        <v>83</v>
      </c>
      <c r="AY781" s="60" t="s">
        <v>216</v>
      </c>
    </row>
    <row r="782" spans="1:51" s="13" customFormat="1" ht="12">
      <c r="A782" s="140"/>
      <c r="B782" s="141"/>
      <c r="C782" s="140"/>
      <c r="D782" s="137" t="s">
        <v>225</v>
      </c>
      <c r="E782" s="142" t="s">
        <v>1</v>
      </c>
      <c r="F782" s="143" t="s">
        <v>4200</v>
      </c>
      <c r="G782" s="140"/>
      <c r="H782" s="144">
        <v>0.5</v>
      </c>
      <c r="I782" s="61"/>
      <c r="J782" s="140"/>
      <c r="K782" s="140"/>
      <c r="L782" s="228"/>
      <c r="M782" s="229"/>
      <c r="N782" s="140"/>
      <c r="O782" s="140"/>
      <c r="P782" s="140"/>
      <c r="Q782" s="140"/>
      <c r="R782" s="140"/>
      <c r="S782" s="140"/>
      <c r="T782" s="230"/>
      <c r="U782" s="140"/>
      <c r="V782" s="140"/>
      <c r="W782" s="231"/>
      <c r="AT782" s="60" t="s">
        <v>225</v>
      </c>
      <c r="AU782" s="60" t="s">
        <v>93</v>
      </c>
      <c r="AV782" s="13" t="s">
        <v>93</v>
      </c>
      <c r="AW782" s="13" t="s">
        <v>38</v>
      </c>
      <c r="AX782" s="13" t="s">
        <v>83</v>
      </c>
      <c r="AY782" s="60" t="s">
        <v>216</v>
      </c>
    </row>
    <row r="783" spans="1:51" s="13" customFormat="1" ht="12">
      <c r="A783" s="140"/>
      <c r="B783" s="141"/>
      <c r="C783" s="140"/>
      <c r="D783" s="137" t="s">
        <v>225</v>
      </c>
      <c r="E783" s="142" t="s">
        <v>1</v>
      </c>
      <c r="F783" s="143" t="s">
        <v>4201</v>
      </c>
      <c r="G783" s="140"/>
      <c r="H783" s="144">
        <v>0.5</v>
      </c>
      <c r="I783" s="61"/>
      <c r="J783" s="140"/>
      <c r="K783" s="140"/>
      <c r="L783" s="228"/>
      <c r="M783" s="229"/>
      <c r="N783" s="140"/>
      <c r="O783" s="140"/>
      <c r="P783" s="140"/>
      <c r="Q783" s="140"/>
      <c r="R783" s="140"/>
      <c r="S783" s="140"/>
      <c r="T783" s="230"/>
      <c r="U783" s="140"/>
      <c r="V783" s="140"/>
      <c r="W783" s="231"/>
      <c r="AT783" s="60" t="s">
        <v>225</v>
      </c>
      <c r="AU783" s="60" t="s">
        <v>93</v>
      </c>
      <c r="AV783" s="13" t="s">
        <v>93</v>
      </c>
      <c r="AW783" s="13" t="s">
        <v>38</v>
      </c>
      <c r="AX783" s="13" t="s">
        <v>83</v>
      </c>
      <c r="AY783" s="60" t="s">
        <v>216</v>
      </c>
    </row>
    <row r="784" spans="1:51" s="13" customFormat="1" ht="12">
      <c r="A784" s="140"/>
      <c r="B784" s="141"/>
      <c r="C784" s="140"/>
      <c r="D784" s="137" t="s">
        <v>225</v>
      </c>
      <c r="E784" s="142" t="s">
        <v>1</v>
      </c>
      <c r="F784" s="143" t="s">
        <v>4202</v>
      </c>
      <c r="G784" s="140"/>
      <c r="H784" s="144">
        <v>0.5</v>
      </c>
      <c r="I784" s="61"/>
      <c r="J784" s="140"/>
      <c r="K784" s="140"/>
      <c r="L784" s="228"/>
      <c r="M784" s="229"/>
      <c r="N784" s="140"/>
      <c r="O784" s="140"/>
      <c r="P784" s="140"/>
      <c r="Q784" s="140"/>
      <c r="R784" s="140"/>
      <c r="S784" s="140"/>
      <c r="T784" s="230"/>
      <c r="U784" s="140"/>
      <c r="V784" s="140"/>
      <c r="W784" s="231"/>
      <c r="AT784" s="60" t="s">
        <v>225</v>
      </c>
      <c r="AU784" s="60" t="s">
        <v>93</v>
      </c>
      <c r="AV784" s="13" t="s">
        <v>93</v>
      </c>
      <c r="AW784" s="13" t="s">
        <v>38</v>
      </c>
      <c r="AX784" s="13" t="s">
        <v>83</v>
      </c>
      <c r="AY784" s="60" t="s">
        <v>216</v>
      </c>
    </row>
    <row r="785" spans="1:51" s="13" customFormat="1" ht="12">
      <c r="A785" s="140"/>
      <c r="B785" s="141"/>
      <c r="C785" s="140"/>
      <c r="D785" s="137" t="s">
        <v>225</v>
      </c>
      <c r="E785" s="142" t="s">
        <v>1</v>
      </c>
      <c r="F785" s="143" t="s">
        <v>4203</v>
      </c>
      <c r="G785" s="140"/>
      <c r="H785" s="144">
        <v>0.5</v>
      </c>
      <c r="I785" s="61"/>
      <c r="J785" s="140"/>
      <c r="K785" s="140"/>
      <c r="L785" s="228"/>
      <c r="M785" s="229"/>
      <c r="N785" s="140"/>
      <c r="O785" s="140"/>
      <c r="P785" s="140"/>
      <c r="Q785" s="140"/>
      <c r="R785" s="140"/>
      <c r="S785" s="140"/>
      <c r="T785" s="230"/>
      <c r="U785" s="140"/>
      <c r="V785" s="140"/>
      <c r="W785" s="231"/>
      <c r="AT785" s="60" t="s">
        <v>225</v>
      </c>
      <c r="AU785" s="60" t="s">
        <v>93</v>
      </c>
      <c r="AV785" s="13" t="s">
        <v>93</v>
      </c>
      <c r="AW785" s="13" t="s">
        <v>38</v>
      </c>
      <c r="AX785" s="13" t="s">
        <v>83</v>
      </c>
      <c r="AY785" s="60" t="s">
        <v>216</v>
      </c>
    </row>
    <row r="786" spans="1:51" s="13" customFormat="1" ht="12">
      <c r="A786" s="140"/>
      <c r="B786" s="141"/>
      <c r="C786" s="140"/>
      <c r="D786" s="137" t="s">
        <v>225</v>
      </c>
      <c r="E786" s="142" t="s">
        <v>1</v>
      </c>
      <c r="F786" s="143" t="s">
        <v>4204</v>
      </c>
      <c r="G786" s="140"/>
      <c r="H786" s="144">
        <v>0.5</v>
      </c>
      <c r="I786" s="61"/>
      <c r="J786" s="140"/>
      <c r="K786" s="140"/>
      <c r="L786" s="228"/>
      <c r="M786" s="229"/>
      <c r="N786" s="140"/>
      <c r="O786" s="140"/>
      <c r="P786" s="140"/>
      <c r="Q786" s="140"/>
      <c r="R786" s="140"/>
      <c r="S786" s="140"/>
      <c r="T786" s="230"/>
      <c r="U786" s="140"/>
      <c r="V786" s="140"/>
      <c r="W786" s="231"/>
      <c r="AT786" s="60" t="s">
        <v>225</v>
      </c>
      <c r="AU786" s="60" t="s">
        <v>93</v>
      </c>
      <c r="AV786" s="13" t="s">
        <v>93</v>
      </c>
      <c r="AW786" s="13" t="s">
        <v>38</v>
      </c>
      <c r="AX786" s="13" t="s">
        <v>83</v>
      </c>
      <c r="AY786" s="60" t="s">
        <v>216</v>
      </c>
    </row>
    <row r="787" spans="1:51" s="13" customFormat="1" ht="12">
      <c r="A787" s="140"/>
      <c r="B787" s="141"/>
      <c r="C787" s="140"/>
      <c r="D787" s="137" t="s">
        <v>225</v>
      </c>
      <c r="E787" s="142" t="s">
        <v>1</v>
      </c>
      <c r="F787" s="143" t="s">
        <v>4205</v>
      </c>
      <c r="G787" s="140"/>
      <c r="H787" s="144">
        <v>0.5</v>
      </c>
      <c r="I787" s="61"/>
      <c r="J787" s="140"/>
      <c r="K787" s="140"/>
      <c r="L787" s="228"/>
      <c r="M787" s="229"/>
      <c r="N787" s="140"/>
      <c r="O787" s="140"/>
      <c r="P787" s="140"/>
      <c r="Q787" s="140"/>
      <c r="R787" s="140"/>
      <c r="S787" s="140"/>
      <c r="T787" s="230"/>
      <c r="U787" s="140"/>
      <c r="V787" s="140"/>
      <c r="W787" s="231"/>
      <c r="AT787" s="60" t="s">
        <v>225</v>
      </c>
      <c r="AU787" s="60" t="s">
        <v>93</v>
      </c>
      <c r="AV787" s="13" t="s">
        <v>93</v>
      </c>
      <c r="AW787" s="13" t="s">
        <v>38</v>
      </c>
      <c r="AX787" s="13" t="s">
        <v>83</v>
      </c>
      <c r="AY787" s="60" t="s">
        <v>216</v>
      </c>
    </row>
    <row r="788" spans="1:51" s="13" customFormat="1" ht="12">
      <c r="A788" s="140"/>
      <c r="B788" s="141"/>
      <c r="C788" s="140"/>
      <c r="D788" s="137" t="s">
        <v>225</v>
      </c>
      <c r="E788" s="142" t="s">
        <v>1</v>
      </c>
      <c r="F788" s="143" t="s">
        <v>4206</v>
      </c>
      <c r="G788" s="140"/>
      <c r="H788" s="144">
        <v>0.5</v>
      </c>
      <c r="I788" s="61"/>
      <c r="J788" s="140"/>
      <c r="K788" s="140"/>
      <c r="L788" s="228"/>
      <c r="M788" s="229"/>
      <c r="N788" s="140"/>
      <c r="O788" s="140"/>
      <c r="P788" s="140"/>
      <c r="Q788" s="140"/>
      <c r="R788" s="140"/>
      <c r="S788" s="140"/>
      <c r="T788" s="230"/>
      <c r="U788" s="140"/>
      <c r="V788" s="140"/>
      <c r="W788" s="231"/>
      <c r="AT788" s="60" t="s">
        <v>225</v>
      </c>
      <c r="AU788" s="60" t="s">
        <v>93</v>
      </c>
      <c r="AV788" s="13" t="s">
        <v>93</v>
      </c>
      <c r="AW788" s="13" t="s">
        <v>38</v>
      </c>
      <c r="AX788" s="13" t="s">
        <v>83</v>
      </c>
      <c r="AY788" s="60" t="s">
        <v>216</v>
      </c>
    </row>
    <row r="789" spans="1:51" s="13" customFormat="1" ht="12">
      <c r="A789" s="140"/>
      <c r="B789" s="141"/>
      <c r="C789" s="140"/>
      <c r="D789" s="137" t="s">
        <v>225</v>
      </c>
      <c r="E789" s="142" t="s">
        <v>1</v>
      </c>
      <c r="F789" s="143" t="s">
        <v>4207</v>
      </c>
      <c r="G789" s="140"/>
      <c r="H789" s="144">
        <v>0.5</v>
      </c>
      <c r="I789" s="61"/>
      <c r="J789" s="140"/>
      <c r="K789" s="140"/>
      <c r="L789" s="228"/>
      <c r="M789" s="229"/>
      <c r="N789" s="140"/>
      <c r="O789" s="140"/>
      <c r="P789" s="140"/>
      <c r="Q789" s="140"/>
      <c r="R789" s="140"/>
      <c r="S789" s="140"/>
      <c r="T789" s="230"/>
      <c r="U789" s="140"/>
      <c r="V789" s="140"/>
      <c r="W789" s="231"/>
      <c r="AT789" s="60" t="s">
        <v>225</v>
      </c>
      <c r="AU789" s="60" t="s">
        <v>93</v>
      </c>
      <c r="AV789" s="13" t="s">
        <v>93</v>
      </c>
      <c r="AW789" s="13" t="s">
        <v>38</v>
      </c>
      <c r="AX789" s="13" t="s">
        <v>83</v>
      </c>
      <c r="AY789" s="60" t="s">
        <v>216</v>
      </c>
    </row>
    <row r="790" spans="1:51" s="13" customFormat="1" ht="12">
      <c r="A790" s="140"/>
      <c r="B790" s="141"/>
      <c r="C790" s="140"/>
      <c r="D790" s="137" t="s">
        <v>225</v>
      </c>
      <c r="E790" s="142" t="s">
        <v>1</v>
      </c>
      <c r="F790" s="143" t="s">
        <v>4208</v>
      </c>
      <c r="G790" s="140"/>
      <c r="H790" s="144">
        <v>0.5</v>
      </c>
      <c r="I790" s="61"/>
      <c r="J790" s="140"/>
      <c r="K790" s="140"/>
      <c r="L790" s="228"/>
      <c r="M790" s="229"/>
      <c r="N790" s="140"/>
      <c r="O790" s="140"/>
      <c r="P790" s="140"/>
      <c r="Q790" s="140"/>
      <c r="R790" s="140"/>
      <c r="S790" s="140"/>
      <c r="T790" s="230"/>
      <c r="U790" s="140"/>
      <c r="V790" s="140"/>
      <c r="W790" s="231"/>
      <c r="AT790" s="60" t="s">
        <v>225</v>
      </c>
      <c r="AU790" s="60" t="s">
        <v>93</v>
      </c>
      <c r="AV790" s="13" t="s">
        <v>93</v>
      </c>
      <c r="AW790" s="13" t="s">
        <v>38</v>
      </c>
      <c r="AX790" s="13" t="s">
        <v>83</v>
      </c>
      <c r="AY790" s="60" t="s">
        <v>216</v>
      </c>
    </row>
    <row r="791" spans="1:51" s="13" customFormat="1" ht="12">
      <c r="A791" s="140"/>
      <c r="B791" s="141"/>
      <c r="C791" s="140"/>
      <c r="D791" s="137" t="s">
        <v>225</v>
      </c>
      <c r="E791" s="142" t="s">
        <v>1</v>
      </c>
      <c r="F791" s="143" t="s">
        <v>4209</v>
      </c>
      <c r="G791" s="140"/>
      <c r="H791" s="144">
        <v>0.5</v>
      </c>
      <c r="I791" s="61"/>
      <c r="J791" s="140"/>
      <c r="K791" s="140"/>
      <c r="L791" s="228"/>
      <c r="M791" s="229"/>
      <c r="N791" s="140"/>
      <c r="O791" s="140"/>
      <c r="P791" s="140"/>
      <c r="Q791" s="140"/>
      <c r="R791" s="140"/>
      <c r="S791" s="140"/>
      <c r="T791" s="230"/>
      <c r="U791" s="140"/>
      <c r="V791" s="140"/>
      <c r="W791" s="231"/>
      <c r="AT791" s="60" t="s">
        <v>225</v>
      </c>
      <c r="AU791" s="60" t="s">
        <v>93</v>
      </c>
      <c r="AV791" s="13" t="s">
        <v>93</v>
      </c>
      <c r="AW791" s="13" t="s">
        <v>38</v>
      </c>
      <c r="AX791" s="13" t="s">
        <v>83</v>
      </c>
      <c r="AY791" s="60" t="s">
        <v>216</v>
      </c>
    </row>
    <row r="792" spans="1:51" s="13" customFormat="1" ht="12">
      <c r="A792" s="140"/>
      <c r="B792" s="141"/>
      <c r="C792" s="140"/>
      <c r="D792" s="137" t="s">
        <v>225</v>
      </c>
      <c r="E792" s="142" t="s">
        <v>1</v>
      </c>
      <c r="F792" s="143" t="s">
        <v>4210</v>
      </c>
      <c r="G792" s="140"/>
      <c r="H792" s="144">
        <v>0.5</v>
      </c>
      <c r="I792" s="61"/>
      <c r="J792" s="140"/>
      <c r="K792" s="140"/>
      <c r="L792" s="228"/>
      <c r="M792" s="229"/>
      <c r="N792" s="140"/>
      <c r="O792" s="140"/>
      <c r="P792" s="140"/>
      <c r="Q792" s="140"/>
      <c r="R792" s="140"/>
      <c r="S792" s="140"/>
      <c r="T792" s="230"/>
      <c r="U792" s="140"/>
      <c r="V792" s="140"/>
      <c r="W792" s="231"/>
      <c r="AT792" s="60" t="s">
        <v>225</v>
      </c>
      <c r="AU792" s="60" t="s">
        <v>93</v>
      </c>
      <c r="AV792" s="13" t="s">
        <v>93</v>
      </c>
      <c r="AW792" s="13" t="s">
        <v>38</v>
      </c>
      <c r="AX792" s="13" t="s">
        <v>83</v>
      </c>
      <c r="AY792" s="60" t="s">
        <v>216</v>
      </c>
    </row>
    <row r="793" spans="1:51" s="13" customFormat="1" ht="12">
      <c r="A793" s="140"/>
      <c r="B793" s="141"/>
      <c r="C793" s="140"/>
      <c r="D793" s="137" t="s">
        <v>225</v>
      </c>
      <c r="E793" s="142" t="s">
        <v>1</v>
      </c>
      <c r="F793" s="143" t="s">
        <v>4211</v>
      </c>
      <c r="G793" s="140"/>
      <c r="H793" s="144">
        <v>1</v>
      </c>
      <c r="I793" s="61"/>
      <c r="J793" s="140"/>
      <c r="K793" s="140"/>
      <c r="L793" s="228"/>
      <c r="M793" s="229"/>
      <c r="N793" s="140"/>
      <c r="O793" s="140"/>
      <c r="P793" s="140"/>
      <c r="Q793" s="140"/>
      <c r="R793" s="140"/>
      <c r="S793" s="140"/>
      <c r="T793" s="230"/>
      <c r="U793" s="140"/>
      <c r="V793" s="140"/>
      <c r="W793" s="231"/>
      <c r="AT793" s="60" t="s">
        <v>225</v>
      </c>
      <c r="AU793" s="60" t="s">
        <v>93</v>
      </c>
      <c r="AV793" s="13" t="s">
        <v>93</v>
      </c>
      <c r="AW793" s="13" t="s">
        <v>38</v>
      </c>
      <c r="AX793" s="13" t="s">
        <v>83</v>
      </c>
      <c r="AY793" s="60" t="s">
        <v>216</v>
      </c>
    </row>
    <row r="794" spans="1:51" s="13" customFormat="1" ht="12">
      <c r="A794" s="140"/>
      <c r="B794" s="141"/>
      <c r="C794" s="140"/>
      <c r="D794" s="137" t="s">
        <v>225</v>
      </c>
      <c r="E794" s="142" t="s">
        <v>1</v>
      </c>
      <c r="F794" s="143" t="s">
        <v>4212</v>
      </c>
      <c r="G794" s="140"/>
      <c r="H794" s="144">
        <v>0.5</v>
      </c>
      <c r="I794" s="61"/>
      <c r="J794" s="140"/>
      <c r="K794" s="140"/>
      <c r="L794" s="228"/>
      <c r="M794" s="229"/>
      <c r="N794" s="140"/>
      <c r="O794" s="140"/>
      <c r="P794" s="140"/>
      <c r="Q794" s="140"/>
      <c r="R794" s="140"/>
      <c r="S794" s="140"/>
      <c r="T794" s="230"/>
      <c r="U794" s="140"/>
      <c r="V794" s="140"/>
      <c r="W794" s="231"/>
      <c r="AT794" s="60" t="s">
        <v>225</v>
      </c>
      <c r="AU794" s="60" t="s">
        <v>93</v>
      </c>
      <c r="AV794" s="13" t="s">
        <v>93</v>
      </c>
      <c r="AW794" s="13" t="s">
        <v>38</v>
      </c>
      <c r="AX794" s="13" t="s">
        <v>83</v>
      </c>
      <c r="AY794" s="60" t="s">
        <v>216</v>
      </c>
    </row>
    <row r="795" spans="1:51" s="14" customFormat="1" ht="12">
      <c r="A795" s="145"/>
      <c r="B795" s="146"/>
      <c r="C795" s="145"/>
      <c r="D795" s="137" t="s">
        <v>225</v>
      </c>
      <c r="E795" s="147" t="s">
        <v>1</v>
      </c>
      <c r="F795" s="148" t="s">
        <v>229</v>
      </c>
      <c r="G795" s="145"/>
      <c r="H795" s="149">
        <v>22.5</v>
      </c>
      <c r="I795" s="63"/>
      <c r="J795" s="145"/>
      <c r="K795" s="145"/>
      <c r="L795" s="228"/>
      <c r="M795" s="229"/>
      <c r="N795" s="140"/>
      <c r="O795" s="140"/>
      <c r="P795" s="140"/>
      <c r="Q795" s="140"/>
      <c r="R795" s="140"/>
      <c r="S795" s="140"/>
      <c r="T795" s="230"/>
      <c r="U795" s="140"/>
      <c r="V795" s="140"/>
      <c r="W795" s="231"/>
      <c r="AT795" s="62" t="s">
        <v>225</v>
      </c>
      <c r="AU795" s="62" t="s">
        <v>93</v>
      </c>
      <c r="AV795" s="14" t="s">
        <v>223</v>
      </c>
      <c r="AW795" s="14" t="s">
        <v>38</v>
      </c>
      <c r="AX795" s="14" t="s">
        <v>91</v>
      </c>
      <c r="AY795" s="62" t="s">
        <v>216</v>
      </c>
    </row>
    <row r="796" spans="1:65" s="2" customFormat="1" ht="24.2" customHeight="1">
      <c r="A796" s="83"/>
      <c r="B796" s="84"/>
      <c r="C796" s="130" t="s">
        <v>574</v>
      </c>
      <c r="D796" s="130" t="s">
        <v>218</v>
      </c>
      <c r="E796" s="131" t="s">
        <v>4213</v>
      </c>
      <c r="F796" s="132" t="s">
        <v>4214</v>
      </c>
      <c r="G796" s="133" t="s">
        <v>315</v>
      </c>
      <c r="H796" s="134">
        <v>23</v>
      </c>
      <c r="I796" s="57"/>
      <c r="J796" s="187">
        <f>ROUND(I796*H796,2)</f>
        <v>0</v>
      </c>
      <c r="K796" s="132" t="s">
        <v>1</v>
      </c>
      <c r="L796" s="188">
        <f>J796</f>
        <v>0</v>
      </c>
      <c r="M796" s="217"/>
      <c r="N796" s="217"/>
      <c r="O796" s="217"/>
      <c r="P796" s="217">
        <f>SUM(P797:P814)</f>
        <v>0</v>
      </c>
      <c r="Q796" s="217"/>
      <c r="R796" s="217">
        <f>SUM(R797:R814)</f>
        <v>0</v>
      </c>
      <c r="S796" s="217"/>
      <c r="T796" s="217">
        <f>SUM(T797:T814)</f>
        <v>0</v>
      </c>
      <c r="U796" s="217"/>
      <c r="V796" s="217"/>
      <c r="W796" s="190"/>
      <c r="X796" s="26"/>
      <c r="Y796" s="26"/>
      <c r="Z796" s="26"/>
      <c r="AA796" s="26"/>
      <c r="AB796" s="26"/>
      <c r="AC796" s="26"/>
      <c r="AD796" s="26"/>
      <c r="AE796" s="26"/>
      <c r="AR796" s="58" t="s">
        <v>223</v>
      </c>
      <c r="AT796" s="58" t="s">
        <v>218</v>
      </c>
      <c r="AU796" s="58" t="s">
        <v>93</v>
      </c>
      <c r="AY796" s="18" t="s">
        <v>216</v>
      </c>
      <c r="BE796" s="59">
        <f>IF(N796="základní",J796,0)</f>
        <v>0</v>
      </c>
      <c r="BF796" s="59">
        <f>IF(N796="snížená",J796,0)</f>
        <v>0</v>
      </c>
      <c r="BG796" s="59">
        <f>IF(N796="zákl. přenesená",J796,0)</f>
        <v>0</v>
      </c>
      <c r="BH796" s="59">
        <f>IF(N796="sníž. přenesená",J796,0)</f>
        <v>0</v>
      </c>
      <c r="BI796" s="59">
        <f>IF(N796="nulová",J796,0)</f>
        <v>0</v>
      </c>
      <c r="BJ796" s="18" t="s">
        <v>91</v>
      </c>
      <c r="BK796" s="59">
        <f>ROUND(I796*H796,2)</f>
        <v>0</v>
      </c>
      <c r="BL796" s="18" t="s">
        <v>223</v>
      </c>
      <c r="BM796" s="58" t="s">
        <v>4215</v>
      </c>
    </row>
    <row r="797" spans="1:51" s="15" customFormat="1" ht="12">
      <c r="A797" s="135"/>
      <c r="B797" s="136"/>
      <c r="C797" s="135"/>
      <c r="D797" s="137" t="s">
        <v>225</v>
      </c>
      <c r="E797" s="138" t="s">
        <v>1</v>
      </c>
      <c r="F797" s="139" t="s">
        <v>3697</v>
      </c>
      <c r="G797" s="135"/>
      <c r="H797" s="138" t="s">
        <v>1</v>
      </c>
      <c r="I797" s="65"/>
      <c r="J797" s="135"/>
      <c r="K797" s="135"/>
      <c r="L797" s="218"/>
      <c r="M797" s="219" t="s">
        <v>1</v>
      </c>
      <c r="N797" s="220" t="s">
        <v>48</v>
      </c>
      <c r="O797" s="221">
        <v>0</v>
      </c>
      <c r="P797" s="221">
        <f>O797*H796</f>
        <v>0</v>
      </c>
      <c r="Q797" s="221">
        <v>0</v>
      </c>
      <c r="R797" s="221">
        <f>Q797*H796</f>
        <v>0</v>
      </c>
      <c r="S797" s="221">
        <v>0</v>
      </c>
      <c r="T797" s="222">
        <f>S797*H796</f>
        <v>0</v>
      </c>
      <c r="U797" s="98"/>
      <c r="V797" s="98"/>
      <c r="W797" s="223"/>
      <c r="AT797" s="64" t="s">
        <v>225</v>
      </c>
      <c r="AU797" s="64" t="s">
        <v>93</v>
      </c>
      <c r="AV797" s="15" t="s">
        <v>91</v>
      </c>
      <c r="AW797" s="15" t="s">
        <v>38</v>
      </c>
      <c r="AX797" s="15" t="s">
        <v>83</v>
      </c>
      <c r="AY797" s="64" t="s">
        <v>216</v>
      </c>
    </row>
    <row r="798" spans="1:51" s="13" customFormat="1" ht="12">
      <c r="A798" s="140"/>
      <c r="B798" s="141"/>
      <c r="C798" s="140"/>
      <c r="D798" s="137" t="s">
        <v>225</v>
      </c>
      <c r="E798" s="142" t="s">
        <v>1</v>
      </c>
      <c r="F798" s="143" t="s">
        <v>3778</v>
      </c>
      <c r="G798" s="140"/>
      <c r="H798" s="144">
        <v>2</v>
      </c>
      <c r="I798" s="61"/>
      <c r="J798" s="140"/>
      <c r="K798" s="140"/>
      <c r="L798" s="224"/>
      <c r="M798" s="225"/>
      <c r="N798" s="135"/>
      <c r="O798" s="135"/>
      <c r="P798" s="135"/>
      <c r="Q798" s="135"/>
      <c r="R798" s="135"/>
      <c r="S798" s="135"/>
      <c r="T798" s="226"/>
      <c r="U798" s="135"/>
      <c r="V798" s="135"/>
      <c r="W798" s="227"/>
      <c r="AT798" s="60" t="s">
        <v>225</v>
      </c>
      <c r="AU798" s="60" t="s">
        <v>93</v>
      </c>
      <c r="AV798" s="13" t="s">
        <v>93</v>
      </c>
      <c r="AW798" s="13" t="s">
        <v>38</v>
      </c>
      <c r="AX798" s="13" t="s">
        <v>83</v>
      </c>
      <c r="AY798" s="60" t="s">
        <v>216</v>
      </c>
    </row>
    <row r="799" spans="1:51" s="13" customFormat="1" ht="12">
      <c r="A799" s="140"/>
      <c r="B799" s="141"/>
      <c r="C799" s="140"/>
      <c r="D799" s="137" t="s">
        <v>225</v>
      </c>
      <c r="E799" s="142" t="s">
        <v>1</v>
      </c>
      <c r="F799" s="143" t="s">
        <v>3779</v>
      </c>
      <c r="G799" s="140"/>
      <c r="H799" s="144">
        <v>2</v>
      </c>
      <c r="I799" s="61"/>
      <c r="J799" s="140"/>
      <c r="K799" s="140"/>
      <c r="L799" s="228"/>
      <c r="M799" s="229"/>
      <c r="N799" s="140"/>
      <c r="O799" s="140"/>
      <c r="P799" s="140"/>
      <c r="Q799" s="140"/>
      <c r="R799" s="140"/>
      <c r="S799" s="140"/>
      <c r="T799" s="230"/>
      <c r="U799" s="140"/>
      <c r="V799" s="140"/>
      <c r="W799" s="231"/>
      <c r="AT799" s="60" t="s">
        <v>225</v>
      </c>
      <c r="AU799" s="60" t="s">
        <v>93</v>
      </c>
      <c r="AV799" s="13" t="s">
        <v>93</v>
      </c>
      <c r="AW799" s="13" t="s">
        <v>38</v>
      </c>
      <c r="AX799" s="13" t="s">
        <v>83</v>
      </c>
      <c r="AY799" s="60" t="s">
        <v>216</v>
      </c>
    </row>
    <row r="800" spans="1:51" s="13" customFormat="1" ht="12">
      <c r="A800" s="140"/>
      <c r="B800" s="141"/>
      <c r="C800" s="140"/>
      <c r="D800" s="137" t="s">
        <v>225</v>
      </c>
      <c r="E800" s="142" t="s">
        <v>1</v>
      </c>
      <c r="F800" s="143" t="s">
        <v>3796</v>
      </c>
      <c r="G800" s="140"/>
      <c r="H800" s="144">
        <v>2</v>
      </c>
      <c r="I800" s="61"/>
      <c r="J800" s="140"/>
      <c r="K800" s="140"/>
      <c r="L800" s="228"/>
      <c r="M800" s="229"/>
      <c r="N800" s="140"/>
      <c r="O800" s="140"/>
      <c r="P800" s="140"/>
      <c r="Q800" s="140"/>
      <c r="R800" s="140"/>
      <c r="S800" s="140"/>
      <c r="T800" s="230"/>
      <c r="U800" s="140"/>
      <c r="V800" s="140"/>
      <c r="W800" s="231"/>
      <c r="AT800" s="60" t="s">
        <v>225</v>
      </c>
      <c r="AU800" s="60" t="s">
        <v>93</v>
      </c>
      <c r="AV800" s="13" t="s">
        <v>93</v>
      </c>
      <c r="AW800" s="13" t="s">
        <v>38</v>
      </c>
      <c r="AX800" s="13" t="s">
        <v>83</v>
      </c>
      <c r="AY800" s="60" t="s">
        <v>216</v>
      </c>
    </row>
    <row r="801" spans="1:51" s="13" customFormat="1" ht="12">
      <c r="A801" s="140"/>
      <c r="B801" s="141"/>
      <c r="C801" s="140"/>
      <c r="D801" s="137" t="s">
        <v>225</v>
      </c>
      <c r="E801" s="142" t="s">
        <v>1</v>
      </c>
      <c r="F801" s="143" t="s">
        <v>3781</v>
      </c>
      <c r="G801" s="140"/>
      <c r="H801" s="144">
        <v>2</v>
      </c>
      <c r="I801" s="61"/>
      <c r="J801" s="140"/>
      <c r="K801" s="140"/>
      <c r="L801" s="228"/>
      <c r="M801" s="229"/>
      <c r="N801" s="140"/>
      <c r="O801" s="140"/>
      <c r="P801" s="140"/>
      <c r="Q801" s="140"/>
      <c r="R801" s="140"/>
      <c r="S801" s="140"/>
      <c r="T801" s="230"/>
      <c r="U801" s="140"/>
      <c r="V801" s="140"/>
      <c r="W801" s="231"/>
      <c r="AT801" s="60" t="s">
        <v>225</v>
      </c>
      <c r="AU801" s="60" t="s">
        <v>93</v>
      </c>
      <c r="AV801" s="13" t="s">
        <v>93</v>
      </c>
      <c r="AW801" s="13" t="s">
        <v>38</v>
      </c>
      <c r="AX801" s="13" t="s">
        <v>83</v>
      </c>
      <c r="AY801" s="60" t="s">
        <v>216</v>
      </c>
    </row>
    <row r="802" spans="1:51" s="13" customFormat="1" ht="12">
      <c r="A802" s="140"/>
      <c r="B802" s="141"/>
      <c r="C802" s="140"/>
      <c r="D802" s="137" t="s">
        <v>225</v>
      </c>
      <c r="E802" s="142" t="s">
        <v>1</v>
      </c>
      <c r="F802" s="143" t="s">
        <v>4216</v>
      </c>
      <c r="G802" s="140"/>
      <c r="H802" s="144">
        <v>2</v>
      </c>
      <c r="I802" s="61"/>
      <c r="J802" s="140"/>
      <c r="K802" s="140"/>
      <c r="L802" s="228"/>
      <c r="M802" s="229"/>
      <c r="N802" s="140"/>
      <c r="O802" s="140"/>
      <c r="P802" s="140"/>
      <c r="Q802" s="140"/>
      <c r="R802" s="140"/>
      <c r="S802" s="140"/>
      <c r="T802" s="230"/>
      <c r="U802" s="140"/>
      <c r="V802" s="140"/>
      <c r="W802" s="231"/>
      <c r="AT802" s="60" t="s">
        <v>225</v>
      </c>
      <c r="AU802" s="60" t="s">
        <v>93</v>
      </c>
      <c r="AV802" s="13" t="s">
        <v>93</v>
      </c>
      <c r="AW802" s="13" t="s">
        <v>38</v>
      </c>
      <c r="AX802" s="13" t="s">
        <v>83</v>
      </c>
      <c r="AY802" s="60" t="s">
        <v>216</v>
      </c>
    </row>
    <row r="803" spans="1:51" s="13" customFormat="1" ht="12">
      <c r="A803" s="140"/>
      <c r="B803" s="141"/>
      <c r="C803" s="140"/>
      <c r="D803" s="137" t="s">
        <v>225</v>
      </c>
      <c r="E803" s="142" t="s">
        <v>1</v>
      </c>
      <c r="F803" s="143" t="s">
        <v>3783</v>
      </c>
      <c r="G803" s="140"/>
      <c r="H803" s="144">
        <v>2</v>
      </c>
      <c r="I803" s="61"/>
      <c r="J803" s="140"/>
      <c r="K803" s="140"/>
      <c r="L803" s="228"/>
      <c r="M803" s="229"/>
      <c r="N803" s="140"/>
      <c r="O803" s="140"/>
      <c r="P803" s="140"/>
      <c r="Q803" s="140"/>
      <c r="R803" s="140"/>
      <c r="S803" s="140"/>
      <c r="T803" s="230"/>
      <c r="U803" s="140"/>
      <c r="V803" s="140"/>
      <c r="W803" s="231"/>
      <c r="AT803" s="60" t="s">
        <v>225</v>
      </c>
      <c r="AU803" s="60" t="s">
        <v>93</v>
      </c>
      <c r="AV803" s="13" t="s">
        <v>93</v>
      </c>
      <c r="AW803" s="13" t="s">
        <v>38</v>
      </c>
      <c r="AX803" s="13" t="s">
        <v>83</v>
      </c>
      <c r="AY803" s="60" t="s">
        <v>216</v>
      </c>
    </row>
    <row r="804" spans="1:51" s="15" customFormat="1" ht="12">
      <c r="A804" s="135"/>
      <c r="B804" s="136"/>
      <c r="C804" s="135"/>
      <c r="D804" s="137" t="s">
        <v>225</v>
      </c>
      <c r="E804" s="138" t="s">
        <v>1</v>
      </c>
      <c r="F804" s="139" t="s">
        <v>3703</v>
      </c>
      <c r="G804" s="135"/>
      <c r="H804" s="138" t="s">
        <v>1</v>
      </c>
      <c r="I804" s="65"/>
      <c r="J804" s="135"/>
      <c r="K804" s="135"/>
      <c r="L804" s="228"/>
      <c r="M804" s="229"/>
      <c r="N804" s="140"/>
      <c r="O804" s="140"/>
      <c r="P804" s="140"/>
      <c r="Q804" s="140"/>
      <c r="R804" s="140"/>
      <c r="S804" s="140"/>
      <c r="T804" s="230"/>
      <c r="U804" s="140"/>
      <c r="V804" s="140"/>
      <c r="W804" s="231"/>
      <c r="AT804" s="64" t="s">
        <v>225</v>
      </c>
      <c r="AU804" s="64" t="s">
        <v>93</v>
      </c>
      <c r="AV804" s="15" t="s">
        <v>91</v>
      </c>
      <c r="AW804" s="15" t="s">
        <v>38</v>
      </c>
      <c r="AX804" s="15" t="s">
        <v>83</v>
      </c>
      <c r="AY804" s="64" t="s">
        <v>216</v>
      </c>
    </row>
    <row r="805" spans="1:51" s="13" customFormat="1" ht="12">
      <c r="A805" s="140"/>
      <c r="B805" s="141"/>
      <c r="C805" s="140"/>
      <c r="D805" s="137" t="s">
        <v>225</v>
      </c>
      <c r="E805" s="142" t="s">
        <v>1</v>
      </c>
      <c r="F805" s="143" t="s">
        <v>4195</v>
      </c>
      <c r="G805" s="140"/>
      <c r="H805" s="144">
        <v>0.5</v>
      </c>
      <c r="I805" s="61"/>
      <c r="J805" s="140"/>
      <c r="K805" s="140"/>
      <c r="L805" s="224"/>
      <c r="M805" s="225"/>
      <c r="N805" s="135"/>
      <c r="O805" s="135"/>
      <c r="P805" s="135"/>
      <c r="Q805" s="135"/>
      <c r="R805" s="135"/>
      <c r="S805" s="135"/>
      <c r="T805" s="226"/>
      <c r="U805" s="135"/>
      <c r="V805" s="135"/>
      <c r="W805" s="227"/>
      <c r="AT805" s="60" t="s">
        <v>225</v>
      </c>
      <c r="AU805" s="60" t="s">
        <v>93</v>
      </c>
      <c r="AV805" s="13" t="s">
        <v>93</v>
      </c>
      <c r="AW805" s="13" t="s">
        <v>38</v>
      </c>
      <c r="AX805" s="13" t="s">
        <v>83</v>
      </c>
      <c r="AY805" s="60" t="s">
        <v>216</v>
      </c>
    </row>
    <row r="806" spans="1:51" s="13" customFormat="1" ht="12">
      <c r="A806" s="140"/>
      <c r="B806" s="141"/>
      <c r="C806" s="140"/>
      <c r="D806" s="137" t="s">
        <v>225</v>
      </c>
      <c r="E806" s="142" t="s">
        <v>1</v>
      </c>
      <c r="F806" s="143" t="s">
        <v>3891</v>
      </c>
      <c r="G806" s="140"/>
      <c r="H806" s="144">
        <v>1</v>
      </c>
      <c r="I806" s="61"/>
      <c r="J806" s="140"/>
      <c r="K806" s="140"/>
      <c r="L806" s="228"/>
      <c r="M806" s="229"/>
      <c r="N806" s="140"/>
      <c r="O806" s="140"/>
      <c r="P806" s="140"/>
      <c r="Q806" s="140"/>
      <c r="R806" s="140"/>
      <c r="S806" s="140"/>
      <c r="T806" s="230"/>
      <c r="U806" s="140"/>
      <c r="V806" s="140"/>
      <c r="W806" s="231"/>
      <c r="AT806" s="60" t="s">
        <v>225</v>
      </c>
      <c r="AU806" s="60" t="s">
        <v>93</v>
      </c>
      <c r="AV806" s="13" t="s">
        <v>93</v>
      </c>
      <c r="AW806" s="13" t="s">
        <v>38</v>
      </c>
      <c r="AX806" s="13" t="s">
        <v>83</v>
      </c>
      <c r="AY806" s="60" t="s">
        <v>216</v>
      </c>
    </row>
    <row r="807" spans="1:51" s="13" customFormat="1" ht="12">
      <c r="A807" s="140"/>
      <c r="B807" s="141"/>
      <c r="C807" s="140"/>
      <c r="D807" s="137" t="s">
        <v>225</v>
      </c>
      <c r="E807" s="142" t="s">
        <v>1</v>
      </c>
      <c r="F807" s="143" t="s">
        <v>4196</v>
      </c>
      <c r="G807" s="140"/>
      <c r="H807" s="144">
        <v>0.5</v>
      </c>
      <c r="I807" s="61"/>
      <c r="J807" s="140"/>
      <c r="K807" s="140"/>
      <c r="L807" s="228"/>
      <c r="M807" s="229"/>
      <c r="N807" s="140"/>
      <c r="O807" s="140"/>
      <c r="P807" s="140"/>
      <c r="Q807" s="140"/>
      <c r="R807" s="140"/>
      <c r="S807" s="140"/>
      <c r="T807" s="230"/>
      <c r="U807" s="140"/>
      <c r="V807" s="140"/>
      <c r="W807" s="231"/>
      <c r="AT807" s="60" t="s">
        <v>225</v>
      </c>
      <c r="AU807" s="60" t="s">
        <v>93</v>
      </c>
      <c r="AV807" s="13" t="s">
        <v>93</v>
      </c>
      <c r="AW807" s="13" t="s">
        <v>38</v>
      </c>
      <c r="AX807" s="13" t="s">
        <v>83</v>
      </c>
      <c r="AY807" s="60" t="s">
        <v>216</v>
      </c>
    </row>
    <row r="808" spans="1:51" s="13" customFormat="1" ht="12">
      <c r="A808" s="140"/>
      <c r="B808" s="141"/>
      <c r="C808" s="140"/>
      <c r="D808" s="137" t="s">
        <v>225</v>
      </c>
      <c r="E808" s="142" t="s">
        <v>1</v>
      </c>
      <c r="F808" s="143" t="s">
        <v>4197</v>
      </c>
      <c r="G808" s="140"/>
      <c r="H808" s="144">
        <v>0.5</v>
      </c>
      <c r="I808" s="61"/>
      <c r="J808" s="140"/>
      <c r="K808" s="140"/>
      <c r="L808" s="228"/>
      <c r="M808" s="229"/>
      <c r="N808" s="140"/>
      <c r="O808" s="140"/>
      <c r="P808" s="140"/>
      <c r="Q808" s="140"/>
      <c r="R808" s="140"/>
      <c r="S808" s="140"/>
      <c r="T808" s="230"/>
      <c r="U808" s="140"/>
      <c r="V808" s="140"/>
      <c r="W808" s="231"/>
      <c r="AT808" s="60" t="s">
        <v>225</v>
      </c>
      <c r="AU808" s="60" t="s">
        <v>93</v>
      </c>
      <c r="AV808" s="13" t="s">
        <v>93</v>
      </c>
      <c r="AW808" s="13" t="s">
        <v>38</v>
      </c>
      <c r="AX808" s="13" t="s">
        <v>83</v>
      </c>
      <c r="AY808" s="60" t="s">
        <v>216</v>
      </c>
    </row>
    <row r="809" spans="1:51" s="13" customFormat="1" ht="12">
      <c r="A809" s="140"/>
      <c r="B809" s="141"/>
      <c r="C809" s="140"/>
      <c r="D809" s="137" t="s">
        <v>225</v>
      </c>
      <c r="E809" s="142" t="s">
        <v>1</v>
      </c>
      <c r="F809" s="143" t="s">
        <v>4198</v>
      </c>
      <c r="G809" s="140"/>
      <c r="H809" s="144">
        <v>0.5</v>
      </c>
      <c r="I809" s="61"/>
      <c r="J809" s="140"/>
      <c r="K809" s="140"/>
      <c r="L809" s="228"/>
      <c r="M809" s="229"/>
      <c r="N809" s="140"/>
      <c r="O809" s="140"/>
      <c r="P809" s="140"/>
      <c r="Q809" s="140"/>
      <c r="R809" s="140"/>
      <c r="S809" s="140"/>
      <c r="T809" s="230"/>
      <c r="U809" s="140"/>
      <c r="V809" s="140"/>
      <c r="W809" s="231"/>
      <c r="AT809" s="60" t="s">
        <v>225</v>
      </c>
      <c r="AU809" s="60" t="s">
        <v>93</v>
      </c>
      <c r="AV809" s="13" t="s">
        <v>93</v>
      </c>
      <c r="AW809" s="13" t="s">
        <v>38</v>
      </c>
      <c r="AX809" s="13" t="s">
        <v>83</v>
      </c>
      <c r="AY809" s="60" t="s">
        <v>216</v>
      </c>
    </row>
    <row r="810" spans="1:51" s="13" customFormat="1" ht="12">
      <c r="A810" s="140"/>
      <c r="B810" s="141"/>
      <c r="C810" s="140"/>
      <c r="D810" s="137" t="s">
        <v>225</v>
      </c>
      <c r="E810" s="142" t="s">
        <v>1</v>
      </c>
      <c r="F810" s="143" t="s">
        <v>4199</v>
      </c>
      <c r="G810" s="140"/>
      <c r="H810" s="144">
        <v>0.5</v>
      </c>
      <c r="I810" s="61"/>
      <c r="J810" s="140"/>
      <c r="K810" s="140"/>
      <c r="L810" s="228"/>
      <c r="M810" s="229"/>
      <c r="N810" s="140"/>
      <c r="O810" s="140"/>
      <c r="P810" s="140"/>
      <c r="Q810" s="140"/>
      <c r="R810" s="140"/>
      <c r="S810" s="140"/>
      <c r="T810" s="230"/>
      <c r="U810" s="140"/>
      <c r="V810" s="140"/>
      <c r="W810" s="231"/>
      <c r="AT810" s="60" t="s">
        <v>225</v>
      </c>
      <c r="AU810" s="60" t="s">
        <v>93</v>
      </c>
      <c r="AV810" s="13" t="s">
        <v>93</v>
      </c>
      <c r="AW810" s="13" t="s">
        <v>38</v>
      </c>
      <c r="AX810" s="13" t="s">
        <v>83</v>
      </c>
      <c r="AY810" s="60" t="s">
        <v>216</v>
      </c>
    </row>
    <row r="811" spans="1:51" s="13" customFormat="1" ht="12">
      <c r="A811" s="140"/>
      <c r="B811" s="141"/>
      <c r="C811" s="140"/>
      <c r="D811" s="137" t="s">
        <v>225</v>
      </c>
      <c r="E811" s="142" t="s">
        <v>1</v>
      </c>
      <c r="F811" s="143" t="s">
        <v>4200</v>
      </c>
      <c r="G811" s="140"/>
      <c r="H811" s="144">
        <v>0.5</v>
      </c>
      <c r="I811" s="61"/>
      <c r="J811" s="140"/>
      <c r="K811" s="140"/>
      <c r="L811" s="228"/>
      <c r="M811" s="229"/>
      <c r="N811" s="140"/>
      <c r="O811" s="140"/>
      <c r="P811" s="140"/>
      <c r="Q811" s="140"/>
      <c r="R811" s="140"/>
      <c r="S811" s="140"/>
      <c r="T811" s="230"/>
      <c r="U811" s="140"/>
      <c r="V811" s="140"/>
      <c r="W811" s="231"/>
      <c r="AT811" s="60" t="s">
        <v>225</v>
      </c>
      <c r="AU811" s="60" t="s">
        <v>93</v>
      </c>
      <c r="AV811" s="13" t="s">
        <v>93</v>
      </c>
      <c r="AW811" s="13" t="s">
        <v>38</v>
      </c>
      <c r="AX811" s="13" t="s">
        <v>83</v>
      </c>
      <c r="AY811" s="60" t="s">
        <v>216</v>
      </c>
    </row>
    <row r="812" spans="1:51" s="13" customFormat="1" ht="12">
      <c r="A812" s="140"/>
      <c r="B812" s="141"/>
      <c r="C812" s="140"/>
      <c r="D812" s="137" t="s">
        <v>225</v>
      </c>
      <c r="E812" s="142" t="s">
        <v>1</v>
      </c>
      <c r="F812" s="143" t="s">
        <v>4201</v>
      </c>
      <c r="G812" s="140"/>
      <c r="H812" s="144">
        <v>0.5</v>
      </c>
      <c r="I812" s="61"/>
      <c r="J812" s="140"/>
      <c r="K812" s="140"/>
      <c r="L812" s="228"/>
      <c r="M812" s="229"/>
      <c r="N812" s="140"/>
      <c r="O812" s="140"/>
      <c r="P812" s="140"/>
      <c r="Q812" s="140"/>
      <c r="R812" s="140"/>
      <c r="S812" s="140"/>
      <c r="T812" s="230"/>
      <c r="U812" s="140"/>
      <c r="V812" s="140"/>
      <c r="W812" s="231"/>
      <c r="AT812" s="60" t="s">
        <v>225</v>
      </c>
      <c r="AU812" s="60" t="s">
        <v>93</v>
      </c>
      <c r="AV812" s="13" t="s">
        <v>93</v>
      </c>
      <c r="AW812" s="13" t="s">
        <v>38</v>
      </c>
      <c r="AX812" s="13" t="s">
        <v>83</v>
      </c>
      <c r="AY812" s="60" t="s">
        <v>216</v>
      </c>
    </row>
    <row r="813" spans="1:51" s="13" customFormat="1" ht="12">
      <c r="A813" s="140"/>
      <c r="B813" s="141"/>
      <c r="C813" s="140"/>
      <c r="D813" s="137" t="s">
        <v>225</v>
      </c>
      <c r="E813" s="142" t="s">
        <v>1</v>
      </c>
      <c r="F813" s="143" t="s">
        <v>4202</v>
      </c>
      <c r="G813" s="140"/>
      <c r="H813" s="144">
        <v>0.5</v>
      </c>
      <c r="I813" s="61"/>
      <c r="J813" s="140"/>
      <c r="K813" s="140"/>
      <c r="L813" s="228"/>
      <c r="M813" s="229"/>
      <c r="N813" s="140"/>
      <c r="O813" s="140"/>
      <c r="P813" s="140"/>
      <c r="Q813" s="140"/>
      <c r="R813" s="140"/>
      <c r="S813" s="140"/>
      <c r="T813" s="230"/>
      <c r="U813" s="140"/>
      <c r="V813" s="140"/>
      <c r="W813" s="231"/>
      <c r="AT813" s="60" t="s">
        <v>225</v>
      </c>
      <c r="AU813" s="60" t="s">
        <v>93</v>
      </c>
      <c r="AV813" s="13" t="s">
        <v>93</v>
      </c>
      <c r="AW813" s="13" t="s">
        <v>38</v>
      </c>
      <c r="AX813" s="13" t="s">
        <v>83</v>
      </c>
      <c r="AY813" s="60" t="s">
        <v>216</v>
      </c>
    </row>
    <row r="814" spans="1:51" s="13" customFormat="1" ht="12">
      <c r="A814" s="140"/>
      <c r="B814" s="141"/>
      <c r="C814" s="140"/>
      <c r="D814" s="137" t="s">
        <v>225</v>
      </c>
      <c r="E814" s="142" t="s">
        <v>1</v>
      </c>
      <c r="F814" s="143" t="s">
        <v>4203</v>
      </c>
      <c r="G814" s="140"/>
      <c r="H814" s="144">
        <v>0.5</v>
      </c>
      <c r="I814" s="61"/>
      <c r="J814" s="140"/>
      <c r="K814" s="140"/>
      <c r="L814" s="228"/>
      <c r="M814" s="229"/>
      <c r="N814" s="140"/>
      <c r="O814" s="140"/>
      <c r="P814" s="140"/>
      <c r="Q814" s="140"/>
      <c r="R814" s="140"/>
      <c r="S814" s="140"/>
      <c r="T814" s="230"/>
      <c r="U814" s="140"/>
      <c r="V814" s="140"/>
      <c r="W814" s="231"/>
      <c r="AT814" s="60" t="s">
        <v>225</v>
      </c>
      <c r="AU814" s="60" t="s">
        <v>93</v>
      </c>
      <c r="AV814" s="13" t="s">
        <v>93</v>
      </c>
      <c r="AW814" s="13" t="s">
        <v>38</v>
      </c>
      <c r="AX814" s="13" t="s">
        <v>83</v>
      </c>
      <c r="AY814" s="60" t="s">
        <v>216</v>
      </c>
    </row>
    <row r="815" spans="1:51" s="13" customFormat="1" ht="12">
      <c r="A815" s="140"/>
      <c r="B815" s="141"/>
      <c r="C815" s="140"/>
      <c r="D815" s="137" t="s">
        <v>225</v>
      </c>
      <c r="E815" s="142" t="s">
        <v>1</v>
      </c>
      <c r="F815" s="143" t="s">
        <v>4204</v>
      </c>
      <c r="G815" s="140"/>
      <c r="H815" s="144">
        <v>0.5</v>
      </c>
      <c r="I815" s="61"/>
      <c r="J815" s="140"/>
      <c r="K815" s="140"/>
      <c r="L815" s="228"/>
      <c r="M815" s="229"/>
      <c r="N815" s="140"/>
      <c r="O815" s="140"/>
      <c r="P815" s="140"/>
      <c r="Q815" s="140"/>
      <c r="R815" s="140"/>
      <c r="S815" s="140"/>
      <c r="T815" s="230"/>
      <c r="U815" s="140"/>
      <c r="V815" s="140"/>
      <c r="W815" s="231"/>
      <c r="AT815" s="60" t="s">
        <v>225</v>
      </c>
      <c r="AU815" s="60" t="s">
        <v>93</v>
      </c>
      <c r="AV815" s="13" t="s">
        <v>93</v>
      </c>
      <c r="AW815" s="13" t="s">
        <v>38</v>
      </c>
      <c r="AX815" s="13" t="s">
        <v>83</v>
      </c>
      <c r="AY815" s="60" t="s">
        <v>216</v>
      </c>
    </row>
    <row r="816" spans="1:51" s="13" customFormat="1" ht="12">
      <c r="A816" s="140"/>
      <c r="B816" s="141"/>
      <c r="C816" s="140"/>
      <c r="D816" s="137" t="s">
        <v>225</v>
      </c>
      <c r="E816" s="142" t="s">
        <v>1</v>
      </c>
      <c r="F816" s="143" t="s">
        <v>4205</v>
      </c>
      <c r="G816" s="140"/>
      <c r="H816" s="144">
        <v>0.5</v>
      </c>
      <c r="I816" s="61"/>
      <c r="J816" s="140"/>
      <c r="K816" s="140"/>
      <c r="L816" s="228"/>
      <c r="M816" s="229"/>
      <c r="N816" s="140"/>
      <c r="O816" s="140"/>
      <c r="P816" s="140"/>
      <c r="Q816" s="140"/>
      <c r="R816" s="140"/>
      <c r="S816" s="140"/>
      <c r="T816" s="230"/>
      <c r="U816" s="140"/>
      <c r="V816" s="140"/>
      <c r="W816" s="231"/>
      <c r="AT816" s="60" t="s">
        <v>225</v>
      </c>
      <c r="AU816" s="60" t="s">
        <v>93</v>
      </c>
      <c r="AV816" s="13" t="s">
        <v>93</v>
      </c>
      <c r="AW816" s="13" t="s">
        <v>38</v>
      </c>
      <c r="AX816" s="13" t="s">
        <v>83</v>
      </c>
      <c r="AY816" s="60" t="s">
        <v>216</v>
      </c>
    </row>
    <row r="817" spans="1:51" s="13" customFormat="1" ht="12">
      <c r="A817" s="140"/>
      <c r="B817" s="141"/>
      <c r="C817" s="140"/>
      <c r="D817" s="137" t="s">
        <v>225</v>
      </c>
      <c r="E817" s="142" t="s">
        <v>1</v>
      </c>
      <c r="F817" s="143" t="s">
        <v>4206</v>
      </c>
      <c r="G817" s="140"/>
      <c r="H817" s="144">
        <v>0.5</v>
      </c>
      <c r="I817" s="61"/>
      <c r="J817" s="140"/>
      <c r="K817" s="140"/>
      <c r="L817" s="228"/>
      <c r="M817" s="229"/>
      <c r="N817" s="140"/>
      <c r="O817" s="140"/>
      <c r="P817" s="140"/>
      <c r="Q817" s="140"/>
      <c r="R817" s="140"/>
      <c r="S817" s="140"/>
      <c r="T817" s="230"/>
      <c r="U817" s="140"/>
      <c r="V817" s="140"/>
      <c r="W817" s="231"/>
      <c r="AT817" s="60" t="s">
        <v>225</v>
      </c>
      <c r="AU817" s="60" t="s">
        <v>93</v>
      </c>
      <c r="AV817" s="13" t="s">
        <v>93</v>
      </c>
      <c r="AW817" s="13" t="s">
        <v>38</v>
      </c>
      <c r="AX817" s="13" t="s">
        <v>83</v>
      </c>
      <c r="AY817" s="60" t="s">
        <v>216</v>
      </c>
    </row>
    <row r="818" spans="1:51" s="13" customFormat="1" ht="12">
      <c r="A818" s="140"/>
      <c r="B818" s="141"/>
      <c r="C818" s="140"/>
      <c r="D818" s="137" t="s">
        <v>225</v>
      </c>
      <c r="E818" s="142" t="s">
        <v>1</v>
      </c>
      <c r="F818" s="143" t="s">
        <v>4207</v>
      </c>
      <c r="G818" s="140"/>
      <c r="H818" s="144">
        <v>0.5</v>
      </c>
      <c r="I818" s="61"/>
      <c r="J818" s="140"/>
      <c r="K818" s="140"/>
      <c r="L818" s="228"/>
      <c r="M818" s="229"/>
      <c r="N818" s="140"/>
      <c r="O818" s="140"/>
      <c r="P818" s="140"/>
      <c r="Q818" s="140"/>
      <c r="R818" s="140"/>
      <c r="S818" s="140"/>
      <c r="T818" s="230"/>
      <c r="U818" s="140"/>
      <c r="V818" s="140"/>
      <c r="W818" s="231"/>
      <c r="AT818" s="60" t="s">
        <v>225</v>
      </c>
      <c r="AU818" s="60" t="s">
        <v>93</v>
      </c>
      <c r="AV818" s="13" t="s">
        <v>93</v>
      </c>
      <c r="AW818" s="13" t="s">
        <v>38</v>
      </c>
      <c r="AX818" s="13" t="s">
        <v>83</v>
      </c>
      <c r="AY818" s="60" t="s">
        <v>216</v>
      </c>
    </row>
    <row r="819" spans="1:51" s="13" customFormat="1" ht="12">
      <c r="A819" s="140"/>
      <c r="B819" s="141"/>
      <c r="C819" s="140"/>
      <c r="D819" s="137" t="s">
        <v>225</v>
      </c>
      <c r="E819" s="142" t="s">
        <v>1</v>
      </c>
      <c r="F819" s="143" t="s">
        <v>4208</v>
      </c>
      <c r="G819" s="140"/>
      <c r="H819" s="144">
        <v>0.5</v>
      </c>
      <c r="I819" s="61"/>
      <c r="J819" s="140"/>
      <c r="K819" s="140"/>
      <c r="L819" s="228"/>
      <c r="M819" s="229"/>
      <c r="N819" s="140"/>
      <c r="O819" s="140"/>
      <c r="P819" s="140"/>
      <c r="Q819" s="140"/>
      <c r="R819" s="140"/>
      <c r="S819" s="140"/>
      <c r="T819" s="230"/>
      <c r="U819" s="140"/>
      <c r="V819" s="140"/>
      <c r="W819" s="231"/>
      <c r="AT819" s="60" t="s">
        <v>225</v>
      </c>
      <c r="AU819" s="60" t="s">
        <v>93</v>
      </c>
      <c r="AV819" s="13" t="s">
        <v>93</v>
      </c>
      <c r="AW819" s="13" t="s">
        <v>38</v>
      </c>
      <c r="AX819" s="13" t="s">
        <v>83</v>
      </c>
      <c r="AY819" s="60" t="s">
        <v>216</v>
      </c>
    </row>
    <row r="820" spans="1:51" s="13" customFormat="1" ht="12">
      <c r="A820" s="140"/>
      <c r="B820" s="141"/>
      <c r="C820" s="140"/>
      <c r="D820" s="137" t="s">
        <v>225</v>
      </c>
      <c r="E820" s="142" t="s">
        <v>1</v>
      </c>
      <c r="F820" s="143" t="s">
        <v>4209</v>
      </c>
      <c r="G820" s="140"/>
      <c r="H820" s="144">
        <v>0.5</v>
      </c>
      <c r="I820" s="61"/>
      <c r="J820" s="140"/>
      <c r="K820" s="140"/>
      <c r="L820" s="228"/>
      <c r="M820" s="229"/>
      <c r="N820" s="140"/>
      <c r="O820" s="140"/>
      <c r="P820" s="140"/>
      <c r="Q820" s="140"/>
      <c r="R820" s="140"/>
      <c r="S820" s="140"/>
      <c r="T820" s="230"/>
      <c r="U820" s="140"/>
      <c r="V820" s="140"/>
      <c r="W820" s="231"/>
      <c r="AT820" s="60" t="s">
        <v>225</v>
      </c>
      <c r="AU820" s="60" t="s">
        <v>93</v>
      </c>
      <c r="AV820" s="13" t="s">
        <v>93</v>
      </c>
      <c r="AW820" s="13" t="s">
        <v>38</v>
      </c>
      <c r="AX820" s="13" t="s">
        <v>83</v>
      </c>
      <c r="AY820" s="60" t="s">
        <v>216</v>
      </c>
    </row>
    <row r="821" spans="1:51" s="13" customFormat="1" ht="12">
      <c r="A821" s="140"/>
      <c r="B821" s="141"/>
      <c r="C821" s="140"/>
      <c r="D821" s="137" t="s">
        <v>225</v>
      </c>
      <c r="E821" s="142" t="s">
        <v>1</v>
      </c>
      <c r="F821" s="143" t="s">
        <v>4210</v>
      </c>
      <c r="G821" s="140"/>
      <c r="H821" s="144">
        <v>0.5</v>
      </c>
      <c r="I821" s="61"/>
      <c r="J821" s="140"/>
      <c r="K821" s="140"/>
      <c r="L821" s="228"/>
      <c r="M821" s="229"/>
      <c r="N821" s="140"/>
      <c r="O821" s="140"/>
      <c r="P821" s="140"/>
      <c r="Q821" s="140"/>
      <c r="R821" s="140"/>
      <c r="S821" s="140"/>
      <c r="T821" s="230"/>
      <c r="U821" s="140"/>
      <c r="V821" s="140"/>
      <c r="W821" s="231"/>
      <c r="AT821" s="60" t="s">
        <v>225</v>
      </c>
      <c r="AU821" s="60" t="s">
        <v>93</v>
      </c>
      <c r="AV821" s="13" t="s">
        <v>93</v>
      </c>
      <c r="AW821" s="13" t="s">
        <v>38</v>
      </c>
      <c r="AX821" s="13" t="s">
        <v>83</v>
      </c>
      <c r="AY821" s="60" t="s">
        <v>216</v>
      </c>
    </row>
    <row r="822" spans="1:51" s="13" customFormat="1" ht="12">
      <c r="A822" s="140"/>
      <c r="B822" s="141"/>
      <c r="C822" s="140"/>
      <c r="D822" s="137" t="s">
        <v>225</v>
      </c>
      <c r="E822" s="142" t="s">
        <v>1</v>
      </c>
      <c r="F822" s="143" t="s">
        <v>4167</v>
      </c>
      <c r="G822" s="140"/>
      <c r="H822" s="144">
        <v>0.5</v>
      </c>
      <c r="I822" s="61"/>
      <c r="J822" s="140"/>
      <c r="K822" s="140"/>
      <c r="L822" s="228"/>
      <c r="M822" s="229"/>
      <c r="N822" s="140"/>
      <c r="O822" s="140"/>
      <c r="P822" s="140"/>
      <c r="Q822" s="140"/>
      <c r="R822" s="140"/>
      <c r="S822" s="140"/>
      <c r="T822" s="230"/>
      <c r="U822" s="140"/>
      <c r="V822" s="140"/>
      <c r="W822" s="231"/>
      <c r="AT822" s="60" t="s">
        <v>225</v>
      </c>
      <c r="AU822" s="60" t="s">
        <v>93</v>
      </c>
      <c r="AV822" s="13" t="s">
        <v>93</v>
      </c>
      <c r="AW822" s="13" t="s">
        <v>38</v>
      </c>
      <c r="AX822" s="13" t="s">
        <v>83</v>
      </c>
      <c r="AY822" s="60" t="s">
        <v>216</v>
      </c>
    </row>
    <row r="823" spans="1:51" s="13" customFormat="1" ht="12">
      <c r="A823" s="140"/>
      <c r="B823" s="141"/>
      <c r="C823" s="140"/>
      <c r="D823" s="137" t="s">
        <v>225</v>
      </c>
      <c r="E823" s="142" t="s">
        <v>1</v>
      </c>
      <c r="F823" s="143" t="s">
        <v>4211</v>
      </c>
      <c r="G823" s="140"/>
      <c r="H823" s="144">
        <v>1</v>
      </c>
      <c r="I823" s="61"/>
      <c r="J823" s="140"/>
      <c r="K823" s="140"/>
      <c r="L823" s="228"/>
      <c r="M823" s="229"/>
      <c r="N823" s="140"/>
      <c r="O823" s="140"/>
      <c r="P823" s="140"/>
      <c r="Q823" s="140"/>
      <c r="R823" s="140"/>
      <c r="S823" s="140"/>
      <c r="T823" s="230"/>
      <c r="U823" s="140"/>
      <c r="V823" s="140"/>
      <c r="W823" s="231"/>
      <c r="AT823" s="60" t="s">
        <v>225</v>
      </c>
      <c r="AU823" s="60" t="s">
        <v>93</v>
      </c>
      <c r="AV823" s="13" t="s">
        <v>93</v>
      </c>
      <c r="AW823" s="13" t="s">
        <v>38</v>
      </c>
      <c r="AX823" s="13" t="s">
        <v>83</v>
      </c>
      <c r="AY823" s="60" t="s">
        <v>216</v>
      </c>
    </row>
    <row r="824" spans="1:51" s="13" customFormat="1" ht="12">
      <c r="A824" s="140"/>
      <c r="B824" s="141"/>
      <c r="C824" s="140"/>
      <c r="D824" s="137" t="s">
        <v>225</v>
      </c>
      <c r="E824" s="142" t="s">
        <v>1</v>
      </c>
      <c r="F824" s="143" t="s">
        <v>4212</v>
      </c>
      <c r="G824" s="140"/>
      <c r="H824" s="144">
        <v>0.5</v>
      </c>
      <c r="I824" s="61"/>
      <c r="J824" s="140"/>
      <c r="K824" s="140"/>
      <c r="L824" s="228"/>
      <c r="M824" s="229"/>
      <c r="N824" s="140"/>
      <c r="O824" s="140"/>
      <c r="P824" s="140"/>
      <c r="Q824" s="140"/>
      <c r="R824" s="140"/>
      <c r="S824" s="140"/>
      <c r="T824" s="230"/>
      <c r="U824" s="140"/>
      <c r="V824" s="140"/>
      <c r="W824" s="231"/>
      <c r="AT824" s="60" t="s">
        <v>225</v>
      </c>
      <c r="AU824" s="60" t="s">
        <v>93</v>
      </c>
      <c r="AV824" s="13" t="s">
        <v>93</v>
      </c>
      <c r="AW824" s="13" t="s">
        <v>38</v>
      </c>
      <c r="AX824" s="13" t="s">
        <v>83</v>
      </c>
      <c r="AY824" s="60" t="s">
        <v>216</v>
      </c>
    </row>
    <row r="825" spans="1:51" s="14" customFormat="1" ht="12">
      <c r="A825" s="145"/>
      <c r="B825" s="146"/>
      <c r="C825" s="145"/>
      <c r="D825" s="137" t="s">
        <v>225</v>
      </c>
      <c r="E825" s="147" t="s">
        <v>1</v>
      </c>
      <c r="F825" s="148" t="s">
        <v>229</v>
      </c>
      <c r="G825" s="145"/>
      <c r="H825" s="149">
        <v>23</v>
      </c>
      <c r="I825" s="63"/>
      <c r="J825" s="145"/>
      <c r="K825" s="145"/>
      <c r="L825" s="228"/>
      <c r="M825" s="229"/>
      <c r="N825" s="140"/>
      <c r="O825" s="140"/>
      <c r="P825" s="140"/>
      <c r="Q825" s="140"/>
      <c r="R825" s="140"/>
      <c r="S825" s="140"/>
      <c r="T825" s="230"/>
      <c r="U825" s="140"/>
      <c r="V825" s="140"/>
      <c r="W825" s="231"/>
      <c r="AT825" s="62" t="s">
        <v>225</v>
      </c>
      <c r="AU825" s="62" t="s">
        <v>93</v>
      </c>
      <c r="AV825" s="14" t="s">
        <v>223</v>
      </c>
      <c r="AW825" s="14" t="s">
        <v>38</v>
      </c>
      <c r="AX825" s="14" t="s">
        <v>91</v>
      </c>
      <c r="AY825" s="62" t="s">
        <v>216</v>
      </c>
    </row>
    <row r="826" spans="1:63" s="12" customFormat="1" ht="22.9" customHeight="1">
      <c r="A826" s="125"/>
      <c r="B826" s="126"/>
      <c r="C826" s="125"/>
      <c r="D826" s="127" t="s">
        <v>82</v>
      </c>
      <c r="E826" s="129" t="s">
        <v>4217</v>
      </c>
      <c r="F826" s="129" t="s">
        <v>4218</v>
      </c>
      <c r="G826" s="125"/>
      <c r="H826" s="125"/>
      <c r="I826" s="54"/>
      <c r="J826" s="186">
        <f>BK826</f>
        <v>0</v>
      </c>
      <c r="K826" s="125"/>
      <c r="L826" s="232"/>
      <c r="M826" s="233"/>
      <c r="N826" s="145"/>
      <c r="O826" s="145"/>
      <c r="P826" s="145"/>
      <c r="Q826" s="145"/>
      <c r="R826" s="145"/>
      <c r="S826" s="145"/>
      <c r="T826" s="234"/>
      <c r="U826" s="145"/>
      <c r="V826" s="145"/>
      <c r="W826" s="235"/>
      <c r="AR826" s="53" t="s">
        <v>91</v>
      </c>
      <c r="AT826" s="55" t="s">
        <v>82</v>
      </c>
      <c r="AU826" s="55" t="s">
        <v>91</v>
      </c>
      <c r="AY826" s="53" t="s">
        <v>216</v>
      </c>
      <c r="BK826" s="56">
        <f>SUM(BK827:BK979)</f>
        <v>0</v>
      </c>
    </row>
    <row r="827" spans="1:65" s="2" customFormat="1" ht="16.5" customHeight="1">
      <c r="A827" s="83"/>
      <c r="B827" s="84"/>
      <c r="C827" s="130" t="s">
        <v>578</v>
      </c>
      <c r="D827" s="130" t="s">
        <v>218</v>
      </c>
      <c r="E827" s="131" t="s">
        <v>4219</v>
      </c>
      <c r="F827" s="132" t="s">
        <v>4220</v>
      </c>
      <c r="G827" s="133" t="s">
        <v>315</v>
      </c>
      <c r="H827" s="134">
        <v>45</v>
      </c>
      <c r="I827" s="57"/>
      <c r="J827" s="187">
        <f>ROUND(I827*H827,2)</f>
        <v>0</v>
      </c>
      <c r="K827" s="132" t="s">
        <v>1</v>
      </c>
      <c r="L827" s="188">
        <f>J827</f>
        <v>0</v>
      </c>
      <c r="M827" s="217"/>
      <c r="N827" s="217"/>
      <c r="O827" s="217"/>
      <c r="P827" s="217">
        <f>SUM(P828:P845)</f>
        <v>0</v>
      </c>
      <c r="Q827" s="217"/>
      <c r="R827" s="217">
        <f>SUM(R828:R845)</f>
        <v>0</v>
      </c>
      <c r="S827" s="217"/>
      <c r="T827" s="217">
        <f>SUM(T828:T845)</f>
        <v>0</v>
      </c>
      <c r="U827" s="217"/>
      <c r="V827" s="217"/>
      <c r="W827" s="190"/>
      <c r="X827" s="26"/>
      <c r="Y827" s="26"/>
      <c r="Z827" s="26"/>
      <c r="AA827" s="26"/>
      <c r="AB827" s="26"/>
      <c r="AC827" s="26"/>
      <c r="AD827" s="26"/>
      <c r="AE827" s="26"/>
      <c r="AR827" s="58" t="s">
        <v>223</v>
      </c>
      <c r="AT827" s="58" t="s">
        <v>218</v>
      </c>
      <c r="AU827" s="58" t="s">
        <v>93</v>
      </c>
      <c r="AY827" s="18" t="s">
        <v>216</v>
      </c>
      <c r="BE827" s="59">
        <f>IF(N827="základní",J827,0)</f>
        <v>0</v>
      </c>
      <c r="BF827" s="59">
        <f>IF(N827="snížená",J827,0)</f>
        <v>0</v>
      </c>
      <c r="BG827" s="59">
        <f>IF(N827="zákl. přenesená",J827,0)</f>
        <v>0</v>
      </c>
      <c r="BH827" s="59">
        <f>IF(N827="sníž. přenesená",J827,0)</f>
        <v>0</v>
      </c>
      <c r="BI827" s="59">
        <f>IF(N827="nulová",J827,0)</f>
        <v>0</v>
      </c>
      <c r="BJ827" s="18" t="s">
        <v>91</v>
      </c>
      <c r="BK827" s="59">
        <f>ROUND(I827*H827,2)</f>
        <v>0</v>
      </c>
      <c r="BL827" s="18" t="s">
        <v>223</v>
      </c>
      <c r="BM827" s="58" t="s">
        <v>4221</v>
      </c>
    </row>
    <row r="828" spans="1:51" s="15" customFormat="1" ht="12">
      <c r="A828" s="135"/>
      <c r="B828" s="136"/>
      <c r="C828" s="135"/>
      <c r="D828" s="137" t="s">
        <v>225</v>
      </c>
      <c r="E828" s="138" t="s">
        <v>1</v>
      </c>
      <c r="F828" s="139" t="s">
        <v>3697</v>
      </c>
      <c r="G828" s="135"/>
      <c r="H828" s="138" t="s">
        <v>1</v>
      </c>
      <c r="I828" s="65"/>
      <c r="J828" s="135"/>
      <c r="K828" s="135"/>
      <c r="L828" s="218"/>
      <c r="M828" s="219" t="s">
        <v>1</v>
      </c>
      <c r="N828" s="220" t="s">
        <v>48</v>
      </c>
      <c r="O828" s="221">
        <v>0</v>
      </c>
      <c r="P828" s="221">
        <f>O828*H827</f>
        <v>0</v>
      </c>
      <c r="Q828" s="221">
        <v>0</v>
      </c>
      <c r="R828" s="221">
        <f>Q828*H827</f>
        <v>0</v>
      </c>
      <c r="S828" s="221">
        <v>0</v>
      </c>
      <c r="T828" s="222">
        <f>S828*H827</f>
        <v>0</v>
      </c>
      <c r="U828" s="98"/>
      <c r="V828" s="98"/>
      <c r="W828" s="223"/>
      <c r="AT828" s="64" t="s">
        <v>225</v>
      </c>
      <c r="AU828" s="64" t="s">
        <v>93</v>
      </c>
      <c r="AV828" s="15" t="s">
        <v>91</v>
      </c>
      <c r="AW828" s="15" t="s">
        <v>38</v>
      </c>
      <c r="AX828" s="15" t="s">
        <v>83</v>
      </c>
      <c r="AY828" s="64" t="s">
        <v>216</v>
      </c>
    </row>
    <row r="829" spans="1:51" s="13" customFormat="1" ht="12">
      <c r="A829" s="140"/>
      <c r="B829" s="141"/>
      <c r="C829" s="140"/>
      <c r="D829" s="137" t="s">
        <v>225</v>
      </c>
      <c r="E829" s="142" t="s">
        <v>1</v>
      </c>
      <c r="F829" s="143" t="s">
        <v>3787</v>
      </c>
      <c r="G829" s="140"/>
      <c r="H829" s="144">
        <v>4</v>
      </c>
      <c r="I829" s="61"/>
      <c r="J829" s="140"/>
      <c r="K829" s="140"/>
      <c r="L829" s="224"/>
      <c r="M829" s="225"/>
      <c r="N829" s="135"/>
      <c r="O829" s="135"/>
      <c r="P829" s="135"/>
      <c r="Q829" s="135"/>
      <c r="R829" s="135"/>
      <c r="S829" s="135"/>
      <c r="T829" s="226"/>
      <c r="U829" s="135"/>
      <c r="V829" s="135"/>
      <c r="W829" s="227"/>
      <c r="AT829" s="60" t="s">
        <v>225</v>
      </c>
      <c r="AU829" s="60" t="s">
        <v>93</v>
      </c>
      <c r="AV829" s="13" t="s">
        <v>93</v>
      </c>
      <c r="AW829" s="13" t="s">
        <v>38</v>
      </c>
      <c r="AX829" s="13" t="s">
        <v>83</v>
      </c>
      <c r="AY829" s="60" t="s">
        <v>216</v>
      </c>
    </row>
    <row r="830" spans="1:51" s="13" customFormat="1" ht="12">
      <c r="A830" s="140"/>
      <c r="B830" s="141"/>
      <c r="C830" s="140"/>
      <c r="D830" s="137" t="s">
        <v>225</v>
      </c>
      <c r="E830" s="142" t="s">
        <v>1</v>
      </c>
      <c r="F830" s="143" t="s">
        <v>3995</v>
      </c>
      <c r="G830" s="140"/>
      <c r="H830" s="144">
        <v>6</v>
      </c>
      <c r="I830" s="61"/>
      <c r="J830" s="140"/>
      <c r="K830" s="140"/>
      <c r="L830" s="228"/>
      <c r="M830" s="229"/>
      <c r="N830" s="140"/>
      <c r="O830" s="140"/>
      <c r="P830" s="140"/>
      <c r="Q830" s="140"/>
      <c r="R830" s="140"/>
      <c r="S830" s="140"/>
      <c r="T830" s="230"/>
      <c r="U830" s="140"/>
      <c r="V830" s="140"/>
      <c r="W830" s="231"/>
      <c r="AT830" s="60" t="s">
        <v>225</v>
      </c>
      <c r="AU830" s="60" t="s">
        <v>93</v>
      </c>
      <c r="AV830" s="13" t="s">
        <v>93</v>
      </c>
      <c r="AW830" s="13" t="s">
        <v>38</v>
      </c>
      <c r="AX830" s="13" t="s">
        <v>83</v>
      </c>
      <c r="AY830" s="60" t="s">
        <v>216</v>
      </c>
    </row>
    <row r="831" spans="1:51" s="13" customFormat="1" ht="12">
      <c r="A831" s="140"/>
      <c r="B831" s="141"/>
      <c r="C831" s="140"/>
      <c r="D831" s="137" t="s">
        <v>225</v>
      </c>
      <c r="E831" s="142" t="s">
        <v>1</v>
      </c>
      <c r="F831" s="143" t="s">
        <v>3789</v>
      </c>
      <c r="G831" s="140"/>
      <c r="H831" s="144">
        <v>4</v>
      </c>
      <c r="I831" s="61"/>
      <c r="J831" s="140"/>
      <c r="K831" s="140"/>
      <c r="L831" s="228"/>
      <c r="M831" s="229"/>
      <c r="N831" s="140"/>
      <c r="O831" s="140"/>
      <c r="P831" s="140"/>
      <c r="Q831" s="140"/>
      <c r="R831" s="140"/>
      <c r="S831" s="140"/>
      <c r="T831" s="230"/>
      <c r="U831" s="140"/>
      <c r="V831" s="140"/>
      <c r="W831" s="231"/>
      <c r="AT831" s="60" t="s">
        <v>225</v>
      </c>
      <c r="AU831" s="60" t="s">
        <v>93</v>
      </c>
      <c r="AV831" s="13" t="s">
        <v>93</v>
      </c>
      <c r="AW831" s="13" t="s">
        <v>38</v>
      </c>
      <c r="AX831" s="13" t="s">
        <v>83</v>
      </c>
      <c r="AY831" s="60" t="s">
        <v>216</v>
      </c>
    </row>
    <row r="832" spans="1:51" s="13" customFormat="1" ht="12">
      <c r="A832" s="140"/>
      <c r="B832" s="141"/>
      <c r="C832" s="140"/>
      <c r="D832" s="137" t="s">
        <v>225</v>
      </c>
      <c r="E832" s="142" t="s">
        <v>1</v>
      </c>
      <c r="F832" s="143" t="s">
        <v>3790</v>
      </c>
      <c r="G832" s="140"/>
      <c r="H832" s="144">
        <v>4</v>
      </c>
      <c r="I832" s="61"/>
      <c r="J832" s="140"/>
      <c r="K832" s="140"/>
      <c r="L832" s="228"/>
      <c r="M832" s="229"/>
      <c r="N832" s="140"/>
      <c r="O832" s="140"/>
      <c r="P832" s="140"/>
      <c r="Q832" s="140"/>
      <c r="R832" s="140"/>
      <c r="S832" s="140"/>
      <c r="T832" s="230"/>
      <c r="U832" s="140"/>
      <c r="V832" s="140"/>
      <c r="W832" s="231"/>
      <c r="AT832" s="60" t="s">
        <v>225</v>
      </c>
      <c r="AU832" s="60" t="s">
        <v>93</v>
      </c>
      <c r="AV832" s="13" t="s">
        <v>93</v>
      </c>
      <c r="AW832" s="13" t="s">
        <v>38</v>
      </c>
      <c r="AX832" s="13" t="s">
        <v>83</v>
      </c>
      <c r="AY832" s="60" t="s">
        <v>216</v>
      </c>
    </row>
    <row r="833" spans="1:51" s="13" customFormat="1" ht="12">
      <c r="A833" s="140"/>
      <c r="B833" s="141"/>
      <c r="C833" s="140"/>
      <c r="D833" s="137" t="s">
        <v>225</v>
      </c>
      <c r="E833" s="142" t="s">
        <v>1</v>
      </c>
      <c r="F833" s="143" t="s">
        <v>4222</v>
      </c>
      <c r="G833" s="140"/>
      <c r="H833" s="144">
        <v>4</v>
      </c>
      <c r="I833" s="61"/>
      <c r="J833" s="140"/>
      <c r="K833" s="140"/>
      <c r="L833" s="228"/>
      <c r="M833" s="229"/>
      <c r="N833" s="140"/>
      <c r="O833" s="140"/>
      <c r="P833" s="140"/>
      <c r="Q833" s="140"/>
      <c r="R833" s="140"/>
      <c r="S833" s="140"/>
      <c r="T833" s="230"/>
      <c r="U833" s="140"/>
      <c r="V833" s="140"/>
      <c r="W833" s="231"/>
      <c r="AT833" s="60" t="s">
        <v>225</v>
      </c>
      <c r="AU833" s="60" t="s">
        <v>93</v>
      </c>
      <c r="AV833" s="13" t="s">
        <v>93</v>
      </c>
      <c r="AW833" s="13" t="s">
        <v>38</v>
      </c>
      <c r="AX833" s="13" t="s">
        <v>83</v>
      </c>
      <c r="AY833" s="60" t="s">
        <v>216</v>
      </c>
    </row>
    <row r="834" spans="1:51" s="13" customFormat="1" ht="12">
      <c r="A834" s="140"/>
      <c r="B834" s="141"/>
      <c r="C834" s="140"/>
      <c r="D834" s="137" t="s">
        <v>225</v>
      </c>
      <c r="E834" s="142" t="s">
        <v>1</v>
      </c>
      <c r="F834" s="143" t="s">
        <v>4223</v>
      </c>
      <c r="G834" s="140"/>
      <c r="H834" s="144">
        <v>4</v>
      </c>
      <c r="I834" s="61"/>
      <c r="J834" s="140"/>
      <c r="K834" s="140"/>
      <c r="L834" s="228"/>
      <c r="M834" s="229"/>
      <c r="N834" s="140"/>
      <c r="O834" s="140"/>
      <c r="P834" s="140"/>
      <c r="Q834" s="140"/>
      <c r="R834" s="140"/>
      <c r="S834" s="140"/>
      <c r="T834" s="230"/>
      <c r="U834" s="140"/>
      <c r="V834" s="140"/>
      <c r="W834" s="231"/>
      <c r="AT834" s="60" t="s">
        <v>225</v>
      </c>
      <c r="AU834" s="60" t="s">
        <v>93</v>
      </c>
      <c r="AV834" s="13" t="s">
        <v>93</v>
      </c>
      <c r="AW834" s="13" t="s">
        <v>38</v>
      </c>
      <c r="AX834" s="13" t="s">
        <v>83</v>
      </c>
      <c r="AY834" s="60" t="s">
        <v>216</v>
      </c>
    </row>
    <row r="835" spans="1:51" s="15" customFormat="1" ht="12">
      <c r="A835" s="135"/>
      <c r="B835" s="136"/>
      <c r="C835" s="135"/>
      <c r="D835" s="137" t="s">
        <v>225</v>
      </c>
      <c r="E835" s="138" t="s">
        <v>1</v>
      </c>
      <c r="F835" s="139" t="s">
        <v>3889</v>
      </c>
      <c r="G835" s="135"/>
      <c r="H835" s="138" t="s">
        <v>1</v>
      </c>
      <c r="I835" s="65"/>
      <c r="J835" s="135"/>
      <c r="K835" s="135"/>
      <c r="L835" s="228"/>
      <c r="M835" s="229"/>
      <c r="N835" s="140"/>
      <c r="O835" s="140"/>
      <c r="P835" s="140"/>
      <c r="Q835" s="140"/>
      <c r="R835" s="140"/>
      <c r="S835" s="140"/>
      <c r="T835" s="230"/>
      <c r="U835" s="140"/>
      <c r="V835" s="140"/>
      <c r="W835" s="231"/>
      <c r="AT835" s="64" t="s">
        <v>225</v>
      </c>
      <c r="AU835" s="64" t="s">
        <v>93</v>
      </c>
      <c r="AV835" s="15" t="s">
        <v>91</v>
      </c>
      <c r="AW835" s="15" t="s">
        <v>38</v>
      </c>
      <c r="AX835" s="15" t="s">
        <v>83</v>
      </c>
      <c r="AY835" s="64" t="s">
        <v>216</v>
      </c>
    </row>
    <row r="836" spans="1:51" s="13" customFormat="1" ht="12">
      <c r="A836" s="140"/>
      <c r="B836" s="141"/>
      <c r="C836" s="140"/>
      <c r="D836" s="137" t="s">
        <v>225</v>
      </c>
      <c r="E836" s="142" t="s">
        <v>1</v>
      </c>
      <c r="F836" s="143" t="s">
        <v>3890</v>
      </c>
      <c r="G836" s="140"/>
      <c r="H836" s="144">
        <v>1</v>
      </c>
      <c r="I836" s="61"/>
      <c r="J836" s="140"/>
      <c r="K836" s="140"/>
      <c r="L836" s="224"/>
      <c r="M836" s="225"/>
      <c r="N836" s="135"/>
      <c r="O836" s="135"/>
      <c r="P836" s="135"/>
      <c r="Q836" s="135"/>
      <c r="R836" s="135"/>
      <c r="S836" s="135"/>
      <c r="T836" s="226"/>
      <c r="U836" s="135"/>
      <c r="V836" s="135"/>
      <c r="W836" s="227"/>
      <c r="AT836" s="60" t="s">
        <v>225</v>
      </c>
      <c r="AU836" s="60" t="s">
        <v>93</v>
      </c>
      <c r="AV836" s="13" t="s">
        <v>93</v>
      </c>
      <c r="AW836" s="13" t="s">
        <v>38</v>
      </c>
      <c r="AX836" s="13" t="s">
        <v>83</v>
      </c>
      <c r="AY836" s="60" t="s">
        <v>216</v>
      </c>
    </row>
    <row r="837" spans="1:51" s="13" customFormat="1" ht="12">
      <c r="A837" s="140"/>
      <c r="B837" s="141"/>
      <c r="C837" s="140"/>
      <c r="D837" s="137" t="s">
        <v>225</v>
      </c>
      <c r="E837" s="142" t="s">
        <v>1</v>
      </c>
      <c r="F837" s="143" t="s">
        <v>3891</v>
      </c>
      <c r="G837" s="140"/>
      <c r="H837" s="144">
        <v>1</v>
      </c>
      <c r="I837" s="61"/>
      <c r="J837" s="140"/>
      <c r="K837" s="140"/>
      <c r="L837" s="228"/>
      <c r="M837" s="229"/>
      <c r="N837" s="140"/>
      <c r="O837" s="140"/>
      <c r="P837" s="140"/>
      <c r="Q837" s="140"/>
      <c r="R837" s="140"/>
      <c r="S837" s="140"/>
      <c r="T837" s="230"/>
      <c r="U837" s="140"/>
      <c r="V837" s="140"/>
      <c r="W837" s="231"/>
      <c r="AT837" s="60" t="s">
        <v>225</v>
      </c>
      <c r="AU837" s="60" t="s">
        <v>93</v>
      </c>
      <c r="AV837" s="13" t="s">
        <v>93</v>
      </c>
      <c r="AW837" s="13" t="s">
        <v>38</v>
      </c>
      <c r="AX837" s="13" t="s">
        <v>83</v>
      </c>
      <c r="AY837" s="60" t="s">
        <v>216</v>
      </c>
    </row>
    <row r="838" spans="1:51" s="13" customFormat="1" ht="12">
      <c r="A838" s="140"/>
      <c r="B838" s="141"/>
      <c r="C838" s="140"/>
      <c r="D838" s="137" t="s">
        <v>225</v>
      </c>
      <c r="E838" s="142" t="s">
        <v>1</v>
      </c>
      <c r="F838" s="143" t="s">
        <v>4001</v>
      </c>
      <c r="G838" s="140"/>
      <c r="H838" s="144">
        <v>1</v>
      </c>
      <c r="I838" s="61"/>
      <c r="J838" s="140"/>
      <c r="K838" s="140"/>
      <c r="L838" s="228"/>
      <c r="M838" s="229"/>
      <c r="N838" s="140"/>
      <c r="O838" s="140"/>
      <c r="P838" s="140"/>
      <c r="Q838" s="140"/>
      <c r="R838" s="140"/>
      <c r="S838" s="140"/>
      <c r="T838" s="230"/>
      <c r="U838" s="140"/>
      <c r="V838" s="140"/>
      <c r="W838" s="231"/>
      <c r="AT838" s="60" t="s">
        <v>225</v>
      </c>
      <c r="AU838" s="60" t="s">
        <v>93</v>
      </c>
      <c r="AV838" s="13" t="s">
        <v>93</v>
      </c>
      <c r="AW838" s="13" t="s">
        <v>38</v>
      </c>
      <c r="AX838" s="13" t="s">
        <v>83</v>
      </c>
      <c r="AY838" s="60" t="s">
        <v>216</v>
      </c>
    </row>
    <row r="839" spans="1:51" s="13" customFormat="1" ht="12">
      <c r="A839" s="140"/>
      <c r="B839" s="141"/>
      <c r="C839" s="140"/>
      <c r="D839" s="137" t="s">
        <v>225</v>
      </c>
      <c r="E839" s="142" t="s">
        <v>1</v>
      </c>
      <c r="F839" s="143" t="s">
        <v>4060</v>
      </c>
      <c r="G839" s="140"/>
      <c r="H839" s="144">
        <v>1</v>
      </c>
      <c r="I839" s="61"/>
      <c r="J839" s="140"/>
      <c r="K839" s="140"/>
      <c r="L839" s="228"/>
      <c r="M839" s="229"/>
      <c r="N839" s="140"/>
      <c r="O839" s="140"/>
      <c r="P839" s="140"/>
      <c r="Q839" s="140"/>
      <c r="R839" s="140"/>
      <c r="S839" s="140"/>
      <c r="T839" s="230"/>
      <c r="U839" s="140"/>
      <c r="V839" s="140"/>
      <c r="W839" s="231"/>
      <c r="AT839" s="60" t="s">
        <v>225</v>
      </c>
      <c r="AU839" s="60" t="s">
        <v>93</v>
      </c>
      <c r="AV839" s="13" t="s">
        <v>93</v>
      </c>
      <c r="AW839" s="13" t="s">
        <v>38</v>
      </c>
      <c r="AX839" s="13" t="s">
        <v>83</v>
      </c>
      <c r="AY839" s="60" t="s">
        <v>216</v>
      </c>
    </row>
    <row r="840" spans="1:51" s="13" customFormat="1" ht="12">
      <c r="A840" s="140"/>
      <c r="B840" s="141"/>
      <c r="C840" s="140"/>
      <c r="D840" s="137" t="s">
        <v>225</v>
      </c>
      <c r="E840" s="142" t="s">
        <v>1</v>
      </c>
      <c r="F840" s="143" t="s">
        <v>3892</v>
      </c>
      <c r="G840" s="140"/>
      <c r="H840" s="144">
        <v>1</v>
      </c>
      <c r="I840" s="61"/>
      <c r="J840" s="140"/>
      <c r="K840" s="140"/>
      <c r="L840" s="228"/>
      <c r="M840" s="229"/>
      <c r="N840" s="140"/>
      <c r="O840" s="140"/>
      <c r="P840" s="140"/>
      <c r="Q840" s="140"/>
      <c r="R840" s="140"/>
      <c r="S840" s="140"/>
      <c r="T840" s="230"/>
      <c r="U840" s="140"/>
      <c r="V840" s="140"/>
      <c r="W840" s="231"/>
      <c r="AT840" s="60" t="s">
        <v>225</v>
      </c>
      <c r="AU840" s="60" t="s">
        <v>93</v>
      </c>
      <c r="AV840" s="13" t="s">
        <v>93</v>
      </c>
      <c r="AW840" s="13" t="s">
        <v>38</v>
      </c>
      <c r="AX840" s="13" t="s">
        <v>83</v>
      </c>
      <c r="AY840" s="60" t="s">
        <v>216</v>
      </c>
    </row>
    <row r="841" spans="1:51" s="13" customFormat="1" ht="12">
      <c r="A841" s="140"/>
      <c r="B841" s="141"/>
      <c r="C841" s="140"/>
      <c r="D841" s="137" t="s">
        <v>225</v>
      </c>
      <c r="E841" s="142" t="s">
        <v>1</v>
      </c>
      <c r="F841" s="143" t="s">
        <v>3893</v>
      </c>
      <c r="G841" s="140"/>
      <c r="H841" s="144">
        <v>1</v>
      </c>
      <c r="I841" s="61"/>
      <c r="J841" s="140"/>
      <c r="K841" s="140"/>
      <c r="L841" s="228"/>
      <c r="M841" s="229"/>
      <c r="N841" s="140"/>
      <c r="O841" s="140"/>
      <c r="P841" s="140"/>
      <c r="Q841" s="140"/>
      <c r="R841" s="140"/>
      <c r="S841" s="140"/>
      <c r="T841" s="230"/>
      <c r="U841" s="140"/>
      <c r="V841" s="140"/>
      <c r="W841" s="231"/>
      <c r="AT841" s="60" t="s">
        <v>225</v>
      </c>
      <c r="AU841" s="60" t="s">
        <v>93</v>
      </c>
      <c r="AV841" s="13" t="s">
        <v>93</v>
      </c>
      <c r="AW841" s="13" t="s">
        <v>38</v>
      </c>
      <c r="AX841" s="13" t="s">
        <v>83</v>
      </c>
      <c r="AY841" s="60" t="s">
        <v>216</v>
      </c>
    </row>
    <row r="842" spans="1:51" s="13" customFormat="1" ht="12">
      <c r="A842" s="140"/>
      <c r="B842" s="141"/>
      <c r="C842" s="140"/>
      <c r="D842" s="137" t="s">
        <v>225</v>
      </c>
      <c r="E842" s="142" t="s">
        <v>1</v>
      </c>
      <c r="F842" s="143" t="s">
        <v>4061</v>
      </c>
      <c r="G842" s="140"/>
      <c r="H842" s="144">
        <v>1</v>
      </c>
      <c r="I842" s="61"/>
      <c r="J842" s="140"/>
      <c r="K842" s="140"/>
      <c r="L842" s="228"/>
      <c r="M842" s="229"/>
      <c r="N842" s="140"/>
      <c r="O842" s="140"/>
      <c r="P842" s="140"/>
      <c r="Q842" s="140"/>
      <c r="R842" s="140"/>
      <c r="S842" s="140"/>
      <c r="T842" s="230"/>
      <c r="U842" s="140"/>
      <c r="V842" s="140"/>
      <c r="W842" s="231"/>
      <c r="AT842" s="60" t="s">
        <v>225</v>
      </c>
      <c r="AU842" s="60" t="s">
        <v>93</v>
      </c>
      <c r="AV842" s="13" t="s">
        <v>93</v>
      </c>
      <c r="AW842" s="13" t="s">
        <v>38</v>
      </c>
      <c r="AX842" s="13" t="s">
        <v>83</v>
      </c>
      <c r="AY842" s="60" t="s">
        <v>216</v>
      </c>
    </row>
    <row r="843" spans="1:51" s="13" customFormat="1" ht="12">
      <c r="A843" s="140"/>
      <c r="B843" s="141"/>
      <c r="C843" s="140"/>
      <c r="D843" s="137" t="s">
        <v>225</v>
      </c>
      <c r="E843" s="142" t="s">
        <v>1</v>
      </c>
      <c r="F843" s="143" t="s">
        <v>4062</v>
      </c>
      <c r="G843" s="140"/>
      <c r="H843" s="144">
        <v>1</v>
      </c>
      <c r="I843" s="61"/>
      <c r="J843" s="140"/>
      <c r="K843" s="140"/>
      <c r="L843" s="228"/>
      <c r="M843" s="229"/>
      <c r="N843" s="140"/>
      <c r="O843" s="140"/>
      <c r="P843" s="140"/>
      <c r="Q843" s="140"/>
      <c r="R843" s="140"/>
      <c r="S843" s="140"/>
      <c r="T843" s="230"/>
      <c r="U843" s="140"/>
      <c r="V843" s="140"/>
      <c r="W843" s="231"/>
      <c r="AT843" s="60" t="s">
        <v>225</v>
      </c>
      <c r="AU843" s="60" t="s">
        <v>93</v>
      </c>
      <c r="AV843" s="13" t="s">
        <v>93</v>
      </c>
      <c r="AW843" s="13" t="s">
        <v>38</v>
      </c>
      <c r="AX843" s="13" t="s">
        <v>83</v>
      </c>
      <c r="AY843" s="60" t="s">
        <v>216</v>
      </c>
    </row>
    <row r="844" spans="1:51" s="13" customFormat="1" ht="12">
      <c r="A844" s="140"/>
      <c r="B844" s="141"/>
      <c r="C844" s="140"/>
      <c r="D844" s="137" t="s">
        <v>225</v>
      </c>
      <c r="E844" s="142" t="s">
        <v>1</v>
      </c>
      <c r="F844" s="143" t="s">
        <v>3894</v>
      </c>
      <c r="G844" s="140"/>
      <c r="H844" s="144">
        <v>1</v>
      </c>
      <c r="I844" s="61"/>
      <c r="J844" s="140"/>
      <c r="K844" s="140"/>
      <c r="L844" s="228"/>
      <c r="M844" s="229"/>
      <c r="N844" s="140"/>
      <c r="O844" s="140"/>
      <c r="P844" s="140"/>
      <c r="Q844" s="140"/>
      <c r="R844" s="140"/>
      <c r="S844" s="140"/>
      <c r="T844" s="230"/>
      <c r="U844" s="140"/>
      <c r="V844" s="140"/>
      <c r="W844" s="231"/>
      <c r="AT844" s="60" t="s">
        <v>225</v>
      </c>
      <c r="AU844" s="60" t="s">
        <v>93</v>
      </c>
      <c r="AV844" s="13" t="s">
        <v>93</v>
      </c>
      <c r="AW844" s="13" t="s">
        <v>38</v>
      </c>
      <c r="AX844" s="13" t="s">
        <v>83</v>
      </c>
      <c r="AY844" s="60" t="s">
        <v>216</v>
      </c>
    </row>
    <row r="845" spans="1:51" s="13" customFormat="1" ht="12">
      <c r="A845" s="140"/>
      <c r="B845" s="141"/>
      <c r="C845" s="140"/>
      <c r="D845" s="137" t="s">
        <v>225</v>
      </c>
      <c r="E845" s="142" t="s">
        <v>1</v>
      </c>
      <c r="F845" s="143" t="s">
        <v>3895</v>
      </c>
      <c r="G845" s="140"/>
      <c r="H845" s="144">
        <v>1</v>
      </c>
      <c r="I845" s="61"/>
      <c r="J845" s="140"/>
      <c r="K845" s="140"/>
      <c r="L845" s="228"/>
      <c r="M845" s="229"/>
      <c r="N845" s="140"/>
      <c r="O845" s="140"/>
      <c r="P845" s="140"/>
      <c r="Q845" s="140"/>
      <c r="R845" s="140"/>
      <c r="S845" s="140"/>
      <c r="T845" s="230"/>
      <c r="U845" s="140"/>
      <c r="V845" s="140"/>
      <c r="W845" s="231"/>
      <c r="AT845" s="60" t="s">
        <v>225</v>
      </c>
      <c r="AU845" s="60" t="s">
        <v>93</v>
      </c>
      <c r="AV845" s="13" t="s">
        <v>93</v>
      </c>
      <c r="AW845" s="13" t="s">
        <v>38</v>
      </c>
      <c r="AX845" s="13" t="s">
        <v>83</v>
      </c>
      <c r="AY845" s="60" t="s">
        <v>216</v>
      </c>
    </row>
    <row r="846" spans="1:51" s="13" customFormat="1" ht="12">
      <c r="A846" s="140"/>
      <c r="B846" s="141"/>
      <c r="C846" s="140"/>
      <c r="D846" s="137" t="s">
        <v>225</v>
      </c>
      <c r="E846" s="142" t="s">
        <v>1</v>
      </c>
      <c r="F846" s="143" t="s">
        <v>4162</v>
      </c>
      <c r="G846" s="140"/>
      <c r="H846" s="144">
        <v>1</v>
      </c>
      <c r="I846" s="61"/>
      <c r="J846" s="140"/>
      <c r="K846" s="140"/>
      <c r="L846" s="228"/>
      <c r="M846" s="229"/>
      <c r="N846" s="140"/>
      <c r="O846" s="140"/>
      <c r="P846" s="140"/>
      <c r="Q846" s="140"/>
      <c r="R846" s="140"/>
      <c r="S846" s="140"/>
      <c r="T846" s="230"/>
      <c r="U846" s="140"/>
      <c r="V846" s="140"/>
      <c r="W846" s="231"/>
      <c r="AT846" s="60" t="s">
        <v>225</v>
      </c>
      <c r="AU846" s="60" t="s">
        <v>93</v>
      </c>
      <c r="AV846" s="13" t="s">
        <v>93</v>
      </c>
      <c r="AW846" s="13" t="s">
        <v>38</v>
      </c>
      <c r="AX846" s="13" t="s">
        <v>83</v>
      </c>
      <c r="AY846" s="60" t="s">
        <v>216</v>
      </c>
    </row>
    <row r="847" spans="1:51" s="13" customFormat="1" ht="12">
      <c r="A847" s="140"/>
      <c r="B847" s="141"/>
      <c r="C847" s="140"/>
      <c r="D847" s="137" t="s">
        <v>225</v>
      </c>
      <c r="E847" s="142" t="s">
        <v>1</v>
      </c>
      <c r="F847" s="143" t="s">
        <v>4163</v>
      </c>
      <c r="G847" s="140"/>
      <c r="H847" s="144">
        <v>1</v>
      </c>
      <c r="I847" s="61"/>
      <c r="J847" s="140"/>
      <c r="K847" s="140"/>
      <c r="L847" s="228"/>
      <c r="M847" s="229"/>
      <c r="N847" s="140"/>
      <c r="O847" s="140"/>
      <c r="P847" s="140"/>
      <c r="Q847" s="140"/>
      <c r="R847" s="140"/>
      <c r="S847" s="140"/>
      <c r="T847" s="230"/>
      <c r="U847" s="140"/>
      <c r="V847" s="140"/>
      <c r="W847" s="231"/>
      <c r="AT847" s="60" t="s">
        <v>225</v>
      </c>
      <c r="AU847" s="60" t="s">
        <v>93</v>
      </c>
      <c r="AV847" s="13" t="s">
        <v>93</v>
      </c>
      <c r="AW847" s="13" t="s">
        <v>38</v>
      </c>
      <c r="AX847" s="13" t="s">
        <v>83</v>
      </c>
      <c r="AY847" s="60" t="s">
        <v>216</v>
      </c>
    </row>
    <row r="848" spans="1:51" s="13" customFormat="1" ht="12">
      <c r="A848" s="140"/>
      <c r="B848" s="141"/>
      <c r="C848" s="140"/>
      <c r="D848" s="137" t="s">
        <v>225</v>
      </c>
      <c r="E848" s="142" t="s">
        <v>1</v>
      </c>
      <c r="F848" s="143" t="s">
        <v>4164</v>
      </c>
      <c r="G848" s="140"/>
      <c r="H848" s="144">
        <v>1</v>
      </c>
      <c r="I848" s="61"/>
      <c r="J848" s="140"/>
      <c r="K848" s="140"/>
      <c r="L848" s="228"/>
      <c r="M848" s="229"/>
      <c r="N848" s="140"/>
      <c r="O848" s="140"/>
      <c r="P848" s="140"/>
      <c r="Q848" s="140"/>
      <c r="R848" s="140"/>
      <c r="S848" s="140"/>
      <c r="T848" s="230"/>
      <c r="U848" s="140"/>
      <c r="V848" s="140"/>
      <c r="W848" s="231"/>
      <c r="AT848" s="60" t="s">
        <v>225</v>
      </c>
      <c r="AU848" s="60" t="s">
        <v>93</v>
      </c>
      <c r="AV848" s="13" t="s">
        <v>93</v>
      </c>
      <c r="AW848" s="13" t="s">
        <v>38</v>
      </c>
      <c r="AX848" s="13" t="s">
        <v>83</v>
      </c>
      <c r="AY848" s="60" t="s">
        <v>216</v>
      </c>
    </row>
    <row r="849" spans="1:51" s="13" customFormat="1" ht="12">
      <c r="A849" s="140"/>
      <c r="B849" s="141"/>
      <c r="C849" s="140"/>
      <c r="D849" s="137" t="s">
        <v>225</v>
      </c>
      <c r="E849" s="142" t="s">
        <v>1</v>
      </c>
      <c r="F849" s="143" t="s">
        <v>4165</v>
      </c>
      <c r="G849" s="140"/>
      <c r="H849" s="144">
        <v>1</v>
      </c>
      <c r="I849" s="61"/>
      <c r="J849" s="140"/>
      <c r="K849" s="140"/>
      <c r="L849" s="228"/>
      <c r="M849" s="229"/>
      <c r="N849" s="140"/>
      <c r="O849" s="140"/>
      <c r="P849" s="140"/>
      <c r="Q849" s="140"/>
      <c r="R849" s="140"/>
      <c r="S849" s="140"/>
      <c r="T849" s="230"/>
      <c r="U849" s="140"/>
      <c r="V849" s="140"/>
      <c r="W849" s="231"/>
      <c r="AT849" s="60" t="s">
        <v>225</v>
      </c>
      <c r="AU849" s="60" t="s">
        <v>93</v>
      </c>
      <c r="AV849" s="13" t="s">
        <v>93</v>
      </c>
      <c r="AW849" s="13" t="s">
        <v>38</v>
      </c>
      <c r="AX849" s="13" t="s">
        <v>83</v>
      </c>
      <c r="AY849" s="60" t="s">
        <v>216</v>
      </c>
    </row>
    <row r="850" spans="1:51" s="13" customFormat="1" ht="12">
      <c r="A850" s="140"/>
      <c r="B850" s="141"/>
      <c r="C850" s="140"/>
      <c r="D850" s="137" t="s">
        <v>225</v>
      </c>
      <c r="E850" s="142" t="s">
        <v>1</v>
      </c>
      <c r="F850" s="143" t="s">
        <v>3896</v>
      </c>
      <c r="G850" s="140"/>
      <c r="H850" s="144">
        <v>1</v>
      </c>
      <c r="I850" s="61"/>
      <c r="J850" s="140"/>
      <c r="K850" s="140"/>
      <c r="L850" s="228"/>
      <c r="M850" s="229"/>
      <c r="N850" s="140"/>
      <c r="O850" s="140"/>
      <c r="P850" s="140"/>
      <c r="Q850" s="140"/>
      <c r="R850" s="140"/>
      <c r="S850" s="140"/>
      <c r="T850" s="230"/>
      <c r="U850" s="140"/>
      <c r="V850" s="140"/>
      <c r="W850" s="231"/>
      <c r="AT850" s="60" t="s">
        <v>225</v>
      </c>
      <c r="AU850" s="60" t="s">
        <v>93</v>
      </c>
      <c r="AV850" s="13" t="s">
        <v>93</v>
      </c>
      <c r="AW850" s="13" t="s">
        <v>38</v>
      </c>
      <c r="AX850" s="13" t="s">
        <v>83</v>
      </c>
      <c r="AY850" s="60" t="s">
        <v>216</v>
      </c>
    </row>
    <row r="851" spans="1:51" s="13" customFormat="1" ht="12">
      <c r="A851" s="140"/>
      <c r="B851" s="141"/>
      <c r="C851" s="140"/>
      <c r="D851" s="137" t="s">
        <v>225</v>
      </c>
      <c r="E851" s="142" t="s">
        <v>1</v>
      </c>
      <c r="F851" s="143" t="s">
        <v>3897</v>
      </c>
      <c r="G851" s="140"/>
      <c r="H851" s="144">
        <v>1</v>
      </c>
      <c r="I851" s="61"/>
      <c r="J851" s="140"/>
      <c r="K851" s="140"/>
      <c r="L851" s="228"/>
      <c r="M851" s="229"/>
      <c r="N851" s="140"/>
      <c r="O851" s="140"/>
      <c r="P851" s="140"/>
      <c r="Q851" s="140"/>
      <c r="R851" s="140"/>
      <c r="S851" s="140"/>
      <c r="T851" s="230"/>
      <c r="U851" s="140"/>
      <c r="V851" s="140"/>
      <c r="W851" s="231"/>
      <c r="AT851" s="60" t="s">
        <v>225</v>
      </c>
      <c r="AU851" s="60" t="s">
        <v>93</v>
      </c>
      <c r="AV851" s="13" t="s">
        <v>93</v>
      </c>
      <c r="AW851" s="13" t="s">
        <v>38</v>
      </c>
      <c r="AX851" s="13" t="s">
        <v>83</v>
      </c>
      <c r="AY851" s="60" t="s">
        <v>216</v>
      </c>
    </row>
    <row r="852" spans="1:51" s="13" customFormat="1" ht="12">
      <c r="A852" s="140"/>
      <c r="B852" s="141"/>
      <c r="C852" s="140"/>
      <c r="D852" s="137" t="s">
        <v>225</v>
      </c>
      <c r="E852" s="142" t="s">
        <v>1</v>
      </c>
      <c r="F852" s="143" t="s">
        <v>4166</v>
      </c>
      <c r="G852" s="140"/>
      <c r="H852" s="144">
        <v>1</v>
      </c>
      <c r="I852" s="61"/>
      <c r="J852" s="140"/>
      <c r="K852" s="140"/>
      <c r="L852" s="228"/>
      <c r="M852" s="229"/>
      <c r="N852" s="140"/>
      <c r="O852" s="140"/>
      <c r="P852" s="140"/>
      <c r="Q852" s="140"/>
      <c r="R852" s="140"/>
      <c r="S852" s="140"/>
      <c r="T852" s="230"/>
      <c r="U852" s="140"/>
      <c r="V852" s="140"/>
      <c r="W852" s="231"/>
      <c r="AT852" s="60" t="s">
        <v>225</v>
      </c>
      <c r="AU852" s="60" t="s">
        <v>93</v>
      </c>
      <c r="AV852" s="13" t="s">
        <v>93</v>
      </c>
      <c r="AW852" s="13" t="s">
        <v>38</v>
      </c>
      <c r="AX852" s="13" t="s">
        <v>83</v>
      </c>
      <c r="AY852" s="60" t="s">
        <v>216</v>
      </c>
    </row>
    <row r="853" spans="1:51" s="13" customFormat="1" ht="12">
      <c r="A853" s="140"/>
      <c r="B853" s="141"/>
      <c r="C853" s="140"/>
      <c r="D853" s="137" t="s">
        <v>225</v>
      </c>
      <c r="E853" s="142" t="s">
        <v>1</v>
      </c>
      <c r="F853" s="143" t="s">
        <v>4211</v>
      </c>
      <c r="G853" s="140"/>
      <c r="H853" s="144">
        <v>1</v>
      </c>
      <c r="I853" s="61"/>
      <c r="J853" s="140"/>
      <c r="K853" s="140"/>
      <c r="L853" s="228"/>
      <c r="M853" s="229"/>
      <c r="N853" s="140"/>
      <c r="O853" s="140"/>
      <c r="P853" s="140"/>
      <c r="Q853" s="140"/>
      <c r="R853" s="140"/>
      <c r="S853" s="140"/>
      <c r="T853" s="230"/>
      <c r="U853" s="140"/>
      <c r="V853" s="140"/>
      <c r="W853" s="231"/>
      <c r="AT853" s="60" t="s">
        <v>225</v>
      </c>
      <c r="AU853" s="60" t="s">
        <v>93</v>
      </c>
      <c r="AV853" s="13" t="s">
        <v>93</v>
      </c>
      <c r="AW853" s="13" t="s">
        <v>38</v>
      </c>
      <c r="AX853" s="13" t="s">
        <v>83</v>
      </c>
      <c r="AY853" s="60" t="s">
        <v>216</v>
      </c>
    </row>
    <row r="854" spans="1:51" s="13" customFormat="1" ht="12">
      <c r="A854" s="140"/>
      <c r="B854" s="141"/>
      <c r="C854" s="140"/>
      <c r="D854" s="137" t="s">
        <v>225</v>
      </c>
      <c r="E854" s="142" t="s">
        <v>1</v>
      </c>
      <c r="F854" s="143" t="s">
        <v>4168</v>
      </c>
      <c r="G854" s="140"/>
      <c r="H854" s="144">
        <v>1</v>
      </c>
      <c r="I854" s="61"/>
      <c r="J854" s="140"/>
      <c r="K854" s="140"/>
      <c r="L854" s="228"/>
      <c r="M854" s="229"/>
      <c r="N854" s="140"/>
      <c r="O854" s="140"/>
      <c r="P854" s="140"/>
      <c r="Q854" s="140"/>
      <c r="R854" s="140"/>
      <c r="S854" s="140"/>
      <c r="T854" s="230"/>
      <c r="U854" s="140"/>
      <c r="V854" s="140"/>
      <c r="W854" s="231"/>
      <c r="AT854" s="60" t="s">
        <v>225</v>
      </c>
      <c r="AU854" s="60" t="s">
        <v>93</v>
      </c>
      <c r="AV854" s="13" t="s">
        <v>93</v>
      </c>
      <c r="AW854" s="13" t="s">
        <v>38</v>
      </c>
      <c r="AX854" s="13" t="s">
        <v>83</v>
      </c>
      <c r="AY854" s="60" t="s">
        <v>216</v>
      </c>
    </row>
    <row r="855" spans="1:51" s="14" customFormat="1" ht="12">
      <c r="A855" s="145"/>
      <c r="B855" s="146"/>
      <c r="C855" s="145"/>
      <c r="D855" s="137" t="s">
        <v>225</v>
      </c>
      <c r="E855" s="147" t="s">
        <v>1</v>
      </c>
      <c r="F855" s="148" t="s">
        <v>229</v>
      </c>
      <c r="G855" s="145"/>
      <c r="H855" s="149">
        <v>45</v>
      </c>
      <c r="I855" s="63"/>
      <c r="J855" s="145"/>
      <c r="K855" s="145"/>
      <c r="L855" s="228"/>
      <c r="M855" s="229"/>
      <c r="N855" s="140"/>
      <c r="O855" s="140"/>
      <c r="P855" s="140"/>
      <c r="Q855" s="140"/>
      <c r="R855" s="140"/>
      <c r="S855" s="140"/>
      <c r="T855" s="230"/>
      <c r="U855" s="140"/>
      <c r="V855" s="140"/>
      <c r="W855" s="231"/>
      <c r="AT855" s="62" t="s">
        <v>225</v>
      </c>
      <c r="AU855" s="62" t="s">
        <v>93</v>
      </c>
      <c r="AV855" s="14" t="s">
        <v>223</v>
      </c>
      <c r="AW855" s="14" t="s">
        <v>38</v>
      </c>
      <c r="AX855" s="14" t="s">
        <v>91</v>
      </c>
      <c r="AY855" s="62" t="s">
        <v>216</v>
      </c>
    </row>
    <row r="856" spans="1:65" s="2" customFormat="1" ht="16.5" customHeight="1">
      <c r="A856" s="83"/>
      <c r="B856" s="84"/>
      <c r="C856" s="130" t="s">
        <v>607</v>
      </c>
      <c r="D856" s="130" t="s">
        <v>218</v>
      </c>
      <c r="E856" s="131" t="s">
        <v>4224</v>
      </c>
      <c r="F856" s="132" t="s">
        <v>4225</v>
      </c>
      <c r="G856" s="133" t="s">
        <v>315</v>
      </c>
      <c r="H856" s="134">
        <v>311</v>
      </c>
      <c r="I856" s="57"/>
      <c r="J856" s="187">
        <f>ROUND(I856*H856,2)</f>
        <v>0</v>
      </c>
      <c r="K856" s="132" t="s">
        <v>1</v>
      </c>
      <c r="L856" s="188">
        <f>J856</f>
        <v>0</v>
      </c>
      <c r="M856" s="217"/>
      <c r="N856" s="217"/>
      <c r="O856" s="217"/>
      <c r="P856" s="217">
        <f>SUM(P857:P874)</f>
        <v>0</v>
      </c>
      <c r="Q856" s="217"/>
      <c r="R856" s="217">
        <f>SUM(R857:R874)</f>
        <v>0</v>
      </c>
      <c r="S856" s="217"/>
      <c r="T856" s="217">
        <f>SUM(T857:T874)</f>
        <v>0</v>
      </c>
      <c r="U856" s="217"/>
      <c r="V856" s="217"/>
      <c r="W856" s="190"/>
      <c r="X856" s="26"/>
      <c r="Y856" s="26"/>
      <c r="Z856" s="26"/>
      <c r="AA856" s="26"/>
      <c r="AB856" s="26"/>
      <c r="AC856" s="26"/>
      <c r="AD856" s="26"/>
      <c r="AE856" s="26"/>
      <c r="AR856" s="58" t="s">
        <v>223</v>
      </c>
      <c r="AT856" s="58" t="s">
        <v>218</v>
      </c>
      <c r="AU856" s="58" t="s">
        <v>93</v>
      </c>
      <c r="AY856" s="18" t="s">
        <v>216</v>
      </c>
      <c r="BE856" s="59">
        <f>IF(N856="základní",J856,0)</f>
        <v>0</v>
      </c>
      <c r="BF856" s="59">
        <f>IF(N856="snížená",J856,0)</f>
        <v>0</v>
      </c>
      <c r="BG856" s="59">
        <f>IF(N856="zákl. přenesená",J856,0)</f>
        <v>0</v>
      </c>
      <c r="BH856" s="59">
        <f>IF(N856="sníž. přenesená",J856,0)</f>
        <v>0</v>
      </c>
      <c r="BI856" s="59">
        <f>IF(N856="nulová",J856,0)</f>
        <v>0</v>
      </c>
      <c r="BJ856" s="18" t="s">
        <v>91</v>
      </c>
      <c r="BK856" s="59">
        <f>ROUND(I856*H856,2)</f>
        <v>0</v>
      </c>
      <c r="BL856" s="18" t="s">
        <v>223</v>
      </c>
      <c r="BM856" s="58" t="s">
        <v>4226</v>
      </c>
    </row>
    <row r="857" spans="1:51" s="15" customFormat="1" ht="12">
      <c r="A857" s="135"/>
      <c r="B857" s="136"/>
      <c r="C857" s="135"/>
      <c r="D857" s="137" t="s">
        <v>225</v>
      </c>
      <c r="E857" s="138" t="s">
        <v>1</v>
      </c>
      <c r="F857" s="139" t="s">
        <v>3697</v>
      </c>
      <c r="G857" s="135"/>
      <c r="H857" s="138" t="s">
        <v>1</v>
      </c>
      <c r="I857" s="65"/>
      <c r="J857" s="135"/>
      <c r="K857" s="135"/>
      <c r="L857" s="218"/>
      <c r="M857" s="219" t="s">
        <v>1</v>
      </c>
      <c r="N857" s="220" t="s">
        <v>48</v>
      </c>
      <c r="O857" s="221">
        <v>0</v>
      </c>
      <c r="P857" s="221">
        <f>O857*H856</f>
        <v>0</v>
      </c>
      <c r="Q857" s="221">
        <v>0</v>
      </c>
      <c r="R857" s="221">
        <f>Q857*H856</f>
        <v>0</v>
      </c>
      <c r="S857" s="221">
        <v>0</v>
      </c>
      <c r="T857" s="222">
        <f>S857*H856</f>
        <v>0</v>
      </c>
      <c r="U857" s="98"/>
      <c r="V857" s="98"/>
      <c r="W857" s="223"/>
      <c r="AT857" s="64" t="s">
        <v>225</v>
      </c>
      <c r="AU857" s="64" t="s">
        <v>93</v>
      </c>
      <c r="AV857" s="15" t="s">
        <v>91</v>
      </c>
      <c r="AW857" s="15" t="s">
        <v>38</v>
      </c>
      <c r="AX857" s="15" t="s">
        <v>83</v>
      </c>
      <c r="AY857" s="64" t="s">
        <v>216</v>
      </c>
    </row>
    <row r="858" spans="1:51" s="13" customFormat="1" ht="12">
      <c r="A858" s="140"/>
      <c r="B858" s="141"/>
      <c r="C858" s="140"/>
      <c r="D858" s="137" t="s">
        <v>225</v>
      </c>
      <c r="E858" s="142" t="s">
        <v>1</v>
      </c>
      <c r="F858" s="143" t="s">
        <v>4227</v>
      </c>
      <c r="G858" s="140"/>
      <c r="H858" s="144">
        <v>40</v>
      </c>
      <c r="I858" s="61"/>
      <c r="J858" s="140"/>
      <c r="K858" s="140"/>
      <c r="L858" s="224"/>
      <c r="M858" s="225"/>
      <c r="N858" s="135"/>
      <c r="O858" s="135"/>
      <c r="P858" s="135"/>
      <c r="Q858" s="135"/>
      <c r="R858" s="135"/>
      <c r="S858" s="135"/>
      <c r="T858" s="226"/>
      <c r="U858" s="135"/>
      <c r="V858" s="135"/>
      <c r="W858" s="227"/>
      <c r="AT858" s="60" t="s">
        <v>225</v>
      </c>
      <c r="AU858" s="60" t="s">
        <v>93</v>
      </c>
      <c r="AV858" s="13" t="s">
        <v>93</v>
      </c>
      <c r="AW858" s="13" t="s">
        <v>38</v>
      </c>
      <c r="AX858" s="13" t="s">
        <v>83</v>
      </c>
      <c r="AY858" s="60" t="s">
        <v>216</v>
      </c>
    </row>
    <row r="859" spans="1:51" s="13" customFormat="1" ht="12">
      <c r="A859" s="140"/>
      <c r="B859" s="141"/>
      <c r="C859" s="140"/>
      <c r="D859" s="137" t="s">
        <v>225</v>
      </c>
      <c r="E859" s="142" t="s">
        <v>1</v>
      </c>
      <c r="F859" s="143" t="s">
        <v>4228</v>
      </c>
      <c r="G859" s="140"/>
      <c r="H859" s="144">
        <v>45</v>
      </c>
      <c r="I859" s="61"/>
      <c r="J859" s="140"/>
      <c r="K859" s="140"/>
      <c r="L859" s="228"/>
      <c r="M859" s="229"/>
      <c r="N859" s="140"/>
      <c r="O859" s="140"/>
      <c r="P859" s="140"/>
      <c r="Q859" s="140"/>
      <c r="R859" s="140"/>
      <c r="S859" s="140"/>
      <c r="T859" s="230"/>
      <c r="U859" s="140"/>
      <c r="V859" s="140"/>
      <c r="W859" s="231"/>
      <c r="AT859" s="60" t="s">
        <v>225</v>
      </c>
      <c r="AU859" s="60" t="s">
        <v>93</v>
      </c>
      <c r="AV859" s="13" t="s">
        <v>93</v>
      </c>
      <c r="AW859" s="13" t="s">
        <v>38</v>
      </c>
      <c r="AX859" s="13" t="s">
        <v>83</v>
      </c>
      <c r="AY859" s="60" t="s">
        <v>216</v>
      </c>
    </row>
    <row r="860" spans="1:51" s="13" customFormat="1" ht="12">
      <c r="A860" s="140"/>
      <c r="B860" s="141"/>
      <c r="C860" s="140"/>
      <c r="D860" s="137" t="s">
        <v>225</v>
      </c>
      <c r="E860" s="142" t="s">
        <v>1</v>
      </c>
      <c r="F860" s="143" t="s">
        <v>4229</v>
      </c>
      <c r="G860" s="140"/>
      <c r="H860" s="144">
        <v>40</v>
      </c>
      <c r="I860" s="61"/>
      <c r="J860" s="140"/>
      <c r="K860" s="140"/>
      <c r="L860" s="228"/>
      <c r="M860" s="229"/>
      <c r="N860" s="140"/>
      <c r="O860" s="140"/>
      <c r="P860" s="140"/>
      <c r="Q860" s="140"/>
      <c r="R860" s="140"/>
      <c r="S860" s="140"/>
      <c r="T860" s="230"/>
      <c r="U860" s="140"/>
      <c r="V860" s="140"/>
      <c r="W860" s="231"/>
      <c r="AT860" s="60" t="s">
        <v>225</v>
      </c>
      <c r="AU860" s="60" t="s">
        <v>93</v>
      </c>
      <c r="AV860" s="13" t="s">
        <v>93</v>
      </c>
      <c r="AW860" s="13" t="s">
        <v>38</v>
      </c>
      <c r="AX860" s="13" t="s">
        <v>83</v>
      </c>
      <c r="AY860" s="60" t="s">
        <v>216</v>
      </c>
    </row>
    <row r="861" spans="1:51" s="13" customFormat="1" ht="12">
      <c r="A861" s="140"/>
      <c r="B861" s="141"/>
      <c r="C861" s="140"/>
      <c r="D861" s="137" t="s">
        <v>225</v>
      </c>
      <c r="E861" s="142" t="s">
        <v>1</v>
      </c>
      <c r="F861" s="143" t="s">
        <v>4230</v>
      </c>
      <c r="G861" s="140"/>
      <c r="H861" s="144">
        <v>40</v>
      </c>
      <c r="I861" s="61"/>
      <c r="J861" s="140"/>
      <c r="K861" s="140"/>
      <c r="L861" s="228"/>
      <c r="M861" s="229"/>
      <c r="N861" s="140"/>
      <c r="O861" s="140"/>
      <c r="P861" s="140"/>
      <c r="Q861" s="140"/>
      <c r="R861" s="140"/>
      <c r="S861" s="140"/>
      <c r="T861" s="230"/>
      <c r="U861" s="140"/>
      <c r="V861" s="140"/>
      <c r="W861" s="231"/>
      <c r="AT861" s="60" t="s">
        <v>225</v>
      </c>
      <c r="AU861" s="60" t="s">
        <v>93</v>
      </c>
      <c r="AV861" s="13" t="s">
        <v>93</v>
      </c>
      <c r="AW861" s="13" t="s">
        <v>38</v>
      </c>
      <c r="AX861" s="13" t="s">
        <v>83</v>
      </c>
      <c r="AY861" s="60" t="s">
        <v>216</v>
      </c>
    </row>
    <row r="862" spans="1:51" s="13" customFormat="1" ht="12">
      <c r="A862" s="140"/>
      <c r="B862" s="141"/>
      <c r="C862" s="140"/>
      <c r="D862" s="137" t="s">
        <v>225</v>
      </c>
      <c r="E862" s="142" t="s">
        <v>1</v>
      </c>
      <c r="F862" s="143" t="s">
        <v>4114</v>
      </c>
      <c r="G862" s="140"/>
      <c r="H862" s="144">
        <v>20</v>
      </c>
      <c r="I862" s="61"/>
      <c r="J862" s="140"/>
      <c r="K862" s="140"/>
      <c r="L862" s="228"/>
      <c r="M862" s="229"/>
      <c r="N862" s="140"/>
      <c r="O862" s="140"/>
      <c r="P862" s="140"/>
      <c r="Q862" s="140"/>
      <c r="R862" s="140"/>
      <c r="S862" s="140"/>
      <c r="T862" s="230"/>
      <c r="U862" s="140"/>
      <c r="V862" s="140"/>
      <c r="W862" s="231"/>
      <c r="AT862" s="60" t="s">
        <v>225</v>
      </c>
      <c r="AU862" s="60" t="s">
        <v>93</v>
      </c>
      <c r="AV862" s="13" t="s">
        <v>93</v>
      </c>
      <c r="AW862" s="13" t="s">
        <v>38</v>
      </c>
      <c r="AX862" s="13" t="s">
        <v>83</v>
      </c>
      <c r="AY862" s="60" t="s">
        <v>216</v>
      </c>
    </row>
    <row r="863" spans="1:51" s="13" customFormat="1" ht="12">
      <c r="A863" s="140"/>
      <c r="B863" s="141"/>
      <c r="C863" s="140"/>
      <c r="D863" s="137" t="s">
        <v>225</v>
      </c>
      <c r="E863" s="142" t="s">
        <v>1</v>
      </c>
      <c r="F863" s="143" t="s">
        <v>4231</v>
      </c>
      <c r="G863" s="140"/>
      <c r="H863" s="144">
        <v>45</v>
      </c>
      <c r="I863" s="61"/>
      <c r="J863" s="140"/>
      <c r="K863" s="140"/>
      <c r="L863" s="228"/>
      <c r="M863" s="229"/>
      <c r="N863" s="140"/>
      <c r="O863" s="140"/>
      <c r="P863" s="140"/>
      <c r="Q863" s="140"/>
      <c r="R863" s="140"/>
      <c r="S863" s="140"/>
      <c r="T863" s="230"/>
      <c r="U863" s="140"/>
      <c r="V863" s="140"/>
      <c r="W863" s="231"/>
      <c r="AT863" s="60" t="s">
        <v>225</v>
      </c>
      <c r="AU863" s="60" t="s">
        <v>93</v>
      </c>
      <c r="AV863" s="13" t="s">
        <v>93</v>
      </c>
      <c r="AW863" s="13" t="s">
        <v>38</v>
      </c>
      <c r="AX863" s="13" t="s">
        <v>83</v>
      </c>
      <c r="AY863" s="60" t="s">
        <v>216</v>
      </c>
    </row>
    <row r="864" spans="1:51" s="15" customFormat="1" ht="12">
      <c r="A864" s="135"/>
      <c r="B864" s="136"/>
      <c r="C864" s="135"/>
      <c r="D864" s="137" t="s">
        <v>225</v>
      </c>
      <c r="E864" s="138" t="s">
        <v>1</v>
      </c>
      <c r="F864" s="139" t="s">
        <v>3703</v>
      </c>
      <c r="G864" s="135"/>
      <c r="H864" s="138" t="s">
        <v>1</v>
      </c>
      <c r="I864" s="65"/>
      <c r="J864" s="135"/>
      <c r="K864" s="135"/>
      <c r="L864" s="228"/>
      <c r="M864" s="229"/>
      <c r="N864" s="140"/>
      <c r="O864" s="140"/>
      <c r="P864" s="140"/>
      <c r="Q864" s="140"/>
      <c r="R864" s="140"/>
      <c r="S864" s="140"/>
      <c r="T864" s="230"/>
      <c r="U864" s="140"/>
      <c r="V864" s="140"/>
      <c r="W864" s="231"/>
      <c r="AT864" s="64" t="s">
        <v>225</v>
      </c>
      <c r="AU864" s="64" t="s">
        <v>93</v>
      </c>
      <c r="AV864" s="15" t="s">
        <v>91</v>
      </c>
      <c r="AW864" s="15" t="s">
        <v>38</v>
      </c>
      <c r="AX864" s="15" t="s">
        <v>83</v>
      </c>
      <c r="AY864" s="64" t="s">
        <v>216</v>
      </c>
    </row>
    <row r="865" spans="1:51" s="13" customFormat="1" ht="12">
      <c r="A865" s="140"/>
      <c r="B865" s="141"/>
      <c r="C865" s="140"/>
      <c r="D865" s="137" t="s">
        <v>225</v>
      </c>
      <c r="E865" s="142" t="s">
        <v>1</v>
      </c>
      <c r="F865" s="143" t="s">
        <v>4075</v>
      </c>
      <c r="G865" s="140"/>
      <c r="H865" s="144">
        <v>4</v>
      </c>
      <c r="I865" s="61"/>
      <c r="J865" s="140"/>
      <c r="K865" s="140"/>
      <c r="L865" s="224"/>
      <c r="M865" s="225"/>
      <c r="N865" s="135"/>
      <c r="O865" s="135"/>
      <c r="P865" s="135"/>
      <c r="Q865" s="135"/>
      <c r="R865" s="135"/>
      <c r="S865" s="135"/>
      <c r="T865" s="226"/>
      <c r="U865" s="135"/>
      <c r="V865" s="135"/>
      <c r="W865" s="227"/>
      <c r="AT865" s="60" t="s">
        <v>225</v>
      </c>
      <c r="AU865" s="60" t="s">
        <v>93</v>
      </c>
      <c r="AV865" s="13" t="s">
        <v>93</v>
      </c>
      <c r="AW865" s="13" t="s">
        <v>38</v>
      </c>
      <c r="AX865" s="13" t="s">
        <v>83</v>
      </c>
      <c r="AY865" s="60" t="s">
        <v>216</v>
      </c>
    </row>
    <row r="866" spans="1:51" s="13" customFormat="1" ht="12">
      <c r="A866" s="140"/>
      <c r="B866" s="141"/>
      <c r="C866" s="140"/>
      <c r="D866" s="137" t="s">
        <v>225</v>
      </c>
      <c r="E866" s="142" t="s">
        <v>1</v>
      </c>
      <c r="F866" s="143" t="s">
        <v>4232</v>
      </c>
      <c r="G866" s="140"/>
      <c r="H866" s="144">
        <v>8</v>
      </c>
      <c r="I866" s="61"/>
      <c r="J866" s="140"/>
      <c r="K866" s="140"/>
      <c r="L866" s="228"/>
      <c r="M866" s="229"/>
      <c r="N866" s="140"/>
      <c r="O866" s="140"/>
      <c r="P866" s="140"/>
      <c r="Q866" s="140"/>
      <c r="R866" s="140"/>
      <c r="S866" s="140"/>
      <c r="T866" s="230"/>
      <c r="U866" s="140"/>
      <c r="V866" s="140"/>
      <c r="W866" s="231"/>
      <c r="AT866" s="60" t="s">
        <v>225</v>
      </c>
      <c r="AU866" s="60" t="s">
        <v>93</v>
      </c>
      <c r="AV866" s="13" t="s">
        <v>93</v>
      </c>
      <c r="AW866" s="13" t="s">
        <v>38</v>
      </c>
      <c r="AX866" s="13" t="s">
        <v>83</v>
      </c>
      <c r="AY866" s="60" t="s">
        <v>216</v>
      </c>
    </row>
    <row r="867" spans="1:51" s="13" customFormat="1" ht="12">
      <c r="A867" s="140"/>
      <c r="B867" s="141"/>
      <c r="C867" s="140"/>
      <c r="D867" s="137" t="s">
        <v>225</v>
      </c>
      <c r="E867" s="142" t="s">
        <v>1</v>
      </c>
      <c r="F867" s="143" t="s">
        <v>4233</v>
      </c>
      <c r="G867" s="140"/>
      <c r="H867" s="144">
        <v>4</v>
      </c>
      <c r="I867" s="61"/>
      <c r="J867" s="140"/>
      <c r="K867" s="140"/>
      <c r="L867" s="228"/>
      <c r="M867" s="229"/>
      <c r="N867" s="140"/>
      <c r="O867" s="140"/>
      <c r="P867" s="140"/>
      <c r="Q867" s="140"/>
      <c r="R867" s="140"/>
      <c r="S867" s="140"/>
      <c r="T867" s="230"/>
      <c r="U867" s="140"/>
      <c r="V867" s="140"/>
      <c r="W867" s="231"/>
      <c r="AT867" s="60" t="s">
        <v>225</v>
      </c>
      <c r="AU867" s="60" t="s">
        <v>93</v>
      </c>
      <c r="AV867" s="13" t="s">
        <v>93</v>
      </c>
      <c r="AW867" s="13" t="s">
        <v>38</v>
      </c>
      <c r="AX867" s="13" t="s">
        <v>83</v>
      </c>
      <c r="AY867" s="60" t="s">
        <v>216</v>
      </c>
    </row>
    <row r="868" spans="1:51" s="13" customFormat="1" ht="12">
      <c r="A868" s="140"/>
      <c r="B868" s="141"/>
      <c r="C868" s="140"/>
      <c r="D868" s="137" t="s">
        <v>225</v>
      </c>
      <c r="E868" s="142" t="s">
        <v>1</v>
      </c>
      <c r="F868" s="143" t="s">
        <v>4234</v>
      </c>
      <c r="G868" s="140"/>
      <c r="H868" s="144">
        <v>4</v>
      </c>
      <c r="I868" s="61"/>
      <c r="J868" s="140"/>
      <c r="K868" s="140"/>
      <c r="L868" s="228"/>
      <c r="M868" s="229"/>
      <c r="N868" s="140"/>
      <c r="O868" s="140"/>
      <c r="P868" s="140"/>
      <c r="Q868" s="140"/>
      <c r="R868" s="140"/>
      <c r="S868" s="140"/>
      <c r="T868" s="230"/>
      <c r="U868" s="140"/>
      <c r="V868" s="140"/>
      <c r="W868" s="231"/>
      <c r="AT868" s="60" t="s">
        <v>225</v>
      </c>
      <c r="AU868" s="60" t="s">
        <v>93</v>
      </c>
      <c r="AV868" s="13" t="s">
        <v>93</v>
      </c>
      <c r="AW868" s="13" t="s">
        <v>38</v>
      </c>
      <c r="AX868" s="13" t="s">
        <v>83</v>
      </c>
      <c r="AY868" s="60" t="s">
        <v>216</v>
      </c>
    </row>
    <row r="869" spans="1:51" s="13" customFormat="1" ht="12">
      <c r="A869" s="140"/>
      <c r="B869" s="141"/>
      <c r="C869" s="140"/>
      <c r="D869" s="137" t="s">
        <v>225</v>
      </c>
      <c r="E869" s="142" t="s">
        <v>1</v>
      </c>
      <c r="F869" s="143" t="s">
        <v>4078</v>
      </c>
      <c r="G869" s="140"/>
      <c r="H869" s="144">
        <v>4</v>
      </c>
      <c r="I869" s="61"/>
      <c r="J869" s="140"/>
      <c r="K869" s="140"/>
      <c r="L869" s="228"/>
      <c r="M869" s="229"/>
      <c r="N869" s="140"/>
      <c r="O869" s="140"/>
      <c r="P869" s="140"/>
      <c r="Q869" s="140"/>
      <c r="R869" s="140"/>
      <c r="S869" s="140"/>
      <c r="T869" s="230"/>
      <c r="U869" s="140"/>
      <c r="V869" s="140"/>
      <c r="W869" s="231"/>
      <c r="AT869" s="60" t="s">
        <v>225</v>
      </c>
      <c r="AU869" s="60" t="s">
        <v>93</v>
      </c>
      <c r="AV869" s="13" t="s">
        <v>93</v>
      </c>
      <c r="AW869" s="13" t="s">
        <v>38</v>
      </c>
      <c r="AX869" s="13" t="s">
        <v>83</v>
      </c>
      <c r="AY869" s="60" t="s">
        <v>216</v>
      </c>
    </row>
    <row r="870" spans="1:51" s="13" customFormat="1" ht="12">
      <c r="A870" s="140"/>
      <c r="B870" s="141"/>
      <c r="C870" s="140"/>
      <c r="D870" s="137" t="s">
        <v>225</v>
      </c>
      <c r="E870" s="142" t="s">
        <v>1</v>
      </c>
      <c r="F870" s="143" t="s">
        <v>4161</v>
      </c>
      <c r="G870" s="140"/>
      <c r="H870" s="144">
        <v>4</v>
      </c>
      <c r="I870" s="61"/>
      <c r="J870" s="140"/>
      <c r="K870" s="140"/>
      <c r="L870" s="228"/>
      <c r="M870" s="229"/>
      <c r="N870" s="140"/>
      <c r="O870" s="140"/>
      <c r="P870" s="140"/>
      <c r="Q870" s="140"/>
      <c r="R870" s="140"/>
      <c r="S870" s="140"/>
      <c r="T870" s="230"/>
      <c r="U870" s="140"/>
      <c r="V870" s="140"/>
      <c r="W870" s="231"/>
      <c r="AT870" s="60" t="s">
        <v>225</v>
      </c>
      <c r="AU870" s="60" t="s">
        <v>93</v>
      </c>
      <c r="AV870" s="13" t="s">
        <v>93</v>
      </c>
      <c r="AW870" s="13" t="s">
        <v>38</v>
      </c>
      <c r="AX870" s="13" t="s">
        <v>83</v>
      </c>
      <c r="AY870" s="60" t="s">
        <v>216</v>
      </c>
    </row>
    <row r="871" spans="1:51" s="13" customFormat="1" ht="12">
      <c r="A871" s="140"/>
      <c r="B871" s="141"/>
      <c r="C871" s="140"/>
      <c r="D871" s="137" t="s">
        <v>225</v>
      </c>
      <c r="E871" s="142" t="s">
        <v>1</v>
      </c>
      <c r="F871" s="143" t="s">
        <v>3838</v>
      </c>
      <c r="G871" s="140"/>
      <c r="H871" s="144">
        <v>4</v>
      </c>
      <c r="I871" s="61"/>
      <c r="J871" s="140"/>
      <c r="K871" s="140"/>
      <c r="L871" s="228"/>
      <c r="M871" s="229"/>
      <c r="N871" s="140"/>
      <c r="O871" s="140"/>
      <c r="P871" s="140"/>
      <c r="Q871" s="140"/>
      <c r="R871" s="140"/>
      <c r="S871" s="140"/>
      <c r="T871" s="230"/>
      <c r="U871" s="140"/>
      <c r="V871" s="140"/>
      <c r="W871" s="231"/>
      <c r="AT871" s="60" t="s">
        <v>225</v>
      </c>
      <c r="AU871" s="60" t="s">
        <v>93</v>
      </c>
      <c r="AV871" s="13" t="s">
        <v>93</v>
      </c>
      <c r="AW871" s="13" t="s">
        <v>38</v>
      </c>
      <c r="AX871" s="13" t="s">
        <v>83</v>
      </c>
      <c r="AY871" s="60" t="s">
        <v>216</v>
      </c>
    </row>
    <row r="872" spans="1:51" s="13" customFormat="1" ht="12">
      <c r="A872" s="140"/>
      <c r="B872" s="141"/>
      <c r="C872" s="140"/>
      <c r="D872" s="137" t="s">
        <v>225</v>
      </c>
      <c r="E872" s="142" t="s">
        <v>1</v>
      </c>
      <c r="F872" s="143" t="s">
        <v>3839</v>
      </c>
      <c r="G872" s="140"/>
      <c r="H872" s="144">
        <v>4</v>
      </c>
      <c r="I872" s="61"/>
      <c r="J872" s="140"/>
      <c r="K872" s="140"/>
      <c r="L872" s="228"/>
      <c r="M872" s="229"/>
      <c r="N872" s="140"/>
      <c r="O872" s="140"/>
      <c r="P872" s="140"/>
      <c r="Q872" s="140"/>
      <c r="R872" s="140"/>
      <c r="S872" s="140"/>
      <c r="T872" s="230"/>
      <c r="U872" s="140"/>
      <c r="V872" s="140"/>
      <c r="W872" s="231"/>
      <c r="AT872" s="60" t="s">
        <v>225</v>
      </c>
      <c r="AU872" s="60" t="s">
        <v>93</v>
      </c>
      <c r="AV872" s="13" t="s">
        <v>93</v>
      </c>
      <c r="AW872" s="13" t="s">
        <v>38</v>
      </c>
      <c r="AX872" s="13" t="s">
        <v>83</v>
      </c>
      <c r="AY872" s="60" t="s">
        <v>216</v>
      </c>
    </row>
    <row r="873" spans="1:51" s="13" customFormat="1" ht="12">
      <c r="A873" s="140"/>
      <c r="B873" s="141"/>
      <c r="C873" s="140"/>
      <c r="D873" s="137" t="s">
        <v>225</v>
      </c>
      <c r="E873" s="142" t="s">
        <v>1</v>
      </c>
      <c r="F873" s="143" t="s">
        <v>4082</v>
      </c>
      <c r="G873" s="140"/>
      <c r="H873" s="144">
        <v>4</v>
      </c>
      <c r="I873" s="61"/>
      <c r="J873" s="140"/>
      <c r="K873" s="140"/>
      <c r="L873" s="228"/>
      <c r="M873" s="229"/>
      <c r="N873" s="140"/>
      <c r="O873" s="140"/>
      <c r="P873" s="140"/>
      <c r="Q873" s="140"/>
      <c r="R873" s="140"/>
      <c r="S873" s="140"/>
      <c r="T873" s="230"/>
      <c r="U873" s="140"/>
      <c r="V873" s="140"/>
      <c r="W873" s="231"/>
      <c r="AT873" s="60" t="s">
        <v>225</v>
      </c>
      <c r="AU873" s="60" t="s">
        <v>93</v>
      </c>
      <c r="AV873" s="13" t="s">
        <v>93</v>
      </c>
      <c r="AW873" s="13" t="s">
        <v>38</v>
      </c>
      <c r="AX873" s="13" t="s">
        <v>83</v>
      </c>
      <c r="AY873" s="60" t="s">
        <v>216</v>
      </c>
    </row>
    <row r="874" spans="1:51" s="13" customFormat="1" ht="12">
      <c r="A874" s="140"/>
      <c r="B874" s="141"/>
      <c r="C874" s="140"/>
      <c r="D874" s="137" t="s">
        <v>225</v>
      </c>
      <c r="E874" s="142" t="s">
        <v>1</v>
      </c>
      <c r="F874" s="143" t="s">
        <v>4235</v>
      </c>
      <c r="G874" s="140"/>
      <c r="H874" s="144">
        <v>4</v>
      </c>
      <c r="I874" s="61"/>
      <c r="J874" s="140"/>
      <c r="K874" s="140"/>
      <c r="L874" s="228"/>
      <c r="M874" s="229"/>
      <c r="N874" s="140"/>
      <c r="O874" s="140"/>
      <c r="P874" s="140"/>
      <c r="Q874" s="140"/>
      <c r="R874" s="140"/>
      <c r="S874" s="140"/>
      <c r="T874" s="230"/>
      <c r="U874" s="140"/>
      <c r="V874" s="140"/>
      <c r="W874" s="231"/>
      <c r="AT874" s="60" t="s">
        <v>225</v>
      </c>
      <c r="AU874" s="60" t="s">
        <v>93</v>
      </c>
      <c r="AV874" s="13" t="s">
        <v>93</v>
      </c>
      <c r="AW874" s="13" t="s">
        <v>38</v>
      </c>
      <c r="AX874" s="13" t="s">
        <v>83</v>
      </c>
      <c r="AY874" s="60" t="s">
        <v>216</v>
      </c>
    </row>
    <row r="875" spans="1:51" s="13" customFormat="1" ht="12">
      <c r="A875" s="140"/>
      <c r="B875" s="141"/>
      <c r="C875" s="140"/>
      <c r="D875" s="137" t="s">
        <v>225</v>
      </c>
      <c r="E875" s="142" t="s">
        <v>1</v>
      </c>
      <c r="F875" s="143" t="s">
        <v>3842</v>
      </c>
      <c r="G875" s="140"/>
      <c r="H875" s="144">
        <v>4</v>
      </c>
      <c r="I875" s="61"/>
      <c r="J875" s="140"/>
      <c r="K875" s="140"/>
      <c r="L875" s="228"/>
      <c r="M875" s="229"/>
      <c r="N875" s="140"/>
      <c r="O875" s="140"/>
      <c r="P875" s="140"/>
      <c r="Q875" s="140"/>
      <c r="R875" s="140"/>
      <c r="S875" s="140"/>
      <c r="T875" s="230"/>
      <c r="U875" s="140"/>
      <c r="V875" s="140"/>
      <c r="W875" s="231"/>
      <c r="AT875" s="60" t="s">
        <v>225</v>
      </c>
      <c r="AU875" s="60" t="s">
        <v>93</v>
      </c>
      <c r="AV875" s="13" t="s">
        <v>93</v>
      </c>
      <c r="AW875" s="13" t="s">
        <v>38</v>
      </c>
      <c r="AX875" s="13" t="s">
        <v>83</v>
      </c>
      <c r="AY875" s="60" t="s">
        <v>216</v>
      </c>
    </row>
    <row r="876" spans="1:51" s="13" customFormat="1" ht="12">
      <c r="A876" s="140"/>
      <c r="B876" s="141"/>
      <c r="C876" s="140"/>
      <c r="D876" s="137" t="s">
        <v>225</v>
      </c>
      <c r="E876" s="142" t="s">
        <v>1</v>
      </c>
      <c r="F876" s="143" t="s">
        <v>3843</v>
      </c>
      <c r="G876" s="140"/>
      <c r="H876" s="144">
        <v>4</v>
      </c>
      <c r="I876" s="61"/>
      <c r="J876" s="140"/>
      <c r="K876" s="140"/>
      <c r="L876" s="228"/>
      <c r="M876" s="229"/>
      <c r="N876" s="140"/>
      <c r="O876" s="140"/>
      <c r="P876" s="140"/>
      <c r="Q876" s="140"/>
      <c r="R876" s="140"/>
      <c r="S876" s="140"/>
      <c r="T876" s="230"/>
      <c r="U876" s="140"/>
      <c r="V876" s="140"/>
      <c r="W876" s="231"/>
      <c r="AT876" s="60" t="s">
        <v>225</v>
      </c>
      <c r="AU876" s="60" t="s">
        <v>93</v>
      </c>
      <c r="AV876" s="13" t="s">
        <v>93</v>
      </c>
      <c r="AW876" s="13" t="s">
        <v>38</v>
      </c>
      <c r="AX876" s="13" t="s">
        <v>83</v>
      </c>
      <c r="AY876" s="60" t="s">
        <v>216</v>
      </c>
    </row>
    <row r="877" spans="1:51" s="13" customFormat="1" ht="12">
      <c r="A877" s="140"/>
      <c r="B877" s="141"/>
      <c r="C877" s="140"/>
      <c r="D877" s="137" t="s">
        <v>225</v>
      </c>
      <c r="E877" s="142" t="s">
        <v>1</v>
      </c>
      <c r="F877" s="143" t="s">
        <v>3844</v>
      </c>
      <c r="G877" s="140"/>
      <c r="H877" s="144">
        <v>4</v>
      </c>
      <c r="I877" s="61"/>
      <c r="J877" s="140"/>
      <c r="K877" s="140"/>
      <c r="L877" s="228"/>
      <c r="M877" s="229"/>
      <c r="N877" s="140"/>
      <c r="O877" s="140"/>
      <c r="P877" s="140"/>
      <c r="Q877" s="140"/>
      <c r="R877" s="140"/>
      <c r="S877" s="140"/>
      <c r="T877" s="230"/>
      <c r="U877" s="140"/>
      <c r="V877" s="140"/>
      <c r="W877" s="231"/>
      <c r="AT877" s="60" t="s">
        <v>225</v>
      </c>
      <c r="AU877" s="60" t="s">
        <v>93</v>
      </c>
      <c r="AV877" s="13" t="s">
        <v>93</v>
      </c>
      <c r="AW877" s="13" t="s">
        <v>38</v>
      </c>
      <c r="AX877" s="13" t="s">
        <v>83</v>
      </c>
      <c r="AY877" s="60" t="s">
        <v>216</v>
      </c>
    </row>
    <row r="878" spans="1:51" s="13" customFormat="1" ht="12">
      <c r="A878" s="140"/>
      <c r="B878" s="141"/>
      <c r="C878" s="140"/>
      <c r="D878" s="137" t="s">
        <v>225</v>
      </c>
      <c r="E878" s="142" t="s">
        <v>1</v>
      </c>
      <c r="F878" s="143" t="s">
        <v>3845</v>
      </c>
      <c r="G878" s="140"/>
      <c r="H878" s="144">
        <v>4</v>
      </c>
      <c r="I878" s="61"/>
      <c r="J878" s="140"/>
      <c r="K878" s="140"/>
      <c r="L878" s="228"/>
      <c r="M878" s="229"/>
      <c r="N878" s="140"/>
      <c r="O878" s="140"/>
      <c r="P878" s="140"/>
      <c r="Q878" s="140"/>
      <c r="R878" s="140"/>
      <c r="S878" s="140"/>
      <c r="T878" s="230"/>
      <c r="U878" s="140"/>
      <c r="V878" s="140"/>
      <c r="W878" s="231"/>
      <c r="AT878" s="60" t="s">
        <v>225</v>
      </c>
      <c r="AU878" s="60" t="s">
        <v>93</v>
      </c>
      <c r="AV878" s="13" t="s">
        <v>93</v>
      </c>
      <c r="AW878" s="13" t="s">
        <v>38</v>
      </c>
      <c r="AX878" s="13" t="s">
        <v>83</v>
      </c>
      <c r="AY878" s="60" t="s">
        <v>216</v>
      </c>
    </row>
    <row r="879" spans="1:51" s="13" customFormat="1" ht="12">
      <c r="A879" s="140"/>
      <c r="B879" s="141"/>
      <c r="C879" s="140"/>
      <c r="D879" s="137" t="s">
        <v>225</v>
      </c>
      <c r="E879" s="142" t="s">
        <v>1</v>
      </c>
      <c r="F879" s="143" t="s">
        <v>4088</v>
      </c>
      <c r="G879" s="140"/>
      <c r="H879" s="144">
        <v>4</v>
      </c>
      <c r="I879" s="61"/>
      <c r="J879" s="140"/>
      <c r="K879" s="140"/>
      <c r="L879" s="228"/>
      <c r="M879" s="229"/>
      <c r="N879" s="140"/>
      <c r="O879" s="140"/>
      <c r="P879" s="140"/>
      <c r="Q879" s="140"/>
      <c r="R879" s="140"/>
      <c r="S879" s="140"/>
      <c r="T879" s="230"/>
      <c r="U879" s="140"/>
      <c r="V879" s="140"/>
      <c r="W879" s="231"/>
      <c r="AT879" s="60" t="s">
        <v>225</v>
      </c>
      <c r="AU879" s="60" t="s">
        <v>93</v>
      </c>
      <c r="AV879" s="13" t="s">
        <v>93</v>
      </c>
      <c r="AW879" s="13" t="s">
        <v>38</v>
      </c>
      <c r="AX879" s="13" t="s">
        <v>83</v>
      </c>
      <c r="AY879" s="60" t="s">
        <v>216</v>
      </c>
    </row>
    <row r="880" spans="1:51" s="13" customFormat="1" ht="12">
      <c r="A880" s="140"/>
      <c r="B880" s="141"/>
      <c r="C880" s="140"/>
      <c r="D880" s="137" t="s">
        <v>225</v>
      </c>
      <c r="E880" s="142" t="s">
        <v>1</v>
      </c>
      <c r="F880" s="143" t="s">
        <v>4089</v>
      </c>
      <c r="G880" s="140"/>
      <c r="H880" s="144">
        <v>4</v>
      </c>
      <c r="I880" s="61"/>
      <c r="J880" s="140"/>
      <c r="K880" s="140"/>
      <c r="L880" s="228"/>
      <c r="M880" s="229"/>
      <c r="N880" s="140"/>
      <c r="O880" s="140"/>
      <c r="P880" s="140"/>
      <c r="Q880" s="140"/>
      <c r="R880" s="140"/>
      <c r="S880" s="140"/>
      <c r="T880" s="230"/>
      <c r="U880" s="140"/>
      <c r="V880" s="140"/>
      <c r="W880" s="231"/>
      <c r="AT880" s="60" t="s">
        <v>225</v>
      </c>
      <c r="AU880" s="60" t="s">
        <v>93</v>
      </c>
      <c r="AV880" s="13" t="s">
        <v>93</v>
      </c>
      <c r="AW880" s="13" t="s">
        <v>38</v>
      </c>
      <c r="AX880" s="13" t="s">
        <v>83</v>
      </c>
      <c r="AY880" s="60" t="s">
        <v>216</v>
      </c>
    </row>
    <row r="881" spans="1:51" s="13" customFormat="1" ht="12">
      <c r="A881" s="140"/>
      <c r="B881" s="141"/>
      <c r="C881" s="140"/>
      <c r="D881" s="137" t="s">
        <v>225</v>
      </c>
      <c r="E881" s="142" t="s">
        <v>1</v>
      </c>
      <c r="F881" s="143" t="s">
        <v>3848</v>
      </c>
      <c r="G881" s="140"/>
      <c r="H881" s="144">
        <v>4</v>
      </c>
      <c r="I881" s="61"/>
      <c r="J881" s="140"/>
      <c r="K881" s="140"/>
      <c r="L881" s="228"/>
      <c r="M881" s="229"/>
      <c r="N881" s="140"/>
      <c r="O881" s="140"/>
      <c r="P881" s="140"/>
      <c r="Q881" s="140"/>
      <c r="R881" s="140"/>
      <c r="S881" s="140"/>
      <c r="T881" s="230"/>
      <c r="U881" s="140"/>
      <c r="V881" s="140"/>
      <c r="W881" s="231"/>
      <c r="AT881" s="60" t="s">
        <v>225</v>
      </c>
      <c r="AU881" s="60" t="s">
        <v>93</v>
      </c>
      <c r="AV881" s="13" t="s">
        <v>93</v>
      </c>
      <c r="AW881" s="13" t="s">
        <v>38</v>
      </c>
      <c r="AX881" s="13" t="s">
        <v>83</v>
      </c>
      <c r="AY881" s="60" t="s">
        <v>216</v>
      </c>
    </row>
    <row r="882" spans="1:51" s="13" customFormat="1" ht="12">
      <c r="A882" s="140"/>
      <c r="B882" s="141"/>
      <c r="C882" s="140"/>
      <c r="D882" s="137" t="s">
        <v>225</v>
      </c>
      <c r="E882" s="142" t="s">
        <v>1</v>
      </c>
      <c r="F882" s="143" t="s">
        <v>3855</v>
      </c>
      <c r="G882" s="140"/>
      <c r="H882" s="144">
        <v>1</v>
      </c>
      <c r="I882" s="61"/>
      <c r="J882" s="140"/>
      <c r="K882" s="140"/>
      <c r="L882" s="228"/>
      <c r="M882" s="229"/>
      <c r="N882" s="140"/>
      <c r="O882" s="140"/>
      <c r="P882" s="140"/>
      <c r="Q882" s="140"/>
      <c r="R882" s="140"/>
      <c r="S882" s="140"/>
      <c r="T882" s="230"/>
      <c r="U882" s="140"/>
      <c r="V882" s="140"/>
      <c r="W882" s="231"/>
      <c r="AT882" s="60" t="s">
        <v>225</v>
      </c>
      <c r="AU882" s="60" t="s">
        <v>93</v>
      </c>
      <c r="AV882" s="13" t="s">
        <v>93</v>
      </c>
      <c r="AW882" s="13" t="s">
        <v>38</v>
      </c>
      <c r="AX882" s="13" t="s">
        <v>83</v>
      </c>
      <c r="AY882" s="60" t="s">
        <v>216</v>
      </c>
    </row>
    <row r="883" spans="1:51" s="13" customFormat="1" ht="12">
      <c r="A883" s="140"/>
      <c r="B883" s="141"/>
      <c r="C883" s="140"/>
      <c r="D883" s="137" t="s">
        <v>225</v>
      </c>
      <c r="E883" s="142" t="s">
        <v>1</v>
      </c>
      <c r="F883" s="143" t="s">
        <v>3884</v>
      </c>
      <c r="G883" s="140"/>
      <c r="H883" s="144">
        <v>4</v>
      </c>
      <c r="I883" s="61"/>
      <c r="J883" s="140"/>
      <c r="K883" s="140"/>
      <c r="L883" s="228"/>
      <c r="M883" s="229"/>
      <c r="N883" s="140"/>
      <c r="O883" s="140"/>
      <c r="P883" s="140"/>
      <c r="Q883" s="140"/>
      <c r="R883" s="140"/>
      <c r="S883" s="140"/>
      <c r="T883" s="230"/>
      <c r="U883" s="140"/>
      <c r="V883" s="140"/>
      <c r="W883" s="231"/>
      <c r="AT883" s="60" t="s">
        <v>225</v>
      </c>
      <c r="AU883" s="60" t="s">
        <v>93</v>
      </c>
      <c r="AV883" s="13" t="s">
        <v>93</v>
      </c>
      <c r="AW883" s="13" t="s">
        <v>38</v>
      </c>
      <c r="AX883" s="13" t="s">
        <v>83</v>
      </c>
      <c r="AY883" s="60" t="s">
        <v>216</v>
      </c>
    </row>
    <row r="884" spans="1:51" s="13" customFormat="1" ht="12">
      <c r="A884" s="140"/>
      <c r="B884" s="141"/>
      <c r="C884" s="140"/>
      <c r="D884" s="137" t="s">
        <v>225</v>
      </c>
      <c r="E884" s="142" t="s">
        <v>1</v>
      </c>
      <c r="F884" s="143" t="s">
        <v>3850</v>
      </c>
      <c r="G884" s="140"/>
      <c r="H884" s="144">
        <v>4</v>
      </c>
      <c r="I884" s="61"/>
      <c r="J884" s="140"/>
      <c r="K884" s="140"/>
      <c r="L884" s="228"/>
      <c r="M884" s="229"/>
      <c r="N884" s="140"/>
      <c r="O884" s="140"/>
      <c r="P884" s="140"/>
      <c r="Q884" s="140"/>
      <c r="R884" s="140"/>
      <c r="S884" s="140"/>
      <c r="T884" s="230"/>
      <c r="U884" s="140"/>
      <c r="V884" s="140"/>
      <c r="W884" s="231"/>
      <c r="AT884" s="60" t="s">
        <v>225</v>
      </c>
      <c r="AU884" s="60" t="s">
        <v>93</v>
      </c>
      <c r="AV884" s="13" t="s">
        <v>93</v>
      </c>
      <c r="AW884" s="13" t="s">
        <v>38</v>
      </c>
      <c r="AX884" s="13" t="s">
        <v>83</v>
      </c>
      <c r="AY884" s="60" t="s">
        <v>216</v>
      </c>
    </row>
    <row r="885" spans="1:51" s="14" customFormat="1" ht="12">
      <c r="A885" s="145"/>
      <c r="B885" s="146"/>
      <c r="C885" s="145"/>
      <c r="D885" s="137" t="s">
        <v>225</v>
      </c>
      <c r="E885" s="147" t="s">
        <v>1</v>
      </c>
      <c r="F885" s="148" t="s">
        <v>229</v>
      </c>
      <c r="G885" s="145"/>
      <c r="H885" s="149">
        <v>311</v>
      </c>
      <c r="I885" s="63"/>
      <c r="J885" s="145"/>
      <c r="K885" s="145"/>
      <c r="L885" s="228"/>
      <c r="M885" s="229"/>
      <c r="N885" s="140"/>
      <c r="O885" s="140"/>
      <c r="P885" s="140"/>
      <c r="Q885" s="140"/>
      <c r="R885" s="140"/>
      <c r="S885" s="140"/>
      <c r="T885" s="230"/>
      <c r="U885" s="140"/>
      <c r="V885" s="140"/>
      <c r="W885" s="231"/>
      <c r="AT885" s="62" t="s">
        <v>225</v>
      </c>
      <c r="AU885" s="62" t="s">
        <v>93</v>
      </c>
      <c r="AV885" s="14" t="s">
        <v>223</v>
      </c>
      <c r="AW885" s="14" t="s">
        <v>38</v>
      </c>
      <c r="AX885" s="14" t="s">
        <v>91</v>
      </c>
      <c r="AY885" s="62" t="s">
        <v>216</v>
      </c>
    </row>
    <row r="886" spans="1:65" s="2" customFormat="1" ht="16.5" customHeight="1">
      <c r="A886" s="83"/>
      <c r="B886" s="84"/>
      <c r="C886" s="130" t="s">
        <v>611</v>
      </c>
      <c r="D886" s="130" t="s">
        <v>218</v>
      </c>
      <c r="E886" s="131" t="s">
        <v>4236</v>
      </c>
      <c r="F886" s="132" t="s">
        <v>4237</v>
      </c>
      <c r="G886" s="133" t="s">
        <v>237</v>
      </c>
      <c r="H886" s="134">
        <v>541</v>
      </c>
      <c r="I886" s="57"/>
      <c r="J886" s="187">
        <f>ROUND(I886*H886,2)</f>
        <v>0</v>
      </c>
      <c r="K886" s="132" t="s">
        <v>1</v>
      </c>
      <c r="L886" s="188">
        <f>J886</f>
        <v>0</v>
      </c>
      <c r="M886" s="217"/>
      <c r="N886" s="217"/>
      <c r="O886" s="217"/>
      <c r="P886" s="217">
        <f>SUM(P887:P904)</f>
        <v>0</v>
      </c>
      <c r="Q886" s="217"/>
      <c r="R886" s="217">
        <f>SUM(R887:R904)</f>
        <v>0</v>
      </c>
      <c r="S886" s="217"/>
      <c r="T886" s="217">
        <f>SUM(T887:T904)</f>
        <v>0</v>
      </c>
      <c r="U886" s="217"/>
      <c r="V886" s="217"/>
      <c r="W886" s="190"/>
      <c r="X886" s="26"/>
      <c r="Y886" s="26"/>
      <c r="Z886" s="26"/>
      <c r="AA886" s="26"/>
      <c r="AB886" s="26"/>
      <c r="AC886" s="26"/>
      <c r="AD886" s="26"/>
      <c r="AE886" s="26"/>
      <c r="AR886" s="58" t="s">
        <v>223</v>
      </c>
      <c r="AT886" s="58" t="s">
        <v>218</v>
      </c>
      <c r="AU886" s="58" t="s">
        <v>93</v>
      </c>
      <c r="AY886" s="18" t="s">
        <v>216</v>
      </c>
      <c r="BE886" s="59">
        <f>IF(N886="základní",J886,0)</f>
        <v>0</v>
      </c>
      <c r="BF886" s="59">
        <f>IF(N886="snížená",J886,0)</f>
        <v>0</v>
      </c>
      <c r="BG886" s="59">
        <f>IF(N886="zákl. přenesená",J886,0)</f>
        <v>0</v>
      </c>
      <c r="BH886" s="59">
        <f>IF(N886="sníž. přenesená",J886,0)</f>
        <v>0</v>
      </c>
      <c r="BI886" s="59">
        <f>IF(N886="nulová",J886,0)</f>
        <v>0</v>
      </c>
      <c r="BJ886" s="18" t="s">
        <v>91</v>
      </c>
      <c r="BK886" s="59">
        <f>ROUND(I886*H886,2)</f>
        <v>0</v>
      </c>
      <c r="BL886" s="18" t="s">
        <v>223</v>
      </c>
      <c r="BM886" s="58" t="s">
        <v>4238</v>
      </c>
    </row>
    <row r="887" spans="1:51" s="15" customFormat="1" ht="12">
      <c r="A887" s="135"/>
      <c r="B887" s="136"/>
      <c r="C887" s="135"/>
      <c r="D887" s="137" t="s">
        <v>225</v>
      </c>
      <c r="E887" s="138" t="s">
        <v>1</v>
      </c>
      <c r="F887" s="139" t="s">
        <v>3697</v>
      </c>
      <c r="G887" s="135"/>
      <c r="H887" s="138" t="s">
        <v>1</v>
      </c>
      <c r="I887" s="65"/>
      <c r="J887" s="135"/>
      <c r="K887" s="135"/>
      <c r="L887" s="218"/>
      <c r="M887" s="219" t="s">
        <v>1</v>
      </c>
      <c r="N887" s="220" t="s">
        <v>48</v>
      </c>
      <c r="O887" s="221">
        <v>0</v>
      </c>
      <c r="P887" s="221">
        <f>O887*H886</f>
        <v>0</v>
      </c>
      <c r="Q887" s="221">
        <v>0</v>
      </c>
      <c r="R887" s="221">
        <f>Q887*H886</f>
        <v>0</v>
      </c>
      <c r="S887" s="221">
        <v>0</v>
      </c>
      <c r="T887" s="222">
        <f>S887*H886</f>
        <v>0</v>
      </c>
      <c r="U887" s="98"/>
      <c r="V887" s="98"/>
      <c r="W887" s="223"/>
      <c r="AT887" s="64" t="s">
        <v>225</v>
      </c>
      <c r="AU887" s="64" t="s">
        <v>93</v>
      </c>
      <c r="AV887" s="15" t="s">
        <v>91</v>
      </c>
      <c r="AW887" s="15" t="s">
        <v>38</v>
      </c>
      <c r="AX887" s="15" t="s">
        <v>83</v>
      </c>
      <c r="AY887" s="64" t="s">
        <v>216</v>
      </c>
    </row>
    <row r="888" spans="1:51" s="13" customFormat="1" ht="12">
      <c r="A888" s="140"/>
      <c r="B888" s="141"/>
      <c r="C888" s="140"/>
      <c r="D888" s="137" t="s">
        <v>225</v>
      </c>
      <c r="E888" s="142" t="s">
        <v>1</v>
      </c>
      <c r="F888" s="143" t="s">
        <v>4239</v>
      </c>
      <c r="G888" s="140"/>
      <c r="H888" s="144">
        <v>35</v>
      </c>
      <c r="I888" s="61"/>
      <c r="J888" s="140"/>
      <c r="K888" s="140"/>
      <c r="L888" s="224"/>
      <c r="M888" s="225"/>
      <c r="N888" s="135"/>
      <c r="O888" s="135"/>
      <c r="P888" s="135"/>
      <c r="Q888" s="135"/>
      <c r="R888" s="135"/>
      <c r="S888" s="135"/>
      <c r="T888" s="226"/>
      <c r="U888" s="135"/>
      <c r="V888" s="135"/>
      <c r="W888" s="227"/>
      <c r="AT888" s="60" t="s">
        <v>225</v>
      </c>
      <c r="AU888" s="60" t="s">
        <v>93</v>
      </c>
      <c r="AV888" s="13" t="s">
        <v>93</v>
      </c>
      <c r="AW888" s="13" t="s">
        <v>38</v>
      </c>
      <c r="AX888" s="13" t="s">
        <v>83</v>
      </c>
      <c r="AY888" s="60" t="s">
        <v>216</v>
      </c>
    </row>
    <row r="889" spans="1:51" s="13" customFormat="1" ht="12">
      <c r="A889" s="140"/>
      <c r="B889" s="141"/>
      <c r="C889" s="140"/>
      <c r="D889" s="137" t="s">
        <v>225</v>
      </c>
      <c r="E889" s="142" t="s">
        <v>1</v>
      </c>
      <c r="F889" s="143" t="s">
        <v>4228</v>
      </c>
      <c r="G889" s="140"/>
      <c r="H889" s="144">
        <v>45</v>
      </c>
      <c r="I889" s="61"/>
      <c r="J889" s="140"/>
      <c r="K889" s="140"/>
      <c r="L889" s="228"/>
      <c r="M889" s="229"/>
      <c r="N889" s="140"/>
      <c r="O889" s="140"/>
      <c r="P889" s="140"/>
      <c r="Q889" s="140"/>
      <c r="R889" s="140"/>
      <c r="S889" s="140"/>
      <c r="T889" s="230"/>
      <c r="U889" s="140"/>
      <c r="V889" s="140"/>
      <c r="W889" s="231"/>
      <c r="AT889" s="60" t="s">
        <v>225</v>
      </c>
      <c r="AU889" s="60" t="s">
        <v>93</v>
      </c>
      <c r="AV889" s="13" t="s">
        <v>93</v>
      </c>
      <c r="AW889" s="13" t="s">
        <v>38</v>
      </c>
      <c r="AX889" s="13" t="s">
        <v>83</v>
      </c>
      <c r="AY889" s="60" t="s">
        <v>216</v>
      </c>
    </row>
    <row r="890" spans="1:51" s="13" customFormat="1" ht="12">
      <c r="A890" s="140"/>
      <c r="B890" s="141"/>
      <c r="C890" s="140"/>
      <c r="D890" s="137" t="s">
        <v>225</v>
      </c>
      <c r="E890" s="142" t="s">
        <v>1</v>
      </c>
      <c r="F890" s="143" t="s">
        <v>4240</v>
      </c>
      <c r="G890" s="140"/>
      <c r="H890" s="144">
        <v>35</v>
      </c>
      <c r="I890" s="61"/>
      <c r="J890" s="140"/>
      <c r="K890" s="140"/>
      <c r="L890" s="228"/>
      <c r="M890" s="229"/>
      <c r="N890" s="140"/>
      <c r="O890" s="140"/>
      <c r="P890" s="140"/>
      <c r="Q890" s="140"/>
      <c r="R890" s="140"/>
      <c r="S890" s="140"/>
      <c r="T890" s="230"/>
      <c r="U890" s="140"/>
      <c r="V890" s="140"/>
      <c r="W890" s="231"/>
      <c r="AT890" s="60" t="s">
        <v>225</v>
      </c>
      <c r="AU890" s="60" t="s">
        <v>93</v>
      </c>
      <c r="AV890" s="13" t="s">
        <v>93</v>
      </c>
      <c r="AW890" s="13" t="s">
        <v>38</v>
      </c>
      <c r="AX890" s="13" t="s">
        <v>83</v>
      </c>
      <c r="AY890" s="60" t="s">
        <v>216</v>
      </c>
    </row>
    <row r="891" spans="1:51" s="13" customFormat="1" ht="12">
      <c r="A891" s="140"/>
      <c r="B891" s="141"/>
      <c r="C891" s="140"/>
      <c r="D891" s="137" t="s">
        <v>225</v>
      </c>
      <c r="E891" s="142" t="s">
        <v>1</v>
      </c>
      <c r="F891" s="143" t="s">
        <v>4241</v>
      </c>
      <c r="G891" s="140"/>
      <c r="H891" s="144">
        <v>35</v>
      </c>
      <c r="I891" s="61"/>
      <c r="J891" s="140"/>
      <c r="K891" s="140"/>
      <c r="L891" s="228"/>
      <c r="M891" s="229"/>
      <c r="N891" s="140"/>
      <c r="O891" s="140"/>
      <c r="P891" s="140"/>
      <c r="Q891" s="140"/>
      <c r="R891" s="140"/>
      <c r="S891" s="140"/>
      <c r="T891" s="230"/>
      <c r="U891" s="140"/>
      <c r="V891" s="140"/>
      <c r="W891" s="231"/>
      <c r="AT891" s="60" t="s">
        <v>225</v>
      </c>
      <c r="AU891" s="60" t="s">
        <v>93</v>
      </c>
      <c r="AV891" s="13" t="s">
        <v>93</v>
      </c>
      <c r="AW891" s="13" t="s">
        <v>38</v>
      </c>
      <c r="AX891" s="13" t="s">
        <v>83</v>
      </c>
      <c r="AY891" s="60" t="s">
        <v>216</v>
      </c>
    </row>
    <row r="892" spans="1:51" s="13" customFormat="1" ht="12">
      <c r="A892" s="140"/>
      <c r="B892" s="141"/>
      <c r="C892" s="140"/>
      <c r="D892" s="137" t="s">
        <v>225</v>
      </c>
      <c r="E892" s="142" t="s">
        <v>1</v>
      </c>
      <c r="F892" s="143" t="s">
        <v>4242</v>
      </c>
      <c r="G892" s="140"/>
      <c r="H892" s="144">
        <v>30</v>
      </c>
      <c r="I892" s="61"/>
      <c r="J892" s="140"/>
      <c r="K892" s="140"/>
      <c r="L892" s="228"/>
      <c r="M892" s="229"/>
      <c r="N892" s="140"/>
      <c r="O892" s="140"/>
      <c r="P892" s="140"/>
      <c r="Q892" s="140"/>
      <c r="R892" s="140"/>
      <c r="S892" s="140"/>
      <c r="T892" s="230"/>
      <c r="U892" s="140"/>
      <c r="V892" s="140"/>
      <c r="W892" s="231"/>
      <c r="AT892" s="60" t="s">
        <v>225</v>
      </c>
      <c r="AU892" s="60" t="s">
        <v>93</v>
      </c>
      <c r="AV892" s="13" t="s">
        <v>93</v>
      </c>
      <c r="AW892" s="13" t="s">
        <v>38</v>
      </c>
      <c r="AX892" s="13" t="s">
        <v>83</v>
      </c>
      <c r="AY892" s="60" t="s">
        <v>216</v>
      </c>
    </row>
    <row r="893" spans="1:51" s="13" customFormat="1" ht="12">
      <c r="A893" s="140"/>
      <c r="B893" s="141"/>
      <c r="C893" s="140"/>
      <c r="D893" s="137" t="s">
        <v>225</v>
      </c>
      <c r="E893" s="142" t="s">
        <v>1</v>
      </c>
      <c r="F893" s="143" t="s">
        <v>3942</v>
      </c>
      <c r="G893" s="140"/>
      <c r="H893" s="144">
        <v>30</v>
      </c>
      <c r="I893" s="61"/>
      <c r="J893" s="140"/>
      <c r="K893" s="140"/>
      <c r="L893" s="228"/>
      <c r="M893" s="229"/>
      <c r="N893" s="140"/>
      <c r="O893" s="140"/>
      <c r="P893" s="140"/>
      <c r="Q893" s="140"/>
      <c r="R893" s="140"/>
      <c r="S893" s="140"/>
      <c r="T893" s="230"/>
      <c r="U893" s="140"/>
      <c r="V893" s="140"/>
      <c r="W893" s="231"/>
      <c r="AT893" s="60" t="s">
        <v>225</v>
      </c>
      <c r="AU893" s="60" t="s">
        <v>93</v>
      </c>
      <c r="AV893" s="13" t="s">
        <v>93</v>
      </c>
      <c r="AW893" s="13" t="s">
        <v>38</v>
      </c>
      <c r="AX893" s="13" t="s">
        <v>83</v>
      </c>
      <c r="AY893" s="60" t="s">
        <v>216</v>
      </c>
    </row>
    <row r="894" spans="1:51" s="15" customFormat="1" ht="12">
      <c r="A894" s="135"/>
      <c r="B894" s="136"/>
      <c r="C894" s="135"/>
      <c r="D894" s="137" t="s">
        <v>225</v>
      </c>
      <c r="E894" s="138" t="s">
        <v>1</v>
      </c>
      <c r="F894" s="139" t="s">
        <v>3703</v>
      </c>
      <c r="G894" s="135"/>
      <c r="H894" s="138" t="s">
        <v>1</v>
      </c>
      <c r="I894" s="65"/>
      <c r="J894" s="135"/>
      <c r="K894" s="135"/>
      <c r="L894" s="228"/>
      <c r="M894" s="229"/>
      <c r="N894" s="140"/>
      <c r="O894" s="140"/>
      <c r="P894" s="140"/>
      <c r="Q894" s="140"/>
      <c r="R894" s="140"/>
      <c r="S894" s="140"/>
      <c r="T894" s="230"/>
      <c r="U894" s="140"/>
      <c r="V894" s="140"/>
      <c r="W894" s="231"/>
      <c r="AT894" s="64" t="s">
        <v>225</v>
      </c>
      <c r="AU894" s="64" t="s">
        <v>93</v>
      </c>
      <c r="AV894" s="15" t="s">
        <v>91</v>
      </c>
      <c r="AW894" s="15" t="s">
        <v>38</v>
      </c>
      <c r="AX894" s="15" t="s">
        <v>83</v>
      </c>
      <c r="AY894" s="64" t="s">
        <v>216</v>
      </c>
    </row>
    <row r="895" spans="1:51" s="13" customFormat="1" ht="12">
      <c r="A895" s="140"/>
      <c r="B895" s="141"/>
      <c r="C895" s="140"/>
      <c r="D895" s="137" t="s">
        <v>225</v>
      </c>
      <c r="E895" s="142" t="s">
        <v>1</v>
      </c>
      <c r="F895" s="143" t="s">
        <v>3832</v>
      </c>
      <c r="G895" s="140"/>
      <c r="H895" s="144">
        <v>5</v>
      </c>
      <c r="I895" s="61"/>
      <c r="J895" s="140"/>
      <c r="K895" s="140"/>
      <c r="L895" s="224"/>
      <c r="M895" s="225"/>
      <c r="N895" s="135"/>
      <c r="O895" s="135"/>
      <c r="P895" s="135"/>
      <c r="Q895" s="135"/>
      <c r="R895" s="135"/>
      <c r="S895" s="135"/>
      <c r="T895" s="226"/>
      <c r="U895" s="135"/>
      <c r="V895" s="135"/>
      <c r="W895" s="227"/>
      <c r="AT895" s="60" t="s">
        <v>225</v>
      </c>
      <c r="AU895" s="60" t="s">
        <v>93</v>
      </c>
      <c r="AV895" s="13" t="s">
        <v>93</v>
      </c>
      <c r="AW895" s="13" t="s">
        <v>38</v>
      </c>
      <c r="AX895" s="13" t="s">
        <v>83</v>
      </c>
      <c r="AY895" s="60" t="s">
        <v>216</v>
      </c>
    </row>
    <row r="896" spans="1:51" s="13" customFormat="1" ht="12">
      <c r="A896" s="140"/>
      <c r="B896" s="141"/>
      <c r="C896" s="140"/>
      <c r="D896" s="137" t="s">
        <v>225</v>
      </c>
      <c r="E896" s="142" t="s">
        <v>1</v>
      </c>
      <c r="F896" s="143" t="s">
        <v>4243</v>
      </c>
      <c r="G896" s="140"/>
      <c r="H896" s="144">
        <v>15</v>
      </c>
      <c r="I896" s="61"/>
      <c r="J896" s="140"/>
      <c r="K896" s="140"/>
      <c r="L896" s="228"/>
      <c r="M896" s="229"/>
      <c r="N896" s="140"/>
      <c r="O896" s="140"/>
      <c r="P896" s="140"/>
      <c r="Q896" s="140"/>
      <c r="R896" s="140"/>
      <c r="S896" s="140"/>
      <c r="T896" s="230"/>
      <c r="U896" s="140"/>
      <c r="V896" s="140"/>
      <c r="W896" s="231"/>
      <c r="AT896" s="60" t="s">
        <v>225</v>
      </c>
      <c r="AU896" s="60" t="s">
        <v>93</v>
      </c>
      <c r="AV896" s="13" t="s">
        <v>93</v>
      </c>
      <c r="AW896" s="13" t="s">
        <v>38</v>
      </c>
      <c r="AX896" s="13" t="s">
        <v>83</v>
      </c>
      <c r="AY896" s="60" t="s">
        <v>216</v>
      </c>
    </row>
    <row r="897" spans="1:51" s="13" customFormat="1" ht="12">
      <c r="A897" s="140"/>
      <c r="B897" s="141"/>
      <c r="C897" s="140"/>
      <c r="D897" s="137" t="s">
        <v>225</v>
      </c>
      <c r="E897" s="142" t="s">
        <v>1</v>
      </c>
      <c r="F897" s="143" t="s">
        <v>4244</v>
      </c>
      <c r="G897" s="140"/>
      <c r="H897" s="144">
        <v>20</v>
      </c>
      <c r="I897" s="61"/>
      <c r="J897" s="140"/>
      <c r="K897" s="140"/>
      <c r="L897" s="228"/>
      <c r="M897" s="229"/>
      <c r="N897" s="140"/>
      <c r="O897" s="140"/>
      <c r="P897" s="140"/>
      <c r="Q897" s="140"/>
      <c r="R897" s="140"/>
      <c r="S897" s="140"/>
      <c r="T897" s="230"/>
      <c r="U897" s="140"/>
      <c r="V897" s="140"/>
      <c r="W897" s="231"/>
      <c r="AT897" s="60" t="s">
        <v>225</v>
      </c>
      <c r="AU897" s="60" t="s">
        <v>93</v>
      </c>
      <c r="AV897" s="13" t="s">
        <v>93</v>
      </c>
      <c r="AW897" s="13" t="s">
        <v>38</v>
      </c>
      <c r="AX897" s="13" t="s">
        <v>83</v>
      </c>
      <c r="AY897" s="60" t="s">
        <v>216</v>
      </c>
    </row>
    <row r="898" spans="1:51" s="13" customFormat="1" ht="12">
      <c r="A898" s="140"/>
      <c r="B898" s="141"/>
      <c r="C898" s="140"/>
      <c r="D898" s="137" t="s">
        <v>225</v>
      </c>
      <c r="E898" s="142" t="s">
        <v>1</v>
      </c>
      <c r="F898" s="143" t="s">
        <v>4245</v>
      </c>
      <c r="G898" s="140"/>
      <c r="H898" s="144">
        <v>15</v>
      </c>
      <c r="I898" s="61"/>
      <c r="J898" s="140"/>
      <c r="K898" s="140"/>
      <c r="L898" s="228"/>
      <c r="M898" s="229"/>
      <c r="N898" s="140"/>
      <c r="O898" s="140"/>
      <c r="P898" s="140"/>
      <c r="Q898" s="140"/>
      <c r="R898" s="140"/>
      <c r="S898" s="140"/>
      <c r="T898" s="230"/>
      <c r="U898" s="140"/>
      <c r="V898" s="140"/>
      <c r="W898" s="231"/>
      <c r="AT898" s="60" t="s">
        <v>225</v>
      </c>
      <c r="AU898" s="60" t="s">
        <v>93</v>
      </c>
      <c r="AV898" s="13" t="s">
        <v>93</v>
      </c>
      <c r="AW898" s="13" t="s">
        <v>38</v>
      </c>
      <c r="AX898" s="13" t="s">
        <v>83</v>
      </c>
      <c r="AY898" s="60" t="s">
        <v>216</v>
      </c>
    </row>
    <row r="899" spans="1:51" s="13" customFormat="1" ht="12">
      <c r="A899" s="140"/>
      <c r="B899" s="141"/>
      <c r="C899" s="140"/>
      <c r="D899" s="137" t="s">
        <v>225</v>
      </c>
      <c r="E899" s="142" t="s">
        <v>1</v>
      </c>
      <c r="F899" s="143" t="s">
        <v>4246</v>
      </c>
      <c r="G899" s="140"/>
      <c r="H899" s="144">
        <v>20</v>
      </c>
      <c r="I899" s="61"/>
      <c r="J899" s="140"/>
      <c r="K899" s="140"/>
      <c r="L899" s="228"/>
      <c r="M899" s="229"/>
      <c r="N899" s="140"/>
      <c r="O899" s="140"/>
      <c r="P899" s="140"/>
      <c r="Q899" s="140"/>
      <c r="R899" s="140"/>
      <c r="S899" s="140"/>
      <c r="T899" s="230"/>
      <c r="U899" s="140"/>
      <c r="V899" s="140"/>
      <c r="W899" s="231"/>
      <c r="AT899" s="60" t="s">
        <v>225</v>
      </c>
      <c r="AU899" s="60" t="s">
        <v>93</v>
      </c>
      <c r="AV899" s="13" t="s">
        <v>93</v>
      </c>
      <c r="AW899" s="13" t="s">
        <v>38</v>
      </c>
      <c r="AX899" s="13" t="s">
        <v>83</v>
      </c>
      <c r="AY899" s="60" t="s">
        <v>216</v>
      </c>
    </row>
    <row r="900" spans="1:51" s="13" customFormat="1" ht="12">
      <c r="A900" s="140"/>
      <c r="B900" s="141"/>
      <c r="C900" s="140"/>
      <c r="D900" s="137" t="s">
        <v>225</v>
      </c>
      <c r="E900" s="142" t="s">
        <v>1</v>
      </c>
      <c r="F900" s="143" t="s">
        <v>4079</v>
      </c>
      <c r="G900" s="140"/>
      <c r="H900" s="144">
        <v>5</v>
      </c>
      <c r="I900" s="61"/>
      <c r="J900" s="140"/>
      <c r="K900" s="140"/>
      <c r="L900" s="228"/>
      <c r="M900" s="229"/>
      <c r="N900" s="140"/>
      <c r="O900" s="140"/>
      <c r="P900" s="140"/>
      <c r="Q900" s="140"/>
      <c r="R900" s="140"/>
      <c r="S900" s="140"/>
      <c r="T900" s="230"/>
      <c r="U900" s="140"/>
      <c r="V900" s="140"/>
      <c r="W900" s="231"/>
      <c r="AT900" s="60" t="s">
        <v>225</v>
      </c>
      <c r="AU900" s="60" t="s">
        <v>93</v>
      </c>
      <c r="AV900" s="13" t="s">
        <v>93</v>
      </c>
      <c r="AW900" s="13" t="s">
        <v>38</v>
      </c>
      <c r="AX900" s="13" t="s">
        <v>83</v>
      </c>
      <c r="AY900" s="60" t="s">
        <v>216</v>
      </c>
    </row>
    <row r="901" spans="1:51" s="13" customFormat="1" ht="12">
      <c r="A901" s="140"/>
      <c r="B901" s="141"/>
      <c r="C901" s="140"/>
      <c r="D901" s="137" t="s">
        <v>225</v>
      </c>
      <c r="E901" s="142" t="s">
        <v>1</v>
      </c>
      <c r="F901" s="143" t="s">
        <v>4247</v>
      </c>
      <c r="G901" s="140"/>
      <c r="H901" s="144">
        <v>15</v>
      </c>
      <c r="I901" s="61"/>
      <c r="J901" s="140"/>
      <c r="K901" s="140"/>
      <c r="L901" s="228"/>
      <c r="M901" s="229"/>
      <c r="N901" s="140"/>
      <c r="O901" s="140"/>
      <c r="P901" s="140"/>
      <c r="Q901" s="140"/>
      <c r="R901" s="140"/>
      <c r="S901" s="140"/>
      <c r="T901" s="230"/>
      <c r="U901" s="140"/>
      <c r="V901" s="140"/>
      <c r="W901" s="231"/>
      <c r="AT901" s="60" t="s">
        <v>225</v>
      </c>
      <c r="AU901" s="60" t="s">
        <v>93</v>
      </c>
      <c r="AV901" s="13" t="s">
        <v>93</v>
      </c>
      <c r="AW901" s="13" t="s">
        <v>38</v>
      </c>
      <c r="AX901" s="13" t="s">
        <v>83</v>
      </c>
      <c r="AY901" s="60" t="s">
        <v>216</v>
      </c>
    </row>
    <row r="902" spans="1:51" s="13" customFormat="1" ht="12">
      <c r="A902" s="140"/>
      <c r="B902" s="141"/>
      <c r="C902" s="140"/>
      <c r="D902" s="137" t="s">
        <v>225</v>
      </c>
      <c r="E902" s="142" t="s">
        <v>1</v>
      </c>
      <c r="F902" s="143" t="s">
        <v>4248</v>
      </c>
      <c r="G902" s="140"/>
      <c r="H902" s="144">
        <v>20</v>
      </c>
      <c r="I902" s="61"/>
      <c r="J902" s="140"/>
      <c r="K902" s="140"/>
      <c r="L902" s="228"/>
      <c r="M902" s="229"/>
      <c r="N902" s="140"/>
      <c r="O902" s="140"/>
      <c r="P902" s="140"/>
      <c r="Q902" s="140"/>
      <c r="R902" s="140"/>
      <c r="S902" s="140"/>
      <c r="T902" s="230"/>
      <c r="U902" s="140"/>
      <c r="V902" s="140"/>
      <c r="W902" s="231"/>
      <c r="AT902" s="60" t="s">
        <v>225</v>
      </c>
      <c r="AU902" s="60" t="s">
        <v>93</v>
      </c>
      <c r="AV902" s="13" t="s">
        <v>93</v>
      </c>
      <c r="AW902" s="13" t="s">
        <v>38</v>
      </c>
      <c r="AX902" s="13" t="s">
        <v>83</v>
      </c>
      <c r="AY902" s="60" t="s">
        <v>216</v>
      </c>
    </row>
    <row r="903" spans="1:51" s="13" customFormat="1" ht="12">
      <c r="A903" s="140"/>
      <c r="B903" s="141"/>
      <c r="C903" s="140"/>
      <c r="D903" s="137" t="s">
        <v>225</v>
      </c>
      <c r="E903" s="142" t="s">
        <v>1</v>
      </c>
      <c r="F903" s="143" t="s">
        <v>4249</v>
      </c>
      <c r="G903" s="140"/>
      <c r="H903" s="144">
        <v>20</v>
      </c>
      <c r="I903" s="61"/>
      <c r="J903" s="140"/>
      <c r="K903" s="140"/>
      <c r="L903" s="228"/>
      <c r="M903" s="229"/>
      <c r="N903" s="140"/>
      <c r="O903" s="140"/>
      <c r="P903" s="140"/>
      <c r="Q903" s="140"/>
      <c r="R903" s="140"/>
      <c r="S903" s="140"/>
      <c r="T903" s="230"/>
      <c r="U903" s="140"/>
      <c r="V903" s="140"/>
      <c r="W903" s="231"/>
      <c r="AT903" s="60" t="s">
        <v>225</v>
      </c>
      <c r="AU903" s="60" t="s">
        <v>93</v>
      </c>
      <c r="AV903" s="13" t="s">
        <v>93</v>
      </c>
      <c r="AW903" s="13" t="s">
        <v>38</v>
      </c>
      <c r="AX903" s="13" t="s">
        <v>83</v>
      </c>
      <c r="AY903" s="60" t="s">
        <v>216</v>
      </c>
    </row>
    <row r="904" spans="1:51" s="13" customFormat="1" ht="12">
      <c r="A904" s="140"/>
      <c r="B904" s="141"/>
      <c r="C904" s="140"/>
      <c r="D904" s="137" t="s">
        <v>225</v>
      </c>
      <c r="E904" s="142" t="s">
        <v>1</v>
      </c>
      <c r="F904" s="143" t="s">
        <v>4250</v>
      </c>
      <c r="G904" s="140"/>
      <c r="H904" s="144">
        <v>20</v>
      </c>
      <c r="I904" s="61"/>
      <c r="J904" s="140"/>
      <c r="K904" s="140"/>
      <c r="L904" s="228"/>
      <c r="M904" s="229"/>
      <c r="N904" s="140"/>
      <c r="O904" s="140"/>
      <c r="P904" s="140"/>
      <c r="Q904" s="140"/>
      <c r="R904" s="140"/>
      <c r="S904" s="140"/>
      <c r="T904" s="230"/>
      <c r="U904" s="140"/>
      <c r="V904" s="140"/>
      <c r="W904" s="231"/>
      <c r="AT904" s="60" t="s">
        <v>225</v>
      </c>
      <c r="AU904" s="60" t="s">
        <v>93</v>
      </c>
      <c r="AV904" s="13" t="s">
        <v>93</v>
      </c>
      <c r="AW904" s="13" t="s">
        <v>38</v>
      </c>
      <c r="AX904" s="13" t="s">
        <v>83</v>
      </c>
      <c r="AY904" s="60" t="s">
        <v>216</v>
      </c>
    </row>
    <row r="905" spans="1:51" s="13" customFormat="1" ht="12">
      <c r="A905" s="140"/>
      <c r="B905" s="141"/>
      <c r="C905" s="140"/>
      <c r="D905" s="137" t="s">
        <v>225</v>
      </c>
      <c r="E905" s="142" t="s">
        <v>1</v>
      </c>
      <c r="F905" s="143" t="s">
        <v>4251</v>
      </c>
      <c r="G905" s="140"/>
      <c r="H905" s="144">
        <v>15</v>
      </c>
      <c r="I905" s="61"/>
      <c r="J905" s="140"/>
      <c r="K905" s="140"/>
      <c r="L905" s="228"/>
      <c r="M905" s="229"/>
      <c r="N905" s="140"/>
      <c r="O905" s="140"/>
      <c r="P905" s="140"/>
      <c r="Q905" s="140"/>
      <c r="R905" s="140"/>
      <c r="S905" s="140"/>
      <c r="T905" s="230"/>
      <c r="U905" s="140"/>
      <c r="V905" s="140"/>
      <c r="W905" s="231"/>
      <c r="AT905" s="60" t="s">
        <v>225</v>
      </c>
      <c r="AU905" s="60" t="s">
        <v>93</v>
      </c>
      <c r="AV905" s="13" t="s">
        <v>93</v>
      </c>
      <c r="AW905" s="13" t="s">
        <v>38</v>
      </c>
      <c r="AX905" s="13" t="s">
        <v>83</v>
      </c>
      <c r="AY905" s="60" t="s">
        <v>216</v>
      </c>
    </row>
    <row r="906" spans="1:51" s="13" customFormat="1" ht="12">
      <c r="A906" s="140"/>
      <c r="B906" s="141"/>
      <c r="C906" s="140"/>
      <c r="D906" s="137" t="s">
        <v>225</v>
      </c>
      <c r="E906" s="142" t="s">
        <v>1</v>
      </c>
      <c r="F906" s="143" t="s">
        <v>4252</v>
      </c>
      <c r="G906" s="140"/>
      <c r="H906" s="144">
        <v>12</v>
      </c>
      <c r="I906" s="61"/>
      <c r="J906" s="140"/>
      <c r="K906" s="140"/>
      <c r="L906" s="228"/>
      <c r="M906" s="229"/>
      <c r="N906" s="140"/>
      <c r="O906" s="140"/>
      <c r="P906" s="140"/>
      <c r="Q906" s="140"/>
      <c r="R906" s="140"/>
      <c r="S906" s="140"/>
      <c r="T906" s="230"/>
      <c r="U906" s="140"/>
      <c r="V906" s="140"/>
      <c r="W906" s="231"/>
      <c r="AT906" s="60" t="s">
        <v>225</v>
      </c>
      <c r="AU906" s="60" t="s">
        <v>93</v>
      </c>
      <c r="AV906" s="13" t="s">
        <v>93</v>
      </c>
      <c r="AW906" s="13" t="s">
        <v>38</v>
      </c>
      <c r="AX906" s="13" t="s">
        <v>83</v>
      </c>
      <c r="AY906" s="60" t="s">
        <v>216</v>
      </c>
    </row>
    <row r="907" spans="1:51" s="13" customFormat="1" ht="12">
      <c r="A907" s="140"/>
      <c r="B907" s="141"/>
      <c r="C907" s="140"/>
      <c r="D907" s="137" t="s">
        <v>225</v>
      </c>
      <c r="E907" s="142" t="s">
        <v>1</v>
      </c>
      <c r="F907" s="143" t="s">
        <v>4253</v>
      </c>
      <c r="G907" s="140"/>
      <c r="H907" s="144">
        <v>15</v>
      </c>
      <c r="I907" s="61"/>
      <c r="J907" s="140"/>
      <c r="K907" s="140"/>
      <c r="L907" s="228"/>
      <c r="M907" s="229"/>
      <c r="N907" s="140"/>
      <c r="O907" s="140"/>
      <c r="P907" s="140"/>
      <c r="Q907" s="140"/>
      <c r="R907" s="140"/>
      <c r="S907" s="140"/>
      <c r="T907" s="230"/>
      <c r="U907" s="140"/>
      <c r="V907" s="140"/>
      <c r="W907" s="231"/>
      <c r="AT907" s="60" t="s">
        <v>225</v>
      </c>
      <c r="AU907" s="60" t="s">
        <v>93</v>
      </c>
      <c r="AV907" s="13" t="s">
        <v>93</v>
      </c>
      <c r="AW907" s="13" t="s">
        <v>38</v>
      </c>
      <c r="AX907" s="13" t="s">
        <v>83</v>
      </c>
      <c r="AY907" s="60" t="s">
        <v>216</v>
      </c>
    </row>
    <row r="908" spans="1:51" s="13" customFormat="1" ht="12">
      <c r="A908" s="140"/>
      <c r="B908" s="141"/>
      <c r="C908" s="140"/>
      <c r="D908" s="137" t="s">
        <v>225</v>
      </c>
      <c r="E908" s="142" t="s">
        <v>1</v>
      </c>
      <c r="F908" s="143" t="s">
        <v>4254</v>
      </c>
      <c r="G908" s="140"/>
      <c r="H908" s="144">
        <v>12</v>
      </c>
      <c r="I908" s="61"/>
      <c r="J908" s="140"/>
      <c r="K908" s="140"/>
      <c r="L908" s="228"/>
      <c r="M908" s="229"/>
      <c r="N908" s="140"/>
      <c r="O908" s="140"/>
      <c r="P908" s="140"/>
      <c r="Q908" s="140"/>
      <c r="R908" s="140"/>
      <c r="S908" s="140"/>
      <c r="T908" s="230"/>
      <c r="U908" s="140"/>
      <c r="V908" s="140"/>
      <c r="W908" s="231"/>
      <c r="AT908" s="60" t="s">
        <v>225</v>
      </c>
      <c r="AU908" s="60" t="s">
        <v>93</v>
      </c>
      <c r="AV908" s="13" t="s">
        <v>93</v>
      </c>
      <c r="AW908" s="13" t="s">
        <v>38</v>
      </c>
      <c r="AX908" s="13" t="s">
        <v>83</v>
      </c>
      <c r="AY908" s="60" t="s">
        <v>216</v>
      </c>
    </row>
    <row r="909" spans="1:51" s="13" customFormat="1" ht="12">
      <c r="A909" s="140"/>
      <c r="B909" s="141"/>
      <c r="C909" s="140"/>
      <c r="D909" s="137" t="s">
        <v>225</v>
      </c>
      <c r="E909" s="142" t="s">
        <v>1</v>
      </c>
      <c r="F909" s="143" t="s">
        <v>4255</v>
      </c>
      <c r="G909" s="140"/>
      <c r="H909" s="144">
        <v>20</v>
      </c>
      <c r="I909" s="61"/>
      <c r="J909" s="140"/>
      <c r="K909" s="140"/>
      <c r="L909" s="228"/>
      <c r="M909" s="229"/>
      <c r="N909" s="140"/>
      <c r="O909" s="140"/>
      <c r="P909" s="140"/>
      <c r="Q909" s="140"/>
      <c r="R909" s="140"/>
      <c r="S909" s="140"/>
      <c r="T909" s="230"/>
      <c r="U909" s="140"/>
      <c r="V909" s="140"/>
      <c r="W909" s="231"/>
      <c r="AT909" s="60" t="s">
        <v>225</v>
      </c>
      <c r="AU909" s="60" t="s">
        <v>93</v>
      </c>
      <c r="AV909" s="13" t="s">
        <v>93</v>
      </c>
      <c r="AW909" s="13" t="s">
        <v>38</v>
      </c>
      <c r="AX909" s="13" t="s">
        <v>83</v>
      </c>
      <c r="AY909" s="60" t="s">
        <v>216</v>
      </c>
    </row>
    <row r="910" spans="1:51" s="13" customFormat="1" ht="12">
      <c r="A910" s="140"/>
      <c r="B910" s="141"/>
      <c r="C910" s="140"/>
      <c r="D910" s="137" t="s">
        <v>225</v>
      </c>
      <c r="E910" s="142" t="s">
        <v>1</v>
      </c>
      <c r="F910" s="143" t="s">
        <v>4256</v>
      </c>
      <c r="G910" s="140"/>
      <c r="H910" s="144">
        <v>17</v>
      </c>
      <c r="I910" s="61"/>
      <c r="J910" s="140"/>
      <c r="K910" s="140"/>
      <c r="L910" s="228"/>
      <c r="M910" s="229"/>
      <c r="N910" s="140"/>
      <c r="O910" s="140"/>
      <c r="P910" s="140"/>
      <c r="Q910" s="140"/>
      <c r="R910" s="140"/>
      <c r="S910" s="140"/>
      <c r="T910" s="230"/>
      <c r="U910" s="140"/>
      <c r="V910" s="140"/>
      <c r="W910" s="231"/>
      <c r="AT910" s="60" t="s">
        <v>225</v>
      </c>
      <c r="AU910" s="60" t="s">
        <v>93</v>
      </c>
      <c r="AV910" s="13" t="s">
        <v>93</v>
      </c>
      <c r="AW910" s="13" t="s">
        <v>38</v>
      </c>
      <c r="AX910" s="13" t="s">
        <v>83</v>
      </c>
      <c r="AY910" s="60" t="s">
        <v>216</v>
      </c>
    </row>
    <row r="911" spans="1:51" s="13" customFormat="1" ht="12">
      <c r="A911" s="140"/>
      <c r="B911" s="141"/>
      <c r="C911" s="140"/>
      <c r="D911" s="137" t="s">
        <v>225</v>
      </c>
      <c r="E911" s="142" t="s">
        <v>1</v>
      </c>
      <c r="F911" s="143" t="s">
        <v>4257</v>
      </c>
      <c r="G911" s="140"/>
      <c r="H911" s="144">
        <v>20</v>
      </c>
      <c r="I911" s="61"/>
      <c r="J911" s="140"/>
      <c r="K911" s="140"/>
      <c r="L911" s="228"/>
      <c r="M911" s="229"/>
      <c r="N911" s="140"/>
      <c r="O911" s="140"/>
      <c r="P911" s="140"/>
      <c r="Q911" s="140"/>
      <c r="R911" s="140"/>
      <c r="S911" s="140"/>
      <c r="T911" s="230"/>
      <c r="U911" s="140"/>
      <c r="V911" s="140"/>
      <c r="W911" s="231"/>
      <c r="AT911" s="60" t="s">
        <v>225</v>
      </c>
      <c r="AU911" s="60" t="s">
        <v>93</v>
      </c>
      <c r="AV911" s="13" t="s">
        <v>93</v>
      </c>
      <c r="AW911" s="13" t="s">
        <v>38</v>
      </c>
      <c r="AX911" s="13" t="s">
        <v>83</v>
      </c>
      <c r="AY911" s="60" t="s">
        <v>216</v>
      </c>
    </row>
    <row r="912" spans="1:51" s="13" customFormat="1" ht="12">
      <c r="A912" s="140"/>
      <c r="B912" s="141"/>
      <c r="C912" s="140"/>
      <c r="D912" s="137" t="s">
        <v>225</v>
      </c>
      <c r="E912" s="142" t="s">
        <v>1</v>
      </c>
      <c r="F912" s="143" t="s">
        <v>4258</v>
      </c>
      <c r="G912" s="140"/>
      <c r="H912" s="144">
        <v>35</v>
      </c>
      <c r="I912" s="61"/>
      <c r="J912" s="140"/>
      <c r="K912" s="140"/>
      <c r="L912" s="228"/>
      <c r="M912" s="229"/>
      <c r="N912" s="140"/>
      <c r="O912" s="140"/>
      <c r="P912" s="140"/>
      <c r="Q912" s="140"/>
      <c r="R912" s="140"/>
      <c r="S912" s="140"/>
      <c r="T912" s="230"/>
      <c r="U912" s="140"/>
      <c r="V912" s="140"/>
      <c r="W912" s="231"/>
      <c r="AT912" s="60" t="s">
        <v>225</v>
      </c>
      <c r="AU912" s="60" t="s">
        <v>93</v>
      </c>
      <c r="AV912" s="13" t="s">
        <v>93</v>
      </c>
      <c r="AW912" s="13" t="s">
        <v>38</v>
      </c>
      <c r="AX912" s="13" t="s">
        <v>83</v>
      </c>
      <c r="AY912" s="60" t="s">
        <v>216</v>
      </c>
    </row>
    <row r="913" spans="1:51" s="13" customFormat="1" ht="12">
      <c r="A913" s="140"/>
      <c r="B913" s="141"/>
      <c r="C913" s="140"/>
      <c r="D913" s="137" t="s">
        <v>225</v>
      </c>
      <c r="E913" s="142" t="s">
        <v>1</v>
      </c>
      <c r="F913" s="143" t="s">
        <v>4259</v>
      </c>
      <c r="G913" s="140"/>
      <c r="H913" s="144">
        <v>30</v>
      </c>
      <c r="I913" s="61"/>
      <c r="J913" s="140"/>
      <c r="K913" s="140"/>
      <c r="L913" s="228"/>
      <c r="M913" s="229"/>
      <c r="N913" s="140"/>
      <c r="O913" s="140"/>
      <c r="P913" s="140"/>
      <c r="Q913" s="140"/>
      <c r="R913" s="140"/>
      <c r="S913" s="140"/>
      <c r="T913" s="230"/>
      <c r="U913" s="140"/>
      <c r="V913" s="140"/>
      <c r="W913" s="231"/>
      <c r="AT913" s="60" t="s">
        <v>225</v>
      </c>
      <c r="AU913" s="60" t="s">
        <v>93</v>
      </c>
      <c r="AV913" s="13" t="s">
        <v>93</v>
      </c>
      <c r="AW913" s="13" t="s">
        <v>38</v>
      </c>
      <c r="AX913" s="13" t="s">
        <v>83</v>
      </c>
      <c r="AY913" s="60" t="s">
        <v>216</v>
      </c>
    </row>
    <row r="914" spans="1:51" s="14" customFormat="1" ht="12">
      <c r="A914" s="145"/>
      <c r="B914" s="146"/>
      <c r="C914" s="145"/>
      <c r="D914" s="137" t="s">
        <v>225</v>
      </c>
      <c r="E914" s="147" t="s">
        <v>1</v>
      </c>
      <c r="F914" s="148" t="s">
        <v>229</v>
      </c>
      <c r="G914" s="145"/>
      <c r="H914" s="149">
        <v>541</v>
      </c>
      <c r="I914" s="63"/>
      <c r="J914" s="145"/>
      <c r="K914" s="145"/>
      <c r="L914" s="228"/>
      <c r="M914" s="229"/>
      <c r="N914" s="140"/>
      <c r="O914" s="140"/>
      <c r="P914" s="140"/>
      <c r="Q914" s="140"/>
      <c r="R914" s="140"/>
      <c r="S914" s="140"/>
      <c r="T914" s="230"/>
      <c r="U914" s="140"/>
      <c r="V914" s="140"/>
      <c r="W914" s="231"/>
      <c r="AT914" s="62" t="s">
        <v>225</v>
      </c>
      <c r="AU914" s="62" t="s">
        <v>93</v>
      </c>
      <c r="AV914" s="14" t="s">
        <v>223</v>
      </c>
      <c r="AW914" s="14" t="s">
        <v>38</v>
      </c>
      <c r="AX914" s="14" t="s">
        <v>91</v>
      </c>
      <c r="AY914" s="62" t="s">
        <v>216</v>
      </c>
    </row>
    <row r="915" spans="1:65" s="2" customFormat="1" ht="21.75" customHeight="1">
      <c r="A915" s="83"/>
      <c r="B915" s="84"/>
      <c r="C915" s="130" t="s">
        <v>644</v>
      </c>
      <c r="D915" s="130" t="s">
        <v>218</v>
      </c>
      <c r="E915" s="131" t="s">
        <v>4260</v>
      </c>
      <c r="F915" s="132" t="s">
        <v>4261</v>
      </c>
      <c r="G915" s="133" t="s">
        <v>323</v>
      </c>
      <c r="H915" s="134">
        <v>44</v>
      </c>
      <c r="I915" s="57"/>
      <c r="J915" s="187">
        <f>ROUND(I915*H915,2)</f>
        <v>0</v>
      </c>
      <c r="K915" s="132" t="s">
        <v>1</v>
      </c>
      <c r="L915" s="188">
        <f>J915</f>
        <v>0</v>
      </c>
      <c r="M915" s="217"/>
      <c r="N915" s="217"/>
      <c r="O915" s="217"/>
      <c r="P915" s="217">
        <f>SUM(P916:P933)</f>
        <v>0</v>
      </c>
      <c r="Q915" s="217"/>
      <c r="R915" s="217">
        <f>SUM(R916:R933)</f>
        <v>0</v>
      </c>
      <c r="S915" s="217"/>
      <c r="T915" s="217">
        <f>SUM(T916:T933)</f>
        <v>0</v>
      </c>
      <c r="U915" s="217"/>
      <c r="V915" s="217"/>
      <c r="W915" s="190"/>
      <c r="X915" s="26"/>
      <c r="Y915" s="26"/>
      <c r="Z915" s="26"/>
      <c r="AA915" s="26"/>
      <c r="AB915" s="26"/>
      <c r="AC915" s="26"/>
      <c r="AD915" s="26"/>
      <c r="AE915" s="26"/>
      <c r="AR915" s="58" t="s">
        <v>223</v>
      </c>
      <c r="AT915" s="58" t="s">
        <v>218</v>
      </c>
      <c r="AU915" s="58" t="s">
        <v>93</v>
      </c>
      <c r="AY915" s="18" t="s">
        <v>216</v>
      </c>
      <c r="BE915" s="59">
        <f>IF(N915="základní",J915,0)</f>
        <v>0</v>
      </c>
      <c r="BF915" s="59">
        <f>IF(N915="snížená",J915,0)</f>
        <v>0</v>
      </c>
      <c r="BG915" s="59">
        <f>IF(N915="zákl. přenesená",J915,0)</f>
        <v>0</v>
      </c>
      <c r="BH915" s="59">
        <f>IF(N915="sníž. přenesená",J915,0)</f>
        <v>0</v>
      </c>
      <c r="BI915" s="59">
        <f>IF(N915="nulová",J915,0)</f>
        <v>0</v>
      </c>
      <c r="BJ915" s="18" t="s">
        <v>91</v>
      </c>
      <c r="BK915" s="59">
        <f>ROUND(I915*H915,2)</f>
        <v>0</v>
      </c>
      <c r="BL915" s="18" t="s">
        <v>223</v>
      </c>
      <c r="BM915" s="58" t="s">
        <v>4262</v>
      </c>
    </row>
    <row r="916" spans="1:51" s="13" customFormat="1" ht="12">
      <c r="A916" s="140"/>
      <c r="B916" s="141"/>
      <c r="C916" s="140"/>
      <c r="D916" s="137" t="s">
        <v>225</v>
      </c>
      <c r="E916" s="142" t="s">
        <v>1</v>
      </c>
      <c r="F916" s="143" t="s">
        <v>4186</v>
      </c>
      <c r="G916" s="140"/>
      <c r="H916" s="144">
        <v>8</v>
      </c>
      <c r="I916" s="61"/>
      <c r="J916" s="140"/>
      <c r="K916" s="140"/>
      <c r="L916" s="218"/>
      <c r="M916" s="219" t="s">
        <v>1</v>
      </c>
      <c r="N916" s="220" t="s">
        <v>48</v>
      </c>
      <c r="O916" s="221">
        <v>0</v>
      </c>
      <c r="P916" s="221">
        <f>O916*H915</f>
        <v>0</v>
      </c>
      <c r="Q916" s="221">
        <v>0</v>
      </c>
      <c r="R916" s="221">
        <f>Q916*H915</f>
        <v>0</v>
      </c>
      <c r="S916" s="221">
        <v>0</v>
      </c>
      <c r="T916" s="222">
        <f>S916*H915</f>
        <v>0</v>
      </c>
      <c r="U916" s="98"/>
      <c r="V916" s="98"/>
      <c r="W916" s="223"/>
      <c r="AT916" s="60" t="s">
        <v>225</v>
      </c>
      <c r="AU916" s="60" t="s">
        <v>93</v>
      </c>
      <c r="AV916" s="13" t="s">
        <v>93</v>
      </c>
      <c r="AW916" s="13" t="s">
        <v>38</v>
      </c>
      <c r="AX916" s="13" t="s">
        <v>83</v>
      </c>
      <c r="AY916" s="60" t="s">
        <v>216</v>
      </c>
    </row>
    <row r="917" spans="1:51" s="13" customFormat="1" ht="12">
      <c r="A917" s="140"/>
      <c r="B917" s="141"/>
      <c r="C917" s="140"/>
      <c r="D917" s="137" t="s">
        <v>225</v>
      </c>
      <c r="E917" s="142" t="s">
        <v>1</v>
      </c>
      <c r="F917" s="143" t="s">
        <v>4187</v>
      </c>
      <c r="G917" s="140"/>
      <c r="H917" s="144">
        <v>8</v>
      </c>
      <c r="I917" s="61"/>
      <c r="J917" s="140"/>
      <c r="K917" s="140"/>
      <c r="L917" s="228"/>
      <c r="M917" s="229"/>
      <c r="N917" s="140"/>
      <c r="O917" s="140"/>
      <c r="P917" s="140"/>
      <c r="Q917" s="140"/>
      <c r="R917" s="140"/>
      <c r="S917" s="140"/>
      <c r="T917" s="230"/>
      <c r="U917" s="140"/>
      <c r="V917" s="140"/>
      <c r="W917" s="231"/>
      <c r="AT917" s="60" t="s">
        <v>225</v>
      </c>
      <c r="AU917" s="60" t="s">
        <v>93</v>
      </c>
      <c r="AV917" s="13" t="s">
        <v>93</v>
      </c>
      <c r="AW917" s="13" t="s">
        <v>38</v>
      </c>
      <c r="AX917" s="13" t="s">
        <v>83</v>
      </c>
      <c r="AY917" s="60" t="s">
        <v>216</v>
      </c>
    </row>
    <row r="918" spans="1:51" s="13" customFormat="1" ht="12">
      <c r="A918" s="140"/>
      <c r="B918" s="141"/>
      <c r="C918" s="140"/>
      <c r="D918" s="137" t="s">
        <v>225</v>
      </c>
      <c r="E918" s="142" t="s">
        <v>1</v>
      </c>
      <c r="F918" s="143" t="s">
        <v>3789</v>
      </c>
      <c r="G918" s="140"/>
      <c r="H918" s="144">
        <v>4</v>
      </c>
      <c r="I918" s="61"/>
      <c r="J918" s="140"/>
      <c r="K918" s="140"/>
      <c r="L918" s="228"/>
      <c r="M918" s="229"/>
      <c r="N918" s="140"/>
      <c r="O918" s="140"/>
      <c r="P918" s="140"/>
      <c r="Q918" s="140"/>
      <c r="R918" s="140"/>
      <c r="S918" s="140"/>
      <c r="T918" s="230"/>
      <c r="U918" s="140"/>
      <c r="V918" s="140"/>
      <c r="W918" s="231"/>
      <c r="AT918" s="60" t="s">
        <v>225</v>
      </c>
      <c r="AU918" s="60" t="s">
        <v>93</v>
      </c>
      <c r="AV918" s="13" t="s">
        <v>93</v>
      </c>
      <c r="AW918" s="13" t="s">
        <v>38</v>
      </c>
      <c r="AX918" s="13" t="s">
        <v>83</v>
      </c>
      <c r="AY918" s="60" t="s">
        <v>216</v>
      </c>
    </row>
    <row r="919" spans="1:51" s="13" customFormat="1" ht="12">
      <c r="A919" s="140"/>
      <c r="B919" s="141"/>
      <c r="C919" s="140"/>
      <c r="D919" s="137" t="s">
        <v>225</v>
      </c>
      <c r="E919" s="142" t="s">
        <v>1</v>
      </c>
      <c r="F919" s="143" t="s">
        <v>4147</v>
      </c>
      <c r="G919" s="140"/>
      <c r="H919" s="144">
        <v>8</v>
      </c>
      <c r="I919" s="61"/>
      <c r="J919" s="140"/>
      <c r="K919" s="140"/>
      <c r="L919" s="228"/>
      <c r="M919" s="229"/>
      <c r="N919" s="140"/>
      <c r="O919" s="140"/>
      <c r="P919" s="140"/>
      <c r="Q919" s="140"/>
      <c r="R919" s="140"/>
      <c r="S919" s="140"/>
      <c r="T919" s="230"/>
      <c r="U919" s="140"/>
      <c r="V919" s="140"/>
      <c r="W919" s="231"/>
      <c r="AT919" s="60" t="s">
        <v>225</v>
      </c>
      <c r="AU919" s="60" t="s">
        <v>93</v>
      </c>
      <c r="AV919" s="13" t="s">
        <v>93</v>
      </c>
      <c r="AW919" s="13" t="s">
        <v>38</v>
      </c>
      <c r="AX919" s="13" t="s">
        <v>83</v>
      </c>
      <c r="AY919" s="60" t="s">
        <v>216</v>
      </c>
    </row>
    <row r="920" spans="1:51" s="13" customFormat="1" ht="12">
      <c r="A920" s="140"/>
      <c r="B920" s="141"/>
      <c r="C920" s="140"/>
      <c r="D920" s="137" t="s">
        <v>225</v>
      </c>
      <c r="E920" s="142" t="s">
        <v>1</v>
      </c>
      <c r="F920" s="143" t="s">
        <v>4188</v>
      </c>
      <c r="G920" s="140"/>
      <c r="H920" s="144">
        <v>8</v>
      </c>
      <c r="I920" s="61"/>
      <c r="J920" s="140"/>
      <c r="K920" s="140"/>
      <c r="L920" s="228"/>
      <c r="M920" s="229"/>
      <c r="N920" s="140"/>
      <c r="O920" s="140"/>
      <c r="P920" s="140"/>
      <c r="Q920" s="140"/>
      <c r="R920" s="140"/>
      <c r="S920" s="140"/>
      <c r="T920" s="230"/>
      <c r="U920" s="140"/>
      <c r="V920" s="140"/>
      <c r="W920" s="231"/>
      <c r="AT920" s="60" t="s">
        <v>225</v>
      </c>
      <c r="AU920" s="60" t="s">
        <v>93</v>
      </c>
      <c r="AV920" s="13" t="s">
        <v>93</v>
      </c>
      <c r="AW920" s="13" t="s">
        <v>38</v>
      </c>
      <c r="AX920" s="13" t="s">
        <v>83</v>
      </c>
      <c r="AY920" s="60" t="s">
        <v>216</v>
      </c>
    </row>
    <row r="921" spans="1:51" s="13" customFormat="1" ht="12">
      <c r="A921" s="140"/>
      <c r="B921" s="141"/>
      <c r="C921" s="140"/>
      <c r="D921" s="137" t="s">
        <v>225</v>
      </c>
      <c r="E921" s="142" t="s">
        <v>1</v>
      </c>
      <c r="F921" s="143" t="s">
        <v>3999</v>
      </c>
      <c r="G921" s="140"/>
      <c r="H921" s="144">
        <v>8</v>
      </c>
      <c r="I921" s="61"/>
      <c r="J921" s="140"/>
      <c r="K921" s="140"/>
      <c r="L921" s="228"/>
      <c r="M921" s="229"/>
      <c r="N921" s="140"/>
      <c r="O921" s="140"/>
      <c r="P921" s="140"/>
      <c r="Q921" s="140"/>
      <c r="R921" s="140"/>
      <c r="S921" s="140"/>
      <c r="T921" s="230"/>
      <c r="U921" s="140"/>
      <c r="V921" s="140"/>
      <c r="W921" s="231"/>
      <c r="AT921" s="60" t="s">
        <v>225</v>
      </c>
      <c r="AU921" s="60" t="s">
        <v>93</v>
      </c>
      <c r="AV921" s="13" t="s">
        <v>93</v>
      </c>
      <c r="AW921" s="13" t="s">
        <v>38</v>
      </c>
      <c r="AX921" s="13" t="s">
        <v>83</v>
      </c>
      <c r="AY921" s="60" t="s">
        <v>216</v>
      </c>
    </row>
    <row r="922" spans="1:51" s="14" customFormat="1" ht="12">
      <c r="A922" s="145"/>
      <c r="B922" s="146"/>
      <c r="C922" s="145"/>
      <c r="D922" s="137" t="s">
        <v>225</v>
      </c>
      <c r="E922" s="147" t="s">
        <v>1</v>
      </c>
      <c r="F922" s="148" t="s">
        <v>229</v>
      </c>
      <c r="G922" s="145"/>
      <c r="H922" s="149">
        <v>44</v>
      </c>
      <c r="I922" s="63"/>
      <c r="J922" s="145"/>
      <c r="K922" s="145"/>
      <c r="L922" s="228"/>
      <c r="M922" s="229"/>
      <c r="N922" s="140"/>
      <c r="O922" s="140"/>
      <c r="P922" s="140"/>
      <c r="Q922" s="140"/>
      <c r="R922" s="140"/>
      <c r="S922" s="140"/>
      <c r="T922" s="230"/>
      <c r="U922" s="140"/>
      <c r="V922" s="140"/>
      <c r="W922" s="231"/>
      <c r="AT922" s="62" t="s">
        <v>225</v>
      </c>
      <c r="AU922" s="62" t="s">
        <v>93</v>
      </c>
      <c r="AV922" s="14" t="s">
        <v>223</v>
      </c>
      <c r="AW922" s="14" t="s">
        <v>38</v>
      </c>
      <c r="AX922" s="14" t="s">
        <v>91</v>
      </c>
      <c r="AY922" s="62" t="s">
        <v>216</v>
      </c>
    </row>
    <row r="923" spans="1:65" s="2" customFormat="1" ht="24.2" customHeight="1">
      <c r="A923" s="83"/>
      <c r="B923" s="84"/>
      <c r="C923" s="130" t="s">
        <v>649</v>
      </c>
      <c r="D923" s="130" t="s">
        <v>218</v>
      </c>
      <c r="E923" s="131" t="s">
        <v>4263</v>
      </c>
      <c r="F923" s="132" t="s">
        <v>4264</v>
      </c>
      <c r="G923" s="133" t="s">
        <v>221</v>
      </c>
      <c r="H923" s="134">
        <v>182</v>
      </c>
      <c r="I923" s="57"/>
      <c r="J923" s="187">
        <f>ROUND(I923*H923,2)</f>
        <v>0</v>
      </c>
      <c r="K923" s="132" t="s">
        <v>1</v>
      </c>
      <c r="L923" s="188">
        <f>J923</f>
        <v>0</v>
      </c>
      <c r="M923" s="217"/>
      <c r="N923" s="217"/>
      <c r="O923" s="217"/>
      <c r="P923" s="217">
        <f>SUM(P924:P941)</f>
        <v>0</v>
      </c>
      <c r="Q923" s="217"/>
      <c r="R923" s="217">
        <f>SUM(R924:R941)</f>
        <v>0</v>
      </c>
      <c r="S923" s="217"/>
      <c r="T923" s="217">
        <f>SUM(T924:T941)</f>
        <v>0</v>
      </c>
      <c r="U923" s="217"/>
      <c r="V923" s="217"/>
      <c r="W923" s="190"/>
      <c r="X923" s="26"/>
      <c r="Y923" s="26"/>
      <c r="Z923" s="26"/>
      <c r="AA923" s="26"/>
      <c r="AB923" s="26"/>
      <c r="AC923" s="26"/>
      <c r="AD923" s="26"/>
      <c r="AE923" s="26"/>
      <c r="AR923" s="58" t="s">
        <v>223</v>
      </c>
      <c r="AT923" s="58" t="s">
        <v>218</v>
      </c>
      <c r="AU923" s="58" t="s">
        <v>93</v>
      </c>
      <c r="AY923" s="18" t="s">
        <v>216</v>
      </c>
      <c r="BE923" s="59">
        <f>IF(N923="základní",J923,0)</f>
        <v>0</v>
      </c>
      <c r="BF923" s="59">
        <f>IF(N923="snížená",J923,0)</f>
        <v>0</v>
      </c>
      <c r="BG923" s="59">
        <f>IF(N923="zákl. přenesená",J923,0)</f>
        <v>0</v>
      </c>
      <c r="BH923" s="59">
        <f>IF(N923="sníž. přenesená",J923,0)</f>
        <v>0</v>
      </c>
      <c r="BI923" s="59">
        <f>IF(N923="nulová",J923,0)</f>
        <v>0</v>
      </c>
      <c r="BJ923" s="18" t="s">
        <v>91</v>
      </c>
      <c r="BK923" s="59">
        <f>ROUND(I923*H923,2)</f>
        <v>0</v>
      </c>
      <c r="BL923" s="18" t="s">
        <v>223</v>
      </c>
      <c r="BM923" s="58" t="s">
        <v>4265</v>
      </c>
    </row>
    <row r="924" spans="1:51" s="15" customFormat="1" ht="12">
      <c r="A924" s="135"/>
      <c r="B924" s="136"/>
      <c r="C924" s="135"/>
      <c r="D924" s="137" t="s">
        <v>225</v>
      </c>
      <c r="E924" s="138" t="s">
        <v>1</v>
      </c>
      <c r="F924" s="139" t="s">
        <v>3751</v>
      </c>
      <c r="G924" s="135"/>
      <c r="H924" s="138" t="s">
        <v>1</v>
      </c>
      <c r="I924" s="65"/>
      <c r="J924" s="135"/>
      <c r="K924" s="135"/>
      <c r="L924" s="218"/>
      <c r="M924" s="219" t="s">
        <v>1</v>
      </c>
      <c r="N924" s="220" t="s">
        <v>48</v>
      </c>
      <c r="O924" s="221">
        <v>0</v>
      </c>
      <c r="P924" s="221">
        <f>O924*H923</f>
        <v>0</v>
      </c>
      <c r="Q924" s="221">
        <v>0</v>
      </c>
      <c r="R924" s="221">
        <f>Q924*H923</f>
        <v>0</v>
      </c>
      <c r="S924" s="221">
        <v>0</v>
      </c>
      <c r="T924" s="222">
        <f>S924*H923</f>
        <v>0</v>
      </c>
      <c r="U924" s="98"/>
      <c r="V924" s="98"/>
      <c r="W924" s="223"/>
      <c r="AT924" s="64" t="s">
        <v>225</v>
      </c>
      <c r="AU924" s="64" t="s">
        <v>93</v>
      </c>
      <c r="AV924" s="15" t="s">
        <v>91</v>
      </c>
      <c r="AW924" s="15" t="s">
        <v>38</v>
      </c>
      <c r="AX924" s="15" t="s">
        <v>83</v>
      </c>
      <c r="AY924" s="64" t="s">
        <v>216</v>
      </c>
    </row>
    <row r="925" spans="1:51" s="13" customFormat="1" ht="12">
      <c r="A925" s="140"/>
      <c r="B925" s="141"/>
      <c r="C925" s="140"/>
      <c r="D925" s="137" t="s">
        <v>225</v>
      </c>
      <c r="E925" s="142" t="s">
        <v>1</v>
      </c>
      <c r="F925" s="143" t="s">
        <v>3824</v>
      </c>
      <c r="G925" s="140"/>
      <c r="H925" s="144">
        <v>15</v>
      </c>
      <c r="I925" s="61"/>
      <c r="J925" s="140"/>
      <c r="K925" s="140"/>
      <c r="L925" s="224"/>
      <c r="M925" s="225"/>
      <c r="N925" s="135"/>
      <c r="O925" s="135"/>
      <c r="P925" s="135"/>
      <c r="Q925" s="135"/>
      <c r="R925" s="135"/>
      <c r="S925" s="135"/>
      <c r="T925" s="226"/>
      <c r="U925" s="135"/>
      <c r="V925" s="135"/>
      <c r="W925" s="227"/>
      <c r="AT925" s="60" t="s">
        <v>225</v>
      </c>
      <c r="AU925" s="60" t="s">
        <v>93</v>
      </c>
      <c r="AV925" s="13" t="s">
        <v>93</v>
      </c>
      <c r="AW925" s="13" t="s">
        <v>38</v>
      </c>
      <c r="AX925" s="13" t="s">
        <v>83</v>
      </c>
      <c r="AY925" s="60" t="s">
        <v>216</v>
      </c>
    </row>
    <row r="926" spans="1:51" s="13" customFormat="1" ht="12">
      <c r="A926" s="140"/>
      <c r="B926" s="141"/>
      <c r="C926" s="140"/>
      <c r="D926" s="137" t="s">
        <v>225</v>
      </c>
      <c r="E926" s="142" t="s">
        <v>1</v>
      </c>
      <c r="F926" s="143" t="s">
        <v>4266</v>
      </c>
      <c r="G926" s="140"/>
      <c r="H926" s="144">
        <v>20</v>
      </c>
      <c r="I926" s="61"/>
      <c r="J926" s="140"/>
      <c r="K926" s="140"/>
      <c r="L926" s="228"/>
      <c r="M926" s="229"/>
      <c r="N926" s="140"/>
      <c r="O926" s="140"/>
      <c r="P926" s="140"/>
      <c r="Q926" s="140"/>
      <c r="R926" s="140"/>
      <c r="S926" s="140"/>
      <c r="T926" s="230"/>
      <c r="U926" s="140"/>
      <c r="V926" s="140"/>
      <c r="W926" s="231"/>
      <c r="AT926" s="60" t="s">
        <v>225</v>
      </c>
      <c r="AU926" s="60" t="s">
        <v>93</v>
      </c>
      <c r="AV926" s="13" t="s">
        <v>93</v>
      </c>
      <c r="AW926" s="13" t="s">
        <v>38</v>
      </c>
      <c r="AX926" s="13" t="s">
        <v>83</v>
      </c>
      <c r="AY926" s="60" t="s">
        <v>216</v>
      </c>
    </row>
    <row r="927" spans="1:51" s="13" customFormat="1" ht="12">
      <c r="A927" s="140"/>
      <c r="B927" s="141"/>
      <c r="C927" s="140"/>
      <c r="D927" s="137" t="s">
        <v>225</v>
      </c>
      <c r="E927" s="142" t="s">
        <v>1</v>
      </c>
      <c r="F927" s="143" t="s">
        <v>4267</v>
      </c>
      <c r="G927" s="140"/>
      <c r="H927" s="144">
        <v>15</v>
      </c>
      <c r="I927" s="61"/>
      <c r="J927" s="140"/>
      <c r="K927" s="140"/>
      <c r="L927" s="228"/>
      <c r="M927" s="229"/>
      <c r="N927" s="140"/>
      <c r="O927" s="140"/>
      <c r="P927" s="140"/>
      <c r="Q927" s="140"/>
      <c r="R927" s="140"/>
      <c r="S927" s="140"/>
      <c r="T927" s="230"/>
      <c r="U927" s="140"/>
      <c r="V927" s="140"/>
      <c r="W927" s="231"/>
      <c r="AT927" s="60" t="s">
        <v>225</v>
      </c>
      <c r="AU927" s="60" t="s">
        <v>93</v>
      </c>
      <c r="AV927" s="13" t="s">
        <v>93</v>
      </c>
      <c r="AW927" s="13" t="s">
        <v>38</v>
      </c>
      <c r="AX927" s="13" t="s">
        <v>83</v>
      </c>
      <c r="AY927" s="60" t="s">
        <v>216</v>
      </c>
    </row>
    <row r="928" spans="1:51" s="13" customFormat="1" ht="12">
      <c r="A928" s="140"/>
      <c r="B928" s="141"/>
      <c r="C928" s="140"/>
      <c r="D928" s="137" t="s">
        <v>225</v>
      </c>
      <c r="E928" s="142" t="s">
        <v>1</v>
      </c>
      <c r="F928" s="143" t="s">
        <v>4268</v>
      </c>
      <c r="G928" s="140"/>
      <c r="H928" s="144">
        <v>10</v>
      </c>
      <c r="I928" s="61"/>
      <c r="J928" s="140"/>
      <c r="K928" s="140"/>
      <c r="L928" s="228"/>
      <c r="M928" s="229"/>
      <c r="N928" s="140"/>
      <c r="O928" s="140"/>
      <c r="P928" s="140"/>
      <c r="Q928" s="140"/>
      <c r="R928" s="140"/>
      <c r="S928" s="140"/>
      <c r="T928" s="230"/>
      <c r="U928" s="140"/>
      <c r="V928" s="140"/>
      <c r="W928" s="231"/>
      <c r="AT928" s="60" t="s">
        <v>225</v>
      </c>
      <c r="AU928" s="60" t="s">
        <v>93</v>
      </c>
      <c r="AV928" s="13" t="s">
        <v>93</v>
      </c>
      <c r="AW928" s="13" t="s">
        <v>38</v>
      </c>
      <c r="AX928" s="13" t="s">
        <v>83</v>
      </c>
      <c r="AY928" s="60" t="s">
        <v>216</v>
      </c>
    </row>
    <row r="929" spans="1:51" s="13" customFormat="1" ht="12">
      <c r="A929" s="140"/>
      <c r="B929" s="141"/>
      <c r="C929" s="140"/>
      <c r="D929" s="137" t="s">
        <v>225</v>
      </c>
      <c r="E929" s="142" t="s">
        <v>1</v>
      </c>
      <c r="F929" s="143" t="s">
        <v>3998</v>
      </c>
      <c r="G929" s="140"/>
      <c r="H929" s="144">
        <v>10</v>
      </c>
      <c r="I929" s="61"/>
      <c r="J929" s="140"/>
      <c r="K929" s="140"/>
      <c r="L929" s="228"/>
      <c r="M929" s="229"/>
      <c r="N929" s="140"/>
      <c r="O929" s="140"/>
      <c r="P929" s="140"/>
      <c r="Q929" s="140"/>
      <c r="R929" s="140"/>
      <c r="S929" s="140"/>
      <c r="T929" s="230"/>
      <c r="U929" s="140"/>
      <c r="V929" s="140"/>
      <c r="W929" s="231"/>
      <c r="AT929" s="60" t="s">
        <v>225</v>
      </c>
      <c r="AU929" s="60" t="s">
        <v>93</v>
      </c>
      <c r="AV929" s="13" t="s">
        <v>93</v>
      </c>
      <c r="AW929" s="13" t="s">
        <v>38</v>
      </c>
      <c r="AX929" s="13" t="s">
        <v>83</v>
      </c>
      <c r="AY929" s="60" t="s">
        <v>216</v>
      </c>
    </row>
    <row r="930" spans="1:51" s="13" customFormat="1" ht="12">
      <c r="A930" s="140"/>
      <c r="B930" s="141"/>
      <c r="C930" s="140"/>
      <c r="D930" s="137" t="s">
        <v>225</v>
      </c>
      <c r="E930" s="142" t="s">
        <v>1</v>
      </c>
      <c r="F930" s="143" t="s">
        <v>4269</v>
      </c>
      <c r="G930" s="140"/>
      <c r="H930" s="144">
        <v>10</v>
      </c>
      <c r="I930" s="61"/>
      <c r="J930" s="140"/>
      <c r="K930" s="140"/>
      <c r="L930" s="228"/>
      <c r="M930" s="229"/>
      <c r="N930" s="140"/>
      <c r="O930" s="140"/>
      <c r="P930" s="140"/>
      <c r="Q930" s="140"/>
      <c r="R930" s="140"/>
      <c r="S930" s="140"/>
      <c r="T930" s="230"/>
      <c r="U930" s="140"/>
      <c r="V930" s="140"/>
      <c r="W930" s="231"/>
      <c r="AT930" s="60" t="s">
        <v>225</v>
      </c>
      <c r="AU930" s="60" t="s">
        <v>93</v>
      </c>
      <c r="AV930" s="13" t="s">
        <v>93</v>
      </c>
      <c r="AW930" s="13" t="s">
        <v>38</v>
      </c>
      <c r="AX930" s="13" t="s">
        <v>83</v>
      </c>
      <c r="AY930" s="60" t="s">
        <v>216</v>
      </c>
    </row>
    <row r="931" spans="1:51" s="15" customFormat="1" ht="12">
      <c r="A931" s="135"/>
      <c r="B931" s="136"/>
      <c r="C931" s="135"/>
      <c r="D931" s="137" t="s">
        <v>225</v>
      </c>
      <c r="E931" s="138" t="s">
        <v>1</v>
      </c>
      <c r="F931" s="139" t="s">
        <v>3703</v>
      </c>
      <c r="G931" s="135"/>
      <c r="H931" s="138" t="s">
        <v>1</v>
      </c>
      <c r="I931" s="65"/>
      <c r="J931" s="135"/>
      <c r="K931" s="135"/>
      <c r="L931" s="228"/>
      <c r="M931" s="229"/>
      <c r="N931" s="140"/>
      <c r="O931" s="140"/>
      <c r="P931" s="140"/>
      <c r="Q931" s="140"/>
      <c r="R931" s="140"/>
      <c r="S931" s="140"/>
      <c r="T931" s="230"/>
      <c r="U931" s="140"/>
      <c r="V931" s="140"/>
      <c r="W931" s="231"/>
      <c r="AT931" s="64" t="s">
        <v>225</v>
      </c>
      <c r="AU931" s="64" t="s">
        <v>93</v>
      </c>
      <c r="AV931" s="15" t="s">
        <v>91</v>
      </c>
      <c r="AW931" s="15" t="s">
        <v>38</v>
      </c>
      <c r="AX931" s="15" t="s">
        <v>83</v>
      </c>
      <c r="AY931" s="64" t="s">
        <v>216</v>
      </c>
    </row>
    <row r="932" spans="1:51" s="13" customFormat="1" ht="12">
      <c r="A932" s="140"/>
      <c r="B932" s="141"/>
      <c r="C932" s="140"/>
      <c r="D932" s="137" t="s">
        <v>225</v>
      </c>
      <c r="E932" s="142" t="s">
        <v>1</v>
      </c>
      <c r="F932" s="143" t="s">
        <v>3868</v>
      </c>
      <c r="G932" s="140"/>
      <c r="H932" s="144">
        <v>2</v>
      </c>
      <c r="I932" s="61"/>
      <c r="J932" s="140"/>
      <c r="K932" s="140"/>
      <c r="L932" s="224"/>
      <c r="M932" s="225"/>
      <c r="N932" s="135"/>
      <c r="O932" s="135"/>
      <c r="P932" s="135"/>
      <c r="Q932" s="135"/>
      <c r="R932" s="135"/>
      <c r="S932" s="135"/>
      <c r="T932" s="226"/>
      <c r="U932" s="135"/>
      <c r="V932" s="135"/>
      <c r="W932" s="227"/>
      <c r="AT932" s="60" t="s">
        <v>225</v>
      </c>
      <c r="AU932" s="60" t="s">
        <v>93</v>
      </c>
      <c r="AV932" s="13" t="s">
        <v>93</v>
      </c>
      <c r="AW932" s="13" t="s">
        <v>38</v>
      </c>
      <c r="AX932" s="13" t="s">
        <v>83</v>
      </c>
      <c r="AY932" s="60" t="s">
        <v>216</v>
      </c>
    </row>
    <row r="933" spans="1:51" s="13" customFormat="1" ht="12">
      <c r="A933" s="140"/>
      <c r="B933" s="141"/>
      <c r="C933" s="140"/>
      <c r="D933" s="137" t="s">
        <v>225</v>
      </c>
      <c r="E933" s="142" t="s">
        <v>1</v>
      </c>
      <c r="F933" s="143" t="s">
        <v>4232</v>
      </c>
      <c r="G933" s="140"/>
      <c r="H933" s="144">
        <v>8</v>
      </c>
      <c r="I933" s="61"/>
      <c r="J933" s="140"/>
      <c r="K933" s="140"/>
      <c r="L933" s="228"/>
      <c r="M933" s="229"/>
      <c r="N933" s="140"/>
      <c r="O933" s="140"/>
      <c r="P933" s="140"/>
      <c r="Q933" s="140"/>
      <c r="R933" s="140"/>
      <c r="S933" s="140"/>
      <c r="T933" s="230"/>
      <c r="U933" s="140"/>
      <c r="V933" s="140"/>
      <c r="W933" s="231"/>
      <c r="AT933" s="60" t="s">
        <v>225</v>
      </c>
      <c r="AU933" s="60" t="s">
        <v>93</v>
      </c>
      <c r="AV933" s="13" t="s">
        <v>93</v>
      </c>
      <c r="AW933" s="13" t="s">
        <v>38</v>
      </c>
      <c r="AX933" s="13" t="s">
        <v>83</v>
      </c>
      <c r="AY933" s="60" t="s">
        <v>216</v>
      </c>
    </row>
    <row r="934" spans="1:51" s="13" customFormat="1" ht="12">
      <c r="A934" s="140"/>
      <c r="B934" s="141"/>
      <c r="C934" s="140"/>
      <c r="D934" s="137" t="s">
        <v>225</v>
      </c>
      <c r="E934" s="142" t="s">
        <v>1</v>
      </c>
      <c r="F934" s="143" t="s">
        <v>3989</v>
      </c>
      <c r="G934" s="140"/>
      <c r="H934" s="144">
        <v>5</v>
      </c>
      <c r="I934" s="61"/>
      <c r="J934" s="140"/>
      <c r="K934" s="140"/>
      <c r="L934" s="228"/>
      <c r="M934" s="229"/>
      <c r="N934" s="140"/>
      <c r="O934" s="140"/>
      <c r="P934" s="140"/>
      <c r="Q934" s="140"/>
      <c r="R934" s="140"/>
      <c r="S934" s="140"/>
      <c r="T934" s="230"/>
      <c r="U934" s="140"/>
      <c r="V934" s="140"/>
      <c r="W934" s="231"/>
      <c r="AT934" s="60" t="s">
        <v>225</v>
      </c>
      <c r="AU934" s="60" t="s">
        <v>93</v>
      </c>
      <c r="AV934" s="13" t="s">
        <v>93</v>
      </c>
      <c r="AW934" s="13" t="s">
        <v>38</v>
      </c>
      <c r="AX934" s="13" t="s">
        <v>83</v>
      </c>
      <c r="AY934" s="60" t="s">
        <v>216</v>
      </c>
    </row>
    <row r="935" spans="1:51" s="13" customFormat="1" ht="12">
      <c r="A935" s="140"/>
      <c r="B935" s="141"/>
      <c r="C935" s="140"/>
      <c r="D935" s="137" t="s">
        <v>225</v>
      </c>
      <c r="E935" s="142" t="s">
        <v>1</v>
      </c>
      <c r="F935" s="143" t="s">
        <v>4077</v>
      </c>
      <c r="G935" s="140"/>
      <c r="H935" s="144">
        <v>3</v>
      </c>
      <c r="I935" s="61"/>
      <c r="J935" s="140"/>
      <c r="K935" s="140"/>
      <c r="L935" s="228"/>
      <c r="M935" s="229"/>
      <c r="N935" s="140"/>
      <c r="O935" s="140"/>
      <c r="P935" s="140"/>
      <c r="Q935" s="140"/>
      <c r="R935" s="140"/>
      <c r="S935" s="140"/>
      <c r="T935" s="230"/>
      <c r="U935" s="140"/>
      <c r="V935" s="140"/>
      <c r="W935" s="231"/>
      <c r="AT935" s="60" t="s">
        <v>225</v>
      </c>
      <c r="AU935" s="60" t="s">
        <v>93</v>
      </c>
      <c r="AV935" s="13" t="s">
        <v>93</v>
      </c>
      <c r="AW935" s="13" t="s">
        <v>38</v>
      </c>
      <c r="AX935" s="13" t="s">
        <v>83</v>
      </c>
      <c r="AY935" s="60" t="s">
        <v>216</v>
      </c>
    </row>
    <row r="936" spans="1:51" s="13" customFormat="1" ht="12">
      <c r="A936" s="140"/>
      <c r="B936" s="141"/>
      <c r="C936" s="140"/>
      <c r="D936" s="137" t="s">
        <v>225</v>
      </c>
      <c r="E936" s="142" t="s">
        <v>1</v>
      </c>
      <c r="F936" s="143" t="s">
        <v>3836</v>
      </c>
      <c r="G936" s="140"/>
      <c r="H936" s="144">
        <v>5</v>
      </c>
      <c r="I936" s="61"/>
      <c r="J936" s="140"/>
      <c r="K936" s="140"/>
      <c r="L936" s="228"/>
      <c r="M936" s="229"/>
      <c r="N936" s="140"/>
      <c r="O936" s="140"/>
      <c r="P936" s="140"/>
      <c r="Q936" s="140"/>
      <c r="R936" s="140"/>
      <c r="S936" s="140"/>
      <c r="T936" s="230"/>
      <c r="U936" s="140"/>
      <c r="V936" s="140"/>
      <c r="W936" s="231"/>
      <c r="AT936" s="60" t="s">
        <v>225</v>
      </c>
      <c r="AU936" s="60" t="s">
        <v>93</v>
      </c>
      <c r="AV936" s="13" t="s">
        <v>93</v>
      </c>
      <c r="AW936" s="13" t="s">
        <v>38</v>
      </c>
      <c r="AX936" s="13" t="s">
        <v>83</v>
      </c>
      <c r="AY936" s="60" t="s">
        <v>216</v>
      </c>
    </row>
    <row r="937" spans="1:51" s="13" customFormat="1" ht="12">
      <c r="A937" s="140"/>
      <c r="B937" s="141"/>
      <c r="C937" s="140"/>
      <c r="D937" s="137" t="s">
        <v>225</v>
      </c>
      <c r="E937" s="142" t="s">
        <v>1</v>
      </c>
      <c r="F937" s="143" t="s">
        <v>3873</v>
      </c>
      <c r="G937" s="140"/>
      <c r="H937" s="144">
        <v>2</v>
      </c>
      <c r="I937" s="61"/>
      <c r="J937" s="140"/>
      <c r="K937" s="140"/>
      <c r="L937" s="228"/>
      <c r="M937" s="229"/>
      <c r="N937" s="140"/>
      <c r="O937" s="140"/>
      <c r="P937" s="140"/>
      <c r="Q937" s="140"/>
      <c r="R937" s="140"/>
      <c r="S937" s="140"/>
      <c r="T937" s="230"/>
      <c r="U937" s="140"/>
      <c r="V937" s="140"/>
      <c r="W937" s="231"/>
      <c r="AT937" s="60" t="s">
        <v>225</v>
      </c>
      <c r="AU937" s="60" t="s">
        <v>93</v>
      </c>
      <c r="AV937" s="13" t="s">
        <v>93</v>
      </c>
      <c r="AW937" s="13" t="s">
        <v>38</v>
      </c>
      <c r="AX937" s="13" t="s">
        <v>83</v>
      </c>
      <c r="AY937" s="60" t="s">
        <v>216</v>
      </c>
    </row>
    <row r="938" spans="1:51" s="13" customFormat="1" ht="12">
      <c r="A938" s="140"/>
      <c r="B938" s="141"/>
      <c r="C938" s="140"/>
      <c r="D938" s="137" t="s">
        <v>225</v>
      </c>
      <c r="E938" s="142" t="s">
        <v>1</v>
      </c>
      <c r="F938" s="143" t="s">
        <v>4270</v>
      </c>
      <c r="G938" s="140"/>
      <c r="H938" s="144">
        <v>5</v>
      </c>
      <c r="I938" s="61"/>
      <c r="J938" s="140"/>
      <c r="K938" s="140"/>
      <c r="L938" s="228"/>
      <c r="M938" s="229"/>
      <c r="N938" s="140"/>
      <c r="O938" s="140"/>
      <c r="P938" s="140"/>
      <c r="Q938" s="140"/>
      <c r="R938" s="140"/>
      <c r="S938" s="140"/>
      <c r="T938" s="230"/>
      <c r="U938" s="140"/>
      <c r="V938" s="140"/>
      <c r="W938" s="231"/>
      <c r="AT938" s="60" t="s">
        <v>225</v>
      </c>
      <c r="AU938" s="60" t="s">
        <v>93</v>
      </c>
      <c r="AV938" s="13" t="s">
        <v>93</v>
      </c>
      <c r="AW938" s="13" t="s">
        <v>38</v>
      </c>
      <c r="AX938" s="13" t="s">
        <v>83</v>
      </c>
      <c r="AY938" s="60" t="s">
        <v>216</v>
      </c>
    </row>
    <row r="939" spans="1:51" s="13" customFormat="1" ht="12">
      <c r="A939" s="140"/>
      <c r="B939" s="141"/>
      <c r="C939" s="140"/>
      <c r="D939" s="137" t="s">
        <v>225</v>
      </c>
      <c r="E939" s="142" t="s">
        <v>1</v>
      </c>
      <c r="F939" s="143" t="s">
        <v>4271</v>
      </c>
      <c r="G939" s="140"/>
      <c r="H939" s="144">
        <v>6</v>
      </c>
      <c r="I939" s="61"/>
      <c r="J939" s="140"/>
      <c r="K939" s="140"/>
      <c r="L939" s="228"/>
      <c r="M939" s="229"/>
      <c r="N939" s="140"/>
      <c r="O939" s="140"/>
      <c r="P939" s="140"/>
      <c r="Q939" s="140"/>
      <c r="R939" s="140"/>
      <c r="S939" s="140"/>
      <c r="T939" s="230"/>
      <c r="U939" s="140"/>
      <c r="V939" s="140"/>
      <c r="W939" s="231"/>
      <c r="AT939" s="60" t="s">
        <v>225</v>
      </c>
      <c r="AU939" s="60" t="s">
        <v>93</v>
      </c>
      <c r="AV939" s="13" t="s">
        <v>93</v>
      </c>
      <c r="AW939" s="13" t="s">
        <v>38</v>
      </c>
      <c r="AX939" s="13" t="s">
        <v>83</v>
      </c>
      <c r="AY939" s="60" t="s">
        <v>216</v>
      </c>
    </row>
    <row r="940" spans="1:51" s="13" customFormat="1" ht="12">
      <c r="A940" s="140"/>
      <c r="B940" s="141"/>
      <c r="C940" s="140"/>
      <c r="D940" s="137" t="s">
        <v>225</v>
      </c>
      <c r="E940" s="142" t="s">
        <v>1</v>
      </c>
      <c r="F940" s="143" t="s">
        <v>4272</v>
      </c>
      <c r="G940" s="140"/>
      <c r="H940" s="144">
        <v>6</v>
      </c>
      <c r="I940" s="61"/>
      <c r="J940" s="140"/>
      <c r="K940" s="140"/>
      <c r="L940" s="228"/>
      <c r="M940" s="229"/>
      <c r="N940" s="140"/>
      <c r="O940" s="140"/>
      <c r="P940" s="140"/>
      <c r="Q940" s="140"/>
      <c r="R940" s="140"/>
      <c r="S940" s="140"/>
      <c r="T940" s="230"/>
      <c r="U940" s="140"/>
      <c r="V940" s="140"/>
      <c r="W940" s="231"/>
      <c r="AT940" s="60" t="s">
        <v>225</v>
      </c>
      <c r="AU940" s="60" t="s">
        <v>93</v>
      </c>
      <c r="AV940" s="13" t="s">
        <v>93</v>
      </c>
      <c r="AW940" s="13" t="s">
        <v>38</v>
      </c>
      <c r="AX940" s="13" t="s">
        <v>83</v>
      </c>
      <c r="AY940" s="60" t="s">
        <v>216</v>
      </c>
    </row>
    <row r="941" spans="1:51" s="13" customFormat="1" ht="12">
      <c r="A941" s="140"/>
      <c r="B941" s="141"/>
      <c r="C941" s="140"/>
      <c r="D941" s="137" t="s">
        <v>225</v>
      </c>
      <c r="E941" s="142" t="s">
        <v>1</v>
      </c>
      <c r="F941" s="143" t="s">
        <v>3841</v>
      </c>
      <c r="G941" s="140"/>
      <c r="H941" s="144">
        <v>6</v>
      </c>
      <c r="I941" s="61"/>
      <c r="J941" s="140"/>
      <c r="K941" s="140"/>
      <c r="L941" s="228"/>
      <c r="M941" s="229"/>
      <c r="N941" s="140"/>
      <c r="O941" s="140"/>
      <c r="P941" s="140"/>
      <c r="Q941" s="140"/>
      <c r="R941" s="140"/>
      <c r="S941" s="140"/>
      <c r="T941" s="230"/>
      <c r="U941" s="140"/>
      <c r="V941" s="140"/>
      <c r="W941" s="231"/>
      <c r="AT941" s="60" t="s">
        <v>225</v>
      </c>
      <c r="AU941" s="60" t="s">
        <v>93</v>
      </c>
      <c r="AV941" s="13" t="s">
        <v>93</v>
      </c>
      <c r="AW941" s="13" t="s">
        <v>38</v>
      </c>
      <c r="AX941" s="13" t="s">
        <v>83</v>
      </c>
      <c r="AY941" s="60" t="s">
        <v>216</v>
      </c>
    </row>
    <row r="942" spans="1:51" s="13" customFormat="1" ht="12">
      <c r="A942" s="140"/>
      <c r="B942" s="141"/>
      <c r="C942" s="140"/>
      <c r="D942" s="137" t="s">
        <v>225</v>
      </c>
      <c r="E942" s="142" t="s">
        <v>1</v>
      </c>
      <c r="F942" s="143" t="s">
        <v>4273</v>
      </c>
      <c r="G942" s="140"/>
      <c r="H942" s="144">
        <v>5</v>
      </c>
      <c r="I942" s="61"/>
      <c r="J942" s="140"/>
      <c r="K942" s="140"/>
      <c r="L942" s="228"/>
      <c r="M942" s="229"/>
      <c r="N942" s="140"/>
      <c r="O942" s="140"/>
      <c r="P942" s="140"/>
      <c r="Q942" s="140"/>
      <c r="R942" s="140"/>
      <c r="S942" s="140"/>
      <c r="T942" s="230"/>
      <c r="U942" s="140"/>
      <c r="V942" s="140"/>
      <c r="W942" s="231"/>
      <c r="AT942" s="60" t="s">
        <v>225</v>
      </c>
      <c r="AU942" s="60" t="s">
        <v>93</v>
      </c>
      <c r="AV942" s="13" t="s">
        <v>93</v>
      </c>
      <c r="AW942" s="13" t="s">
        <v>38</v>
      </c>
      <c r="AX942" s="13" t="s">
        <v>83</v>
      </c>
      <c r="AY942" s="60" t="s">
        <v>216</v>
      </c>
    </row>
    <row r="943" spans="1:51" s="13" customFormat="1" ht="12">
      <c r="A943" s="140"/>
      <c r="B943" s="141"/>
      <c r="C943" s="140"/>
      <c r="D943" s="137" t="s">
        <v>225</v>
      </c>
      <c r="E943" s="142" t="s">
        <v>1</v>
      </c>
      <c r="F943" s="143" t="s">
        <v>3843</v>
      </c>
      <c r="G943" s="140"/>
      <c r="H943" s="144">
        <v>4</v>
      </c>
      <c r="I943" s="61"/>
      <c r="J943" s="140"/>
      <c r="K943" s="140"/>
      <c r="L943" s="228"/>
      <c r="M943" s="229"/>
      <c r="N943" s="140"/>
      <c r="O943" s="140"/>
      <c r="P943" s="140"/>
      <c r="Q943" s="140"/>
      <c r="R943" s="140"/>
      <c r="S943" s="140"/>
      <c r="T943" s="230"/>
      <c r="U943" s="140"/>
      <c r="V943" s="140"/>
      <c r="W943" s="231"/>
      <c r="AT943" s="60" t="s">
        <v>225</v>
      </c>
      <c r="AU943" s="60" t="s">
        <v>93</v>
      </c>
      <c r="AV943" s="13" t="s">
        <v>93</v>
      </c>
      <c r="AW943" s="13" t="s">
        <v>38</v>
      </c>
      <c r="AX943" s="13" t="s">
        <v>83</v>
      </c>
      <c r="AY943" s="60" t="s">
        <v>216</v>
      </c>
    </row>
    <row r="944" spans="1:51" s="13" customFormat="1" ht="12">
      <c r="A944" s="140"/>
      <c r="B944" s="141"/>
      <c r="C944" s="140"/>
      <c r="D944" s="137" t="s">
        <v>225</v>
      </c>
      <c r="E944" s="142" t="s">
        <v>1</v>
      </c>
      <c r="F944" s="143" t="s">
        <v>4086</v>
      </c>
      <c r="G944" s="140"/>
      <c r="H944" s="144">
        <v>3</v>
      </c>
      <c r="I944" s="61"/>
      <c r="J944" s="140"/>
      <c r="K944" s="140"/>
      <c r="L944" s="228"/>
      <c r="M944" s="229"/>
      <c r="N944" s="140"/>
      <c r="O944" s="140"/>
      <c r="P944" s="140"/>
      <c r="Q944" s="140"/>
      <c r="R944" s="140"/>
      <c r="S944" s="140"/>
      <c r="T944" s="230"/>
      <c r="U944" s="140"/>
      <c r="V944" s="140"/>
      <c r="W944" s="231"/>
      <c r="AT944" s="60" t="s">
        <v>225</v>
      </c>
      <c r="AU944" s="60" t="s">
        <v>93</v>
      </c>
      <c r="AV944" s="13" t="s">
        <v>93</v>
      </c>
      <c r="AW944" s="13" t="s">
        <v>38</v>
      </c>
      <c r="AX944" s="13" t="s">
        <v>83</v>
      </c>
      <c r="AY944" s="60" t="s">
        <v>216</v>
      </c>
    </row>
    <row r="945" spans="1:51" s="13" customFormat="1" ht="12">
      <c r="A945" s="140"/>
      <c r="B945" s="141"/>
      <c r="C945" s="140"/>
      <c r="D945" s="137" t="s">
        <v>225</v>
      </c>
      <c r="E945" s="142" t="s">
        <v>1</v>
      </c>
      <c r="F945" s="143" t="s">
        <v>3845</v>
      </c>
      <c r="G945" s="140"/>
      <c r="H945" s="144">
        <v>4</v>
      </c>
      <c r="I945" s="61"/>
      <c r="J945" s="140"/>
      <c r="K945" s="140"/>
      <c r="L945" s="228"/>
      <c r="M945" s="229"/>
      <c r="N945" s="140"/>
      <c r="O945" s="140"/>
      <c r="P945" s="140"/>
      <c r="Q945" s="140"/>
      <c r="R945" s="140"/>
      <c r="S945" s="140"/>
      <c r="T945" s="230"/>
      <c r="U945" s="140"/>
      <c r="V945" s="140"/>
      <c r="W945" s="231"/>
      <c r="AT945" s="60" t="s">
        <v>225</v>
      </c>
      <c r="AU945" s="60" t="s">
        <v>93</v>
      </c>
      <c r="AV945" s="13" t="s">
        <v>93</v>
      </c>
      <c r="AW945" s="13" t="s">
        <v>38</v>
      </c>
      <c r="AX945" s="13" t="s">
        <v>83</v>
      </c>
      <c r="AY945" s="60" t="s">
        <v>216</v>
      </c>
    </row>
    <row r="946" spans="1:51" s="13" customFormat="1" ht="12">
      <c r="A946" s="140"/>
      <c r="B946" s="141"/>
      <c r="C946" s="140"/>
      <c r="D946" s="137" t="s">
        <v>225</v>
      </c>
      <c r="E946" s="142" t="s">
        <v>1</v>
      </c>
      <c r="F946" s="143" t="s">
        <v>3846</v>
      </c>
      <c r="G946" s="140"/>
      <c r="H946" s="144">
        <v>5</v>
      </c>
      <c r="I946" s="61"/>
      <c r="J946" s="140"/>
      <c r="K946" s="140"/>
      <c r="L946" s="228"/>
      <c r="M946" s="229"/>
      <c r="N946" s="140"/>
      <c r="O946" s="140"/>
      <c r="P946" s="140"/>
      <c r="Q946" s="140"/>
      <c r="R946" s="140"/>
      <c r="S946" s="140"/>
      <c r="T946" s="230"/>
      <c r="U946" s="140"/>
      <c r="V946" s="140"/>
      <c r="W946" s="231"/>
      <c r="AT946" s="60" t="s">
        <v>225</v>
      </c>
      <c r="AU946" s="60" t="s">
        <v>93</v>
      </c>
      <c r="AV946" s="13" t="s">
        <v>93</v>
      </c>
      <c r="AW946" s="13" t="s">
        <v>38</v>
      </c>
      <c r="AX946" s="13" t="s">
        <v>83</v>
      </c>
      <c r="AY946" s="60" t="s">
        <v>216</v>
      </c>
    </row>
    <row r="947" spans="1:51" s="13" customFormat="1" ht="12">
      <c r="A947" s="140"/>
      <c r="B947" s="141"/>
      <c r="C947" s="140"/>
      <c r="D947" s="137" t="s">
        <v>225</v>
      </c>
      <c r="E947" s="142" t="s">
        <v>1</v>
      </c>
      <c r="F947" s="143" t="s">
        <v>4274</v>
      </c>
      <c r="G947" s="140"/>
      <c r="H947" s="144">
        <v>8</v>
      </c>
      <c r="I947" s="61"/>
      <c r="J947" s="140"/>
      <c r="K947" s="140"/>
      <c r="L947" s="228"/>
      <c r="M947" s="229"/>
      <c r="N947" s="140"/>
      <c r="O947" s="140"/>
      <c r="P947" s="140"/>
      <c r="Q947" s="140"/>
      <c r="R947" s="140"/>
      <c r="S947" s="140"/>
      <c r="T947" s="230"/>
      <c r="U947" s="140"/>
      <c r="V947" s="140"/>
      <c r="W947" s="231"/>
      <c r="AT947" s="60" t="s">
        <v>225</v>
      </c>
      <c r="AU947" s="60" t="s">
        <v>93</v>
      </c>
      <c r="AV947" s="13" t="s">
        <v>93</v>
      </c>
      <c r="AW947" s="13" t="s">
        <v>38</v>
      </c>
      <c r="AX947" s="13" t="s">
        <v>83</v>
      </c>
      <c r="AY947" s="60" t="s">
        <v>216</v>
      </c>
    </row>
    <row r="948" spans="1:51" s="13" customFormat="1" ht="12">
      <c r="A948" s="140"/>
      <c r="B948" s="141"/>
      <c r="C948" s="140"/>
      <c r="D948" s="137" t="s">
        <v>225</v>
      </c>
      <c r="E948" s="142" t="s">
        <v>1</v>
      </c>
      <c r="F948" s="143" t="s">
        <v>4275</v>
      </c>
      <c r="G948" s="140"/>
      <c r="H948" s="144">
        <v>5</v>
      </c>
      <c r="I948" s="61"/>
      <c r="J948" s="140"/>
      <c r="K948" s="140"/>
      <c r="L948" s="228"/>
      <c r="M948" s="229"/>
      <c r="N948" s="140"/>
      <c r="O948" s="140"/>
      <c r="P948" s="140"/>
      <c r="Q948" s="140"/>
      <c r="R948" s="140"/>
      <c r="S948" s="140"/>
      <c r="T948" s="230"/>
      <c r="U948" s="140"/>
      <c r="V948" s="140"/>
      <c r="W948" s="231"/>
      <c r="AT948" s="60" t="s">
        <v>225</v>
      </c>
      <c r="AU948" s="60" t="s">
        <v>93</v>
      </c>
      <c r="AV948" s="13" t="s">
        <v>93</v>
      </c>
      <c r="AW948" s="13" t="s">
        <v>38</v>
      </c>
      <c r="AX948" s="13" t="s">
        <v>83</v>
      </c>
      <c r="AY948" s="60" t="s">
        <v>216</v>
      </c>
    </row>
    <row r="949" spans="1:51" s="13" customFormat="1" ht="12">
      <c r="A949" s="140"/>
      <c r="B949" s="141"/>
      <c r="C949" s="140"/>
      <c r="D949" s="137" t="s">
        <v>225</v>
      </c>
      <c r="E949" s="142" t="s">
        <v>1</v>
      </c>
      <c r="F949" s="143" t="s">
        <v>4276</v>
      </c>
      <c r="G949" s="140"/>
      <c r="H949" s="144">
        <v>10</v>
      </c>
      <c r="I949" s="61"/>
      <c r="J949" s="140"/>
      <c r="K949" s="140"/>
      <c r="L949" s="228"/>
      <c r="M949" s="229"/>
      <c r="N949" s="140"/>
      <c r="O949" s="140"/>
      <c r="P949" s="140"/>
      <c r="Q949" s="140"/>
      <c r="R949" s="140"/>
      <c r="S949" s="140"/>
      <c r="T949" s="230"/>
      <c r="U949" s="140"/>
      <c r="V949" s="140"/>
      <c r="W949" s="231"/>
      <c r="AT949" s="60" t="s">
        <v>225</v>
      </c>
      <c r="AU949" s="60" t="s">
        <v>93</v>
      </c>
      <c r="AV949" s="13" t="s">
        <v>93</v>
      </c>
      <c r="AW949" s="13" t="s">
        <v>38</v>
      </c>
      <c r="AX949" s="13" t="s">
        <v>83</v>
      </c>
      <c r="AY949" s="60" t="s">
        <v>216</v>
      </c>
    </row>
    <row r="950" spans="1:51" s="13" customFormat="1" ht="12">
      <c r="A950" s="140"/>
      <c r="B950" s="141"/>
      <c r="C950" s="140"/>
      <c r="D950" s="137" t="s">
        <v>225</v>
      </c>
      <c r="E950" s="142" t="s">
        <v>1</v>
      </c>
      <c r="F950" s="143" t="s">
        <v>4277</v>
      </c>
      <c r="G950" s="140"/>
      <c r="H950" s="144">
        <v>10</v>
      </c>
      <c r="I950" s="61"/>
      <c r="J950" s="140"/>
      <c r="K950" s="140"/>
      <c r="L950" s="228"/>
      <c r="M950" s="229"/>
      <c r="N950" s="140"/>
      <c r="O950" s="140"/>
      <c r="P950" s="140"/>
      <c r="Q950" s="140"/>
      <c r="R950" s="140"/>
      <c r="S950" s="140"/>
      <c r="T950" s="230"/>
      <c r="U950" s="140"/>
      <c r="V950" s="140"/>
      <c r="W950" s="231"/>
      <c r="AT950" s="60" t="s">
        <v>225</v>
      </c>
      <c r="AU950" s="60" t="s">
        <v>93</v>
      </c>
      <c r="AV950" s="13" t="s">
        <v>93</v>
      </c>
      <c r="AW950" s="13" t="s">
        <v>38</v>
      </c>
      <c r="AX950" s="13" t="s">
        <v>83</v>
      </c>
      <c r="AY950" s="60" t="s">
        <v>216</v>
      </c>
    </row>
    <row r="951" spans="1:51" s="14" customFormat="1" ht="12">
      <c r="A951" s="145"/>
      <c r="B951" s="146"/>
      <c r="C951" s="145"/>
      <c r="D951" s="137" t="s">
        <v>225</v>
      </c>
      <c r="E951" s="147" t="s">
        <v>1</v>
      </c>
      <c r="F951" s="148" t="s">
        <v>229</v>
      </c>
      <c r="G951" s="145"/>
      <c r="H951" s="149">
        <v>182</v>
      </c>
      <c r="I951" s="63"/>
      <c r="J951" s="145"/>
      <c r="K951" s="145"/>
      <c r="L951" s="228"/>
      <c r="M951" s="229"/>
      <c r="N951" s="140"/>
      <c r="O951" s="140"/>
      <c r="P951" s="140"/>
      <c r="Q951" s="140"/>
      <c r="R951" s="140"/>
      <c r="S951" s="140"/>
      <c r="T951" s="230"/>
      <c r="U951" s="140"/>
      <c r="V951" s="140"/>
      <c r="W951" s="231"/>
      <c r="AT951" s="62" t="s">
        <v>225</v>
      </c>
      <c r="AU951" s="62" t="s">
        <v>93</v>
      </c>
      <c r="AV951" s="14" t="s">
        <v>223</v>
      </c>
      <c r="AW951" s="14" t="s">
        <v>38</v>
      </c>
      <c r="AX951" s="14" t="s">
        <v>91</v>
      </c>
      <c r="AY951" s="62" t="s">
        <v>216</v>
      </c>
    </row>
    <row r="952" spans="1:65" s="2" customFormat="1" ht="24.2" customHeight="1">
      <c r="A952" s="83"/>
      <c r="B952" s="84"/>
      <c r="C952" s="130" t="s">
        <v>678</v>
      </c>
      <c r="D952" s="130" t="s">
        <v>218</v>
      </c>
      <c r="E952" s="131" t="s">
        <v>4278</v>
      </c>
      <c r="F952" s="132" t="s">
        <v>4279</v>
      </c>
      <c r="G952" s="133" t="s">
        <v>278</v>
      </c>
      <c r="H952" s="134">
        <v>7.05</v>
      </c>
      <c r="I952" s="57"/>
      <c r="J952" s="187">
        <f>ROUND(I952*H952,2)</f>
        <v>0</v>
      </c>
      <c r="K952" s="132" t="s">
        <v>1</v>
      </c>
      <c r="L952" s="188">
        <f>J952</f>
        <v>0</v>
      </c>
      <c r="M952" s="217"/>
      <c r="N952" s="217"/>
      <c r="O952" s="217"/>
      <c r="P952" s="217">
        <f>SUM(P953:P970)</f>
        <v>0</v>
      </c>
      <c r="Q952" s="217"/>
      <c r="R952" s="217">
        <f>SUM(R953:R970)</f>
        <v>0</v>
      </c>
      <c r="S952" s="217"/>
      <c r="T952" s="217">
        <f>SUM(T953:T970)</f>
        <v>0</v>
      </c>
      <c r="U952" s="217"/>
      <c r="V952" s="217"/>
      <c r="W952" s="190"/>
      <c r="X952" s="26"/>
      <c r="Y952" s="26"/>
      <c r="Z952" s="26"/>
      <c r="AA952" s="26"/>
      <c r="AB952" s="26"/>
      <c r="AC952" s="26"/>
      <c r="AD952" s="26"/>
      <c r="AE952" s="26"/>
      <c r="AR952" s="58" t="s">
        <v>223</v>
      </c>
      <c r="AT952" s="58" t="s">
        <v>218</v>
      </c>
      <c r="AU952" s="58" t="s">
        <v>93</v>
      </c>
      <c r="AY952" s="18" t="s">
        <v>216</v>
      </c>
      <c r="BE952" s="59">
        <f>IF(N952="základní",J952,0)</f>
        <v>0</v>
      </c>
      <c r="BF952" s="59">
        <f>IF(N952="snížená",J952,0)</f>
        <v>0</v>
      </c>
      <c r="BG952" s="59">
        <f>IF(N952="zákl. přenesená",J952,0)</f>
        <v>0</v>
      </c>
      <c r="BH952" s="59">
        <f>IF(N952="sníž. přenesená",J952,0)</f>
        <v>0</v>
      </c>
      <c r="BI952" s="59">
        <f>IF(N952="nulová",J952,0)</f>
        <v>0</v>
      </c>
      <c r="BJ952" s="18" t="s">
        <v>91</v>
      </c>
      <c r="BK952" s="59">
        <f>ROUND(I952*H952,2)</f>
        <v>0</v>
      </c>
      <c r="BL952" s="18" t="s">
        <v>223</v>
      </c>
      <c r="BM952" s="58" t="s">
        <v>4280</v>
      </c>
    </row>
    <row r="953" spans="1:51" s="13" customFormat="1" ht="12">
      <c r="A953" s="140"/>
      <c r="B953" s="141"/>
      <c r="C953" s="140"/>
      <c r="D953" s="137" t="s">
        <v>225</v>
      </c>
      <c r="E953" s="142" t="s">
        <v>1</v>
      </c>
      <c r="F953" s="143" t="s">
        <v>4281</v>
      </c>
      <c r="G953" s="140"/>
      <c r="H953" s="144">
        <v>0.6</v>
      </c>
      <c r="I953" s="61"/>
      <c r="J953" s="140"/>
      <c r="K953" s="140"/>
      <c r="L953" s="218"/>
      <c r="M953" s="219" t="s">
        <v>1</v>
      </c>
      <c r="N953" s="220" t="s">
        <v>48</v>
      </c>
      <c r="O953" s="221">
        <v>0</v>
      </c>
      <c r="P953" s="221">
        <f>O953*H952</f>
        <v>0</v>
      </c>
      <c r="Q953" s="221">
        <v>0</v>
      </c>
      <c r="R953" s="221">
        <f>Q953*H952</f>
        <v>0</v>
      </c>
      <c r="S953" s="221">
        <v>0</v>
      </c>
      <c r="T953" s="222">
        <f>S953*H952</f>
        <v>0</v>
      </c>
      <c r="U953" s="98"/>
      <c r="V953" s="98"/>
      <c r="W953" s="223"/>
      <c r="AT953" s="60" t="s">
        <v>225</v>
      </c>
      <c r="AU953" s="60" t="s">
        <v>93</v>
      </c>
      <c r="AV953" s="13" t="s">
        <v>93</v>
      </c>
      <c r="AW953" s="13" t="s">
        <v>38</v>
      </c>
      <c r="AX953" s="13" t="s">
        <v>83</v>
      </c>
      <c r="AY953" s="60" t="s">
        <v>216</v>
      </c>
    </row>
    <row r="954" spans="1:51" s="13" customFormat="1" ht="12">
      <c r="A954" s="140"/>
      <c r="B954" s="141"/>
      <c r="C954" s="140"/>
      <c r="D954" s="137" t="s">
        <v>225</v>
      </c>
      <c r="E954" s="142" t="s">
        <v>1</v>
      </c>
      <c r="F954" s="143" t="s">
        <v>4282</v>
      </c>
      <c r="G954" s="140"/>
      <c r="H954" s="144">
        <v>0.8</v>
      </c>
      <c r="I954" s="61"/>
      <c r="J954" s="140"/>
      <c r="K954" s="140"/>
      <c r="L954" s="228"/>
      <c r="M954" s="229"/>
      <c r="N954" s="140"/>
      <c r="O954" s="140"/>
      <c r="P954" s="140"/>
      <c r="Q954" s="140"/>
      <c r="R954" s="140"/>
      <c r="S954" s="140"/>
      <c r="T954" s="230"/>
      <c r="U954" s="140"/>
      <c r="V954" s="140"/>
      <c r="W954" s="231"/>
      <c r="AT954" s="60" t="s">
        <v>225</v>
      </c>
      <c r="AU954" s="60" t="s">
        <v>93</v>
      </c>
      <c r="AV954" s="13" t="s">
        <v>93</v>
      </c>
      <c r="AW954" s="13" t="s">
        <v>38</v>
      </c>
      <c r="AX954" s="13" t="s">
        <v>83</v>
      </c>
      <c r="AY954" s="60" t="s">
        <v>216</v>
      </c>
    </row>
    <row r="955" spans="1:51" s="13" customFormat="1" ht="12">
      <c r="A955" s="140"/>
      <c r="B955" s="141"/>
      <c r="C955" s="140"/>
      <c r="D955" s="137" t="s">
        <v>225</v>
      </c>
      <c r="E955" s="142" t="s">
        <v>1</v>
      </c>
      <c r="F955" s="143" t="s">
        <v>4283</v>
      </c>
      <c r="G955" s="140"/>
      <c r="H955" s="144">
        <v>0.7</v>
      </c>
      <c r="I955" s="61"/>
      <c r="J955" s="140"/>
      <c r="K955" s="140"/>
      <c r="L955" s="228"/>
      <c r="M955" s="229"/>
      <c r="N955" s="140"/>
      <c r="O955" s="140"/>
      <c r="P955" s="140"/>
      <c r="Q955" s="140"/>
      <c r="R955" s="140"/>
      <c r="S955" s="140"/>
      <c r="T955" s="230"/>
      <c r="U955" s="140"/>
      <c r="V955" s="140"/>
      <c r="W955" s="231"/>
      <c r="AT955" s="60" t="s">
        <v>225</v>
      </c>
      <c r="AU955" s="60" t="s">
        <v>93</v>
      </c>
      <c r="AV955" s="13" t="s">
        <v>93</v>
      </c>
      <c r="AW955" s="13" t="s">
        <v>38</v>
      </c>
      <c r="AX955" s="13" t="s">
        <v>83</v>
      </c>
      <c r="AY955" s="60" t="s">
        <v>216</v>
      </c>
    </row>
    <row r="956" spans="1:51" s="13" customFormat="1" ht="12">
      <c r="A956" s="140"/>
      <c r="B956" s="141"/>
      <c r="C956" s="140"/>
      <c r="D956" s="137" t="s">
        <v>225</v>
      </c>
      <c r="E956" s="142" t="s">
        <v>1</v>
      </c>
      <c r="F956" s="143" t="s">
        <v>4284</v>
      </c>
      <c r="G956" s="140"/>
      <c r="H956" s="144">
        <v>0.5</v>
      </c>
      <c r="I956" s="61"/>
      <c r="J956" s="140"/>
      <c r="K956" s="140"/>
      <c r="L956" s="228"/>
      <c r="M956" s="229"/>
      <c r="N956" s="140"/>
      <c r="O956" s="140"/>
      <c r="P956" s="140"/>
      <c r="Q956" s="140"/>
      <c r="R956" s="140"/>
      <c r="S956" s="140"/>
      <c r="T956" s="230"/>
      <c r="U956" s="140"/>
      <c r="V956" s="140"/>
      <c r="W956" s="231"/>
      <c r="AT956" s="60" t="s">
        <v>225</v>
      </c>
      <c r="AU956" s="60" t="s">
        <v>93</v>
      </c>
      <c r="AV956" s="13" t="s">
        <v>93</v>
      </c>
      <c r="AW956" s="13" t="s">
        <v>38</v>
      </c>
      <c r="AX956" s="13" t="s">
        <v>83</v>
      </c>
      <c r="AY956" s="60" t="s">
        <v>216</v>
      </c>
    </row>
    <row r="957" spans="1:51" s="13" customFormat="1" ht="12">
      <c r="A957" s="140"/>
      <c r="B957" s="141"/>
      <c r="C957" s="140"/>
      <c r="D957" s="137" t="s">
        <v>225</v>
      </c>
      <c r="E957" s="142" t="s">
        <v>1</v>
      </c>
      <c r="F957" s="143" t="s">
        <v>4285</v>
      </c>
      <c r="G957" s="140"/>
      <c r="H957" s="144">
        <v>0.5</v>
      </c>
      <c r="I957" s="61"/>
      <c r="J957" s="140"/>
      <c r="K957" s="140"/>
      <c r="L957" s="228"/>
      <c r="M957" s="229"/>
      <c r="N957" s="140"/>
      <c r="O957" s="140"/>
      <c r="P957" s="140"/>
      <c r="Q957" s="140"/>
      <c r="R957" s="140"/>
      <c r="S957" s="140"/>
      <c r="T957" s="230"/>
      <c r="U957" s="140"/>
      <c r="V957" s="140"/>
      <c r="W957" s="231"/>
      <c r="AT957" s="60" t="s">
        <v>225</v>
      </c>
      <c r="AU957" s="60" t="s">
        <v>93</v>
      </c>
      <c r="AV957" s="13" t="s">
        <v>93</v>
      </c>
      <c r="AW957" s="13" t="s">
        <v>38</v>
      </c>
      <c r="AX957" s="13" t="s">
        <v>83</v>
      </c>
      <c r="AY957" s="60" t="s">
        <v>216</v>
      </c>
    </row>
    <row r="958" spans="1:51" s="13" customFormat="1" ht="12">
      <c r="A958" s="140"/>
      <c r="B958" s="141"/>
      <c r="C958" s="140"/>
      <c r="D958" s="137" t="s">
        <v>225</v>
      </c>
      <c r="E958" s="142" t="s">
        <v>1</v>
      </c>
      <c r="F958" s="143" t="s">
        <v>4286</v>
      </c>
      <c r="G958" s="140"/>
      <c r="H958" s="144">
        <v>0.7</v>
      </c>
      <c r="I958" s="61"/>
      <c r="J958" s="140"/>
      <c r="K958" s="140"/>
      <c r="L958" s="228"/>
      <c r="M958" s="229"/>
      <c r="N958" s="140"/>
      <c r="O958" s="140"/>
      <c r="P958" s="140"/>
      <c r="Q958" s="140"/>
      <c r="R958" s="140"/>
      <c r="S958" s="140"/>
      <c r="T958" s="230"/>
      <c r="U958" s="140"/>
      <c r="V958" s="140"/>
      <c r="W958" s="231"/>
      <c r="AT958" s="60" t="s">
        <v>225</v>
      </c>
      <c r="AU958" s="60" t="s">
        <v>93</v>
      </c>
      <c r="AV958" s="13" t="s">
        <v>93</v>
      </c>
      <c r="AW958" s="13" t="s">
        <v>38</v>
      </c>
      <c r="AX958" s="13" t="s">
        <v>83</v>
      </c>
      <c r="AY958" s="60" t="s">
        <v>216</v>
      </c>
    </row>
    <row r="959" spans="1:51" s="15" customFormat="1" ht="12">
      <c r="A959" s="135"/>
      <c r="B959" s="136"/>
      <c r="C959" s="135"/>
      <c r="D959" s="137" t="s">
        <v>225</v>
      </c>
      <c r="E959" s="138" t="s">
        <v>1</v>
      </c>
      <c r="F959" s="139" t="s">
        <v>3703</v>
      </c>
      <c r="G959" s="135"/>
      <c r="H959" s="138" t="s">
        <v>1</v>
      </c>
      <c r="I959" s="65"/>
      <c r="J959" s="135"/>
      <c r="K959" s="135"/>
      <c r="L959" s="228"/>
      <c r="M959" s="229"/>
      <c r="N959" s="140"/>
      <c r="O959" s="140"/>
      <c r="P959" s="140"/>
      <c r="Q959" s="140"/>
      <c r="R959" s="140"/>
      <c r="S959" s="140"/>
      <c r="T959" s="230"/>
      <c r="U959" s="140"/>
      <c r="V959" s="140"/>
      <c r="W959" s="231"/>
      <c r="AT959" s="64" t="s">
        <v>225</v>
      </c>
      <c r="AU959" s="64" t="s">
        <v>93</v>
      </c>
      <c r="AV959" s="15" t="s">
        <v>91</v>
      </c>
      <c r="AW959" s="15" t="s">
        <v>38</v>
      </c>
      <c r="AX959" s="15" t="s">
        <v>83</v>
      </c>
      <c r="AY959" s="64" t="s">
        <v>216</v>
      </c>
    </row>
    <row r="960" spans="1:51" s="13" customFormat="1" ht="12">
      <c r="A960" s="140"/>
      <c r="B960" s="141"/>
      <c r="C960" s="140"/>
      <c r="D960" s="137" t="s">
        <v>225</v>
      </c>
      <c r="E960" s="142" t="s">
        <v>1</v>
      </c>
      <c r="F960" s="143" t="s">
        <v>4287</v>
      </c>
      <c r="G960" s="140"/>
      <c r="H960" s="144">
        <v>0.1</v>
      </c>
      <c r="I960" s="61"/>
      <c r="J960" s="140"/>
      <c r="K960" s="140"/>
      <c r="L960" s="224"/>
      <c r="M960" s="225"/>
      <c r="N960" s="135"/>
      <c r="O960" s="135"/>
      <c r="P960" s="135"/>
      <c r="Q960" s="135"/>
      <c r="R960" s="135"/>
      <c r="S960" s="135"/>
      <c r="T960" s="226"/>
      <c r="U960" s="135"/>
      <c r="V960" s="135"/>
      <c r="W960" s="227"/>
      <c r="AT960" s="60" t="s">
        <v>225</v>
      </c>
      <c r="AU960" s="60" t="s">
        <v>93</v>
      </c>
      <c r="AV960" s="13" t="s">
        <v>93</v>
      </c>
      <c r="AW960" s="13" t="s">
        <v>38</v>
      </c>
      <c r="AX960" s="13" t="s">
        <v>83</v>
      </c>
      <c r="AY960" s="60" t="s">
        <v>216</v>
      </c>
    </row>
    <row r="961" spans="1:51" s="13" customFormat="1" ht="12">
      <c r="A961" s="140"/>
      <c r="B961" s="141"/>
      <c r="C961" s="140"/>
      <c r="D961" s="137" t="s">
        <v>225</v>
      </c>
      <c r="E961" s="142" t="s">
        <v>1</v>
      </c>
      <c r="F961" s="143" t="s">
        <v>4288</v>
      </c>
      <c r="G961" s="140"/>
      <c r="H961" s="144">
        <v>0.2</v>
      </c>
      <c r="I961" s="61"/>
      <c r="J961" s="140"/>
      <c r="K961" s="140"/>
      <c r="L961" s="228"/>
      <c r="M961" s="229"/>
      <c r="N961" s="140"/>
      <c r="O961" s="140"/>
      <c r="P961" s="140"/>
      <c r="Q961" s="140"/>
      <c r="R961" s="140"/>
      <c r="S961" s="140"/>
      <c r="T961" s="230"/>
      <c r="U961" s="140"/>
      <c r="V961" s="140"/>
      <c r="W961" s="231"/>
      <c r="AT961" s="60" t="s">
        <v>225</v>
      </c>
      <c r="AU961" s="60" t="s">
        <v>93</v>
      </c>
      <c r="AV961" s="13" t="s">
        <v>93</v>
      </c>
      <c r="AW961" s="13" t="s">
        <v>38</v>
      </c>
      <c r="AX961" s="13" t="s">
        <v>83</v>
      </c>
      <c r="AY961" s="60" t="s">
        <v>216</v>
      </c>
    </row>
    <row r="962" spans="1:51" s="13" customFormat="1" ht="12">
      <c r="A962" s="140"/>
      <c r="B962" s="141"/>
      <c r="C962" s="140"/>
      <c r="D962" s="137" t="s">
        <v>225</v>
      </c>
      <c r="E962" s="142" t="s">
        <v>1</v>
      </c>
      <c r="F962" s="143" t="s">
        <v>4289</v>
      </c>
      <c r="G962" s="140"/>
      <c r="H962" s="144">
        <v>0.15</v>
      </c>
      <c r="I962" s="61"/>
      <c r="J962" s="140"/>
      <c r="K962" s="140"/>
      <c r="L962" s="228"/>
      <c r="M962" s="229"/>
      <c r="N962" s="140"/>
      <c r="O962" s="140"/>
      <c r="P962" s="140"/>
      <c r="Q962" s="140"/>
      <c r="R962" s="140"/>
      <c r="S962" s="140"/>
      <c r="T962" s="230"/>
      <c r="U962" s="140"/>
      <c r="V962" s="140"/>
      <c r="W962" s="231"/>
      <c r="AT962" s="60" t="s">
        <v>225</v>
      </c>
      <c r="AU962" s="60" t="s">
        <v>93</v>
      </c>
      <c r="AV962" s="13" t="s">
        <v>93</v>
      </c>
      <c r="AW962" s="13" t="s">
        <v>38</v>
      </c>
      <c r="AX962" s="13" t="s">
        <v>83</v>
      </c>
      <c r="AY962" s="60" t="s">
        <v>216</v>
      </c>
    </row>
    <row r="963" spans="1:51" s="13" customFormat="1" ht="12">
      <c r="A963" s="140"/>
      <c r="B963" s="141"/>
      <c r="C963" s="140"/>
      <c r="D963" s="137" t="s">
        <v>225</v>
      </c>
      <c r="E963" s="142" t="s">
        <v>1</v>
      </c>
      <c r="F963" s="143" t="s">
        <v>4290</v>
      </c>
      <c r="G963" s="140"/>
      <c r="H963" s="144">
        <v>0.2</v>
      </c>
      <c r="I963" s="61"/>
      <c r="J963" s="140"/>
      <c r="K963" s="140"/>
      <c r="L963" s="228"/>
      <c r="M963" s="229"/>
      <c r="N963" s="140"/>
      <c r="O963" s="140"/>
      <c r="P963" s="140"/>
      <c r="Q963" s="140"/>
      <c r="R963" s="140"/>
      <c r="S963" s="140"/>
      <c r="T963" s="230"/>
      <c r="U963" s="140"/>
      <c r="V963" s="140"/>
      <c r="W963" s="231"/>
      <c r="AT963" s="60" t="s">
        <v>225</v>
      </c>
      <c r="AU963" s="60" t="s">
        <v>93</v>
      </c>
      <c r="AV963" s="13" t="s">
        <v>93</v>
      </c>
      <c r="AW963" s="13" t="s">
        <v>38</v>
      </c>
      <c r="AX963" s="13" t="s">
        <v>83</v>
      </c>
      <c r="AY963" s="60" t="s">
        <v>216</v>
      </c>
    </row>
    <row r="964" spans="1:51" s="13" customFormat="1" ht="12">
      <c r="A964" s="140"/>
      <c r="B964" s="141"/>
      <c r="C964" s="140"/>
      <c r="D964" s="137" t="s">
        <v>225</v>
      </c>
      <c r="E964" s="142" t="s">
        <v>1</v>
      </c>
      <c r="F964" s="143" t="s">
        <v>4291</v>
      </c>
      <c r="G964" s="140"/>
      <c r="H964" s="144">
        <v>0.1</v>
      </c>
      <c r="I964" s="61"/>
      <c r="J964" s="140"/>
      <c r="K964" s="140"/>
      <c r="L964" s="228"/>
      <c r="M964" s="229"/>
      <c r="N964" s="140"/>
      <c r="O964" s="140"/>
      <c r="P964" s="140"/>
      <c r="Q964" s="140"/>
      <c r="R964" s="140"/>
      <c r="S964" s="140"/>
      <c r="T964" s="230"/>
      <c r="U964" s="140"/>
      <c r="V964" s="140"/>
      <c r="W964" s="231"/>
      <c r="AT964" s="60" t="s">
        <v>225</v>
      </c>
      <c r="AU964" s="60" t="s">
        <v>93</v>
      </c>
      <c r="AV964" s="13" t="s">
        <v>93</v>
      </c>
      <c r="AW964" s="13" t="s">
        <v>38</v>
      </c>
      <c r="AX964" s="13" t="s">
        <v>83</v>
      </c>
      <c r="AY964" s="60" t="s">
        <v>216</v>
      </c>
    </row>
    <row r="965" spans="1:51" s="13" customFormat="1" ht="12">
      <c r="A965" s="140"/>
      <c r="B965" s="141"/>
      <c r="C965" s="140"/>
      <c r="D965" s="137" t="s">
        <v>225</v>
      </c>
      <c r="E965" s="142" t="s">
        <v>1</v>
      </c>
      <c r="F965" s="143" t="s">
        <v>4292</v>
      </c>
      <c r="G965" s="140"/>
      <c r="H965" s="144">
        <v>0.15</v>
      </c>
      <c r="I965" s="61"/>
      <c r="J965" s="140"/>
      <c r="K965" s="140"/>
      <c r="L965" s="228"/>
      <c r="M965" s="229"/>
      <c r="N965" s="140"/>
      <c r="O965" s="140"/>
      <c r="P965" s="140"/>
      <c r="Q965" s="140"/>
      <c r="R965" s="140"/>
      <c r="S965" s="140"/>
      <c r="T965" s="230"/>
      <c r="U965" s="140"/>
      <c r="V965" s="140"/>
      <c r="W965" s="231"/>
      <c r="AT965" s="60" t="s">
        <v>225</v>
      </c>
      <c r="AU965" s="60" t="s">
        <v>93</v>
      </c>
      <c r="AV965" s="13" t="s">
        <v>93</v>
      </c>
      <c r="AW965" s="13" t="s">
        <v>38</v>
      </c>
      <c r="AX965" s="13" t="s">
        <v>83</v>
      </c>
      <c r="AY965" s="60" t="s">
        <v>216</v>
      </c>
    </row>
    <row r="966" spans="1:51" s="13" customFormat="1" ht="12">
      <c r="A966" s="140"/>
      <c r="B966" s="141"/>
      <c r="C966" s="140"/>
      <c r="D966" s="137" t="s">
        <v>225</v>
      </c>
      <c r="E966" s="142" t="s">
        <v>1</v>
      </c>
      <c r="F966" s="143" t="s">
        <v>4293</v>
      </c>
      <c r="G966" s="140"/>
      <c r="H966" s="144">
        <v>0.2</v>
      </c>
      <c r="I966" s="61"/>
      <c r="J966" s="140"/>
      <c r="K966" s="140"/>
      <c r="L966" s="228"/>
      <c r="M966" s="229"/>
      <c r="N966" s="140"/>
      <c r="O966" s="140"/>
      <c r="P966" s="140"/>
      <c r="Q966" s="140"/>
      <c r="R966" s="140"/>
      <c r="S966" s="140"/>
      <c r="T966" s="230"/>
      <c r="U966" s="140"/>
      <c r="V966" s="140"/>
      <c r="W966" s="231"/>
      <c r="AT966" s="60" t="s">
        <v>225</v>
      </c>
      <c r="AU966" s="60" t="s">
        <v>93</v>
      </c>
      <c r="AV966" s="13" t="s">
        <v>93</v>
      </c>
      <c r="AW966" s="13" t="s">
        <v>38</v>
      </c>
      <c r="AX966" s="13" t="s">
        <v>83</v>
      </c>
      <c r="AY966" s="60" t="s">
        <v>216</v>
      </c>
    </row>
    <row r="967" spans="1:51" s="13" customFormat="1" ht="12">
      <c r="A967" s="140"/>
      <c r="B967" s="141"/>
      <c r="C967" s="140"/>
      <c r="D967" s="137" t="s">
        <v>225</v>
      </c>
      <c r="E967" s="142" t="s">
        <v>1</v>
      </c>
      <c r="F967" s="143" t="s">
        <v>4294</v>
      </c>
      <c r="G967" s="140"/>
      <c r="H967" s="144">
        <v>0.2</v>
      </c>
      <c r="I967" s="61"/>
      <c r="J967" s="140"/>
      <c r="K967" s="140"/>
      <c r="L967" s="228"/>
      <c r="M967" s="229"/>
      <c r="N967" s="140"/>
      <c r="O967" s="140"/>
      <c r="P967" s="140"/>
      <c r="Q967" s="140"/>
      <c r="R967" s="140"/>
      <c r="S967" s="140"/>
      <c r="T967" s="230"/>
      <c r="U967" s="140"/>
      <c r="V967" s="140"/>
      <c r="W967" s="231"/>
      <c r="AT967" s="60" t="s">
        <v>225</v>
      </c>
      <c r="AU967" s="60" t="s">
        <v>93</v>
      </c>
      <c r="AV967" s="13" t="s">
        <v>93</v>
      </c>
      <c r="AW967" s="13" t="s">
        <v>38</v>
      </c>
      <c r="AX967" s="13" t="s">
        <v>83</v>
      </c>
      <c r="AY967" s="60" t="s">
        <v>216</v>
      </c>
    </row>
    <row r="968" spans="1:51" s="13" customFormat="1" ht="12">
      <c r="A968" s="140"/>
      <c r="B968" s="141"/>
      <c r="C968" s="140"/>
      <c r="D968" s="137" t="s">
        <v>225</v>
      </c>
      <c r="E968" s="142" t="s">
        <v>1</v>
      </c>
      <c r="F968" s="143" t="s">
        <v>4295</v>
      </c>
      <c r="G968" s="140"/>
      <c r="H968" s="144">
        <v>0.2</v>
      </c>
      <c r="I968" s="61"/>
      <c r="J968" s="140"/>
      <c r="K968" s="140"/>
      <c r="L968" s="228"/>
      <c r="M968" s="229"/>
      <c r="N968" s="140"/>
      <c r="O968" s="140"/>
      <c r="P968" s="140"/>
      <c r="Q968" s="140"/>
      <c r="R968" s="140"/>
      <c r="S968" s="140"/>
      <c r="T968" s="230"/>
      <c r="U968" s="140"/>
      <c r="V968" s="140"/>
      <c r="W968" s="231"/>
      <c r="AT968" s="60" t="s">
        <v>225</v>
      </c>
      <c r="AU968" s="60" t="s">
        <v>93</v>
      </c>
      <c r="AV968" s="13" t="s">
        <v>93</v>
      </c>
      <c r="AW968" s="13" t="s">
        <v>38</v>
      </c>
      <c r="AX968" s="13" t="s">
        <v>83</v>
      </c>
      <c r="AY968" s="60" t="s">
        <v>216</v>
      </c>
    </row>
    <row r="969" spans="1:51" s="13" customFormat="1" ht="12">
      <c r="A969" s="140"/>
      <c r="B969" s="141"/>
      <c r="C969" s="140"/>
      <c r="D969" s="137" t="s">
        <v>225</v>
      </c>
      <c r="E969" s="142" t="s">
        <v>1</v>
      </c>
      <c r="F969" s="143" t="s">
        <v>4296</v>
      </c>
      <c r="G969" s="140"/>
      <c r="H969" s="144">
        <v>0.15</v>
      </c>
      <c r="I969" s="61"/>
      <c r="J969" s="140"/>
      <c r="K969" s="140"/>
      <c r="L969" s="228"/>
      <c r="M969" s="229"/>
      <c r="N969" s="140"/>
      <c r="O969" s="140"/>
      <c r="P969" s="140"/>
      <c r="Q969" s="140"/>
      <c r="R969" s="140"/>
      <c r="S969" s="140"/>
      <c r="T969" s="230"/>
      <c r="U969" s="140"/>
      <c r="V969" s="140"/>
      <c r="W969" s="231"/>
      <c r="AT969" s="60" t="s">
        <v>225</v>
      </c>
      <c r="AU969" s="60" t="s">
        <v>93</v>
      </c>
      <c r="AV969" s="13" t="s">
        <v>93</v>
      </c>
      <c r="AW969" s="13" t="s">
        <v>38</v>
      </c>
      <c r="AX969" s="13" t="s">
        <v>83</v>
      </c>
      <c r="AY969" s="60" t="s">
        <v>216</v>
      </c>
    </row>
    <row r="970" spans="1:51" s="13" customFormat="1" ht="12">
      <c r="A970" s="140"/>
      <c r="B970" s="141"/>
      <c r="C970" s="140"/>
      <c r="D970" s="137" t="s">
        <v>225</v>
      </c>
      <c r="E970" s="142" t="s">
        <v>1</v>
      </c>
      <c r="F970" s="143" t="s">
        <v>4297</v>
      </c>
      <c r="G970" s="140"/>
      <c r="H970" s="144">
        <v>0.12</v>
      </c>
      <c r="I970" s="61"/>
      <c r="J970" s="140"/>
      <c r="K970" s="140"/>
      <c r="L970" s="228"/>
      <c r="M970" s="229"/>
      <c r="N970" s="140"/>
      <c r="O970" s="140"/>
      <c r="P970" s="140"/>
      <c r="Q970" s="140"/>
      <c r="R970" s="140"/>
      <c r="S970" s="140"/>
      <c r="T970" s="230"/>
      <c r="U970" s="140"/>
      <c r="V970" s="140"/>
      <c r="W970" s="231"/>
      <c r="AT970" s="60" t="s">
        <v>225</v>
      </c>
      <c r="AU970" s="60" t="s">
        <v>93</v>
      </c>
      <c r="AV970" s="13" t="s">
        <v>93</v>
      </c>
      <c r="AW970" s="13" t="s">
        <v>38</v>
      </c>
      <c r="AX970" s="13" t="s">
        <v>83</v>
      </c>
      <c r="AY970" s="60" t="s">
        <v>216</v>
      </c>
    </row>
    <row r="971" spans="1:51" s="13" customFormat="1" ht="12">
      <c r="A971" s="140"/>
      <c r="B971" s="141"/>
      <c r="C971" s="140"/>
      <c r="D971" s="137" t="s">
        <v>225</v>
      </c>
      <c r="E971" s="142" t="s">
        <v>1</v>
      </c>
      <c r="F971" s="143" t="s">
        <v>4298</v>
      </c>
      <c r="G971" s="140"/>
      <c r="H971" s="144">
        <v>0.15</v>
      </c>
      <c r="I971" s="61"/>
      <c r="J971" s="140"/>
      <c r="K971" s="140"/>
      <c r="L971" s="228"/>
      <c r="M971" s="229"/>
      <c r="N971" s="140"/>
      <c r="O971" s="140"/>
      <c r="P971" s="140"/>
      <c r="Q971" s="140"/>
      <c r="R971" s="140"/>
      <c r="S971" s="140"/>
      <c r="T971" s="230"/>
      <c r="U971" s="140"/>
      <c r="V971" s="140"/>
      <c r="W971" s="231"/>
      <c r="AT971" s="60" t="s">
        <v>225</v>
      </c>
      <c r="AU971" s="60" t="s">
        <v>93</v>
      </c>
      <c r="AV971" s="13" t="s">
        <v>93</v>
      </c>
      <c r="AW971" s="13" t="s">
        <v>38</v>
      </c>
      <c r="AX971" s="13" t="s">
        <v>83</v>
      </c>
      <c r="AY971" s="60" t="s">
        <v>216</v>
      </c>
    </row>
    <row r="972" spans="1:51" s="13" customFormat="1" ht="12">
      <c r="A972" s="140"/>
      <c r="B972" s="141"/>
      <c r="C972" s="140"/>
      <c r="D972" s="137" t="s">
        <v>225</v>
      </c>
      <c r="E972" s="142" t="s">
        <v>1</v>
      </c>
      <c r="F972" s="143" t="s">
        <v>4299</v>
      </c>
      <c r="G972" s="140"/>
      <c r="H972" s="144">
        <v>0.12</v>
      </c>
      <c r="I972" s="61"/>
      <c r="J972" s="140"/>
      <c r="K972" s="140"/>
      <c r="L972" s="228"/>
      <c r="M972" s="229"/>
      <c r="N972" s="140"/>
      <c r="O972" s="140"/>
      <c r="P972" s="140"/>
      <c r="Q972" s="140"/>
      <c r="R972" s="140"/>
      <c r="S972" s="140"/>
      <c r="T972" s="230"/>
      <c r="U972" s="140"/>
      <c r="V972" s="140"/>
      <c r="W972" s="231"/>
      <c r="AT972" s="60" t="s">
        <v>225</v>
      </c>
      <c r="AU972" s="60" t="s">
        <v>93</v>
      </c>
      <c r="AV972" s="13" t="s">
        <v>93</v>
      </c>
      <c r="AW972" s="13" t="s">
        <v>38</v>
      </c>
      <c r="AX972" s="13" t="s">
        <v>83</v>
      </c>
      <c r="AY972" s="60" t="s">
        <v>216</v>
      </c>
    </row>
    <row r="973" spans="1:51" s="13" customFormat="1" ht="12">
      <c r="A973" s="140"/>
      <c r="B973" s="141"/>
      <c r="C973" s="140"/>
      <c r="D973" s="137" t="s">
        <v>225</v>
      </c>
      <c r="E973" s="142" t="s">
        <v>1</v>
      </c>
      <c r="F973" s="143" t="s">
        <v>4300</v>
      </c>
      <c r="G973" s="140"/>
      <c r="H973" s="144">
        <v>0.15</v>
      </c>
      <c r="I973" s="61"/>
      <c r="J973" s="140"/>
      <c r="K973" s="140"/>
      <c r="L973" s="228"/>
      <c r="M973" s="229"/>
      <c r="N973" s="140"/>
      <c r="O973" s="140"/>
      <c r="P973" s="140"/>
      <c r="Q973" s="140"/>
      <c r="R973" s="140"/>
      <c r="S973" s="140"/>
      <c r="T973" s="230"/>
      <c r="U973" s="140"/>
      <c r="V973" s="140"/>
      <c r="W973" s="231"/>
      <c r="AT973" s="60" t="s">
        <v>225</v>
      </c>
      <c r="AU973" s="60" t="s">
        <v>93</v>
      </c>
      <c r="AV973" s="13" t="s">
        <v>93</v>
      </c>
      <c r="AW973" s="13" t="s">
        <v>38</v>
      </c>
      <c r="AX973" s="13" t="s">
        <v>83</v>
      </c>
      <c r="AY973" s="60" t="s">
        <v>216</v>
      </c>
    </row>
    <row r="974" spans="1:51" s="13" customFormat="1" ht="12">
      <c r="A974" s="140"/>
      <c r="B974" s="141"/>
      <c r="C974" s="140"/>
      <c r="D974" s="137" t="s">
        <v>225</v>
      </c>
      <c r="E974" s="142" t="s">
        <v>1</v>
      </c>
      <c r="F974" s="143" t="s">
        <v>4301</v>
      </c>
      <c r="G974" s="140"/>
      <c r="H974" s="144">
        <v>0.16</v>
      </c>
      <c r="I974" s="61"/>
      <c r="J974" s="140"/>
      <c r="K974" s="140"/>
      <c r="L974" s="228"/>
      <c r="M974" s="229"/>
      <c r="N974" s="140"/>
      <c r="O974" s="140"/>
      <c r="P974" s="140"/>
      <c r="Q974" s="140"/>
      <c r="R974" s="140"/>
      <c r="S974" s="140"/>
      <c r="T974" s="230"/>
      <c r="U974" s="140"/>
      <c r="V974" s="140"/>
      <c r="W974" s="231"/>
      <c r="AT974" s="60" t="s">
        <v>225</v>
      </c>
      <c r="AU974" s="60" t="s">
        <v>93</v>
      </c>
      <c r="AV974" s="13" t="s">
        <v>93</v>
      </c>
      <c r="AW974" s="13" t="s">
        <v>38</v>
      </c>
      <c r="AX974" s="13" t="s">
        <v>83</v>
      </c>
      <c r="AY974" s="60" t="s">
        <v>216</v>
      </c>
    </row>
    <row r="975" spans="1:51" s="13" customFormat="1" ht="12">
      <c r="A975" s="140"/>
      <c r="B975" s="141"/>
      <c r="C975" s="140"/>
      <c r="D975" s="137" t="s">
        <v>225</v>
      </c>
      <c r="E975" s="142" t="s">
        <v>1</v>
      </c>
      <c r="F975" s="143" t="s">
        <v>4302</v>
      </c>
      <c r="G975" s="140"/>
      <c r="H975" s="144">
        <v>0.15</v>
      </c>
      <c r="I975" s="61"/>
      <c r="J975" s="140"/>
      <c r="K975" s="140"/>
      <c r="L975" s="228"/>
      <c r="M975" s="229"/>
      <c r="N975" s="140"/>
      <c r="O975" s="140"/>
      <c r="P975" s="140"/>
      <c r="Q975" s="140"/>
      <c r="R975" s="140"/>
      <c r="S975" s="140"/>
      <c r="T975" s="230"/>
      <c r="U975" s="140"/>
      <c r="V975" s="140"/>
      <c r="W975" s="231"/>
      <c r="AT975" s="60" t="s">
        <v>225</v>
      </c>
      <c r="AU975" s="60" t="s">
        <v>93</v>
      </c>
      <c r="AV975" s="13" t="s">
        <v>93</v>
      </c>
      <c r="AW975" s="13" t="s">
        <v>38</v>
      </c>
      <c r="AX975" s="13" t="s">
        <v>83</v>
      </c>
      <c r="AY975" s="60" t="s">
        <v>216</v>
      </c>
    </row>
    <row r="976" spans="1:51" s="13" customFormat="1" ht="12">
      <c r="A976" s="140"/>
      <c r="B976" s="141"/>
      <c r="C976" s="140"/>
      <c r="D976" s="137" t="s">
        <v>225</v>
      </c>
      <c r="E976" s="142" t="s">
        <v>1</v>
      </c>
      <c r="F976" s="143" t="s">
        <v>4303</v>
      </c>
      <c r="G976" s="140"/>
      <c r="H976" s="144">
        <v>0.15</v>
      </c>
      <c r="I976" s="61"/>
      <c r="J976" s="140"/>
      <c r="K976" s="140"/>
      <c r="L976" s="228"/>
      <c r="M976" s="229"/>
      <c r="N976" s="140"/>
      <c r="O976" s="140"/>
      <c r="P976" s="140"/>
      <c r="Q976" s="140"/>
      <c r="R976" s="140"/>
      <c r="S976" s="140"/>
      <c r="T976" s="230"/>
      <c r="U976" s="140"/>
      <c r="V976" s="140"/>
      <c r="W976" s="231"/>
      <c r="AT976" s="60" t="s">
        <v>225</v>
      </c>
      <c r="AU976" s="60" t="s">
        <v>93</v>
      </c>
      <c r="AV976" s="13" t="s">
        <v>93</v>
      </c>
      <c r="AW976" s="13" t="s">
        <v>38</v>
      </c>
      <c r="AX976" s="13" t="s">
        <v>83</v>
      </c>
      <c r="AY976" s="60" t="s">
        <v>216</v>
      </c>
    </row>
    <row r="977" spans="1:51" s="13" customFormat="1" ht="12">
      <c r="A977" s="140"/>
      <c r="B977" s="141"/>
      <c r="C977" s="140"/>
      <c r="D977" s="137" t="s">
        <v>225</v>
      </c>
      <c r="E977" s="142" t="s">
        <v>1</v>
      </c>
      <c r="F977" s="143" t="s">
        <v>4304</v>
      </c>
      <c r="G977" s="140"/>
      <c r="H977" s="144">
        <v>0.3</v>
      </c>
      <c r="I977" s="61"/>
      <c r="J977" s="140"/>
      <c r="K977" s="140"/>
      <c r="L977" s="228"/>
      <c r="M977" s="229"/>
      <c r="N977" s="140"/>
      <c r="O977" s="140"/>
      <c r="P977" s="140"/>
      <c r="Q977" s="140"/>
      <c r="R977" s="140"/>
      <c r="S977" s="140"/>
      <c r="T977" s="230"/>
      <c r="U977" s="140"/>
      <c r="V977" s="140"/>
      <c r="W977" s="231"/>
      <c r="AT977" s="60" t="s">
        <v>225</v>
      </c>
      <c r="AU977" s="60" t="s">
        <v>93</v>
      </c>
      <c r="AV977" s="13" t="s">
        <v>93</v>
      </c>
      <c r="AW977" s="13" t="s">
        <v>38</v>
      </c>
      <c r="AX977" s="13" t="s">
        <v>83</v>
      </c>
      <c r="AY977" s="60" t="s">
        <v>216</v>
      </c>
    </row>
    <row r="978" spans="1:51" s="13" customFormat="1" ht="12">
      <c r="A978" s="140"/>
      <c r="B978" s="141"/>
      <c r="C978" s="140"/>
      <c r="D978" s="137" t="s">
        <v>225</v>
      </c>
      <c r="E978" s="142" t="s">
        <v>1</v>
      </c>
      <c r="F978" s="143" t="s">
        <v>4305</v>
      </c>
      <c r="G978" s="140"/>
      <c r="H978" s="144">
        <v>0.3</v>
      </c>
      <c r="I978" s="61"/>
      <c r="J978" s="140"/>
      <c r="K978" s="140"/>
      <c r="L978" s="228"/>
      <c r="M978" s="229"/>
      <c r="N978" s="140"/>
      <c r="O978" s="140"/>
      <c r="P978" s="140"/>
      <c r="Q978" s="140"/>
      <c r="R978" s="140"/>
      <c r="S978" s="140"/>
      <c r="T978" s="230"/>
      <c r="U978" s="140"/>
      <c r="V978" s="140"/>
      <c r="W978" s="231"/>
      <c r="AT978" s="60" t="s">
        <v>225</v>
      </c>
      <c r="AU978" s="60" t="s">
        <v>93</v>
      </c>
      <c r="AV978" s="13" t="s">
        <v>93</v>
      </c>
      <c r="AW978" s="13" t="s">
        <v>38</v>
      </c>
      <c r="AX978" s="13" t="s">
        <v>83</v>
      </c>
      <c r="AY978" s="60" t="s">
        <v>216</v>
      </c>
    </row>
    <row r="979" spans="1:51" s="14" customFormat="1" ht="12">
      <c r="A979" s="145"/>
      <c r="B979" s="146"/>
      <c r="C979" s="145"/>
      <c r="D979" s="137" t="s">
        <v>225</v>
      </c>
      <c r="E979" s="147" t="s">
        <v>1</v>
      </c>
      <c r="F979" s="148" t="s">
        <v>229</v>
      </c>
      <c r="G979" s="145"/>
      <c r="H979" s="149">
        <v>7.05</v>
      </c>
      <c r="I979" s="63"/>
      <c r="J979" s="145"/>
      <c r="K979" s="145"/>
      <c r="L979" s="228"/>
      <c r="M979" s="229"/>
      <c r="N979" s="140"/>
      <c r="O979" s="140"/>
      <c r="P979" s="140"/>
      <c r="Q979" s="140"/>
      <c r="R979" s="140"/>
      <c r="S979" s="140"/>
      <c r="T979" s="230"/>
      <c r="U979" s="140"/>
      <c r="V979" s="140"/>
      <c r="W979" s="231"/>
      <c r="AT979" s="62" t="s">
        <v>225</v>
      </c>
      <c r="AU979" s="62" t="s">
        <v>93</v>
      </c>
      <c r="AV979" s="14" t="s">
        <v>223</v>
      </c>
      <c r="AW979" s="14" t="s">
        <v>38</v>
      </c>
      <c r="AX979" s="14" t="s">
        <v>91</v>
      </c>
      <c r="AY979" s="62" t="s">
        <v>216</v>
      </c>
    </row>
    <row r="980" spans="1:31" s="2" customFormat="1" ht="6.95" customHeight="1">
      <c r="A980" s="83"/>
      <c r="B980" s="106"/>
      <c r="C980" s="107"/>
      <c r="D980" s="107"/>
      <c r="E980" s="107"/>
      <c r="F980" s="107"/>
      <c r="G980" s="107"/>
      <c r="H980" s="107"/>
      <c r="I980" s="33"/>
      <c r="J980" s="107"/>
      <c r="K980" s="107"/>
      <c r="L980" s="240"/>
      <c r="M980" s="241"/>
      <c r="N980" s="242"/>
      <c r="O980" s="242"/>
      <c r="P980" s="242"/>
      <c r="Q980" s="242"/>
      <c r="R980" s="242"/>
      <c r="S980" s="242"/>
      <c r="T980" s="243"/>
      <c r="U980" s="242"/>
      <c r="V980" s="242"/>
      <c r="W980" s="244"/>
      <c r="X980" s="26"/>
      <c r="Y980" s="26"/>
      <c r="Z980" s="26"/>
      <c r="AA980" s="26"/>
      <c r="AB980" s="26"/>
      <c r="AC980" s="26"/>
      <c r="AD980" s="26"/>
      <c r="AE980" s="26"/>
    </row>
    <row r="981" spans="12:23" ht="15" customHeight="1"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</row>
  </sheetData>
  <sheetProtection algorithmName="SHA-512" hashValue="r5TinfkS2i4JnH9j0354qY/iOICLK0cc0WQD26VJqs7NCz+T+gtXIHwbv+lpfTcoyreGxJCdb4tP9PQEbB0QBw==" saltValue="8UwJolck4Lh9zfcrSTGP0Q==" spinCount="100000" sheet="1" objects="1" scenarios="1"/>
  <autoFilter ref="C122:K97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41"/>
  <sheetViews>
    <sheetView showGridLines="0" workbookViewId="0" topLeftCell="A1">
      <selection activeCell="I121" sqref="I121"/>
    </sheetView>
  </sheetViews>
  <sheetFormatPr defaultColWidth="9.140625" defaultRowHeight="12"/>
  <cols>
    <col min="1" max="1" width="8.28125" style="77" customWidth="1"/>
    <col min="2" max="2" width="1.1484375" style="77" customWidth="1"/>
    <col min="3" max="3" width="4.140625" style="77" customWidth="1"/>
    <col min="4" max="4" width="4.28125" style="77" customWidth="1"/>
    <col min="5" max="5" width="17.140625" style="77" customWidth="1"/>
    <col min="6" max="6" width="50.8515625" style="77" customWidth="1"/>
    <col min="7" max="7" width="7.421875" style="77" customWidth="1"/>
    <col min="8" max="8" width="14.00390625" style="77" customWidth="1"/>
    <col min="9" max="9" width="15.8515625" style="1" customWidth="1"/>
    <col min="10" max="11" width="22.28125" style="77" customWidth="1"/>
    <col min="12" max="12" width="12.28125" style="150" customWidth="1"/>
    <col min="13" max="13" width="10.8515625" style="77" hidden="1" customWidth="1"/>
    <col min="14" max="14" width="9.28125" style="77" hidden="1" customWidth="1"/>
    <col min="15" max="20" width="14.140625" style="77" hidden="1" customWidth="1"/>
    <col min="21" max="21" width="16.28125" style="77" hidden="1" customWidth="1"/>
    <col min="22" max="22" width="12.28125" style="77" customWidth="1"/>
    <col min="23" max="23" width="16.28125" style="77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5" customHeight="1"/>
    <row r="2" spans="1:46" s="1" customFormat="1" ht="36.95" customHeight="1">
      <c r="A2" s="77"/>
      <c r="B2" s="77"/>
      <c r="C2" s="77"/>
      <c r="D2" s="77"/>
      <c r="E2" s="77"/>
      <c r="F2" s="77"/>
      <c r="G2" s="77"/>
      <c r="H2" s="77"/>
      <c r="J2" s="77"/>
      <c r="K2" s="77"/>
      <c r="L2" s="376" t="s">
        <v>5</v>
      </c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77"/>
      <c r="AT2" s="18" t="s">
        <v>108</v>
      </c>
    </row>
    <row r="3" spans="1:46" s="1" customFormat="1" ht="6.95" customHeight="1">
      <c r="A3" s="77"/>
      <c r="B3" s="78"/>
      <c r="C3" s="79"/>
      <c r="D3" s="79"/>
      <c r="E3" s="79"/>
      <c r="F3" s="79"/>
      <c r="G3" s="79"/>
      <c r="H3" s="79"/>
      <c r="I3" s="20"/>
      <c r="J3" s="79"/>
      <c r="K3" s="79"/>
      <c r="L3" s="151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AT3" s="18" t="s">
        <v>93</v>
      </c>
    </row>
    <row r="4" spans="1:46" s="1" customFormat="1" ht="24.95" customHeight="1">
      <c r="A4" s="77"/>
      <c r="B4" s="80"/>
      <c r="C4" s="77"/>
      <c r="D4" s="81" t="s">
        <v>118</v>
      </c>
      <c r="E4" s="77"/>
      <c r="F4" s="77"/>
      <c r="G4" s="77"/>
      <c r="H4" s="77"/>
      <c r="J4" s="77"/>
      <c r="K4" s="77"/>
      <c r="L4" s="151"/>
      <c r="M4" s="152" t="s">
        <v>10</v>
      </c>
      <c r="N4" s="77"/>
      <c r="O4" s="77"/>
      <c r="P4" s="77"/>
      <c r="Q4" s="77"/>
      <c r="R4" s="77"/>
      <c r="S4" s="77"/>
      <c r="T4" s="77"/>
      <c r="U4" s="77"/>
      <c r="V4" s="77"/>
      <c r="W4" s="77"/>
      <c r="AT4" s="18" t="s">
        <v>3</v>
      </c>
    </row>
    <row r="5" spans="1:23" s="1" customFormat="1" ht="6.95" customHeight="1">
      <c r="A5" s="77"/>
      <c r="B5" s="80"/>
      <c r="C5" s="77"/>
      <c r="D5" s="77"/>
      <c r="E5" s="77"/>
      <c r="F5" s="77"/>
      <c r="G5" s="77"/>
      <c r="H5" s="77"/>
      <c r="J5" s="77"/>
      <c r="K5" s="77"/>
      <c r="L5" s="151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3" s="1" customFormat="1" ht="12" customHeight="1">
      <c r="A6" s="77"/>
      <c r="B6" s="80"/>
      <c r="C6" s="77"/>
      <c r="D6" s="82" t="s">
        <v>16</v>
      </c>
      <c r="E6" s="77"/>
      <c r="F6" s="77"/>
      <c r="G6" s="77"/>
      <c r="H6" s="77"/>
      <c r="J6" s="77"/>
      <c r="K6" s="77"/>
      <c r="L6" s="151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s="1" customFormat="1" ht="26.25" customHeight="1">
      <c r="A7" s="77"/>
      <c r="B7" s="80"/>
      <c r="C7" s="77"/>
      <c r="D7" s="77"/>
      <c r="E7" s="391" t="str">
        <f>'Rekapitulace stavby'!K6</f>
        <v>I.ETAPA - Stavební úpravy vnitřních prostor objektu B Mendelovy univerzity, p.č. 2/1</v>
      </c>
      <c r="F7" s="392"/>
      <c r="G7" s="392"/>
      <c r="H7" s="392"/>
      <c r="J7" s="77"/>
      <c r="K7" s="77"/>
      <c r="L7" s="151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31" s="2" customFormat="1" ht="12" customHeight="1">
      <c r="A8" s="83"/>
      <c r="B8" s="84"/>
      <c r="C8" s="83"/>
      <c r="D8" s="82" t="s">
        <v>131</v>
      </c>
      <c r="E8" s="83"/>
      <c r="F8" s="83"/>
      <c r="G8" s="83"/>
      <c r="H8" s="83"/>
      <c r="I8" s="26"/>
      <c r="J8" s="83"/>
      <c r="K8" s="83"/>
      <c r="L8" s="153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83"/>
      <c r="B9" s="84"/>
      <c r="C9" s="83"/>
      <c r="D9" s="83"/>
      <c r="E9" s="370" t="s">
        <v>4306</v>
      </c>
      <c r="F9" s="390"/>
      <c r="G9" s="390"/>
      <c r="H9" s="390"/>
      <c r="I9" s="26"/>
      <c r="J9" s="83"/>
      <c r="K9" s="83"/>
      <c r="L9" s="153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83"/>
      <c r="B10" s="84"/>
      <c r="C10" s="83"/>
      <c r="D10" s="83"/>
      <c r="E10" s="83"/>
      <c r="F10" s="83"/>
      <c r="G10" s="83"/>
      <c r="H10" s="83"/>
      <c r="I10" s="26"/>
      <c r="J10" s="83"/>
      <c r="K10" s="83"/>
      <c r="L10" s="153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83"/>
      <c r="B11" s="84"/>
      <c r="C11" s="83"/>
      <c r="D11" s="82" t="s">
        <v>18</v>
      </c>
      <c r="E11" s="83"/>
      <c r="F11" s="85" t="s">
        <v>1</v>
      </c>
      <c r="G11" s="83"/>
      <c r="H11" s="83"/>
      <c r="I11" s="25" t="s">
        <v>20</v>
      </c>
      <c r="J11" s="85" t="s">
        <v>1</v>
      </c>
      <c r="K11" s="83"/>
      <c r="L11" s="153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83"/>
      <c r="B12" s="84"/>
      <c r="C12" s="83"/>
      <c r="D12" s="82" t="s">
        <v>22</v>
      </c>
      <c r="E12" s="83"/>
      <c r="F12" s="85" t="s">
        <v>23</v>
      </c>
      <c r="G12" s="83"/>
      <c r="H12" s="83"/>
      <c r="I12" s="25" t="s">
        <v>24</v>
      </c>
      <c r="J12" s="154" t="str">
        <f>'Rekapitulace stavby'!AN8</f>
        <v>20. 12. 2021</v>
      </c>
      <c r="K12" s="83"/>
      <c r="L12" s="153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83"/>
      <c r="B13" s="84"/>
      <c r="C13" s="83"/>
      <c r="D13" s="83"/>
      <c r="E13" s="83"/>
      <c r="F13" s="83"/>
      <c r="G13" s="83"/>
      <c r="H13" s="83"/>
      <c r="I13" s="26"/>
      <c r="J13" s="83"/>
      <c r="K13" s="83"/>
      <c r="L13" s="153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83"/>
      <c r="B14" s="84"/>
      <c r="C14" s="83"/>
      <c r="D14" s="82" t="s">
        <v>30</v>
      </c>
      <c r="E14" s="83"/>
      <c r="F14" s="83"/>
      <c r="G14" s="83"/>
      <c r="H14" s="83"/>
      <c r="I14" s="25" t="s">
        <v>31</v>
      </c>
      <c r="J14" s="85" t="s">
        <v>1</v>
      </c>
      <c r="K14" s="83"/>
      <c r="L14" s="153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83"/>
      <c r="B15" s="84"/>
      <c r="C15" s="83"/>
      <c r="D15" s="83"/>
      <c r="E15" s="85" t="s">
        <v>32</v>
      </c>
      <c r="F15" s="83"/>
      <c r="G15" s="83"/>
      <c r="H15" s="83"/>
      <c r="I15" s="25" t="s">
        <v>33</v>
      </c>
      <c r="J15" s="85" t="s">
        <v>1</v>
      </c>
      <c r="K15" s="83"/>
      <c r="L15" s="153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83"/>
      <c r="B16" s="84"/>
      <c r="C16" s="83"/>
      <c r="D16" s="83"/>
      <c r="E16" s="83"/>
      <c r="F16" s="83"/>
      <c r="G16" s="83"/>
      <c r="H16" s="83"/>
      <c r="I16" s="26"/>
      <c r="J16" s="83"/>
      <c r="K16" s="83"/>
      <c r="L16" s="153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83"/>
      <c r="B17" s="84"/>
      <c r="C17" s="83"/>
      <c r="D17" s="82" t="s">
        <v>34</v>
      </c>
      <c r="E17" s="83"/>
      <c r="F17" s="83"/>
      <c r="G17" s="83"/>
      <c r="H17" s="83"/>
      <c r="I17" s="25" t="s">
        <v>31</v>
      </c>
      <c r="J17" s="155" t="str">
        <f>'Rekapitulace stavby'!AN13</f>
        <v>Vyplň údaj</v>
      </c>
      <c r="K17" s="83"/>
      <c r="L17" s="153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83"/>
      <c r="B18" s="84"/>
      <c r="C18" s="83"/>
      <c r="D18" s="83"/>
      <c r="E18" s="393" t="str">
        <f>'Rekapitulace stavby'!E14</f>
        <v>Vyplň údaj</v>
      </c>
      <c r="F18" s="385"/>
      <c r="G18" s="385"/>
      <c r="H18" s="385"/>
      <c r="I18" s="25" t="s">
        <v>33</v>
      </c>
      <c r="J18" s="155" t="str">
        <f>'Rekapitulace stavby'!AN14</f>
        <v>Vyplň údaj</v>
      </c>
      <c r="K18" s="83"/>
      <c r="L18" s="153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83"/>
      <c r="B19" s="84"/>
      <c r="C19" s="83"/>
      <c r="D19" s="83"/>
      <c r="E19" s="83"/>
      <c r="F19" s="83"/>
      <c r="G19" s="83"/>
      <c r="H19" s="83"/>
      <c r="I19" s="26"/>
      <c r="J19" s="83"/>
      <c r="K19" s="83"/>
      <c r="L19" s="153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83"/>
      <c r="B20" s="84"/>
      <c r="C20" s="83"/>
      <c r="D20" s="82" t="s">
        <v>36</v>
      </c>
      <c r="E20" s="83"/>
      <c r="F20" s="83"/>
      <c r="G20" s="83"/>
      <c r="H20" s="83"/>
      <c r="I20" s="25" t="s">
        <v>31</v>
      </c>
      <c r="J20" s="85" t="s">
        <v>1</v>
      </c>
      <c r="K20" s="83"/>
      <c r="L20" s="153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83"/>
      <c r="B21" s="84"/>
      <c r="C21" s="83"/>
      <c r="D21" s="83"/>
      <c r="E21" s="85" t="s">
        <v>37</v>
      </c>
      <c r="F21" s="83"/>
      <c r="G21" s="83"/>
      <c r="H21" s="83"/>
      <c r="I21" s="25" t="s">
        <v>33</v>
      </c>
      <c r="J21" s="85" t="s">
        <v>1</v>
      </c>
      <c r="K21" s="83"/>
      <c r="L21" s="153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83"/>
      <c r="B22" s="84"/>
      <c r="C22" s="83"/>
      <c r="D22" s="83"/>
      <c r="E22" s="83"/>
      <c r="F22" s="83"/>
      <c r="G22" s="83"/>
      <c r="H22" s="83"/>
      <c r="I22" s="26"/>
      <c r="J22" s="83"/>
      <c r="K22" s="83"/>
      <c r="L22" s="153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83"/>
      <c r="B23" s="84"/>
      <c r="C23" s="83"/>
      <c r="D23" s="82" t="s">
        <v>39</v>
      </c>
      <c r="E23" s="83"/>
      <c r="F23" s="83"/>
      <c r="G23" s="83"/>
      <c r="H23" s="83"/>
      <c r="I23" s="25" t="s">
        <v>31</v>
      </c>
      <c r="J23" s="85" t="str">
        <f>IF('Rekapitulace stavby'!AN19="","",'Rekapitulace stavby'!AN19)</f>
        <v/>
      </c>
      <c r="K23" s="83"/>
      <c r="L23" s="153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83"/>
      <c r="B24" s="84"/>
      <c r="C24" s="83"/>
      <c r="D24" s="83"/>
      <c r="E24" s="85" t="str">
        <f>IF('Rekapitulace stavby'!E20="","",'Rekapitulace stavby'!E20)</f>
        <v xml:space="preserve"> </v>
      </c>
      <c r="F24" s="83"/>
      <c r="G24" s="83"/>
      <c r="H24" s="83"/>
      <c r="I24" s="25" t="s">
        <v>33</v>
      </c>
      <c r="J24" s="85" t="str">
        <f>IF('Rekapitulace stavby'!AN20="","",'Rekapitulace stavby'!AN20)</f>
        <v/>
      </c>
      <c r="K24" s="83"/>
      <c r="L24" s="153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83"/>
      <c r="B25" s="84"/>
      <c r="C25" s="83"/>
      <c r="D25" s="83"/>
      <c r="E25" s="83"/>
      <c r="F25" s="83"/>
      <c r="G25" s="83"/>
      <c r="H25" s="83"/>
      <c r="I25" s="26"/>
      <c r="J25" s="83"/>
      <c r="K25" s="83"/>
      <c r="L25" s="153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83"/>
      <c r="B26" s="84"/>
      <c r="C26" s="83"/>
      <c r="D26" s="82" t="s">
        <v>41</v>
      </c>
      <c r="E26" s="83"/>
      <c r="F26" s="83"/>
      <c r="G26" s="83"/>
      <c r="H26" s="83"/>
      <c r="I26" s="26"/>
      <c r="J26" s="83"/>
      <c r="K26" s="83"/>
      <c r="L26" s="153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71.25" customHeight="1">
      <c r="A27" s="86"/>
      <c r="B27" s="87"/>
      <c r="C27" s="86"/>
      <c r="D27" s="86"/>
      <c r="E27" s="389" t="s">
        <v>42</v>
      </c>
      <c r="F27" s="389"/>
      <c r="G27" s="389"/>
      <c r="H27" s="389"/>
      <c r="I27" s="42"/>
      <c r="J27" s="86"/>
      <c r="K27" s="86"/>
      <c r="L27" s="156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42"/>
      <c r="Y27" s="42"/>
      <c r="Z27" s="42"/>
      <c r="AA27" s="42"/>
      <c r="AB27" s="42"/>
      <c r="AC27" s="42"/>
      <c r="AD27" s="42"/>
      <c r="AE27" s="42"/>
    </row>
    <row r="28" spans="1:31" s="2" customFormat="1" ht="6.95" customHeight="1">
      <c r="A28" s="83"/>
      <c r="B28" s="84"/>
      <c r="C28" s="83"/>
      <c r="D28" s="83"/>
      <c r="E28" s="83"/>
      <c r="F28" s="83"/>
      <c r="G28" s="83"/>
      <c r="H28" s="83"/>
      <c r="I28" s="26"/>
      <c r="J28" s="83"/>
      <c r="K28" s="83"/>
      <c r="L28" s="153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83"/>
      <c r="B29" s="84"/>
      <c r="C29" s="83"/>
      <c r="D29" s="88"/>
      <c r="E29" s="88"/>
      <c r="F29" s="88"/>
      <c r="G29" s="88"/>
      <c r="H29" s="88"/>
      <c r="I29" s="37"/>
      <c r="J29" s="88"/>
      <c r="K29" s="88"/>
      <c r="L29" s="153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83"/>
      <c r="B30" s="84"/>
      <c r="C30" s="83"/>
      <c r="D30" s="89" t="s">
        <v>43</v>
      </c>
      <c r="E30" s="83"/>
      <c r="F30" s="83"/>
      <c r="G30" s="83"/>
      <c r="H30" s="83"/>
      <c r="I30" s="26"/>
      <c r="J30" s="158">
        <f>ROUND(J118,2)</f>
        <v>0</v>
      </c>
      <c r="K30" s="83"/>
      <c r="L30" s="153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83"/>
      <c r="B31" s="84"/>
      <c r="C31" s="83"/>
      <c r="D31" s="88"/>
      <c r="E31" s="88"/>
      <c r="F31" s="88"/>
      <c r="G31" s="88"/>
      <c r="H31" s="88"/>
      <c r="I31" s="37"/>
      <c r="J31" s="88"/>
      <c r="K31" s="88"/>
      <c r="L31" s="153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83"/>
      <c r="B32" s="84"/>
      <c r="C32" s="83"/>
      <c r="D32" s="83"/>
      <c r="E32" s="83"/>
      <c r="F32" s="90" t="s">
        <v>45</v>
      </c>
      <c r="G32" s="83"/>
      <c r="H32" s="83"/>
      <c r="I32" s="29" t="s">
        <v>44</v>
      </c>
      <c r="J32" s="90" t="s">
        <v>46</v>
      </c>
      <c r="K32" s="83"/>
      <c r="L32" s="153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83"/>
      <c r="B33" s="84"/>
      <c r="C33" s="83"/>
      <c r="D33" s="91" t="s">
        <v>47</v>
      </c>
      <c r="E33" s="82" t="s">
        <v>48</v>
      </c>
      <c r="F33" s="92">
        <f>ROUND((SUM(BE118:BE240)),2)</f>
        <v>0</v>
      </c>
      <c r="G33" s="83"/>
      <c r="H33" s="83"/>
      <c r="I33" s="43">
        <v>0.21</v>
      </c>
      <c r="J33" s="92">
        <f>ROUND(((SUM(BE118:BE240))*I33),2)</f>
        <v>0</v>
      </c>
      <c r="K33" s="83"/>
      <c r="L33" s="153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83"/>
      <c r="B34" s="84"/>
      <c r="C34" s="83"/>
      <c r="D34" s="83"/>
      <c r="E34" s="82" t="s">
        <v>49</v>
      </c>
      <c r="F34" s="92">
        <f>ROUND((SUM(BF118:BF240)),2)</f>
        <v>0</v>
      </c>
      <c r="G34" s="83"/>
      <c r="H34" s="83"/>
      <c r="I34" s="43">
        <v>0.15</v>
      </c>
      <c r="J34" s="92">
        <f>ROUND(((SUM(BF118:BF240))*I34),2)</f>
        <v>0</v>
      </c>
      <c r="K34" s="83"/>
      <c r="L34" s="153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83"/>
      <c r="B35" s="84"/>
      <c r="C35" s="83"/>
      <c r="D35" s="83"/>
      <c r="E35" s="82" t="s">
        <v>50</v>
      </c>
      <c r="F35" s="92">
        <f>ROUND((SUM(BG118:BG240)),2)</f>
        <v>0</v>
      </c>
      <c r="G35" s="83"/>
      <c r="H35" s="83"/>
      <c r="I35" s="43">
        <v>0.21</v>
      </c>
      <c r="J35" s="92">
        <f>0</f>
        <v>0</v>
      </c>
      <c r="K35" s="83"/>
      <c r="L35" s="153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83"/>
      <c r="B36" s="84"/>
      <c r="C36" s="83"/>
      <c r="D36" s="83"/>
      <c r="E36" s="82" t="s">
        <v>51</v>
      </c>
      <c r="F36" s="92">
        <f>ROUND((SUM(BH118:BH240)),2)</f>
        <v>0</v>
      </c>
      <c r="G36" s="83"/>
      <c r="H36" s="83"/>
      <c r="I36" s="43">
        <v>0.15</v>
      </c>
      <c r="J36" s="92">
        <f>0</f>
        <v>0</v>
      </c>
      <c r="K36" s="83"/>
      <c r="L36" s="153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83"/>
      <c r="B37" s="84"/>
      <c r="C37" s="83"/>
      <c r="D37" s="83"/>
      <c r="E37" s="82" t="s">
        <v>52</v>
      </c>
      <c r="F37" s="92">
        <f>ROUND((SUM(BI118:BI240)),2)</f>
        <v>0</v>
      </c>
      <c r="G37" s="83"/>
      <c r="H37" s="83"/>
      <c r="I37" s="43">
        <v>0</v>
      </c>
      <c r="J37" s="92">
        <f>0</f>
        <v>0</v>
      </c>
      <c r="K37" s="83"/>
      <c r="L37" s="153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83"/>
      <c r="B38" s="84"/>
      <c r="C38" s="83"/>
      <c r="D38" s="83"/>
      <c r="E38" s="83"/>
      <c r="F38" s="83"/>
      <c r="G38" s="83"/>
      <c r="H38" s="83"/>
      <c r="I38" s="26"/>
      <c r="J38" s="83"/>
      <c r="K38" s="83"/>
      <c r="L38" s="153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83"/>
      <c r="B39" s="84"/>
      <c r="C39" s="93"/>
      <c r="D39" s="94" t="s">
        <v>53</v>
      </c>
      <c r="E39" s="95"/>
      <c r="F39" s="95"/>
      <c r="G39" s="96" t="s">
        <v>54</v>
      </c>
      <c r="H39" s="97" t="s">
        <v>55</v>
      </c>
      <c r="I39" s="36"/>
      <c r="J39" s="159">
        <f>SUM(J30:J37)</f>
        <v>0</v>
      </c>
      <c r="K39" s="160"/>
      <c r="L39" s="153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83"/>
      <c r="B40" s="84"/>
      <c r="C40" s="83"/>
      <c r="D40" s="83"/>
      <c r="E40" s="83"/>
      <c r="F40" s="83"/>
      <c r="G40" s="83"/>
      <c r="H40" s="83"/>
      <c r="I40" s="26"/>
      <c r="J40" s="83"/>
      <c r="K40" s="83"/>
      <c r="L40" s="153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26"/>
      <c r="Y40" s="26"/>
      <c r="Z40" s="26"/>
      <c r="AA40" s="26"/>
      <c r="AB40" s="26"/>
      <c r="AC40" s="26"/>
      <c r="AD40" s="26"/>
      <c r="AE40" s="26"/>
    </row>
    <row r="41" spans="1:23" s="1" customFormat="1" ht="14.45" customHeight="1">
      <c r="A41" s="77"/>
      <c r="B41" s="80"/>
      <c r="C41" s="77"/>
      <c r="D41" s="77"/>
      <c r="E41" s="77"/>
      <c r="F41" s="77"/>
      <c r="G41" s="77"/>
      <c r="H41" s="77"/>
      <c r="J41" s="77"/>
      <c r="K41" s="77"/>
      <c r="L41" s="151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s="1" customFormat="1" ht="14.45" customHeight="1">
      <c r="A42" s="77"/>
      <c r="B42" s="80"/>
      <c r="C42" s="77"/>
      <c r="D42" s="77"/>
      <c r="E42" s="77"/>
      <c r="F42" s="77"/>
      <c r="G42" s="77"/>
      <c r="H42" s="77"/>
      <c r="J42" s="77"/>
      <c r="K42" s="77"/>
      <c r="L42" s="151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s="1" customFormat="1" ht="14.45" customHeight="1">
      <c r="A43" s="77"/>
      <c r="B43" s="80"/>
      <c r="C43" s="77"/>
      <c r="D43" s="77"/>
      <c r="E43" s="77"/>
      <c r="F43" s="77"/>
      <c r="G43" s="77"/>
      <c r="H43" s="77"/>
      <c r="J43" s="77"/>
      <c r="K43" s="77"/>
      <c r="L43" s="151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s="1" customFormat="1" ht="14.45" customHeight="1">
      <c r="A44" s="77"/>
      <c r="B44" s="80"/>
      <c r="C44" s="77"/>
      <c r="D44" s="77"/>
      <c r="E44" s="77"/>
      <c r="F44" s="77"/>
      <c r="G44" s="77"/>
      <c r="H44" s="77"/>
      <c r="J44" s="77"/>
      <c r="K44" s="77"/>
      <c r="L44" s="151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s="1" customFormat="1" ht="14.45" customHeight="1">
      <c r="A45" s="77"/>
      <c r="B45" s="80"/>
      <c r="C45" s="77"/>
      <c r="D45" s="77"/>
      <c r="E45" s="77"/>
      <c r="F45" s="77"/>
      <c r="G45" s="77"/>
      <c r="H45" s="77"/>
      <c r="J45" s="77"/>
      <c r="K45" s="77"/>
      <c r="L45" s="151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s="1" customFormat="1" ht="14.45" customHeight="1">
      <c r="A46" s="77"/>
      <c r="B46" s="80"/>
      <c r="C46" s="77"/>
      <c r="D46" s="77"/>
      <c r="E46" s="77"/>
      <c r="F46" s="77"/>
      <c r="G46" s="77"/>
      <c r="H46" s="77"/>
      <c r="J46" s="77"/>
      <c r="K46" s="77"/>
      <c r="L46" s="151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s="1" customFormat="1" ht="14.45" customHeight="1">
      <c r="A47" s="77"/>
      <c r="B47" s="80"/>
      <c r="C47" s="77"/>
      <c r="D47" s="77"/>
      <c r="E47" s="77"/>
      <c r="F47" s="77"/>
      <c r="G47" s="77"/>
      <c r="H47" s="77"/>
      <c r="J47" s="77"/>
      <c r="K47" s="77"/>
      <c r="L47" s="151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s="1" customFormat="1" ht="14.45" customHeight="1">
      <c r="A48" s="77"/>
      <c r="B48" s="80"/>
      <c r="C48" s="77"/>
      <c r="D48" s="77"/>
      <c r="E48" s="77"/>
      <c r="F48" s="77"/>
      <c r="G48" s="77"/>
      <c r="H48" s="77"/>
      <c r="J48" s="77"/>
      <c r="K48" s="77"/>
      <c r="L48" s="151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s="1" customFormat="1" ht="14.45" customHeight="1">
      <c r="A49" s="77"/>
      <c r="B49" s="80"/>
      <c r="C49" s="77"/>
      <c r="D49" s="77"/>
      <c r="E49" s="77"/>
      <c r="F49" s="77"/>
      <c r="G49" s="77"/>
      <c r="H49" s="77"/>
      <c r="J49" s="77"/>
      <c r="K49" s="77"/>
      <c r="L49" s="151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s="2" customFormat="1" ht="14.45" customHeight="1">
      <c r="A50" s="98"/>
      <c r="B50" s="99"/>
      <c r="C50" s="98"/>
      <c r="D50" s="100" t="s">
        <v>56</v>
      </c>
      <c r="E50" s="101"/>
      <c r="F50" s="101"/>
      <c r="G50" s="100" t="s">
        <v>57</v>
      </c>
      <c r="H50" s="101"/>
      <c r="I50" s="30"/>
      <c r="J50" s="101"/>
      <c r="K50" s="101"/>
      <c r="L50" s="153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</row>
    <row r="51" spans="2:12" ht="12">
      <c r="B51" s="80"/>
      <c r="L51" s="151"/>
    </row>
    <row r="52" spans="2:12" ht="12">
      <c r="B52" s="80"/>
      <c r="L52" s="151"/>
    </row>
    <row r="53" spans="2:12" ht="12">
      <c r="B53" s="80"/>
      <c r="L53" s="151"/>
    </row>
    <row r="54" spans="2:12" ht="12">
      <c r="B54" s="80"/>
      <c r="L54" s="151"/>
    </row>
    <row r="55" spans="2:12" ht="12">
      <c r="B55" s="80"/>
      <c r="L55" s="151"/>
    </row>
    <row r="56" spans="2:12" ht="12">
      <c r="B56" s="80"/>
      <c r="L56" s="151"/>
    </row>
    <row r="57" spans="2:12" ht="12">
      <c r="B57" s="80"/>
      <c r="L57" s="151"/>
    </row>
    <row r="58" spans="2:12" ht="12">
      <c r="B58" s="80"/>
      <c r="L58" s="151"/>
    </row>
    <row r="59" spans="2:12" ht="12">
      <c r="B59" s="80"/>
      <c r="L59" s="151"/>
    </row>
    <row r="60" spans="2:12" ht="12">
      <c r="B60" s="80"/>
      <c r="L60" s="151"/>
    </row>
    <row r="61" spans="1:31" s="2" customFormat="1" ht="12.75">
      <c r="A61" s="83"/>
      <c r="B61" s="84"/>
      <c r="C61" s="83"/>
      <c r="D61" s="102" t="s">
        <v>58</v>
      </c>
      <c r="E61" s="103"/>
      <c r="F61" s="104" t="s">
        <v>59</v>
      </c>
      <c r="G61" s="102" t="s">
        <v>58</v>
      </c>
      <c r="H61" s="103"/>
      <c r="I61" s="28"/>
      <c r="J61" s="161" t="s">
        <v>59</v>
      </c>
      <c r="K61" s="103"/>
      <c r="L61" s="153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80"/>
      <c r="L62" s="151"/>
    </row>
    <row r="63" spans="2:12" ht="12">
      <c r="B63" s="80"/>
      <c r="L63" s="151"/>
    </row>
    <row r="64" spans="2:12" ht="12">
      <c r="B64" s="80"/>
      <c r="L64" s="151"/>
    </row>
    <row r="65" spans="1:31" s="2" customFormat="1" ht="12.75">
      <c r="A65" s="83"/>
      <c r="B65" s="84"/>
      <c r="C65" s="83"/>
      <c r="D65" s="100" t="s">
        <v>60</v>
      </c>
      <c r="E65" s="105"/>
      <c r="F65" s="105"/>
      <c r="G65" s="100" t="s">
        <v>61</v>
      </c>
      <c r="H65" s="105"/>
      <c r="I65" s="31"/>
      <c r="J65" s="105"/>
      <c r="K65" s="105"/>
      <c r="L65" s="153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80"/>
      <c r="L66" s="151"/>
    </row>
    <row r="67" spans="2:12" ht="12">
      <c r="B67" s="80"/>
      <c r="L67" s="151"/>
    </row>
    <row r="68" spans="2:12" ht="12">
      <c r="B68" s="80"/>
      <c r="L68" s="151"/>
    </row>
    <row r="69" spans="2:12" ht="12">
      <c r="B69" s="80"/>
      <c r="L69" s="151"/>
    </row>
    <row r="70" spans="2:12" ht="12">
      <c r="B70" s="80"/>
      <c r="L70" s="151"/>
    </row>
    <row r="71" spans="2:12" ht="12">
      <c r="B71" s="80"/>
      <c r="L71" s="151"/>
    </row>
    <row r="72" spans="2:12" ht="12">
      <c r="B72" s="80"/>
      <c r="L72" s="151"/>
    </row>
    <row r="73" spans="2:12" ht="12">
      <c r="B73" s="80"/>
      <c r="L73" s="151"/>
    </row>
    <row r="74" spans="2:12" ht="12">
      <c r="B74" s="80"/>
      <c r="L74" s="151"/>
    </row>
    <row r="75" spans="2:12" ht="12">
      <c r="B75" s="80"/>
      <c r="L75" s="151"/>
    </row>
    <row r="76" spans="1:31" s="2" customFormat="1" ht="12.75">
      <c r="A76" s="83"/>
      <c r="B76" s="84"/>
      <c r="C76" s="83"/>
      <c r="D76" s="102" t="s">
        <v>58</v>
      </c>
      <c r="E76" s="103"/>
      <c r="F76" s="104" t="s">
        <v>59</v>
      </c>
      <c r="G76" s="102" t="s">
        <v>58</v>
      </c>
      <c r="H76" s="103"/>
      <c r="I76" s="28"/>
      <c r="J76" s="161" t="s">
        <v>59</v>
      </c>
      <c r="K76" s="103"/>
      <c r="L76" s="153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83"/>
      <c r="B77" s="106"/>
      <c r="C77" s="107"/>
      <c r="D77" s="107"/>
      <c r="E77" s="107"/>
      <c r="F77" s="107"/>
      <c r="G77" s="107"/>
      <c r="H77" s="107"/>
      <c r="I77" s="33"/>
      <c r="J77" s="107"/>
      <c r="K77" s="107"/>
      <c r="L77" s="153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26"/>
      <c r="Y77" s="26"/>
      <c r="Z77" s="26"/>
      <c r="AA77" s="26"/>
      <c r="AB77" s="26"/>
      <c r="AC77" s="26"/>
      <c r="AD77" s="26"/>
      <c r="AE77" s="26"/>
    </row>
    <row r="78" ht="15" customHeight="1"/>
    <row r="79" ht="15" customHeight="1"/>
    <row r="80" ht="15" customHeight="1"/>
    <row r="81" spans="1:31" s="2" customFormat="1" ht="6.95" customHeight="1">
      <c r="A81" s="83"/>
      <c r="B81" s="108"/>
      <c r="C81" s="109"/>
      <c r="D81" s="109"/>
      <c r="E81" s="109"/>
      <c r="F81" s="109"/>
      <c r="G81" s="109"/>
      <c r="H81" s="109"/>
      <c r="I81" s="34"/>
      <c r="J81" s="109"/>
      <c r="K81" s="109"/>
      <c r="L81" s="153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83"/>
      <c r="B82" s="84"/>
      <c r="C82" s="81" t="s">
        <v>175</v>
      </c>
      <c r="D82" s="83"/>
      <c r="E82" s="83"/>
      <c r="F82" s="83"/>
      <c r="G82" s="83"/>
      <c r="H82" s="83"/>
      <c r="I82" s="26"/>
      <c r="J82" s="83"/>
      <c r="K82" s="83"/>
      <c r="L82" s="153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83"/>
      <c r="B83" s="84"/>
      <c r="C83" s="83"/>
      <c r="D83" s="83"/>
      <c r="E83" s="83"/>
      <c r="F83" s="83"/>
      <c r="G83" s="83"/>
      <c r="H83" s="83"/>
      <c r="I83" s="26"/>
      <c r="J83" s="83"/>
      <c r="K83" s="83"/>
      <c r="L83" s="153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83"/>
      <c r="B84" s="84"/>
      <c r="C84" s="82" t="s">
        <v>16</v>
      </c>
      <c r="D84" s="83"/>
      <c r="E84" s="83"/>
      <c r="F84" s="83"/>
      <c r="G84" s="83"/>
      <c r="H84" s="83"/>
      <c r="I84" s="26"/>
      <c r="J84" s="83"/>
      <c r="K84" s="83"/>
      <c r="L84" s="153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6.25" customHeight="1">
      <c r="A85" s="83"/>
      <c r="B85" s="84"/>
      <c r="C85" s="83"/>
      <c r="D85" s="83"/>
      <c r="E85" s="391" t="str">
        <f>E7</f>
        <v>I.ETAPA - Stavební úpravy vnitřních prostor objektu B Mendelovy univerzity, p.č. 2/1</v>
      </c>
      <c r="F85" s="392"/>
      <c r="G85" s="392"/>
      <c r="H85" s="392"/>
      <c r="I85" s="26"/>
      <c r="J85" s="83"/>
      <c r="K85" s="83"/>
      <c r="L85" s="153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83"/>
      <c r="B86" s="84"/>
      <c r="C86" s="82" t="s">
        <v>131</v>
      </c>
      <c r="D86" s="83"/>
      <c r="E86" s="83"/>
      <c r="F86" s="83"/>
      <c r="G86" s="83"/>
      <c r="H86" s="83"/>
      <c r="I86" s="26"/>
      <c r="J86" s="83"/>
      <c r="K86" s="83"/>
      <c r="L86" s="153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83"/>
      <c r="B87" s="84"/>
      <c r="C87" s="83"/>
      <c r="D87" s="83"/>
      <c r="E87" s="370" t="str">
        <f>E9</f>
        <v>SO.06 - Vzduchotechnika</v>
      </c>
      <c r="F87" s="390"/>
      <c r="G87" s="390"/>
      <c r="H87" s="390"/>
      <c r="I87" s="26"/>
      <c r="J87" s="83"/>
      <c r="K87" s="83"/>
      <c r="L87" s="153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83"/>
      <c r="B88" s="84"/>
      <c r="C88" s="83"/>
      <c r="D88" s="83"/>
      <c r="E88" s="83"/>
      <c r="F88" s="83"/>
      <c r="G88" s="83"/>
      <c r="H88" s="83"/>
      <c r="I88" s="26"/>
      <c r="J88" s="83"/>
      <c r="K88" s="83"/>
      <c r="L88" s="153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83"/>
      <c r="B89" s="84"/>
      <c r="C89" s="82" t="s">
        <v>22</v>
      </c>
      <c r="D89" s="83"/>
      <c r="E89" s="83"/>
      <c r="F89" s="85" t="str">
        <f>F12</f>
        <v>Brno - Černá Pole (6100771)</v>
      </c>
      <c r="G89" s="83"/>
      <c r="H89" s="83"/>
      <c r="I89" s="25" t="s">
        <v>24</v>
      </c>
      <c r="J89" s="154" t="str">
        <f>IF(J12="","",J12)</f>
        <v>20. 12. 2021</v>
      </c>
      <c r="K89" s="83"/>
      <c r="L89" s="153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83"/>
      <c r="B90" s="84"/>
      <c r="C90" s="83"/>
      <c r="D90" s="83"/>
      <c r="E90" s="83"/>
      <c r="F90" s="83"/>
      <c r="G90" s="83"/>
      <c r="H90" s="83"/>
      <c r="I90" s="26"/>
      <c r="J90" s="83"/>
      <c r="K90" s="83"/>
      <c r="L90" s="153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40.15" customHeight="1">
      <c r="A91" s="83"/>
      <c r="B91" s="84"/>
      <c r="C91" s="82" t="s">
        <v>30</v>
      </c>
      <c r="D91" s="83"/>
      <c r="E91" s="83"/>
      <c r="F91" s="85" t="str">
        <f>E15</f>
        <v>Mendelova univerzita v Brně, Zemědělská 810, Brno</v>
      </c>
      <c r="G91" s="83"/>
      <c r="H91" s="83"/>
      <c r="I91" s="25" t="s">
        <v>36</v>
      </c>
      <c r="J91" s="162" t="str">
        <f>E21</f>
        <v>Projecticon s.r.o., A. Kopeckého 151, Nový Hrádek</v>
      </c>
      <c r="K91" s="83"/>
      <c r="L91" s="153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83"/>
      <c r="B92" s="84"/>
      <c r="C92" s="82" t="s">
        <v>34</v>
      </c>
      <c r="D92" s="83"/>
      <c r="E92" s="83"/>
      <c r="F92" s="85" t="str">
        <f>IF(E18="","",E18)</f>
        <v>Vyplň údaj</v>
      </c>
      <c r="G92" s="83"/>
      <c r="H92" s="83"/>
      <c r="I92" s="25" t="s">
        <v>39</v>
      </c>
      <c r="J92" s="162" t="str">
        <f>E24</f>
        <v xml:space="preserve"> </v>
      </c>
      <c r="K92" s="83"/>
      <c r="L92" s="153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83"/>
      <c r="B93" s="84"/>
      <c r="C93" s="83"/>
      <c r="D93" s="83"/>
      <c r="E93" s="83"/>
      <c r="F93" s="83"/>
      <c r="G93" s="83"/>
      <c r="H93" s="83"/>
      <c r="I93" s="26"/>
      <c r="J93" s="83"/>
      <c r="K93" s="83"/>
      <c r="L93" s="153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83"/>
      <c r="B94" s="84"/>
      <c r="C94" s="110" t="s">
        <v>176</v>
      </c>
      <c r="D94" s="93"/>
      <c r="E94" s="93"/>
      <c r="F94" s="93"/>
      <c r="G94" s="93"/>
      <c r="H94" s="93"/>
      <c r="I94" s="44"/>
      <c r="J94" s="163" t="s">
        <v>177</v>
      </c>
      <c r="K94" s="93"/>
      <c r="L94" s="153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83"/>
      <c r="B95" s="84"/>
      <c r="C95" s="83"/>
      <c r="D95" s="83"/>
      <c r="E95" s="83"/>
      <c r="F95" s="83"/>
      <c r="G95" s="83"/>
      <c r="H95" s="83"/>
      <c r="I95" s="26"/>
      <c r="J95" s="83"/>
      <c r="K95" s="83"/>
      <c r="L95" s="153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83"/>
      <c r="B96" s="84"/>
      <c r="C96" s="111" t="s">
        <v>178</v>
      </c>
      <c r="D96" s="83"/>
      <c r="E96" s="83"/>
      <c r="F96" s="83"/>
      <c r="G96" s="83"/>
      <c r="H96" s="83"/>
      <c r="I96" s="26"/>
      <c r="J96" s="158">
        <f>J118</f>
        <v>0</v>
      </c>
      <c r="K96" s="83"/>
      <c r="L96" s="153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26"/>
      <c r="Y96" s="26"/>
      <c r="Z96" s="26"/>
      <c r="AA96" s="26"/>
      <c r="AB96" s="26"/>
      <c r="AC96" s="26"/>
      <c r="AD96" s="26"/>
      <c r="AE96" s="26"/>
      <c r="AU96" s="18" t="s">
        <v>179</v>
      </c>
    </row>
    <row r="97" spans="1:23" s="9" customFormat="1" ht="24.95" customHeight="1">
      <c r="A97" s="112"/>
      <c r="B97" s="113"/>
      <c r="C97" s="112"/>
      <c r="D97" s="114" t="s">
        <v>190</v>
      </c>
      <c r="E97" s="115"/>
      <c r="F97" s="115"/>
      <c r="G97" s="115"/>
      <c r="H97" s="115"/>
      <c r="I97" s="45"/>
      <c r="J97" s="164">
        <f>J119</f>
        <v>0</v>
      </c>
      <c r="K97" s="112"/>
      <c r="L97" s="165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</row>
    <row r="98" spans="1:23" s="10" customFormat="1" ht="19.9" customHeight="1">
      <c r="A98" s="116"/>
      <c r="B98" s="117"/>
      <c r="C98" s="116"/>
      <c r="D98" s="118" t="s">
        <v>4307</v>
      </c>
      <c r="E98" s="119"/>
      <c r="F98" s="119"/>
      <c r="G98" s="119"/>
      <c r="H98" s="119"/>
      <c r="I98" s="46"/>
      <c r="J98" s="166">
        <f>J120</f>
        <v>0</v>
      </c>
      <c r="K98" s="116"/>
      <c r="L98" s="167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</row>
    <row r="99" spans="1:31" s="2" customFormat="1" ht="21.75" customHeight="1">
      <c r="A99" s="83"/>
      <c r="B99" s="84"/>
      <c r="C99" s="83"/>
      <c r="D99" s="83"/>
      <c r="E99" s="83"/>
      <c r="F99" s="83"/>
      <c r="G99" s="83"/>
      <c r="H99" s="83"/>
      <c r="I99" s="26"/>
      <c r="J99" s="83"/>
      <c r="K99" s="83"/>
      <c r="L99" s="153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customHeight="1">
      <c r="A100" s="83"/>
      <c r="B100" s="106"/>
      <c r="C100" s="107"/>
      <c r="D100" s="107"/>
      <c r="E100" s="107"/>
      <c r="F100" s="107"/>
      <c r="G100" s="107"/>
      <c r="H100" s="107"/>
      <c r="I100" s="33"/>
      <c r="J100" s="107"/>
      <c r="K100" s="107"/>
      <c r="L100" s="153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26"/>
      <c r="Y100" s="26"/>
      <c r="Z100" s="26"/>
      <c r="AA100" s="26"/>
      <c r="AB100" s="26"/>
      <c r="AC100" s="26"/>
      <c r="AD100" s="26"/>
      <c r="AE100" s="26"/>
    </row>
    <row r="101" ht="15" customHeight="1"/>
    <row r="102" ht="15" customHeight="1"/>
    <row r="103" ht="15" customHeight="1"/>
    <row r="104" spans="1:31" s="2" customFormat="1" ht="6.95" customHeight="1">
      <c r="A104" s="83"/>
      <c r="B104" s="108"/>
      <c r="C104" s="109"/>
      <c r="D104" s="109"/>
      <c r="E104" s="109"/>
      <c r="F104" s="109"/>
      <c r="G104" s="109"/>
      <c r="H104" s="109"/>
      <c r="I104" s="34"/>
      <c r="J104" s="109"/>
      <c r="K104" s="109"/>
      <c r="L104" s="168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70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83"/>
      <c r="B105" s="84"/>
      <c r="C105" s="81" t="s">
        <v>201</v>
      </c>
      <c r="D105" s="83"/>
      <c r="E105" s="83"/>
      <c r="F105" s="83"/>
      <c r="G105" s="83"/>
      <c r="H105" s="83"/>
      <c r="I105" s="26"/>
      <c r="J105" s="83"/>
      <c r="K105" s="83"/>
      <c r="L105" s="171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3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83"/>
      <c r="B106" s="84"/>
      <c r="C106" s="83"/>
      <c r="D106" s="83"/>
      <c r="E106" s="83"/>
      <c r="F106" s="83"/>
      <c r="G106" s="83"/>
      <c r="H106" s="83"/>
      <c r="I106" s="26"/>
      <c r="J106" s="83"/>
      <c r="K106" s="83"/>
      <c r="L106" s="171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3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83"/>
      <c r="B107" s="84"/>
      <c r="C107" s="82" t="s">
        <v>16</v>
      </c>
      <c r="D107" s="83"/>
      <c r="E107" s="83"/>
      <c r="F107" s="83"/>
      <c r="G107" s="83"/>
      <c r="H107" s="83"/>
      <c r="I107" s="26"/>
      <c r="J107" s="83"/>
      <c r="K107" s="83"/>
      <c r="L107" s="171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3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6.25" customHeight="1">
      <c r="A108" s="83"/>
      <c r="B108" s="84"/>
      <c r="C108" s="83"/>
      <c r="D108" s="83"/>
      <c r="E108" s="391" t="str">
        <f>E7</f>
        <v>I.ETAPA - Stavební úpravy vnitřních prostor objektu B Mendelovy univerzity, p.č. 2/1</v>
      </c>
      <c r="F108" s="392"/>
      <c r="G108" s="392"/>
      <c r="H108" s="392"/>
      <c r="I108" s="26"/>
      <c r="J108" s="83"/>
      <c r="K108" s="83"/>
      <c r="L108" s="171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3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83"/>
      <c r="B109" s="84"/>
      <c r="C109" s="82" t="s">
        <v>131</v>
      </c>
      <c r="D109" s="83"/>
      <c r="E109" s="83"/>
      <c r="F109" s="83"/>
      <c r="G109" s="83"/>
      <c r="H109" s="83"/>
      <c r="I109" s="26"/>
      <c r="J109" s="83"/>
      <c r="K109" s="83"/>
      <c r="L109" s="171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3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83"/>
      <c r="B110" s="84"/>
      <c r="C110" s="83"/>
      <c r="D110" s="83"/>
      <c r="E110" s="370" t="str">
        <f>E9</f>
        <v>SO.06 - Vzduchotechnika</v>
      </c>
      <c r="F110" s="390"/>
      <c r="G110" s="390"/>
      <c r="H110" s="390"/>
      <c r="I110" s="26"/>
      <c r="J110" s="83"/>
      <c r="K110" s="83"/>
      <c r="L110" s="171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3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83"/>
      <c r="B111" s="84"/>
      <c r="C111" s="83"/>
      <c r="D111" s="83"/>
      <c r="E111" s="83"/>
      <c r="F111" s="83"/>
      <c r="G111" s="83"/>
      <c r="H111" s="83"/>
      <c r="I111" s="26"/>
      <c r="J111" s="83"/>
      <c r="K111" s="83"/>
      <c r="L111" s="171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3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83"/>
      <c r="B112" s="84"/>
      <c r="C112" s="82" t="s">
        <v>22</v>
      </c>
      <c r="D112" s="83"/>
      <c r="E112" s="83"/>
      <c r="F112" s="85" t="str">
        <f>F12</f>
        <v>Brno - Černá Pole (6100771)</v>
      </c>
      <c r="G112" s="83"/>
      <c r="H112" s="83"/>
      <c r="I112" s="25" t="s">
        <v>24</v>
      </c>
      <c r="J112" s="154" t="str">
        <f>IF(J12="","",J12)</f>
        <v>20. 12. 2021</v>
      </c>
      <c r="K112" s="83"/>
      <c r="L112" s="171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3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83"/>
      <c r="B113" s="84"/>
      <c r="C113" s="83"/>
      <c r="D113" s="83"/>
      <c r="E113" s="83"/>
      <c r="F113" s="83"/>
      <c r="G113" s="83"/>
      <c r="H113" s="83"/>
      <c r="I113" s="26"/>
      <c r="J113" s="83"/>
      <c r="K113" s="83"/>
      <c r="L113" s="171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3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40.15" customHeight="1">
      <c r="A114" s="83"/>
      <c r="B114" s="84"/>
      <c r="C114" s="82" t="s">
        <v>30</v>
      </c>
      <c r="D114" s="83"/>
      <c r="E114" s="83"/>
      <c r="F114" s="85" t="str">
        <f>E15</f>
        <v>Mendelova univerzita v Brně, Zemědělská 810, Brno</v>
      </c>
      <c r="G114" s="83"/>
      <c r="H114" s="83"/>
      <c r="I114" s="25" t="s">
        <v>36</v>
      </c>
      <c r="J114" s="162" t="str">
        <f>E21</f>
        <v>Projecticon s.r.o., A. Kopeckého 151, Nový Hrádek</v>
      </c>
      <c r="K114" s="83"/>
      <c r="L114" s="171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3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5.2" customHeight="1">
      <c r="A115" s="83"/>
      <c r="B115" s="84"/>
      <c r="C115" s="82" t="s">
        <v>34</v>
      </c>
      <c r="D115" s="83"/>
      <c r="E115" s="83"/>
      <c r="F115" s="85" t="str">
        <f>IF(E18="","",E18)</f>
        <v>Vyplň údaj</v>
      </c>
      <c r="G115" s="83"/>
      <c r="H115" s="83"/>
      <c r="I115" s="25" t="s">
        <v>39</v>
      </c>
      <c r="J115" s="162" t="str">
        <f>E24</f>
        <v xml:space="preserve"> </v>
      </c>
      <c r="K115" s="83"/>
      <c r="L115" s="171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3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0.35" customHeight="1">
      <c r="A116" s="83"/>
      <c r="B116" s="84"/>
      <c r="C116" s="83"/>
      <c r="D116" s="83"/>
      <c r="E116" s="83"/>
      <c r="F116" s="83"/>
      <c r="G116" s="83"/>
      <c r="H116" s="83"/>
      <c r="I116" s="26"/>
      <c r="J116" s="83"/>
      <c r="K116" s="83"/>
      <c r="L116" s="171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3"/>
      <c r="X116" s="26"/>
      <c r="Y116" s="26"/>
      <c r="Z116" s="26"/>
      <c r="AA116" s="26"/>
      <c r="AB116" s="26"/>
      <c r="AC116" s="26"/>
      <c r="AD116" s="26"/>
      <c r="AE116" s="26"/>
    </row>
    <row r="117" spans="1:31" s="11" customFormat="1" ht="29.25" customHeight="1">
      <c r="A117" s="120"/>
      <c r="B117" s="121"/>
      <c r="C117" s="122" t="s">
        <v>202</v>
      </c>
      <c r="D117" s="123" t="s">
        <v>68</v>
      </c>
      <c r="E117" s="123" t="s">
        <v>64</v>
      </c>
      <c r="F117" s="123" t="s">
        <v>65</v>
      </c>
      <c r="G117" s="123" t="s">
        <v>203</v>
      </c>
      <c r="H117" s="123" t="s">
        <v>204</v>
      </c>
      <c r="I117" s="50" t="s">
        <v>205</v>
      </c>
      <c r="J117" s="123" t="s">
        <v>177</v>
      </c>
      <c r="K117" s="174" t="s">
        <v>206</v>
      </c>
      <c r="L117" s="175" t="s">
        <v>4527</v>
      </c>
      <c r="M117" s="176" t="s">
        <v>1</v>
      </c>
      <c r="N117" s="176" t="s">
        <v>47</v>
      </c>
      <c r="O117" s="176" t="s">
        <v>207</v>
      </c>
      <c r="P117" s="176" t="s">
        <v>208</v>
      </c>
      <c r="Q117" s="176" t="s">
        <v>209</v>
      </c>
      <c r="R117" s="176" t="s">
        <v>210</v>
      </c>
      <c r="S117" s="176" t="s">
        <v>211</v>
      </c>
      <c r="T117" s="177" t="s">
        <v>212</v>
      </c>
      <c r="U117" s="178"/>
      <c r="V117" s="179" t="s">
        <v>4528</v>
      </c>
      <c r="W117" s="180" t="s">
        <v>4529</v>
      </c>
      <c r="X117" s="47"/>
      <c r="Y117" s="47"/>
      <c r="Z117" s="47"/>
      <c r="AA117" s="47"/>
      <c r="AB117" s="47"/>
      <c r="AC117" s="47"/>
      <c r="AD117" s="47"/>
      <c r="AE117" s="47"/>
    </row>
    <row r="118" spans="1:63" s="2" customFormat="1" ht="22.9" customHeight="1">
      <c r="A118" s="83"/>
      <c r="B118" s="84"/>
      <c r="C118" s="124" t="s">
        <v>213</v>
      </c>
      <c r="D118" s="83"/>
      <c r="E118" s="83"/>
      <c r="F118" s="83"/>
      <c r="G118" s="83"/>
      <c r="H118" s="83"/>
      <c r="I118" s="26"/>
      <c r="J118" s="181">
        <f>BK118</f>
        <v>0</v>
      </c>
      <c r="K118" s="83"/>
      <c r="L118" s="171"/>
      <c r="M118" s="172"/>
      <c r="N118" s="172"/>
      <c r="O118" s="172"/>
      <c r="P118" s="172">
        <f>P119+P440</f>
        <v>0</v>
      </c>
      <c r="Q118" s="172"/>
      <c r="R118" s="172">
        <f>R119+R440</f>
        <v>0</v>
      </c>
      <c r="S118" s="172"/>
      <c r="T118" s="172">
        <f>T119+T440</f>
        <v>0</v>
      </c>
      <c r="U118" s="172"/>
      <c r="V118" s="172"/>
      <c r="W118" s="173"/>
      <c r="X118" s="26"/>
      <c r="Y118" s="26"/>
      <c r="Z118" s="26"/>
      <c r="AA118" s="26"/>
      <c r="AB118" s="26"/>
      <c r="AC118" s="26"/>
      <c r="AD118" s="26"/>
      <c r="AE118" s="26"/>
      <c r="AT118" s="18" t="s">
        <v>82</v>
      </c>
      <c r="AU118" s="18" t="s">
        <v>179</v>
      </c>
      <c r="BK118" s="52">
        <f>BK119</f>
        <v>0</v>
      </c>
    </row>
    <row r="119" spans="1:63" s="12" customFormat="1" ht="25.9" customHeight="1">
      <c r="A119" s="125"/>
      <c r="B119" s="126"/>
      <c r="C119" s="125"/>
      <c r="D119" s="127" t="s">
        <v>82</v>
      </c>
      <c r="E119" s="128" t="s">
        <v>1481</v>
      </c>
      <c r="F119" s="128" t="s">
        <v>1482</v>
      </c>
      <c r="G119" s="125"/>
      <c r="H119" s="125"/>
      <c r="I119" s="54"/>
      <c r="J119" s="182">
        <f>BK119</f>
        <v>0</v>
      </c>
      <c r="K119" s="125"/>
      <c r="L119" s="183"/>
      <c r="M119" s="184"/>
      <c r="N119" s="184"/>
      <c r="O119" s="184"/>
      <c r="P119" s="184">
        <f>P120+P139+P143+P273+P429+P438</f>
        <v>0</v>
      </c>
      <c r="Q119" s="184"/>
      <c r="R119" s="184">
        <f>R120+R139+R143+R273+R429+R438</f>
        <v>0</v>
      </c>
      <c r="S119" s="184"/>
      <c r="T119" s="184">
        <f>T120+T139+T143+T273+T429+T438</f>
        <v>0</v>
      </c>
      <c r="U119" s="184"/>
      <c r="V119" s="184"/>
      <c r="W119" s="185"/>
      <c r="AR119" s="53" t="s">
        <v>93</v>
      </c>
      <c r="AT119" s="55" t="s">
        <v>82</v>
      </c>
      <c r="AU119" s="55" t="s">
        <v>83</v>
      </c>
      <c r="AY119" s="53" t="s">
        <v>216</v>
      </c>
      <c r="BK119" s="56">
        <f>BK120</f>
        <v>0</v>
      </c>
    </row>
    <row r="120" spans="1:63" s="12" customFormat="1" ht="22.9" customHeight="1">
      <c r="A120" s="125"/>
      <c r="B120" s="126"/>
      <c r="C120" s="125"/>
      <c r="D120" s="127" t="s">
        <v>82</v>
      </c>
      <c r="E120" s="129" t="s">
        <v>4308</v>
      </c>
      <c r="F120" s="129" t="s">
        <v>107</v>
      </c>
      <c r="G120" s="125"/>
      <c r="H120" s="125"/>
      <c r="I120" s="54"/>
      <c r="J120" s="186">
        <f>BK120</f>
        <v>0</v>
      </c>
      <c r="K120" s="125"/>
      <c r="L120" s="183"/>
      <c r="M120" s="184"/>
      <c r="N120" s="184"/>
      <c r="O120" s="184"/>
      <c r="P120" s="184">
        <f>SUM(P121:P138)</f>
        <v>0</v>
      </c>
      <c r="Q120" s="184"/>
      <c r="R120" s="184">
        <f>SUM(R121:R138)</f>
        <v>0</v>
      </c>
      <c r="S120" s="184"/>
      <c r="T120" s="184">
        <f>SUM(T121:T138)</f>
        <v>0</v>
      </c>
      <c r="U120" s="184"/>
      <c r="V120" s="184"/>
      <c r="W120" s="185"/>
      <c r="AR120" s="53" t="s">
        <v>93</v>
      </c>
      <c r="AT120" s="55" t="s">
        <v>82</v>
      </c>
      <c r="AU120" s="55" t="s">
        <v>91</v>
      </c>
      <c r="AY120" s="53" t="s">
        <v>216</v>
      </c>
      <c r="BK120" s="56">
        <f>SUM(BK121:BK240)</f>
        <v>0</v>
      </c>
    </row>
    <row r="121" spans="1:65" s="2" customFormat="1" ht="33" customHeight="1">
      <c r="A121" s="83"/>
      <c r="B121" s="84"/>
      <c r="C121" s="130" t="s">
        <v>91</v>
      </c>
      <c r="D121" s="130" t="s">
        <v>218</v>
      </c>
      <c r="E121" s="131" t="s">
        <v>4309</v>
      </c>
      <c r="F121" s="132" t="s">
        <v>4310</v>
      </c>
      <c r="G121" s="133" t="s">
        <v>323</v>
      </c>
      <c r="H121" s="134">
        <v>2</v>
      </c>
      <c r="I121" s="57"/>
      <c r="J121" s="187">
        <f>ROUND(I121*H121,2)</f>
        <v>0</v>
      </c>
      <c r="K121" s="132" t="s">
        <v>1</v>
      </c>
      <c r="L121" s="188">
        <f>J121</f>
        <v>0</v>
      </c>
      <c r="M121" s="189" t="s">
        <v>1</v>
      </c>
      <c r="N121" s="189" t="s">
        <v>48</v>
      </c>
      <c r="O121" s="189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89">
        <f>S121*H121</f>
        <v>0</v>
      </c>
      <c r="U121" s="189"/>
      <c r="V121" s="189"/>
      <c r="W121" s="190"/>
      <c r="X121" s="26"/>
      <c r="Y121" s="26"/>
      <c r="Z121" s="26"/>
      <c r="AA121" s="26"/>
      <c r="AB121" s="26"/>
      <c r="AC121" s="26"/>
      <c r="AD121" s="26"/>
      <c r="AE121" s="26"/>
      <c r="AR121" s="58" t="s">
        <v>312</v>
      </c>
      <c r="AT121" s="58" t="s">
        <v>218</v>
      </c>
      <c r="AU121" s="58" t="s">
        <v>93</v>
      </c>
      <c r="AY121" s="18" t="s">
        <v>216</v>
      </c>
      <c r="BE121" s="59">
        <f>IF(N121="základní",J121,0)</f>
        <v>0</v>
      </c>
      <c r="BF121" s="59">
        <f>IF(N121="snížená",J121,0)</f>
        <v>0</v>
      </c>
      <c r="BG121" s="59">
        <f>IF(N121="zákl. přenesená",J121,0)</f>
        <v>0</v>
      </c>
      <c r="BH121" s="59">
        <f>IF(N121="sníž. přenesená",J121,0)</f>
        <v>0</v>
      </c>
      <c r="BI121" s="59">
        <f>IF(N121="nulová",J121,0)</f>
        <v>0</v>
      </c>
      <c r="BJ121" s="18" t="s">
        <v>91</v>
      </c>
      <c r="BK121" s="59">
        <f>ROUND(I121*H121,2)</f>
        <v>0</v>
      </c>
      <c r="BL121" s="18" t="s">
        <v>312</v>
      </c>
      <c r="BM121" s="58" t="s">
        <v>4311</v>
      </c>
    </row>
    <row r="122" spans="1:51" s="13" customFormat="1" ht="12">
      <c r="A122" s="140"/>
      <c r="B122" s="141"/>
      <c r="C122" s="140"/>
      <c r="D122" s="137" t="s">
        <v>225</v>
      </c>
      <c r="E122" s="142" t="s">
        <v>1</v>
      </c>
      <c r="F122" s="143" t="s">
        <v>4312</v>
      </c>
      <c r="G122" s="140"/>
      <c r="H122" s="144">
        <v>1</v>
      </c>
      <c r="I122" s="61"/>
      <c r="J122" s="140"/>
      <c r="K122" s="140"/>
      <c r="L122" s="194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6"/>
      <c r="AT122" s="60" t="s">
        <v>225</v>
      </c>
      <c r="AU122" s="60" t="s">
        <v>93</v>
      </c>
      <c r="AV122" s="13" t="s">
        <v>93</v>
      </c>
      <c r="AW122" s="13" t="s">
        <v>38</v>
      </c>
      <c r="AX122" s="13" t="s">
        <v>83</v>
      </c>
      <c r="AY122" s="60" t="s">
        <v>216</v>
      </c>
    </row>
    <row r="123" spans="1:51" s="13" customFormat="1" ht="12">
      <c r="A123" s="140"/>
      <c r="B123" s="141"/>
      <c r="C123" s="140"/>
      <c r="D123" s="137" t="s">
        <v>225</v>
      </c>
      <c r="E123" s="142" t="s">
        <v>1</v>
      </c>
      <c r="F123" s="143" t="s">
        <v>4313</v>
      </c>
      <c r="G123" s="140"/>
      <c r="H123" s="144">
        <v>1</v>
      </c>
      <c r="I123" s="61"/>
      <c r="J123" s="140"/>
      <c r="K123" s="140"/>
      <c r="L123" s="194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6"/>
      <c r="AT123" s="60" t="s">
        <v>225</v>
      </c>
      <c r="AU123" s="60" t="s">
        <v>93</v>
      </c>
      <c r="AV123" s="13" t="s">
        <v>93</v>
      </c>
      <c r="AW123" s="13" t="s">
        <v>38</v>
      </c>
      <c r="AX123" s="13" t="s">
        <v>83</v>
      </c>
      <c r="AY123" s="60" t="s">
        <v>216</v>
      </c>
    </row>
    <row r="124" spans="1:51" s="14" customFormat="1" ht="12">
      <c r="A124" s="145"/>
      <c r="B124" s="146"/>
      <c r="C124" s="145"/>
      <c r="D124" s="137" t="s">
        <v>225</v>
      </c>
      <c r="E124" s="147" t="s">
        <v>1</v>
      </c>
      <c r="F124" s="148" t="s">
        <v>229</v>
      </c>
      <c r="G124" s="145"/>
      <c r="H124" s="149">
        <v>2</v>
      </c>
      <c r="I124" s="63"/>
      <c r="J124" s="145"/>
      <c r="K124" s="145"/>
      <c r="L124" s="200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2"/>
      <c r="AT124" s="62" t="s">
        <v>225</v>
      </c>
      <c r="AU124" s="62" t="s">
        <v>93</v>
      </c>
      <c r="AV124" s="14" t="s">
        <v>223</v>
      </c>
      <c r="AW124" s="14" t="s">
        <v>38</v>
      </c>
      <c r="AX124" s="14" t="s">
        <v>91</v>
      </c>
      <c r="AY124" s="62" t="s">
        <v>216</v>
      </c>
    </row>
    <row r="125" spans="1:65" s="2" customFormat="1" ht="33" customHeight="1">
      <c r="A125" s="83"/>
      <c r="B125" s="84"/>
      <c r="C125" s="130" t="s">
        <v>93</v>
      </c>
      <c r="D125" s="130" t="s">
        <v>218</v>
      </c>
      <c r="E125" s="131" t="s">
        <v>4314</v>
      </c>
      <c r="F125" s="132" t="s">
        <v>4315</v>
      </c>
      <c r="G125" s="133" t="s">
        <v>323</v>
      </c>
      <c r="H125" s="134">
        <v>8</v>
      </c>
      <c r="I125" s="57"/>
      <c r="J125" s="187">
        <f>ROUND(I125*H125,2)</f>
        <v>0</v>
      </c>
      <c r="K125" s="132" t="s">
        <v>1</v>
      </c>
      <c r="L125" s="188">
        <f aca="true" t="shared" si="0" ref="L125:L177">J125</f>
        <v>0</v>
      </c>
      <c r="M125" s="189" t="s">
        <v>1</v>
      </c>
      <c r="N125" s="189" t="s">
        <v>48</v>
      </c>
      <c r="O125" s="189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89">
        <f>S125*H125</f>
        <v>0</v>
      </c>
      <c r="U125" s="189"/>
      <c r="V125" s="189"/>
      <c r="W125" s="190"/>
      <c r="X125" s="26"/>
      <c r="Y125" s="26"/>
      <c r="Z125" s="26"/>
      <c r="AA125" s="26"/>
      <c r="AB125" s="26"/>
      <c r="AC125" s="26"/>
      <c r="AD125" s="26"/>
      <c r="AE125" s="26"/>
      <c r="AR125" s="58" t="s">
        <v>312</v>
      </c>
      <c r="AT125" s="58" t="s">
        <v>218</v>
      </c>
      <c r="AU125" s="58" t="s">
        <v>93</v>
      </c>
      <c r="AY125" s="18" t="s">
        <v>216</v>
      </c>
      <c r="BE125" s="59">
        <f>IF(N125="základní",J125,0)</f>
        <v>0</v>
      </c>
      <c r="BF125" s="59">
        <f>IF(N125="snížená",J125,0)</f>
        <v>0</v>
      </c>
      <c r="BG125" s="59">
        <f>IF(N125="zákl. přenesená",J125,0)</f>
        <v>0</v>
      </c>
      <c r="BH125" s="59">
        <f>IF(N125="sníž. přenesená",J125,0)</f>
        <v>0</v>
      </c>
      <c r="BI125" s="59">
        <f>IF(N125="nulová",J125,0)</f>
        <v>0</v>
      </c>
      <c r="BJ125" s="18" t="s">
        <v>91</v>
      </c>
      <c r="BK125" s="59">
        <f>ROUND(I125*H125,2)</f>
        <v>0</v>
      </c>
      <c r="BL125" s="18" t="s">
        <v>312</v>
      </c>
      <c r="BM125" s="58" t="s">
        <v>4316</v>
      </c>
    </row>
    <row r="126" spans="1:51" s="13" customFormat="1" ht="12">
      <c r="A126" s="140"/>
      <c r="B126" s="141"/>
      <c r="C126" s="140"/>
      <c r="D126" s="137" t="s">
        <v>225</v>
      </c>
      <c r="E126" s="142" t="s">
        <v>1</v>
      </c>
      <c r="F126" s="143" t="s">
        <v>4317</v>
      </c>
      <c r="G126" s="140"/>
      <c r="H126" s="144">
        <v>1</v>
      </c>
      <c r="I126" s="61"/>
      <c r="J126" s="140"/>
      <c r="K126" s="140"/>
      <c r="L126" s="194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6"/>
      <c r="AT126" s="60" t="s">
        <v>225</v>
      </c>
      <c r="AU126" s="60" t="s">
        <v>93</v>
      </c>
      <c r="AV126" s="13" t="s">
        <v>93</v>
      </c>
      <c r="AW126" s="13" t="s">
        <v>38</v>
      </c>
      <c r="AX126" s="13" t="s">
        <v>83</v>
      </c>
      <c r="AY126" s="60" t="s">
        <v>216</v>
      </c>
    </row>
    <row r="127" spans="1:51" s="13" customFormat="1" ht="12">
      <c r="A127" s="140"/>
      <c r="B127" s="141"/>
      <c r="C127" s="140"/>
      <c r="D127" s="137" t="s">
        <v>225</v>
      </c>
      <c r="E127" s="142" t="s">
        <v>1</v>
      </c>
      <c r="F127" s="143" t="s">
        <v>4318</v>
      </c>
      <c r="G127" s="140"/>
      <c r="H127" s="144">
        <v>1</v>
      </c>
      <c r="I127" s="61"/>
      <c r="J127" s="140"/>
      <c r="K127" s="140"/>
      <c r="L127" s="194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6"/>
      <c r="AT127" s="60" t="s">
        <v>225</v>
      </c>
      <c r="AU127" s="60" t="s">
        <v>93</v>
      </c>
      <c r="AV127" s="13" t="s">
        <v>93</v>
      </c>
      <c r="AW127" s="13" t="s">
        <v>38</v>
      </c>
      <c r="AX127" s="13" t="s">
        <v>83</v>
      </c>
      <c r="AY127" s="60" t="s">
        <v>216</v>
      </c>
    </row>
    <row r="128" spans="1:51" s="13" customFormat="1" ht="12">
      <c r="A128" s="140"/>
      <c r="B128" s="141"/>
      <c r="C128" s="140"/>
      <c r="D128" s="137" t="s">
        <v>225</v>
      </c>
      <c r="E128" s="142" t="s">
        <v>1</v>
      </c>
      <c r="F128" s="143" t="s">
        <v>4319</v>
      </c>
      <c r="G128" s="140"/>
      <c r="H128" s="144">
        <v>1</v>
      </c>
      <c r="I128" s="61"/>
      <c r="J128" s="140"/>
      <c r="K128" s="140"/>
      <c r="L128" s="194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6"/>
      <c r="AT128" s="60" t="s">
        <v>225</v>
      </c>
      <c r="AU128" s="60" t="s">
        <v>93</v>
      </c>
      <c r="AV128" s="13" t="s">
        <v>93</v>
      </c>
      <c r="AW128" s="13" t="s">
        <v>38</v>
      </c>
      <c r="AX128" s="13" t="s">
        <v>83</v>
      </c>
      <c r="AY128" s="60" t="s">
        <v>216</v>
      </c>
    </row>
    <row r="129" spans="1:51" s="13" customFormat="1" ht="12">
      <c r="A129" s="140"/>
      <c r="B129" s="141"/>
      <c r="C129" s="140"/>
      <c r="D129" s="137" t="s">
        <v>225</v>
      </c>
      <c r="E129" s="142" t="s">
        <v>1</v>
      </c>
      <c r="F129" s="143" t="s">
        <v>4320</v>
      </c>
      <c r="G129" s="140"/>
      <c r="H129" s="144">
        <v>1</v>
      </c>
      <c r="I129" s="61"/>
      <c r="J129" s="140"/>
      <c r="K129" s="140"/>
      <c r="L129" s="194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6"/>
      <c r="AT129" s="60" t="s">
        <v>225</v>
      </c>
      <c r="AU129" s="60" t="s">
        <v>93</v>
      </c>
      <c r="AV129" s="13" t="s">
        <v>93</v>
      </c>
      <c r="AW129" s="13" t="s">
        <v>38</v>
      </c>
      <c r="AX129" s="13" t="s">
        <v>83</v>
      </c>
      <c r="AY129" s="60" t="s">
        <v>216</v>
      </c>
    </row>
    <row r="130" spans="1:51" s="13" customFormat="1" ht="12">
      <c r="A130" s="140"/>
      <c r="B130" s="141"/>
      <c r="C130" s="140"/>
      <c r="D130" s="137" t="s">
        <v>225</v>
      </c>
      <c r="E130" s="142" t="s">
        <v>1</v>
      </c>
      <c r="F130" s="143" t="s">
        <v>4321</v>
      </c>
      <c r="G130" s="140"/>
      <c r="H130" s="144">
        <v>1</v>
      </c>
      <c r="I130" s="61"/>
      <c r="J130" s="140"/>
      <c r="K130" s="140"/>
      <c r="L130" s="194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6"/>
      <c r="AT130" s="60" t="s">
        <v>225</v>
      </c>
      <c r="AU130" s="60" t="s">
        <v>93</v>
      </c>
      <c r="AV130" s="13" t="s">
        <v>93</v>
      </c>
      <c r="AW130" s="13" t="s">
        <v>38</v>
      </c>
      <c r="AX130" s="13" t="s">
        <v>83</v>
      </c>
      <c r="AY130" s="60" t="s">
        <v>216</v>
      </c>
    </row>
    <row r="131" spans="1:51" s="13" customFormat="1" ht="12">
      <c r="A131" s="140"/>
      <c r="B131" s="141"/>
      <c r="C131" s="140"/>
      <c r="D131" s="137" t="s">
        <v>225</v>
      </c>
      <c r="E131" s="142" t="s">
        <v>1</v>
      </c>
      <c r="F131" s="143" t="s">
        <v>4322</v>
      </c>
      <c r="G131" s="140"/>
      <c r="H131" s="144">
        <v>1</v>
      </c>
      <c r="I131" s="61"/>
      <c r="J131" s="140"/>
      <c r="K131" s="140"/>
      <c r="L131" s="194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6"/>
      <c r="AT131" s="60" t="s">
        <v>225</v>
      </c>
      <c r="AU131" s="60" t="s">
        <v>93</v>
      </c>
      <c r="AV131" s="13" t="s">
        <v>93</v>
      </c>
      <c r="AW131" s="13" t="s">
        <v>38</v>
      </c>
      <c r="AX131" s="13" t="s">
        <v>83</v>
      </c>
      <c r="AY131" s="60" t="s">
        <v>216</v>
      </c>
    </row>
    <row r="132" spans="1:51" s="13" customFormat="1" ht="12">
      <c r="A132" s="140"/>
      <c r="B132" s="141"/>
      <c r="C132" s="140"/>
      <c r="D132" s="137" t="s">
        <v>225</v>
      </c>
      <c r="E132" s="142" t="s">
        <v>1</v>
      </c>
      <c r="F132" s="143" t="s">
        <v>4323</v>
      </c>
      <c r="G132" s="140"/>
      <c r="H132" s="144">
        <v>1</v>
      </c>
      <c r="I132" s="61"/>
      <c r="J132" s="140"/>
      <c r="K132" s="140"/>
      <c r="L132" s="194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6"/>
      <c r="AT132" s="60" t="s">
        <v>225</v>
      </c>
      <c r="AU132" s="60" t="s">
        <v>93</v>
      </c>
      <c r="AV132" s="13" t="s">
        <v>93</v>
      </c>
      <c r="AW132" s="13" t="s">
        <v>38</v>
      </c>
      <c r="AX132" s="13" t="s">
        <v>83</v>
      </c>
      <c r="AY132" s="60" t="s">
        <v>216</v>
      </c>
    </row>
    <row r="133" spans="1:51" s="13" customFormat="1" ht="12">
      <c r="A133" s="140"/>
      <c r="B133" s="141"/>
      <c r="C133" s="140"/>
      <c r="D133" s="137" t="s">
        <v>225</v>
      </c>
      <c r="E133" s="142" t="s">
        <v>1</v>
      </c>
      <c r="F133" s="143" t="s">
        <v>4324</v>
      </c>
      <c r="G133" s="140"/>
      <c r="H133" s="144">
        <v>1</v>
      </c>
      <c r="I133" s="61"/>
      <c r="J133" s="140"/>
      <c r="K133" s="140"/>
      <c r="L133" s="194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6"/>
      <c r="AT133" s="60" t="s">
        <v>225</v>
      </c>
      <c r="AU133" s="60" t="s">
        <v>93</v>
      </c>
      <c r="AV133" s="13" t="s">
        <v>93</v>
      </c>
      <c r="AW133" s="13" t="s">
        <v>38</v>
      </c>
      <c r="AX133" s="13" t="s">
        <v>83</v>
      </c>
      <c r="AY133" s="60" t="s">
        <v>216</v>
      </c>
    </row>
    <row r="134" spans="1:51" s="14" customFormat="1" ht="12">
      <c r="A134" s="145"/>
      <c r="B134" s="146"/>
      <c r="C134" s="145"/>
      <c r="D134" s="137" t="s">
        <v>225</v>
      </c>
      <c r="E134" s="147" t="s">
        <v>1</v>
      </c>
      <c r="F134" s="148" t="s">
        <v>229</v>
      </c>
      <c r="G134" s="145"/>
      <c r="H134" s="149">
        <v>8</v>
      </c>
      <c r="I134" s="63"/>
      <c r="J134" s="145"/>
      <c r="K134" s="145"/>
      <c r="L134" s="200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2"/>
      <c r="AT134" s="62" t="s">
        <v>225</v>
      </c>
      <c r="AU134" s="62" t="s">
        <v>93</v>
      </c>
      <c r="AV134" s="14" t="s">
        <v>223</v>
      </c>
      <c r="AW134" s="14" t="s">
        <v>38</v>
      </c>
      <c r="AX134" s="14" t="s">
        <v>91</v>
      </c>
      <c r="AY134" s="62" t="s">
        <v>216</v>
      </c>
    </row>
    <row r="135" spans="1:65" s="2" customFormat="1" ht="24.2" customHeight="1">
      <c r="A135" s="83"/>
      <c r="B135" s="84"/>
      <c r="C135" s="130" t="s">
        <v>234</v>
      </c>
      <c r="D135" s="130" t="s">
        <v>218</v>
      </c>
      <c r="E135" s="131" t="s">
        <v>4325</v>
      </c>
      <c r="F135" s="132" t="s">
        <v>4326</v>
      </c>
      <c r="G135" s="133" t="s">
        <v>323</v>
      </c>
      <c r="H135" s="134">
        <v>7</v>
      </c>
      <c r="I135" s="57"/>
      <c r="J135" s="187">
        <f>ROUND(I135*H135,2)</f>
        <v>0</v>
      </c>
      <c r="K135" s="132" t="s">
        <v>1</v>
      </c>
      <c r="L135" s="188">
        <f t="shared" si="0"/>
        <v>0</v>
      </c>
      <c r="M135" s="189" t="s">
        <v>1</v>
      </c>
      <c r="N135" s="189" t="s">
        <v>48</v>
      </c>
      <c r="O135" s="189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89">
        <f>S135*H135</f>
        <v>0</v>
      </c>
      <c r="U135" s="189"/>
      <c r="V135" s="189"/>
      <c r="W135" s="190"/>
      <c r="X135" s="26"/>
      <c r="Y135" s="26"/>
      <c r="Z135" s="26"/>
      <c r="AA135" s="26"/>
      <c r="AB135" s="26"/>
      <c r="AC135" s="26"/>
      <c r="AD135" s="26"/>
      <c r="AE135" s="26"/>
      <c r="AR135" s="58" t="s">
        <v>312</v>
      </c>
      <c r="AT135" s="58" t="s">
        <v>218</v>
      </c>
      <c r="AU135" s="58" t="s">
        <v>93</v>
      </c>
      <c r="AY135" s="18" t="s">
        <v>216</v>
      </c>
      <c r="BE135" s="59">
        <f>IF(N135="základní",J135,0)</f>
        <v>0</v>
      </c>
      <c r="BF135" s="59">
        <f>IF(N135="snížená",J135,0)</f>
        <v>0</v>
      </c>
      <c r="BG135" s="59">
        <f>IF(N135="zákl. přenesená",J135,0)</f>
        <v>0</v>
      </c>
      <c r="BH135" s="59">
        <f>IF(N135="sníž. přenesená",J135,0)</f>
        <v>0</v>
      </c>
      <c r="BI135" s="59">
        <f>IF(N135="nulová",J135,0)</f>
        <v>0</v>
      </c>
      <c r="BJ135" s="18" t="s">
        <v>91</v>
      </c>
      <c r="BK135" s="59">
        <f>ROUND(I135*H135,2)</f>
        <v>0</v>
      </c>
      <c r="BL135" s="18" t="s">
        <v>312</v>
      </c>
      <c r="BM135" s="58" t="s">
        <v>4327</v>
      </c>
    </row>
    <row r="136" spans="1:51" s="13" customFormat="1" ht="12">
      <c r="A136" s="140"/>
      <c r="B136" s="141"/>
      <c r="C136" s="140"/>
      <c r="D136" s="137" t="s">
        <v>225</v>
      </c>
      <c r="E136" s="142" t="s">
        <v>1</v>
      </c>
      <c r="F136" s="143" t="s">
        <v>4328</v>
      </c>
      <c r="G136" s="140"/>
      <c r="H136" s="144">
        <v>1</v>
      </c>
      <c r="I136" s="61"/>
      <c r="J136" s="140"/>
      <c r="K136" s="140"/>
      <c r="L136" s="194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6"/>
      <c r="AT136" s="60" t="s">
        <v>225</v>
      </c>
      <c r="AU136" s="60" t="s">
        <v>93</v>
      </c>
      <c r="AV136" s="13" t="s">
        <v>93</v>
      </c>
      <c r="AW136" s="13" t="s">
        <v>38</v>
      </c>
      <c r="AX136" s="13" t="s">
        <v>83</v>
      </c>
      <c r="AY136" s="60" t="s">
        <v>216</v>
      </c>
    </row>
    <row r="137" spans="1:51" s="13" customFormat="1" ht="12">
      <c r="A137" s="140"/>
      <c r="B137" s="141"/>
      <c r="C137" s="140"/>
      <c r="D137" s="137" t="s">
        <v>225</v>
      </c>
      <c r="E137" s="142" t="s">
        <v>1</v>
      </c>
      <c r="F137" s="143" t="s">
        <v>4329</v>
      </c>
      <c r="G137" s="140"/>
      <c r="H137" s="144">
        <v>1</v>
      </c>
      <c r="I137" s="61"/>
      <c r="J137" s="140"/>
      <c r="K137" s="140"/>
      <c r="L137" s="194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6"/>
      <c r="AT137" s="60" t="s">
        <v>225</v>
      </c>
      <c r="AU137" s="60" t="s">
        <v>93</v>
      </c>
      <c r="AV137" s="13" t="s">
        <v>93</v>
      </c>
      <c r="AW137" s="13" t="s">
        <v>38</v>
      </c>
      <c r="AX137" s="13" t="s">
        <v>83</v>
      </c>
      <c r="AY137" s="60" t="s">
        <v>216</v>
      </c>
    </row>
    <row r="138" spans="1:51" s="13" customFormat="1" ht="12">
      <c r="A138" s="140"/>
      <c r="B138" s="141"/>
      <c r="C138" s="140"/>
      <c r="D138" s="137" t="s">
        <v>225</v>
      </c>
      <c r="E138" s="142" t="s">
        <v>1</v>
      </c>
      <c r="F138" s="143" t="s">
        <v>4319</v>
      </c>
      <c r="G138" s="140"/>
      <c r="H138" s="144">
        <v>1</v>
      </c>
      <c r="I138" s="61"/>
      <c r="J138" s="140"/>
      <c r="K138" s="140"/>
      <c r="L138" s="194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6"/>
      <c r="AT138" s="60" t="s">
        <v>225</v>
      </c>
      <c r="AU138" s="60" t="s">
        <v>93</v>
      </c>
      <c r="AV138" s="13" t="s">
        <v>93</v>
      </c>
      <c r="AW138" s="13" t="s">
        <v>38</v>
      </c>
      <c r="AX138" s="13" t="s">
        <v>83</v>
      </c>
      <c r="AY138" s="60" t="s">
        <v>216</v>
      </c>
    </row>
    <row r="139" spans="1:51" s="13" customFormat="1" ht="12">
      <c r="A139" s="140"/>
      <c r="B139" s="141"/>
      <c r="C139" s="140"/>
      <c r="D139" s="137" t="s">
        <v>225</v>
      </c>
      <c r="E139" s="142" t="s">
        <v>1</v>
      </c>
      <c r="F139" s="143" t="s">
        <v>4320</v>
      </c>
      <c r="G139" s="140"/>
      <c r="H139" s="144">
        <v>1</v>
      </c>
      <c r="I139" s="61"/>
      <c r="J139" s="140"/>
      <c r="K139" s="140"/>
      <c r="L139" s="194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6"/>
      <c r="AT139" s="60" t="s">
        <v>225</v>
      </c>
      <c r="AU139" s="60" t="s">
        <v>93</v>
      </c>
      <c r="AV139" s="13" t="s">
        <v>93</v>
      </c>
      <c r="AW139" s="13" t="s">
        <v>38</v>
      </c>
      <c r="AX139" s="13" t="s">
        <v>83</v>
      </c>
      <c r="AY139" s="60" t="s">
        <v>216</v>
      </c>
    </row>
    <row r="140" spans="1:51" s="13" customFormat="1" ht="12">
      <c r="A140" s="140"/>
      <c r="B140" s="141"/>
      <c r="C140" s="140"/>
      <c r="D140" s="137" t="s">
        <v>225</v>
      </c>
      <c r="E140" s="142" t="s">
        <v>1</v>
      </c>
      <c r="F140" s="143" t="s">
        <v>4321</v>
      </c>
      <c r="G140" s="140"/>
      <c r="H140" s="144">
        <v>1</v>
      </c>
      <c r="I140" s="61"/>
      <c r="J140" s="140"/>
      <c r="K140" s="140"/>
      <c r="L140" s="194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6"/>
      <c r="AT140" s="60" t="s">
        <v>225</v>
      </c>
      <c r="AU140" s="60" t="s">
        <v>93</v>
      </c>
      <c r="AV140" s="13" t="s">
        <v>93</v>
      </c>
      <c r="AW140" s="13" t="s">
        <v>38</v>
      </c>
      <c r="AX140" s="13" t="s">
        <v>83</v>
      </c>
      <c r="AY140" s="60" t="s">
        <v>216</v>
      </c>
    </row>
    <row r="141" spans="1:51" s="13" customFormat="1" ht="12">
      <c r="A141" s="140"/>
      <c r="B141" s="141"/>
      <c r="C141" s="140"/>
      <c r="D141" s="137" t="s">
        <v>225</v>
      </c>
      <c r="E141" s="142" t="s">
        <v>1</v>
      </c>
      <c r="F141" s="143" t="s">
        <v>4330</v>
      </c>
      <c r="G141" s="140"/>
      <c r="H141" s="144">
        <v>1</v>
      </c>
      <c r="I141" s="61"/>
      <c r="J141" s="140"/>
      <c r="K141" s="140"/>
      <c r="L141" s="194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6"/>
      <c r="AT141" s="60" t="s">
        <v>225</v>
      </c>
      <c r="AU141" s="60" t="s">
        <v>93</v>
      </c>
      <c r="AV141" s="13" t="s">
        <v>93</v>
      </c>
      <c r="AW141" s="13" t="s">
        <v>38</v>
      </c>
      <c r="AX141" s="13" t="s">
        <v>83</v>
      </c>
      <c r="AY141" s="60" t="s">
        <v>216</v>
      </c>
    </row>
    <row r="142" spans="1:51" s="13" customFormat="1" ht="12">
      <c r="A142" s="140"/>
      <c r="B142" s="141"/>
      <c r="C142" s="140"/>
      <c r="D142" s="137" t="s">
        <v>225</v>
      </c>
      <c r="E142" s="142" t="s">
        <v>1</v>
      </c>
      <c r="F142" s="143" t="s">
        <v>4323</v>
      </c>
      <c r="G142" s="140"/>
      <c r="H142" s="144">
        <v>1</v>
      </c>
      <c r="I142" s="61"/>
      <c r="J142" s="140"/>
      <c r="K142" s="140"/>
      <c r="L142" s="194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6"/>
      <c r="AT142" s="60" t="s">
        <v>225</v>
      </c>
      <c r="AU142" s="60" t="s">
        <v>93</v>
      </c>
      <c r="AV142" s="13" t="s">
        <v>93</v>
      </c>
      <c r="AW142" s="13" t="s">
        <v>38</v>
      </c>
      <c r="AX142" s="13" t="s">
        <v>83</v>
      </c>
      <c r="AY142" s="60" t="s">
        <v>216</v>
      </c>
    </row>
    <row r="143" spans="1:51" s="15" customFormat="1" ht="12">
      <c r="A143" s="135"/>
      <c r="B143" s="136"/>
      <c r="C143" s="135"/>
      <c r="D143" s="137" t="s">
        <v>225</v>
      </c>
      <c r="E143" s="138" t="s">
        <v>1</v>
      </c>
      <c r="F143" s="139" t="s">
        <v>4331</v>
      </c>
      <c r="G143" s="135"/>
      <c r="H143" s="138" t="s">
        <v>1</v>
      </c>
      <c r="I143" s="65"/>
      <c r="J143" s="135"/>
      <c r="K143" s="135"/>
      <c r="L143" s="191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3"/>
      <c r="AT143" s="64" t="s">
        <v>225</v>
      </c>
      <c r="AU143" s="64" t="s">
        <v>93</v>
      </c>
      <c r="AV143" s="15" t="s">
        <v>91</v>
      </c>
      <c r="AW143" s="15" t="s">
        <v>38</v>
      </c>
      <c r="AX143" s="15" t="s">
        <v>83</v>
      </c>
      <c r="AY143" s="64" t="s">
        <v>216</v>
      </c>
    </row>
    <row r="144" spans="1:51" s="14" customFormat="1" ht="12">
      <c r="A144" s="145"/>
      <c r="B144" s="146"/>
      <c r="C144" s="145"/>
      <c r="D144" s="137" t="s">
        <v>225</v>
      </c>
      <c r="E144" s="147" t="s">
        <v>1</v>
      </c>
      <c r="F144" s="148" t="s">
        <v>229</v>
      </c>
      <c r="G144" s="145"/>
      <c r="H144" s="149">
        <v>7</v>
      </c>
      <c r="I144" s="63"/>
      <c r="J144" s="145"/>
      <c r="K144" s="145"/>
      <c r="L144" s="200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2"/>
      <c r="AT144" s="62" t="s">
        <v>225</v>
      </c>
      <c r="AU144" s="62" t="s">
        <v>93</v>
      </c>
      <c r="AV144" s="14" t="s">
        <v>223</v>
      </c>
      <c r="AW144" s="14" t="s">
        <v>38</v>
      </c>
      <c r="AX144" s="14" t="s">
        <v>91</v>
      </c>
      <c r="AY144" s="62" t="s">
        <v>216</v>
      </c>
    </row>
    <row r="145" spans="1:65" s="2" customFormat="1" ht="24.2" customHeight="1">
      <c r="A145" s="83"/>
      <c r="B145" s="84"/>
      <c r="C145" s="130" t="s">
        <v>223</v>
      </c>
      <c r="D145" s="130" t="s">
        <v>218</v>
      </c>
      <c r="E145" s="131" t="s">
        <v>4332</v>
      </c>
      <c r="F145" s="132" t="s">
        <v>4333</v>
      </c>
      <c r="G145" s="133" t="s">
        <v>323</v>
      </c>
      <c r="H145" s="134">
        <v>4</v>
      </c>
      <c r="I145" s="57"/>
      <c r="J145" s="187">
        <f>ROUND(I145*H145,2)</f>
        <v>0</v>
      </c>
      <c r="K145" s="132" t="s">
        <v>1</v>
      </c>
      <c r="L145" s="188">
        <f t="shared" si="0"/>
        <v>0</v>
      </c>
      <c r="M145" s="189" t="s">
        <v>1</v>
      </c>
      <c r="N145" s="189" t="s">
        <v>48</v>
      </c>
      <c r="O145" s="189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89">
        <f>S145*H145</f>
        <v>0</v>
      </c>
      <c r="U145" s="189"/>
      <c r="V145" s="189"/>
      <c r="W145" s="190"/>
      <c r="X145" s="26"/>
      <c r="Y145" s="26"/>
      <c r="Z145" s="26"/>
      <c r="AA145" s="26"/>
      <c r="AB145" s="26"/>
      <c r="AC145" s="26"/>
      <c r="AD145" s="26"/>
      <c r="AE145" s="26"/>
      <c r="AR145" s="58" t="s">
        <v>312</v>
      </c>
      <c r="AT145" s="58" t="s">
        <v>218</v>
      </c>
      <c r="AU145" s="58" t="s">
        <v>93</v>
      </c>
      <c r="AY145" s="18" t="s">
        <v>216</v>
      </c>
      <c r="BE145" s="59">
        <f>IF(N145="základní",J145,0)</f>
        <v>0</v>
      </c>
      <c r="BF145" s="59">
        <f>IF(N145="snížená",J145,0)</f>
        <v>0</v>
      </c>
      <c r="BG145" s="59">
        <f>IF(N145="zákl. přenesená",J145,0)</f>
        <v>0</v>
      </c>
      <c r="BH145" s="59">
        <f>IF(N145="sníž. přenesená",J145,0)</f>
        <v>0</v>
      </c>
      <c r="BI145" s="59">
        <f>IF(N145="nulová",J145,0)</f>
        <v>0</v>
      </c>
      <c r="BJ145" s="18" t="s">
        <v>91</v>
      </c>
      <c r="BK145" s="59">
        <f>ROUND(I145*H145,2)</f>
        <v>0</v>
      </c>
      <c r="BL145" s="18" t="s">
        <v>312</v>
      </c>
      <c r="BM145" s="58" t="s">
        <v>4334</v>
      </c>
    </row>
    <row r="146" spans="1:51" s="13" customFormat="1" ht="12">
      <c r="A146" s="140"/>
      <c r="B146" s="141"/>
      <c r="C146" s="140"/>
      <c r="D146" s="137" t="s">
        <v>225</v>
      </c>
      <c r="E146" s="142" t="s">
        <v>1</v>
      </c>
      <c r="F146" s="143" t="s">
        <v>4335</v>
      </c>
      <c r="G146" s="140"/>
      <c r="H146" s="144">
        <v>2</v>
      </c>
      <c r="I146" s="61"/>
      <c r="J146" s="140"/>
      <c r="K146" s="140"/>
      <c r="L146" s="194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6"/>
      <c r="AT146" s="60" t="s">
        <v>225</v>
      </c>
      <c r="AU146" s="60" t="s">
        <v>93</v>
      </c>
      <c r="AV146" s="13" t="s">
        <v>93</v>
      </c>
      <c r="AW146" s="13" t="s">
        <v>38</v>
      </c>
      <c r="AX146" s="13" t="s">
        <v>83</v>
      </c>
      <c r="AY146" s="60" t="s">
        <v>216</v>
      </c>
    </row>
    <row r="147" spans="1:51" s="13" customFormat="1" ht="12">
      <c r="A147" s="140"/>
      <c r="B147" s="141"/>
      <c r="C147" s="140"/>
      <c r="D147" s="137" t="s">
        <v>225</v>
      </c>
      <c r="E147" s="142" t="s">
        <v>1</v>
      </c>
      <c r="F147" s="143" t="s">
        <v>4336</v>
      </c>
      <c r="G147" s="140"/>
      <c r="H147" s="144">
        <v>2</v>
      </c>
      <c r="I147" s="61"/>
      <c r="J147" s="140"/>
      <c r="K147" s="140"/>
      <c r="L147" s="194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6"/>
      <c r="AT147" s="60" t="s">
        <v>225</v>
      </c>
      <c r="AU147" s="60" t="s">
        <v>93</v>
      </c>
      <c r="AV147" s="13" t="s">
        <v>93</v>
      </c>
      <c r="AW147" s="13" t="s">
        <v>38</v>
      </c>
      <c r="AX147" s="13" t="s">
        <v>83</v>
      </c>
      <c r="AY147" s="60" t="s">
        <v>216</v>
      </c>
    </row>
    <row r="148" spans="1:51" s="14" customFormat="1" ht="12">
      <c r="A148" s="145"/>
      <c r="B148" s="146"/>
      <c r="C148" s="145"/>
      <c r="D148" s="137" t="s">
        <v>225</v>
      </c>
      <c r="E148" s="147" t="s">
        <v>1</v>
      </c>
      <c r="F148" s="148" t="s">
        <v>229</v>
      </c>
      <c r="G148" s="145"/>
      <c r="H148" s="149">
        <v>4</v>
      </c>
      <c r="I148" s="63"/>
      <c r="J148" s="145"/>
      <c r="K148" s="145"/>
      <c r="L148" s="200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2"/>
      <c r="AT148" s="62" t="s">
        <v>225</v>
      </c>
      <c r="AU148" s="62" t="s">
        <v>93</v>
      </c>
      <c r="AV148" s="14" t="s">
        <v>223</v>
      </c>
      <c r="AW148" s="14" t="s">
        <v>38</v>
      </c>
      <c r="AX148" s="14" t="s">
        <v>91</v>
      </c>
      <c r="AY148" s="62" t="s">
        <v>216</v>
      </c>
    </row>
    <row r="149" spans="1:65" s="2" customFormat="1" ht="16.5" customHeight="1">
      <c r="A149" s="83"/>
      <c r="B149" s="84"/>
      <c r="C149" s="130" t="s">
        <v>247</v>
      </c>
      <c r="D149" s="130" t="s">
        <v>218</v>
      </c>
      <c r="E149" s="131" t="s">
        <v>4337</v>
      </c>
      <c r="F149" s="132" t="s">
        <v>4338</v>
      </c>
      <c r="G149" s="133" t="s">
        <v>323</v>
      </c>
      <c r="H149" s="134">
        <v>8</v>
      </c>
      <c r="I149" s="57"/>
      <c r="J149" s="187">
        <f>ROUND(I149*H149,2)</f>
        <v>0</v>
      </c>
      <c r="K149" s="132" t="s">
        <v>1</v>
      </c>
      <c r="L149" s="188">
        <f t="shared" si="0"/>
        <v>0</v>
      </c>
      <c r="M149" s="189" t="s">
        <v>1</v>
      </c>
      <c r="N149" s="189" t="s">
        <v>48</v>
      </c>
      <c r="O149" s="189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89">
        <f>S149*H149</f>
        <v>0</v>
      </c>
      <c r="U149" s="189"/>
      <c r="V149" s="189"/>
      <c r="W149" s="190"/>
      <c r="X149" s="26"/>
      <c r="Y149" s="26"/>
      <c r="Z149" s="26"/>
      <c r="AA149" s="26"/>
      <c r="AB149" s="26"/>
      <c r="AC149" s="26"/>
      <c r="AD149" s="26"/>
      <c r="AE149" s="26"/>
      <c r="AR149" s="58" t="s">
        <v>312</v>
      </c>
      <c r="AT149" s="58" t="s">
        <v>218</v>
      </c>
      <c r="AU149" s="58" t="s">
        <v>93</v>
      </c>
      <c r="AY149" s="18" t="s">
        <v>216</v>
      </c>
      <c r="BE149" s="59">
        <f>IF(N149="základní",J149,0)</f>
        <v>0</v>
      </c>
      <c r="BF149" s="59">
        <f>IF(N149="snížená",J149,0)</f>
        <v>0</v>
      </c>
      <c r="BG149" s="59">
        <f>IF(N149="zákl. přenesená",J149,0)</f>
        <v>0</v>
      </c>
      <c r="BH149" s="59">
        <f>IF(N149="sníž. přenesená",J149,0)</f>
        <v>0</v>
      </c>
      <c r="BI149" s="59">
        <f>IF(N149="nulová",J149,0)</f>
        <v>0</v>
      </c>
      <c r="BJ149" s="18" t="s">
        <v>91</v>
      </c>
      <c r="BK149" s="59">
        <f>ROUND(I149*H149,2)</f>
        <v>0</v>
      </c>
      <c r="BL149" s="18" t="s">
        <v>312</v>
      </c>
      <c r="BM149" s="58" t="s">
        <v>4339</v>
      </c>
    </row>
    <row r="150" spans="1:51" s="13" customFormat="1" ht="12">
      <c r="A150" s="140"/>
      <c r="B150" s="141"/>
      <c r="C150" s="140"/>
      <c r="D150" s="137" t="s">
        <v>225</v>
      </c>
      <c r="E150" s="142" t="s">
        <v>1</v>
      </c>
      <c r="F150" s="143" t="s">
        <v>4340</v>
      </c>
      <c r="G150" s="140"/>
      <c r="H150" s="144">
        <v>1</v>
      </c>
      <c r="I150" s="61"/>
      <c r="J150" s="140"/>
      <c r="K150" s="140"/>
      <c r="L150" s="194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6"/>
      <c r="AT150" s="60" t="s">
        <v>225</v>
      </c>
      <c r="AU150" s="60" t="s">
        <v>93</v>
      </c>
      <c r="AV150" s="13" t="s">
        <v>93</v>
      </c>
      <c r="AW150" s="13" t="s">
        <v>38</v>
      </c>
      <c r="AX150" s="13" t="s">
        <v>83</v>
      </c>
      <c r="AY150" s="60" t="s">
        <v>216</v>
      </c>
    </row>
    <row r="151" spans="1:51" s="13" customFormat="1" ht="12">
      <c r="A151" s="140"/>
      <c r="B151" s="141"/>
      <c r="C151" s="140"/>
      <c r="D151" s="137" t="s">
        <v>225</v>
      </c>
      <c r="E151" s="142" t="s">
        <v>1</v>
      </c>
      <c r="F151" s="143" t="s">
        <v>4341</v>
      </c>
      <c r="G151" s="140"/>
      <c r="H151" s="144">
        <v>1</v>
      </c>
      <c r="I151" s="61"/>
      <c r="J151" s="140"/>
      <c r="K151" s="140"/>
      <c r="L151" s="194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6"/>
      <c r="AT151" s="60" t="s">
        <v>225</v>
      </c>
      <c r="AU151" s="60" t="s">
        <v>93</v>
      </c>
      <c r="AV151" s="13" t="s">
        <v>93</v>
      </c>
      <c r="AW151" s="13" t="s">
        <v>38</v>
      </c>
      <c r="AX151" s="13" t="s">
        <v>83</v>
      </c>
      <c r="AY151" s="60" t="s">
        <v>216</v>
      </c>
    </row>
    <row r="152" spans="1:51" s="13" customFormat="1" ht="12">
      <c r="A152" s="140"/>
      <c r="B152" s="141"/>
      <c r="C152" s="140"/>
      <c r="D152" s="137" t="s">
        <v>225</v>
      </c>
      <c r="E152" s="142" t="s">
        <v>1</v>
      </c>
      <c r="F152" s="143" t="s">
        <v>4319</v>
      </c>
      <c r="G152" s="140"/>
      <c r="H152" s="144">
        <v>1</v>
      </c>
      <c r="I152" s="61"/>
      <c r="J152" s="140"/>
      <c r="K152" s="140"/>
      <c r="L152" s="194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6"/>
      <c r="AT152" s="60" t="s">
        <v>225</v>
      </c>
      <c r="AU152" s="60" t="s">
        <v>93</v>
      </c>
      <c r="AV152" s="13" t="s">
        <v>93</v>
      </c>
      <c r="AW152" s="13" t="s">
        <v>38</v>
      </c>
      <c r="AX152" s="13" t="s">
        <v>83</v>
      </c>
      <c r="AY152" s="60" t="s">
        <v>216</v>
      </c>
    </row>
    <row r="153" spans="1:51" s="13" customFormat="1" ht="12">
      <c r="A153" s="140"/>
      <c r="B153" s="141"/>
      <c r="C153" s="140"/>
      <c r="D153" s="137" t="s">
        <v>225</v>
      </c>
      <c r="E153" s="142" t="s">
        <v>1</v>
      </c>
      <c r="F153" s="143" t="s">
        <v>4342</v>
      </c>
      <c r="G153" s="140"/>
      <c r="H153" s="144">
        <v>1</v>
      </c>
      <c r="I153" s="61"/>
      <c r="J153" s="140"/>
      <c r="K153" s="140"/>
      <c r="L153" s="194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6"/>
      <c r="AT153" s="60" t="s">
        <v>225</v>
      </c>
      <c r="AU153" s="60" t="s">
        <v>93</v>
      </c>
      <c r="AV153" s="13" t="s">
        <v>93</v>
      </c>
      <c r="AW153" s="13" t="s">
        <v>38</v>
      </c>
      <c r="AX153" s="13" t="s">
        <v>83</v>
      </c>
      <c r="AY153" s="60" t="s">
        <v>216</v>
      </c>
    </row>
    <row r="154" spans="1:51" s="13" customFormat="1" ht="12">
      <c r="A154" s="140"/>
      <c r="B154" s="141"/>
      <c r="C154" s="140"/>
      <c r="D154" s="137" t="s">
        <v>225</v>
      </c>
      <c r="E154" s="142" t="s">
        <v>1</v>
      </c>
      <c r="F154" s="143" t="s">
        <v>4321</v>
      </c>
      <c r="G154" s="140"/>
      <c r="H154" s="144">
        <v>1</v>
      </c>
      <c r="I154" s="61"/>
      <c r="J154" s="140"/>
      <c r="K154" s="140"/>
      <c r="L154" s="194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6"/>
      <c r="AT154" s="60" t="s">
        <v>225</v>
      </c>
      <c r="AU154" s="60" t="s">
        <v>93</v>
      </c>
      <c r="AV154" s="13" t="s">
        <v>93</v>
      </c>
      <c r="AW154" s="13" t="s">
        <v>38</v>
      </c>
      <c r="AX154" s="13" t="s">
        <v>83</v>
      </c>
      <c r="AY154" s="60" t="s">
        <v>216</v>
      </c>
    </row>
    <row r="155" spans="1:51" s="13" customFormat="1" ht="12">
      <c r="A155" s="140"/>
      <c r="B155" s="141"/>
      <c r="C155" s="140"/>
      <c r="D155" s="137" t="s">
        <v>225</v>
      </c>
      <c r="E155" s="142" t="s">
        <v>1</v>
      </c>
      <c r="F155" s="143" t="s">
        <v>4330</v>
      </c>
      <c r="G155" s="140"/>
      <c r="H155" s="144">
        <v>1</v>
      </c>
      <c r="I155" s="61"/>
      <c r="J155" s="140"/>
      <c r="K155" s="140"/>
      <c r="L155" s="194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6"/>
      <c r="AT155" s="60" t="s">
        <v>225</v>
      </c>
      <c r="AU155" s="60" t="s">
        <v>93</v>
      </c>
      <c r="AV155" s="13" t="s">
        <v>93</v>
      </c>
      <c r="AW155" s="13" t="s">
        <v>38</v>
      </c>
      <c r="AX155" s="13" t="s">
        <v>83</v>
      </c>
      <c r="AY155" s="60" t="s">
        <v>216</v>
      </c>
    </row>
    <row r="156" spans="1:51" s="13" customFormat="1" ht="12">
      <c r="A156" s="140"/>
      <c r="B156" s="141"/>
      <c r="C156" s="140"/>
      <c r="D156" s="137" t="s">
        <v>225</v>
      </c>
      <c r="E156" s="142" t="s">
        <v>1</v>
      </c>
      <c r="F156" s="143" t="s">
        <v>4323</v>
      </c>
      <c r="G156" s="140"/>
      <c r="H156" s="144">
        <v>1</v>
      </c>
      <c r="I156" s="61"/>
      <c r="J156" s="140"/>
      <c r="K156" s="140"/>
      <c r="L156" s="194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6"/>
      <c r="AT156" s="60" t="s">
        <v>225</v>
      </c>
      <c r="AU156" s="60" t="s">
        <v>93</v>
      </c>
      <c r="AV156" s="13" t="s">
        <v>93</v>
      </c>
      <c r="AW156" s="13" t="s">
        <v>38</v>
      </c>
      <c r="AX156" s="13" t="s">
        <v>83</v>
      </c>
      <c r="AY156" s="60" t="s">
        <v>216</v>
      </c>
    </row>
    <row r="157" spans="1:51" s="13" customFormat="1" ht="12">
      <c r="A157" s="140"/>
      <c r="B157" s="141"/>
      <c r="C157" s="140"/>
      <c r="D157" s="137" t="s">
        <v>225</v>
      </c>
      <c r="E157" s="142" t="s">
        <v>1</v>
      </c>
      <c r="F157" s="143" t="s">
        <v>4324</v>
      </c>
      <c r="G157" s="140"/>
      <c r="H157" s="144">
        <v>1</v>
      </c>
      <c r="I157" s="61"/>
      <c r="J157" s="140"/>
      <c r="K157" s="140"/>
      <c r="L157" s="194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6"/>
      <c r="AT157" s="60" t="s">
        <v>225</v>
      </c>
      <c r="AU157" s="60" t="s">
        <v>93</v>
      </c>
      <c r="AV157" s="13" t="s">
        <v>93</v>
      </c>
      <c r="AW157" s="13" t="s">
        <v>38</v>
      </c>
      <c r="AX157" s="13" t="s">
        <v>83</v>
      </c>
      <c r="AY157" s="60" t="s">
        <v>216</v>
      </c>
    </row>
    <row r="158" spans="1:51" s="14" customFormat="1" ht="12">
      <c r="A158" s="145"/>
      <c r="B158" s="146"/>
      <c r="C158" s="145"/>
      <c r="D158" s="137" t="s">
        <v>225</v>
      </c>
      <c r="E158" s="147" t="s">
        <v>1</v>
      </c>
      <c r="F158" s="148" t="s">
        <v>229</v>
      </c>
      <c r="G158" s="145"/>
      <c r="H158" s="149">
        <v>8</v>
      </c>
      <c r="I158" s="63"/>
      <c r="J158" s="145"/>
      <c r="K158" s="145"/>
      <c r="L158" s="200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2"/>
      <c r="AT158" s="62" t="s">
        <v>225</v>
      </c>
      <c r="AU158" s="62" t="s">
        <v>93</v>
      </c>
      <c r="AV158" s="14" t="s">
        <v>223</v>
      </c>
      <c r="AW158" s="14" t="s">
        <v>38</v>
      </c>
      <c r="AX158" s="14" t="s">
        <v>91</v>
      </c>
      <c r="AY158" s="62" t="s">
        <v>216</v>
      </c>
    </row>
    <row r="159" spans="1:65" s="2" customFormat="1" ht="16.5" customHeight="1">
      <c r="A159" s="83"/>
      <c r="B159" s="84"/>
      <c r="C159" s="130" t="s">
        <v>252</v>
      </c>
      <c r="D159" s="130" t="s">
        <v>218</v>
      </c>
      <c r="E159" s="131" t="s">
        <v>4343</v>
      </c>
      <c r="F159" s="132" t="s">
        <v>4344</v>
      </c>
      <c r="G159" s="133" t="s">
        <v>323</v>
      </c>
      <c r="H159" s="134">
        <v>4</v>
      </c>
      <c r="I159" s="57"/>
      <c r="J159" s="187">
        <f>ROUND(I159*H159,2)</f>
        <v>0</v>
      </c>
      <c r="K159" s="132" t="s">
        <v>1</v>
      </c>
      <c r="L159" s="188">
        <f t="shared" si="0"/>
        <v>0</v>
      </c>
      <c r="M159" s="189" t="s">
        <v>1</v>
      </c>
      <c r="N159" s="189" t="s">
        <v>48</v>
      </c>
      <c r="O159" s="189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89">
        <f>S159*H159</f>
        <v>0</v>
      </c>
      <c r="U159" s="189"/>
      <c r="V159" s="189"/>
      <c r="W159" s="190"/>
      <c r="X159" s="26"/>
      <c r="Y159" s="26"/>
      <c r="Z159" s="26"/>
      <c r="AA159" s="26"/>
      <c r="AB159" s="26"/>
      <c r="AC159" s="26"/>
      <c r="AD159" s="26"/>
      <c r="AE159" s="26"/>
      <c r="AR159" s="58" t="s">
        <v>312</v>
      </c>
      <c r="AT159" s="58" t="s">
        <v>218</v>
      </c>
      <c r="AU159" s="58" t="s">
        <v>93</v>
      </c>
      <c r="AY159" s="18" t="s">
        <v>216</v>
      </c>
      <c r="BE159" s="59">
        <f>IF(N159="základní",J159,0)</f>
        <v>0</v>
      </c>
      <c r="BF159" s="59">
        <f>IF(N159="snížená",J159,0)</f>
        <v>0</v>
      </c>
      <c r="BG159" s="59">
        <f>IF(N159="zákl. přenesená",J159,0)</f>
        <v>0</v>
      </c>
      <c r="BH159" s="59">
        <f>IF(N159="sníž. přenesená",J159,0)</f>
        <v>0</v>
      </c>
      <c r="BI159" s="59">
        <f>IF(N159="nulová",J159,0)</f>
        <v>0</v>
      </c>
      <c r="BJ159" s="18" t="s">
        <v>91</v>
      </c>
      <c r="BK159" s="59">
        <f>ROUND(I159*H159,2)</f>
        <v>0</v>
      </c>
      <c r="BL159" s="18" t="s">
        <v>312</v>
      </c>
      <c r="BM159" s="58" t="s">
        <v>4345</v>
      </c>
    </row>
    <row r="160" spans="1:51" s="13" customFormat="1" ht="12">
      <c r="A160" s="140"/>
      <c r="B160" s="141"/>
      <c r="C160" s="140"/>
      <c r="D160" s="137" t="s">
        <v>225</v>
      </c>
      <c r="E160" s="142" t="s">
        <v>1</v>
      </c>
      <c r="F160" s="143" t="s">
        <v>4346</v>
      </c>
      <c r="G160" s="140"/>
      <c r="H160" s="144">
        <v>2</v>
      </c>
      <c r="I160" s="61"/>
      <c r="J160" s="140"/>
      <c r="K160" s="140"/>
      <c r="L160" s="194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6"/>
      <c r="AT160" s="60" t="s">
        <v>225</v>
      </c>
      <c r="AU160" s="60" t="s">
        <v>93</v>
      </c>
      <c r="AV160" s="13" t="s">
        <v>93</v>
      </c>
      <c r="AW160" s="13" t="s">
        <v>38</v>
      </c>
      <c r="AX160" s="13" t="s">
        <v>83</v>
      </c>
      <c r="AY160" s="60" t="s">
        <v>216</v>
      </c>
    </row>
    <row r="161" spans="1:51" s="13" customFormat="1" ht="12">
      <c r="A161" s="140"/>
      <c r="B161" s="141"/>
      <c r="C161" s="140"/>
      <c r="D161" s="137" t="s">
        <v>225</v>
      </c>
      <c r="E161" s="142" t="s">
        <v>1</v>
      </c>
      <c r="F161" s="143" t="s">
        <v>4336</v>
      </c>
      <c r="G161" s="140"/>
      <c r="H161" s="144">
        <v>2</v>
      </c>
      <c r="I161" s="61"/>
      <c r="J161" s="140"/>
      <c r="K161" s="140"/>
      <c r="L161" s="194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6"/>
      <c r="AT161" s="60" t="s">
        <v>225</v>
      </c>
      <c r="AU161" s="60" t="s">
        <v>93</v>
      </c>
      <c r="AV161" s="13" t="s">
        <v>93</v>
      </c>
      <c r="AW161" s="13" t="s">
        <v>38</v>
      </c>
      <c r="AX161" s="13" t="s">
        <v>83</v>
      </c>
      <c r="AY161" s="60" t="s">
        <v>216</v>
      </c>
    </row>
    <row r="162" spans="1:51" s="14" customFormat="1" ht="12">
      <c r="A162" s="145"/>
      <c r="B162" s="146"/>
      <c r="C162" s="145"/>
      <c r="D162" s="137" t="s">
        <v>225</v>
      </c>
      <c r="E162" s="147" t="s">
        <v>1</v>
      </c>
      <c r="F162" s="148" t="s">
        <v>229</v>
      </c>
      <c r="G162" s="145"/>
      <c r="H162" s="149">
        <v>4</v>
      </c>
      <c r="I162" s="63"/>
      <c r="J162" s="145"/>
      <c r="K162" s="145"/>
      <c r="L162" s="200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2"/>
      <c r="AT162" s="62" t="s">
        <v>225</v>
      </c>
      <c r="AU162" s="62" t="s">
        <v>93</v>
      </c>
      <c r="AV162" s="14" t="s">
        <v>223</v>
      </c>
      <c r="AW162" s="14" t="s">
        <v>38</v>
      </c>
      <c r="AX162" s="14" t="s">
        <v>91</v>
      </c>
      <c r="AY162" s="62" t="s">
        <v>216</v>
      </c>
    </row>
    <row r="163" spans="1:65" s="2" customFormat="1" ht="16.5" customHeight="1">
      <c r="A163" s="83"/>
      <c r="B163" s="84"/>
      <c r="C163" s="130" t="s">
        <v>257</v>
      </c>
      <c r="D163" s="130" t="s">
        <v>218</v>
      </c>
      <c r="E163" s="131" t="s">
        <v>4347</v>
      </c>
      <c r="F163" s="132" t="s">
        <v>4348</v>
      </c>
      <c r="G163" s="133" t="s">
        <v>323</v>
      </c>
      <c r="H163" s="134">
        <v>8</v>
      </c>
      <c r="I163" s="57"/>
      <c r="J163" s="187">
        <f>ROUND(I163*H163,2)</f>
        <v>0</v>
      </c>
      <c r="K163" s="132" t="s">
        <v>1</v>
      </c>
      <c r="L163" s="188">
        <f t="shared" si="0"/>
        <v>0</v>
      </c>
      <c r="M163" s="189" t="s">
        <v>1</v>
      </c>
      <c r="N163" s="189" t="s">
        <v>48</v>
      </c>
      <c r="O163" s="189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89">
        <f>S163*H163</f>
        <v>0</v>
      </c>
      <c r="U163" s="189"/>
      <c r="V163" s="189"/>
      <c r="W163" s="190"/>
      <c r="X163" s="26"/>
      <c r="Y163" s="26"/>
      <c r="Z163" s="26"/>
      <c r="AA163" s="26"/>
      <c r="AB163" s="26"/>
      <c r="AC163" s="26"/>
      <c r="AD163" s="26"/>
      <c r="AE163" s="26"/>
      <c r="AR163" s="58" t="s">
        <v>312</v>
      </c>
      <c r="AT163" s="58" t="s">
        <v>218</v>
      </c>
      <c r="AU163" s="58" t="s">
        <v>93</v>
      </c>
      <c r="AY163" s="18" t="s">
        <v>216</v>
      </c>
      <c r="BE163" s="59">
        <f>IF(N163="základní",J163,0)</f>
        <v>0</v>
      </c>
      <c r="BF163" s="59">
        <f>IF(N163="snížená",J163,0)</f>
        <v>0</v>
      </c>
      <c r="BG163" s="59">
        <f>IF(N163="zákl. přenesená",J163,0)</f>
        <v>0</v>
      </c>
      <c r="BH163" s="59">
        <f>IF(N163="sníž. přenesená",J163,0)</f>
        <v>0</v>
      </c>
      <c r="BI163" s="59">
        <f>IF(N163="nulová",J163,0)</f>
        <v>0</v>
      </c>
      <c r="BJ163" s="18" t="s">
        <v>91</v>
      </c>
      <c r="BK163" s="59">
        <f>ROUND(I163*H163,2)</f>
        <v>0</v>
      </c>
      <c r="BL163" s="18" t="s">
        <v>312</v>
      </c>
      <c r="BM163" s="58" t="s">
        <v>4349</v>
      </c>
    </row>
    <row r="164" spans="1:51" s="13" customFormat="1" ht="12">
      <c r="A164" s="140"/>
      <c r="B164" s="141"/>
      <c r="C164" s="140"/>
      <c r="D164" s="137" t="s">
        <v>225</v>
      </c>
      <c r="E164" s="142" t="s">
        <v>1</v>
      </c>
      <c r="F164" s="143" t="s">
        <v>4328</v>
      </c>
      <c r="G164" s="140"/>
      <c r="H164" s="144">
        <v>1</v>
      </c>
      <c r="I164" s="61"/>
      <c r="J164" s="140"/>
      <c r="K164" s="140"/>
      <c r="L164" s="194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6"/>
      <c r="AT164" s="60" t="s">
        <v>225</v>
      </c>
      <c r="AU164" s="60" t="s">
        <v>93</v>
      </c>
      <c r="AV164" s="13" t="s">
        <v>93</v>
      </c>
      <c r="AW164" s="13" t="s">
        <v>38</v>
      </c>
      <c r="AX164" s="13" t="s">
        <v>83</v>
      </c>
      <c r="AY164" s="60" t="s">
        <v>216</v>
      </c>
    </row>
    <row r="165" spans="1:51" s="13" customFormat="1" ht="12">
      <c r="A165" s="140"/>
      <c r="B165" s="141"/>
      <c r="C165" s="140"/>
      <c r="D165" s="137" t="s">
        <v>225</v>
      </c>
      <c r="E165" s="142" t="s">
        <v>1</v>
      </c>
      <c r="F165" s="143" t="s">
        <v>4329</v>
      </c>
      <c r="G165" s="140"/>
      <c r="H165" s="144">
        <v>1</v>
      </c>
      <c r="I165" s="61"/>
      <c r="J165" s="140"/>
      <c r="K165" s="140"/>
      <c r="L165" s="194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6"/>
      <c r="AT165" s="60" t="s">
        <v>225</v>
      </c>
      <c r="AU165" s="60" t="s">
        <v>93</v>
      </c>
      <c r="AV165" s="13" t="s">
        <v>93</v>
      </c>
      <c r="AW165" s="13" t="s">
        <v>38</v>
      </c>
      <c r="AX165" s="13" t="s">
        <v>83</v>
      </c>
      <c r="AY165" s="60" t="s">
        <v>216</v>
      </c>
    </row>
    <row r="166" spans="1:51" s="13" customFormat="1" ht="12">
      <c r="A166" s="140"/>
      <c r="B166" s="141"/>
      <c r="C166" s="140"/>
      <c r="D166" s="137" t="s">
        <v>225</v>
      </c>
      <c r="E166" s="142" t="s">
        <v>1</v>
      </c>
      <c r="F166" s="143" t="s">
        <v>4350</v>
      </c>
      <c r="G166" s="140"/>
      <c r="H166" s="144">
        <v>1</v>
      </c>
      <c r="I166" s="61"/>
      <c r="J166" s="140"/>
      <c r="K166" s="140"/>
      <c r="L166" s="194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6"/>
      <c r="AT166" s="60" t="s">
        <v>225</v>
      </c>
      <c r="AU166" s="60" t="s">
        <v>93</v>
      </c>
      <c r="AV166" s="13" t="s">
        <v>93</v>
      </c>
      <c r="AW166" s="13" t="s">
        <v>38</v>
      </c>
      <c r="AX166" s="13" t="s">
        <v>83</v>
      </c>
      <c r="AY166" s="60" t="s">
        <v>216</v>
      </c>
    </row>
    <row r="167" spans="1:51" s="13" customFormat="1" ht="12">
      <c r="A167" s="140"/>
      <c r="B167" s="141"/>
      <c r="C167" s="140"/>
      <c r="D167" s="137" t="s">
        <v>225</v>
      </c>
      <c r="E167" s="142" t="s">
        <v>1</v>
      </c>
      <c r="F167" s="143" t="s">
        <v>4320</v>
      </c>
      <c r="G167" s="140"/>
      <c r="H167" s="144">
        <v>1</v>
      </c>
      <c r="I167" s="61"/>
      <c r="J167" s="140"/>
      <c r="K167" s="140"/>
      <c r="L167" s="194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6"/>
      <c r="AT167" s="60" t="s">
        <v>225</v>
      </c>
      <c r="AU167" s="60" t="s">
        <v>93</v>
      </c>
      <c r="AV167" s="13" t="s">
        <v>93</v>
      </c>
      <c r="AW167" s="13" t="s">
        <v>38</v>
      </c>
      <c r="AX167" s="13" t="s">
        <v>83</v>
      </c>
      <c r="AY167" s="60" t="s">
        <v>216</v>
      </c>
    </row>
    <row r="168" spans="1:51" s="13" customFormat="1" ht="12">
      <c r="A168" s="140"/>
      <c r="B168" s="141"/>
      <c r="C168" s="140"/>
      <c r="D168" s="137" t="s">
        <v>225</v>
      </c>
      <c r="E168" s="142" t="s">
        <v>1</v>
      </c>
      <c r="F168" s="143" t="s">
        <v>4321</v>
      </c>
      <c r="G168" s="140"/>
      <c r="H168" s="144">
        <v>1</v>
      </c>
      <c r="I168" s="61"/>
      <c r="J168" s="140"/>
      <c r="K168" s="140"/>
      <c r="L168" s="194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6"/>
      <c r="AT168" s="60" t="s">
        <v>225</v>
      </c>
      <c r="AU168" s="60" t="s">
        <v>93</v>
      </c>
      <c r="AV168" s="13" t="s">
        <v>93</v>
      </c>
      <c r="AW168" s="13" t="s">
        <v>38</v>
      </c>
      <c r="AX168" s="13" t="s">
        <v>83</v>
      </c>
      <c r="AY168" s="60" t="s">
        <v>216</v>
      </c>
    </row>
    <row r="169" spans="1:51" s="13" customFormat="1" ht="12">
      <c r="A169" s="140"/>
      <c r="B169" s="141"/>
      <c r="C169" s="140"/>
      <c r="D169" s="137" t="s">
        <v>225</v>
      </c>
      <c r="E169" s="142" t="s">
        <v>1</v>
      </c>
      <c r="F169" s="143" t="s">
        <v>4330</v>
      </c>
      <c r="G169" s="140"/>
      <c r="H169" s="144">
        <v>1</v>
      </c>
      <c r="I169" s="61"/>
      <c r="J169" s="140"/>
      <c r="K169" s="140"/>
      <c r="L169" s="194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6"/>
      <c r="AT169" s="60" t="s">
        <v>225</v>
      </c>
      <c r="AU169" s="60" t="s">
        <v>93</v>
      </c>
      <c r="AV169" s="13" t="s">
        <v>93</v>
      </c>
      <c r="AW169" s="13" t="s">
        <v>38</v>
      </c>
      <c r="AX169" s="13" t="s">
        <v>83</v>
      </c>
      <c r="AY169" s="60" t="s">
        <v>216</v>
      </c>
    </row>
    <row r="170" spans="1:51" s="13" customFormat="1" ht="12">
      <c r="A170" s="140"/>
      <c r="B170" s="141"/>
      <c r="C170" s="140"/>
      <c r="D170" s="137" t="s">
        <v>225</v>
      </c>
      <c r="E170" s="142" t="s">
        <v>1</v>
      </c>
      <c r="F170" s="143" t="s">
        <v>4323</v>
      </c>
      <c r="G170" s="140"/>
      <c r="H170" s="144">
        <v>1</v>
      </c>
      <c r="I170" s="61"/>
      <c r="J170" s="140"/>
      <c r="K170" s="140"/>
      <c r="L170" s="194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6"/>
      <c r="AT170" s="60" t="s">
        <v>225</v>
      </c>
      <c r="AU170" s="60" t="s">
        <v>93</v>
      </c>
      <c r="AV170" s="13" t="s">
        <v>93</v>
      </c>
      <c r="AW170" s="13" t="s">
        <v>38</v>
      </c>
      <c r="AX170" s="13" t="s">
        <v>83</v>
      </c>
      <c r="AY170" s="60" t="s">
        <v>216</v>
      </c>
    </row>
    <row r="171" spans="1:51" s="13" customFormat="1" ht="12">
      <c r="A171" s="140"/>
      <c r="B171" s="141"/>
      <c r="C171" s="140"/>
      <c r="D171" s="137" t="s">
        <v>225</v>
      </c>
      <c r="E171" s="142" t="s">
        <v>1</v>
      </c>
      <c r="F171" s="143" t="s">
        <v>4324</v>
      </c>
      <c r="G171" s="140"/>
      <c r="H171" s="144">
        <v>1</v>
      </c>
      <c r="I171" s="61"/>
      <c r="J171" s="140"/>
      <c r="K171" s="140"/>
      <c r="L171" s="194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6"/>
      <c r="AT171" s="60" t="s">
        <v>225</v>
      </c>
      <c r="AU171" s="60" t="s">
        <v>93</v>
      </c>
      <c r="AV171" s="13" t="s">
        <v>93</v>
      </c>
      <c r="AW171" s="13" t="s">
        <v>38</v>
      </c>
      <c r="AX171" s="13" t="s">
        <v>83</v>
      </c>
      <c r="AY171" s="60" t="s">
        <v>216</v>
      </c>
    </row>
    <row r="172" spans="1:51" s="14" customFormat="1" ht="12">
      <c r="A172" s="145"/>
      <c r="B172" s="146"/>
      <c r="C172" s="145"/>
      <c r="D172" s="137" t="s">
        <v>225</v>
      </c>
      <c r="E172" s="147" t="s">
        <v>1</v>
      </c>
      <c r="F172" s="148" t="s">
        <v>229</v>
      </c>
      <c r="G172" s="145"/>
      <c r="H172" s="149">
        <v>8</v>
      </c>
      <c r="I172" s="63"/>
      <c r="J172" s="145"/>
      <c r="K172" s="145"/>
      <c r="L172" s="200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2"/>
      <c r="AT172" s="62" t="s">
        <v>225</v>
      </c>
      <c r="AU172" s="62" t="s">
        <v>93</v>
      </c>
      <c r="AV172" s="14" t="s">
        <v>223</v>
      </c>
      <c r="AW172" s="14" t="s">
        <v>38</v>
      </c>
      <c r="AX172" s="14" t="s">
        <v>91</v>
      </c>
      <c r="AY172" s="62" t="s">
        <v>216</v>
      </c>
    </row>
    <row r="173" spans="1:65" s="2" customFormat="1" ht="16.5" customHeight="1">
      <c r="A173" s="83"/>
      <c r="B173" s="84"/>
      <c r="C173" s="130" t="s">
        <v>263</v>
      </c>
      <c r="D173" s="130" t="s">
        <v>218</v>
      </c>
      <c r="E173" s="131" t="s">
        <v>4351</v>
      </c>
      <c r="F173" s="132" t="s">
        <v>4352</v>
      </c>
      <c r="G173" s="133" t="s">
        <v>323</v>
      </c>
      <c r="H173" s="134">
        <v>4</v>
      </c>
      <c r="I173" s="57"/>
      <c r="J173" s="187">
        <f>ROUND(I173*H173,2)</f>
        <v>0</v>
      </c>
      <c r="K173" s="132" t="s">
        <v>1</v>
      </c>
      <c r="L173" s="188">
        <f t="shared" si="0"/>
        <v>0</v>
      </c>
      <c r="M173" s="189" t="s">
        <v>1</v>
      </c>
      <c r="N173" s="189" t="s">
        <v>48</v>
      </c>
      <c r="O173" s="189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89">
        <f>S173*H173</f>
        <v>0</v>
      </c>
      <c r="U173" s="189"/>
      <c r="V173" s="189"/>
      <c r="W173" s="190"/>
      <c r="X173" s="26"/>
      <c r="Y173" s="26"/>
      <c r="Z173" s="26"/>
      <c r="AA173" s="26"/>
      <c r="AB173" s="26"/>
      <c r="AC173" s="26"/>
      <c r="AD173" s="26"/>
      <c r="AE173" s="26"/>
      <c r="AR173" s="58" t="s">
        <v>312</v>
      </c>
      <c r="AT173" s="58" t="s">
        <v>218</v>
      </c>
      <c r="AU173" s="58" t="s">
        <v>93</v>
      </c>
      <c r="AY173" s="18" t="s">
        <v>216</v>
      </c>
      <c r="BE173" s="59">
        <f>IF(N173="základní",J173,0)</f>
        <v>0</v>
      </c>
      <c r="BF173" s="59">
        <f>IF(N173="snížená",J173,0)</f>
        <v>0</v>
      </c>
      <c r="BG173" s="59">
        <f>IF(N173="zákl. přenesená",J173,0)</f>
        <v>0</v>
      </c>
      <c r="BH173" s="59">
        <f>IF(N173="sníž. přenesená",J173,0)</f>
        <v>0</v>
      </c>
      <c r="BI173" s="59">
        <f>IF(N173="nulová",J173,0)</f>
        <v>0</v>
      </c>
      <c r="BJ173" s="18" t="s">
        <v>91</v>
      </c>
      <c r="BK173" s="59">
        <f>ROUND(I173*H173,2)</f>
        <v>0</v>
      </c>
      <c r="BL173" s="18" t="s">
        <v>312</v>
      </c>
      <c r="BM173" s="58" t="s">
        <v>4353</v>
      </c>
    </row>
    <row r="174" spans="1:51" s="13" customFormat="1" ht="12">
      <c r="A174" s="140"/>
      <c r="B174" s="141"/>
      <c r="C174" s="140"/>
      <c r="D174" s="137" t="s">
        <v>225</v>
      </c>
      <c r="E174" s="142" t="s">
        <v>1</v>
      </c>
      <c r="F174" s="143" t="s">
        <v>4346</v>
      </c>
      <c r="G174" s="140"/>
      <c r="H174" s="144">
        <v>2</v>
      </c>
      <c r="I174" s="61"/>
      <c r="J174" s="140"/>
      <c r="K174" s="140"/>
      <c r="L174" s="194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6"/>
      <c r="AT174" s="60" t="s">
        <v>225</v>
      </c>
      <c r="AU174" s="60" t="s">
        <v>93</v>
      </c>
      <c r="AV174" s="13" t="s">
        <v>93</v>
      </c>
      <c r="AW174" s="13" t="s">
        <v>38</v>
      </c>
      <c r="AX174" s="13" t="s">
        <v>83</v>
      </c>
      <c r="AY174" s="60" t="s">
        <v>216</v>
      </c>
    </row>
    <row r="175" spans="1:51" s="13" customFormat="1" ht="12">
      <c r="A175" s="140"/>
      <c r="B175" s="141"/>
      <c r="C175" s="140"/>
      <c r="D175" s="137" t="s">
        <v>225</v>
      </c>
      <c r="E175" s="142" t="s">
        <v>1</v>
      </c>
      <c r="F175" s="143" t="s">
        <v>4336</v>
      </c>
      <c r="G175" s="140"/>
      <c r="H175" s="144">
        <v>2</v>
      </c>
      <c r="I175" s="61"/>
      <c r="J175" s="140"/>
      <c r="K175" s="140"/>
      <c r="L175" s="194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6"/>
      <c r="AT175" s="60" t="s">
        <v>225</v>
      </c>
      <c r="AU175" s="60" t="s">
        <v>93</v>
      </c>
      <c r="AV175" s="13" t="s">
        <v>93</v>
      </c>
      <c r="AW175" s="13" t="s">
        <v>38</v>
      </c>
      <c r="AX175" s="13" t="s">
        <v>83</v>
      </c>
      <c r="AY175" s="60" t="s">
        <v>216</v>
      </c>
    </row>
    <row r="176" spans="1:51" s="14" customFormat="1" ht="12">
      <c r="A176" s="145"/>
      <c r="B176" s="146"/>
      <c r="C176" s="145"/>
      <c r="D176" s="137" t="s">
        <v>225</v>
      </c>
      <c r="E176" s="147" t="s">
        <v>1</v>
      </c>
      <c r="F176" s="148" t="s">
        <v>229</v>
      </c>
      <c r="G176" s="145"/>
      <c r="H176" s="149">
        <v>4</v>
      </c>
      <c r="I176" s="63"/>
      <c r="J176" s="145"/>
      <c r="K176" s="145"/>
      <c r="L176" s="200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2"/>
      <c r="AT176" s="62" t="s">
        <v>225</v>
      </c>
      <c r="AU176" s="62" t="s">
        <v>93</v>
      </c>
      <c r="AV176" s="14" t="s">
        <v>223</v>
      </c>
      <c r="AW176" s="14" t="s">
        <v>38</v>
      </c>
      <c r="AX176" s="14" t="s">
        <v>91</v>
      </c>
      <c r="AY176" s="62" t="s">
        <v>216</v>
      </c>
    </row>
    <row r="177" spans="1:65" s="2" customFormat="1" ht="21.75" customHeight="1">
      <c r="A177" s="83"/>
      <c r="B177" s="84"/>
      <c r="C177" s="130" t="s">
        <v>268</v>
      </c>
      <c r="D177" s="130" t="s">
        <v>218</v>
      </c>
      <c r="E177" s="131" t="s">
        <v>4354</v>
      </c>
      <c r="F177" s="132" t="s">
        <v>4355</v>
      </c>
      <c r="G177" s="133" t="s">
        <v>237</v>
      </c>
      <c r="H177" s="134">
        <v>58.3</v>
      </c>
      <c r="I177" s="57"/>
      <c r="J177" s="187">
        <f>ROUND(I177*H177,2)</f>
        <v>0</v>
      </c>
      <c r="K177" s="132" t="s">
        <v>1</v>
      </c>
      <c r="L177" s="188">
        <f t="shared" si="0"/>
        <v>0</v>
      </c>
      <c r="M177" s="189" t="s">
        <v>1</v>
      </c>
      <c r="N177" s="189" t="s">
        <v>48</v>
      </c>
      <c r="O177" s="189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89">
        <f>S177*H177</f>
        <v>0</v>
      </c>
      <c r="U177" s="189"/>
      <c r="V177" s="189"/>
      <c r="W177" s="190"/>
      <c r="X177" s="26"/>
      <c r="Y177" s="26"/>
      <c r="Z177" s="26"/>
      <c r="AA177" s="26"/>
      <c r="AB177" s="26"/>
      <c r="AC177" s="26"/>
      <c r="AD177" s="26"/>
      <c r="AE177" s="26"/>
      <c r="AR177" s="58" t="s">
        <v>312</v>
      </c>
      <c r="AT177" s="58" t="s">
        <v>218</v>
      </c>
      <c r="AU177" s="58" t="s">
        <v>93</v>
      </c>
      <c r="AY177" s="18" t="s">
        <v>216</v>
      </c>
      <c r="BE177" s="59">
        <f>IF(N177="základní",J177,0)</f>
        <v>0</v>
      </c>
      <c r="BF177" s="59">
        <f>IF(N177="snížená",J177,0)</f>
        <v>0</v>
      </c>
      <c r="BG177" s="59">
        <f>IF(N177="zákl. přenesená",J177,0)</f>
        <v>0</v>
      </c>
      <c r="BH177" s="59">
        <f>IF(N177="sníž. přenesená",J177,0)</f>
        <v>0</v>
      </c>
      <c r="BI177" s="59">
        <f>IF(N177="nulová",J177,0)</f>
        <v>0</v>
      </c>
      <c r="BJ177" s="18" t="s">
        <v>91</v>
      </c>
      <c r="BK177" s="59">
        <f>ROUND(I177*H177,2)</f>
        <v>0</v>
      </c>
      <c r="BL177" s="18" t="s">
        <v>312</v>
      </c>
      <c r="BM177" s="58" t="s">
        <v>4356</v>
      </c>
    </row>
    <row r="178" spans="1:51" s="13" customFormat="1" ht="12">
      <c r="A178" s="140"/>
      <c r="B178" s="141"/>
      <c r="C178" s="140"/>
      <c r="D178" s="137" t="s">
        <v>225</v>
      </c>
      <c r="E178" s="142" t="s">
        <v>1</v>
      </c>
      <c r="F178" s="143" t="s">
        <v>4357</v>
      </c>
      <c r="G178" s="140"/>
      <c r="H178" s="144">
        <v>8.5</v>
      </c>
      <c r="I178" s="61"/>
      <c r="J178" s="140"/>
      <c r="K178" s="140"/>
      <c r="L178" s="194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6"/>
      <c r="AT178" s="60" t="s">
        <v>225</v>
      </c>
      <c r="AU178" s="60" t="s">
        <v>93</v>
      </c>
      <c r="AV178" s="13" t="s">
        <v>93</v>
      </c>
      <c r="AW178" s="13" t="s">
        <v>38</v>
      </c>
      <c r="AX178" s="13" t="s">
        <v>83</v>
      </c>
      <c r="AY178" s="60" t="s">
        <v>216</v>
      </c>
    </row>
    <row r="179" spans="1:51" s="13" customFormat="1" ht="12">
      <c r="A179" s="140"/>
      <c r="B179" s="141"/>
      <c r="C179" s="140"/>
      <c r="D179" s="137" t="s">
        <v>225</v>
      </c>
      <c r="E179" s="142" t="s">
        <v>1</v>
      </c>
      <c r="F179" s="143" t="s">
        <v>4358</v>
      </c>
      <c r="G179" s="140"/>
      <c r="H179" s="144">
        <v>6.3</v>
      </c>
      <c r="I179" s="61"/>
      <c r="J179" s="140"/>
      <c r="K179" s="140"/>
      <c r="L179" s="194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6"/>
      <c r="AT179" s="60" t="s">
        <v>225</v>
      </c>
      <c r="AU179" s="60" t="s">
        <v>93</v>
      </c>
      <c r="AV179" s="13" t="s">
        <v>93</v>
      </c>
      <c r="AW179" s="13" t="s">
        <v>38</v>
      </c>
      <c r="AX179" s="13" t="s">
        <v>83</v>
      </c>
      <c r="AY179" s="60" t="s">
        <v>216</v>
      </c>
    </row>
    <row r="180" spans="1:51" s="13" customFormat="1" ht="12">
      <c r="A180" s="140"/>
      <c r="B180" s="141"/>
      <c r="C180" s="140"/>
      <c r="D180" s="137" t="s">
        <v>225</v>
      </c>
      <c r="E180" s="142" t="s">
        <v>1</v>
      </c>
      <c r="F180" s="143" t="s">
        <v>4359</v>
      </c>
      <c r="G180" s="140"/>
      <c r="H180" s="144">
        <v>6.3</v>
      </c>
      <c r="I180" s="61"/>
      <c r="J180" s="140"/>
      <c r="K180" s="140"/>
      <c r="L180" s="194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6"/>
      <c r="AT180" s="60" t="s">
        <v>225</v>
      </c>
      <c r="AU180" s="60" t="s">
        <v>93</v>
      </c>
      <c r="AV180" s="13" t="s">
        <v>93</v>
      </c>
      <c r="AW180" s="13" t="s">
        <v>38</v>
      </c>
      <c r="AX180" s="13" t="s">
        <v>83</v>
      </c>
      <c r="AY180" s="60" t="s">
        <v>216</v>
      </c>
    </row>
    <row r="181" spans="1:51" s="13" customFormat="1" ht="12">
      <c r="A181" s="140"/>
      <c r="B181" s="141"/>
      <c r="C181" s="140"/>
      <c r="D181" s="137" t="s">
        <v>225</v>
      </c>
      <c r="E181" s="142" t="s">
        <v>1</v>
      </c>
      <c r="F181" s="143" t="s">
        <v>4360</v>
      </c>
      <c r="G181" s="140"/>
      <c r="H181" s="144">
        <v>8.5</v>
      </c>
      <c r="I181" s="61"/>
      <c r="J181" s="140"/>
      <c r="K181" s="140"/>
      <c r="L181" s="194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6"/>
      <c r="AT181" s="60" t="s">
        <v>225</v>
      </c>
      <c r="AU181" s="60" t="s">
        <v>93</v>
      </c>
      <c r="AV181" s="13" t="s">
        <v>93</v>
      </c>
      <c r="AW181" s="13" t="s">
        <v>38</v>
      </c>
      <c r="AX181" s="13" t="s">
        <v>83</v>
      </c>
      <c r="AY181" s="60" t="s">
        <v>216</v>
      </c>
    </row>
    <row r="182" spans="1:51" s="13" customFormat="1" ht="12">
      <c r="A182" s="140"/>
      <c r="B182" s="141"/>
      <c r="C182" s="140"/>
      <c r="D182" s="137" t="s">
        <v>225</v>
      </c>
      <c r="E182" s="142" t="s">
        <v>1</v>
      </c>
      <c r="F182" s="143" t="s">
        <v>4361</v>
      </c>
      <c r="G182" s="140"/>
      <c r="H182" s="144">
        <v>7.1</v>
      </c>
      <c r="I182" s="61"/>
      <c r="J182" s="140"/>
      <c r="K182" s="140"/>
      <c r="L182" s="194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6"/>
      <c r="AT182" s="60" t="s">
        <v>225</v>
      </c>
      <c r="AU182" s="60" t="s">
        <v>93</v>
      </c>
      <c r="AV182" s="13" t="s">
        <v>93</v>
      </c>
      <c r="AW182" s="13" t="s">
        <v>38</v>
      </c>
      <c r="AX182" s="13" t="s">
        <v>83</v>
      </c>
      <c r="AY182" s="60" t="s">
        <v>216</v>
      </c>
    </row>
    <row r="183" spans="1:51" s="13" customFormat="1" ht="12">
      <c r="A183" s="140"/>
      <c r="B183" s="141"/>
      <c r="C183" s="140"/>
      <c r="D183" s="137" t="s">
        <v>225</v>
      </c>
      <c r="E183" s="142" t="s">
        <v>1</v>
      </c>
      <c r="F183" s="143" t="s">
        <v>4362</v>
      </c>
      <c r="G183" s="140"/>
      <c r="H183" s="144">
        <v>7.2</v>
      </c>
      <c r="I183" s="61"/>
      <c r="J183" s="140"/>
      <c r="K183" s="140"/>
      <c r="L183" s="194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6"/>
      <c r="AT183" s="60" t="s">
        <v>225</v>
      </c>
      <c r="AU183" s="60" t="s">
        <v>93</v>
      </c>
      <c r="AV183" s="13" t="s">
        <v>93</v>
      </c>
      <c r="AW183" s="13" t="s">
        <v>38</v>
      </c>
      <c r="AX183" s="13" t="s">
        <v>83</v>
      </c>
      <c r="AY183" s="60" t="s">
        <v>216</v>
      </c>
    </row>
    <row r="184" spans="1:51" s="13" customFormat="1" ht="12">
      <c r="A184" s="140"/>
      <c r="B184" s="141"/>
      <c r="C184" s="140"/>
      <c r="D184" s="137" t="s">
        <v>225</v>
      </c>
      <c r="E184" s="142" t="s">
        <v>1</v>
      </c>
      <c r="F184" s="143" t="s">
        <v>4363</v>
      </c>
      <c r="G184" s="140"/>
      <c r="H184" s="144">
        <v>7.2</v>
      </c>
      <c r="I184" s="61"/>
      <c r="J184" s="140"/>
      <c r="K184" s="140"/>
      <c r="L184" s="194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6"/>
      <c r="AT184" s="60" t="s">
        <v>225</v>
      </c>
      <c r="AU184" s="60" t="s">
        <v>93</v>
      </c>
      <c r="AV184" s="13" t="s">
        <v>93</v>
      </c>
      <c r="AW184" s="13" t="s">
        <v>38</v>
      </c>
      <c r="AX184" s="13" t="s">
        <v>83</v>
      </c>
      <c r="AY184" s="60" t="s">
        <v>216</v>
      </c>
    </row>
    <row r="185" spans="1:51" s="13" customFormat="1" ht="12">
      <c r="A185" s="140"/>
      <c r="B185" s="141"/>
      <c r="C185" s="140"/>
      <c r="D185" s="137" t="s">
        <v>225</v>
      </c>
      <c r="E185" s="142" t="s">
        <v>1</v>
      </c>
      <c r="F185" s="143" t="s">
        <v>4364</v>
      </c>
      <c r="G185" s="140"/>
      <c r="H185" s="144">
        <v>7.2</v>
      </c>
      <c r="I185" s="61"/>
      <c r="J185" s="140"/>
      <c r="K185" s="140"/>
      <c r="L185" s="194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6"/>
      <c r="AT185" s="60" t="s">
        <v>225</v>
      </c>
      <c r="AU185" s="60" t="s">
        <v>93</v>
      </c>
      <c r="AV185" s="13" t="s">
        <v>93</v>
      </c>
      <c r="AW185" s="13" t="s">
        <v>38</v>
      </c>
      <c r="AX185" s="13" t="s">
        <v>83</v>
      </c>
      <c r="AY185" s="60" t="s">
        <v>216</v>
      </c>
    </row>
    <row r="186" spans="1:51" s="14" customFormat="1" ht="12">
      <c r="A186" s="145"/>
      <c r="B186" s="146"/>
      <c r="C186" s="145"/>
      <c r="D186" s="137" t="s">
        <v>225</v>
      </c>
      <c r="E186" s="147" t="s">
        <v>1</v>
      </c>
      <c r="F186" s="148" t="s">
        <v>229</v>
      </c>
      <c r="G186" s="145"/>
      <c r="H186" s="149">
        <v>58.3</v>
      </c>
      <c r="I186" s="63"/>
      <c r="J186" s="145"/>
      <c r="K186" s="145"/>
      <c r="L186" s="200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2"/>
      <c r="AT186" s="62" t="s">
        <v>225</v>
      </c>
      <c r="AU186" s="62" t="s">
        <v>93</v>
      </c>
      <c r="AV186" s="14" t="s">
        <v>223</v>
      </c>
      <c r="AW186" s="14" t="s">
        <v>38</v>
      </c>
      <c r="AX186" s="14" t="s">
        <v>91</v>
      </c>
      <c r="AY186" s="62" t="s">
        <v>216</v>
      </c>
    </row>
    <row r="187" spans="1:65" s="2" customFormat="1" ht="21.75" customHeight="1">
      <c r="A187" s="83"/>
      <c r="B187" s="84"/>
      <c r="C187" s="130" t="s">
        <v>275</v>
      </c>
      <c r="D187" s="130" t="s">
        <v>218</v>
      </c>
      <c r="E187" s="131" t="s">
        <v>4365</v>
      </c>
      <c r="F187" s="132" t="s">
        <v>4366</v>
      </c>
      <c r="G187" s="133" t="s">
        <v>237</v>
      </c>
      <c r="H187" s="134">
        <v>16.4</v>
      </c>
      <c r="I187" s="57"/>
      <c r="J187" s="187">
        <f>ROUND(I187*H187,2)</f>
        <v>0</v>
      </c>
      <c r="K187" s="132" t="s">
        <v>1</v>
      </c>
      <c r="L187" s="188">
        <f aca="true" t="shared" si="1" ref="L187:L229">J187</f>
        <v>0</v>
      </c>
      <c r="M187" s="189" t="s">
        <v>1</v>
      </c>
      <c r="N187" s="189" t="s">
        <v>48</v>
      </c>
      <c r="O187" s="189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89">
        <f>S187*H187</f>
        <v>0</v>
      </c>
      <c r="U187" s="189"/>
      <c r="V187" s="189"/>
      <c r="W187" s="190"/>
      <c r="X187" s="26"/>
      <c r="Y187" s="26"/>
      <c r="Z187" s="26"/>
      <c r="AA187" s="26"/>
      <c r="AB187" s="26"/>
      <c r="AC187" s="26"/>
      <c r="AD187" s="26"/>
      <c r="AE187" s="26"/>
      <c r="AR187" s="58" t="s">
        <v>312</v>
      </c>
      <c r="AT187" s="58" t="s">
        <v>218</v>
      </c>
      <c r="AU187" s="58" t="s">
        <v>93</v>
      </c>
      <c r="AY187" s="18" t="s">
        <v>216</v>
      </c>
      <c r="BE187" s="59">
        <f>IF(N187="základní",J187,0)</f>
        <v>0</v>
      </c>
      <c r="BF187" s="59">
        <f>IF(N187="snížená",J187,0)</f>
        <v>0</v>
      </c>
      <c r="BG187" s="59">
        <f>IF(N187="zákl. přenesená",J187,0)</f>
        <v>0</v>
      </c>
      <c r="BH187" s="59">
        <f>IF(N187="sníž. přenesená",J187,0)</f>
        <v>0</v>
      </c>
      <c r="BI187" s="59">
        <f>IF(N187="nulová",J187,0)</f>
        <v>0</v>
      </c>
      <c r="BJ187" s="18" t="s">
        <v>91</v>
      </c>
      <c r="BK187" s="59">
        <f>ROUND(I187*H187,2)</f>
        <v>0</v>
      </c>
      <c r="BL187" s="18" t="s">
        <v>312</v>
      </c>
      <c r="BM187" s="58" t="s">
        <v>4367</v>
      </c>
    </row>
    <row r="188" spans="1:51" s="13" customFormat="1" ht="12">
      <c r="A188" s="140"/>
      <c r="B188" s="141"/>
      <c r="C188" s="140"/>
      <c r="D188" s="137" t="s">
        <v>225</v>
      </c>
      <c r="E188" s="142" t="s">
        <v>1</v>
      </c>
      <c r="F188" s="143" t="s">
        <v>4368</v>
      </c>
      <c r="G188" s="140"/>
      <c r="H188" s="144">
        <v>8.2</v>
      </c>
      <c r="I188" s="61"/>
      <c r="J188" s="140"/>
      <c r="K188" s="140"/>
      <c r="L188" s="194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6"/>
      <c r="AT188" s="60" t="s">
        <v>225</v>
      </c>
      <c r="AU188" s="60" t="s">
        <v>93</v>
      </c>
      <c r="AV188" s="13" t="s">
        <v>93</v>
      </c>
      <c r="AW188" s="13" t="s">
        <v>38</v>
      </c>
      <c r="AX188" s="13" t="s">
        <v>83</v>
      </c>
      <c r="AY188" s="60" t="s">
        <v>216</v>
      </c>
    </row>
    <row r="189" spans="1:51" s="13" customFormat="1" ht="12">
      <c r="A189" s="140"/>
      <c r="B189" s="141"/>
      <c r="C189" s="140"/>
      <c r="D189" s="137" t="s">
        <v>225</v>
      </c>
      <c r="E189" s="142" t="s">
        <v>1</v>
      </c>
      <c r="F189" s="143" t="s">
        <v>4369</v>
      </c>
      <c r="G189" s="140"/>
      <c r="H189" s="144">
        <v>8.2</v>
      </c>
      <c r="I189" s="61"/>
      <c r="J189" s="140"/>
      <c r="K189" s="140"/>
      <c r="L189" s="194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6"/>
      <c r="AT189" s="60" t="s">
        <v>225</v>
      </c>
      <c r="AU189" s="60" t="s">
        <v>93</v>
      </c>
      <c r="AV189" s="13" t="s">
        <v>93</v>
      </c>
      <c r="AW189" s="13" t="s">
        <v>38</v>
      </c>
      <c r="AX189" s="13" t="s">
        <v>83</v>
      </c>
      <c r="AY189" s="60" t="s">
        <v>216</v>
      </c>
    </row>
    <row r="190" spans="1:51" s="14" customFormat="1" ht="12">
      <c r="A190" s="145"/>
      <c r="B190" s="146"/>
      <c r="C190" s="145"/>
      <c r="D190" s="137" t="s">
        <v>225</v>
      </c>
      <c r="E190" s="147" t="s">
        <v>1</v>
      </c>
      <c r="F190" s="148" t="s">
        <v>229</v>
      </c>
      <c r="G190" s="145"/>
      <c r="H190" s="149">
        <v>16.4</v>
      </c>
      <c r="I190" s="63"/>
      <c r="J190" s="145"/>
      <c r="K190" s="145"/>
      <c r="L190" s="200"/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2"/>
      <c r="AT190" s="62" t="s">
        <v>225</v>
      </c>
      <c r="AU190" s="62" t="s">
        <v>93</v>
      </c>
      <c r="AV190" s="14" t="s">
        <v>223</v>
      </c>
      <c r="AW190" s="14" t="s">
        <v>38</v>
      </c>
      <c r="AX190" s="14" t="s">
        <v>91</v>
      </c>
      <c r="AY190" s="62" t="s">
        <v>216</v>
      </c>
    </row>
    <row r="191" spans="1:65" s="2" customFormat="1" ht="24.2" customHeight="1">
      <c r="A191" s="83"/>
      <c r="B191" s="84"/>
      <c r="C191" s="130" t="s">
        <v>281</v>
      </c>
      <c r="D191" s="130" t="s">
        <v>218</v>
      </c>
      <c r="E191" s="131" t="s">
        <v>4370</v>
      </c>
      <c r="F191" s="132" t="s">
        <v>4371</v>
      </c>
      <c r="G191" s="133" t="s">
        <v>221</v>
      </c>
      <c r="H191" s="134">
        <v>47.06</v>
      </c>
      <c r="I191" s="57"/>
      <c r="J191" s="187">
        <f>ROUND(I191*H191,2)</f>
        <v>0</v>
      </c>
      <c r="K191" s="132" t="s">
        <v>1</v>
      </c>
      <c r="L191" s="188">
        <f t="shared" si="1"/>
        <v>0</v>
      </c>
      <c r="M191" s="189" t="s">
        <v>1</v>
      </c>
      <c r="N191" s="189" t="s">
        <v>48</v>
      </c>
      <c r="O191" s="189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89">
        <f>S191*H191</f>
        <v>0</v>
      </c>
      <c r="U191" s="189"/>
      <c r="V191" s="189"/>
      <c r="W191" s="190"/>
      <c r="X191" s="26"/>
      <c r="Y191" s="26"/>
      <c r="Z191" s="26"/>
      <c r="AA191" s="26"/>
      <c r="AB191" s="26"/>
      <c r="AC191" s="26"/>
      <c r="AD191" s="26"/>
      <c r="AE191" s="26"/>
      <c r="AR191" s="58" t="s">
        <v>312</v>
      </c>
      <c r="AT191" s="58" t="s">
        <v>218</v>
      </c>
      <c r="AU191" s="58" t="s">
        <v>93</v>
      </c>
      <c r="AY191" s="18" t="s">
        <v>216</v>
      </c>
      <c r="BE191" s="59">
        <f>IF(N191="základní",J191,0)</f>
        <v>0</v>
      </c>
      <c r="BF191" s="59">
        <f>IF(N191="snížená",J191,0)</f>
        <v>0</v>
      </c>
      <c r="BG191" s="59">
        <f>IF(N191="zákl. přenesená",J191,0)</f>
        <v>0</v>
      </c>
      <c r="BH191" s="59">
        <f>IF(N191="sníž. přenesená",J191,0)</f>
        <v>0</v>
      </c>
      <c r="BI191" s="59">
        <f>IF(N191="nulová",J191,0)</f>
        <v>0</v>
      </c>
      <c r="BJ191" s="18" t="s">
        <v>91</v>
      </c>
      <c r="BK191" s="59">
        <f>ROUND(I191*H191,2)</f>
        <v>0</v>
      </c>
      <c r="BL191" s="18" t="s">
        <v>312</v>
      </c>
      <c r="BM191" s="58" t="s">
        <v>4372</v>
      </c>
    </row>
    <row r="192" spans="1:51" s="13" customFormat="1" ht="12">
      <c r="A192" s="140"/>
      <c r="B192" s="141"/>
      <c r="C192" s="140"/>
      <c r="D192" s="137" t="s">
        <v>225</v>
      </c>
      <c r="E192" s="142" t="s">
        <v>1</v>
      </c>
      <c r="F192" s="143" t="s">
        <v>4373</v>
      </c>
      <c r="G192" s="140"/>
      <c r="H192" s="144">
        <v>4.55</v>
      </c>
      <c r="I192" s="61"/>
      <c r="J192" s="140"/>
      <c r="K192" s="140"/>
      <c r="L192" s="194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6"/>
      <c r="AT192" s="60" t="s">
        <v>225</v>
      </c>
      <c r="AU192" s="60" t="s">
        <v>93</v>
      </c>
      <c r="AV192" s="13" t="s">
        <v>93</v>
      </c>
      <c r="AW192" s="13" t="s">
        <v>38</v>
      </c>
      <c r="AX192" s="13" t="s">
        <v>83</v>
      </c>
      <c r="AY192" s="60" t="s">
        <v>216</v>
      </c>
    </row>
    <row r="193" spans="1:51" s="13" customFormat="1" ht="12">
      <c r="A193" s="140"/>
      <c r="B193" s="141"/>
      <c r="C193" s="140"/>
      <c r="D193" s="137" t="s">
        <v>225</v>
      </c>
      <c r="E193" s="142" t="s">
        <v>1</v>
      </c>
      <c r="F193" s="143" t="s">
        <v>4374</v>
      </c>
      <c r="G193" s="140"/>
      <c r="H193" s="144">
        <v>4.55</v>
      </c>
      <c r="I193" s="61"/>
      <c r="J193" s="140"/>
      <c r="K193" s="140"/>
      <c r="L193" s="194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6"/>
      <c r="AT193" s="60" t="s">
        <v>225</v>
      </c>
      <c r="AU193" s="60" t="s">
        <v>93</v>
      </c>
      <c r="AV193" s="13" t="s">
        <v>93</v>
      </c>
      <c r="AW193" s="13" t="s">
        <v>38</v>
      </c>
      <c r="AX193" s="13" t="s">
        <v>83</v>
      </c>
      <c r="AY193" s="60" t="s">
        <v>216</v>
      </c>
    </row>
    <row r="194" spans="1:51" s="13" customFormat="1" ht="12">
      <c r="A194" s="140"/>
      <c r="B194" s="141"/>
      <c r="C194" s="140"/>
      <c r="D194" s="137" t="s">
        <v>225</v>
      </c>
      <c r="E194" s="142" t="s">
        <v>1</v>
      </c>
      <c r="F194" s="143" t="s">
        <v>4375</v>
      </c>
      <c r="G194" s="140"/>
      <c r="H194" s="144">
        <v>4.55</v>
      </c>
      <c r="I194" s="61"/>
      <c r="J194" s="140"/>
      <c r="K194" s="140"/>
      <c r="L194" s="194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6"/>
      <c r="AT194" s="60" t="s">
        <v>225</v>
      </c>
      <c r="AU194" s="60" t="s">
        <v>93</v>
      </c>
      <c r="AV194" s="13" t="s">
        <v>93</v>
      </c>
      <c r="AW194" s="13" t="s">
        <v>38</v>
      </c>
      <c r="AX194" s="13" t="s">
        <v>83</v>
      </c>
      <c r="AY194" s="60" t="s">
        <v>216</v>
      </c>
    </row>
    <row r="195" spans="1:51" s="13" customFormat="1" ht="12">
      <c r="A195" s="140"/>
      <c r="B195" s="141"/>
      <c r="C195" s="140"/>
      <c r="D195" s="137" t="s">
        <v>225</v>
      </c>
      <c r="E195" s="142" t="s">
        <v>1</v>
      </c>
      <c r="F195" s="143" t="s">
        <v>4376</v>
      </c>
      <c r="G195" s="140"/>
      <c r="H195" s="144">
        <v>4.55</v>
      </c>
      <c r="I195" s="61"/>
      <c r="J195" s="140"/>
      <c r="K195" s="140"/>
      <c r="L195" s="194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6"/>
      <c r="AT195" s="60" t="s">
        <v>225</v>
      </c>
      <c r="AU195" s="60" t="s">
        <v>93</v>
      </c>
      <c r="AV195" s="13" t="s">
        <v>93</v>
      </c>
      <c r="AW195" s="13" t="s">
        <v>38</v>
      </c>
      <c r="AX195" s="13" t="s">
        <v>83</v>
      </c>
      <c r="AY195" s="60" t="s">
        <v>216</v>
      </c>
    </row>
    <row r="196" spans="1:51" s="13" customFormat="1" ht="12">
      <c r="A196" s="140"/>
      <c r="B196" s="141"/>
      <c r="C196" s="140"/>
      <c r="D196" s="137" t="s">
        <v>225</v>
      </c>
      <c r="E196" s="142" t="s">
        <v>1</v>
      </c>
      <c r="F196" s="143" t="s">
        <v>4377</v>
      </c>
      <c r="G196" s="140"/>
      <c r="H196" s="144">
        <v>4.55</v>
      </c>
      <c r="I196" s="61"/>
      <c r="J196" s="140"/>
      <c r="K196" s="140"/>
      <c r="L196" s="194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6"/>
      <c r="AT196" s="60" t="s">
        <v>225</v>
      </c>
      <c r="AU196" s="60" t="s">
        <v>93</v>
      </c>
      <c r="AV196" s="13" t="s">
        <v>93</v>
      </c>
      <c r="AW196" s="13" t="s">
        <v>38</v>
      </c>
      <c r="AX196" s="13" t="s">
        <v>83</v>
      </c>
      <c r="AY196" s="60" t="s">
        <v>216</v>
      </c>
    </row>
    <row r="197" spans="1:51" s="13" customFormat="1" ht="12">
      <c r="A197" s="140"/>
      <c r="B197" s="141"/>
      <c r="C197" s="140"/>
      <c r="D197" s="137" t="s">
        <v>225</v>
      </c>
      <c r="E197" s="142" t="s">
        <v>1</v>
      </c>
      <c r="F197" s="143" t="s">
        <v>4378</v>
      </c>
      <c r="G197" s="140"/>
      <c r="H197" s="144">
        <v>4.55</v>
      </c>
      <c r="I197" s="61"/>
      <c r="J197" s="140"/>
      <c r="K197" s="140"/>
      <c r="L197" s="194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6"/>
      <c r="AT197" s="60" t="s">
        <v>225</v>
      </c>
      <c r="AU197" s="60" t="s">
        <v>93</v>
      </c>
      <c r="AV197" s="13" t="s">
        <v>93</v>
      </c>
      <c r="AW197" s="13" t="s">
        <v>38</v>
      </c>
      <c r="AX197" s="13" t="s">
        <v>83</v>
      </c>
      <c r="AY197" s="60" t="s">
        <v>216</v>
      </c>
    </row>
    <row r="198" spans="1:51" s="13" customFormat="1" ht="12">
      <c r="A198" s="140"/>
      <c r="B198" s="141"/>
      <c r="C198" s="140"/>
      <c r="D198" s="137" t="s">
        <v>225</v>
      </c>
      <c r="E198" s="142" t="s">
        <v>1</v>
      </c>
      <c r="F198" s="143" t="s">
        <v>4379</v>
      </c>
      <c r="G198" s="140"/>
      <c r="H198" s="144">
        <v>4.55</v>
      </c>
      <c r="I198" s="61"/>
      <c r="J198" s="140"/>
      <c r="K198" s="140"/>
      <c r="L198" s="194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6"/>
      <c r="AT198" s="60" t="s">
        <v>225</v>
      </c>
      <c r="AU198" s="60" t="s">
        <v>93</v>
      </c>
      <c r="AV198" s="13" t="s">
        <v>93</v>
      </c>
      <c r="AW198" s="13" t="s">
        <v>38</v>
      </c>
      <c r="AX198" s="13" t="s">
        <v>83</v>
      </c>
      <c r="AY198" s="60" t="s">
        <v>216</v>
      </c>
    </row>
    <row r="199" spans="1:51" s="13" customFormat="1" ht="12">
      <c r="A199" s="140"/>
      <c r="B199" s="141"/>
      <c r="C199" s="140"/>
      <c r="D199" s="137" t="s">
        <v>225</v>
      </c>
      <c r="E199" s="142" t="s">
        <v>1</v>
      </c>
      <c r="F199" s="143" t="s">
        <v>4380</v>
      </c>
      <c r="G199" s="140"/>
      <c r="H199" s="144">
        <v>4.55</v>
      </c>
      <c r="I199" s="61"/>
      <c r="J199" s="140"/>
      <c r="K199" s="140"/>
      <c r="L199" s="194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6"/>
      <c r="AT199" s="60" t="s">
        <v>225</v>
      </c>
      <c r="AU199" s="60" t="s">
        <v>93</v>
      </c>
      <c r="AV199" s="13" t="s">
        <v>93</v>
      </c>
      <c r="AW199" s="13" t="s">
        <v>38</v>
      </c>
      <c r="AX199" s="13" t="s">
        <v>83</v>
      </c>
      <c r="AY199" s="60" t="s">
        <v>216</v>
      </c>
    </row>
    <row r="200" spans="1:51" s="13" customFormat="1" ht="12">
      <c r="A200" s="140"/>
      <c r="B200" s="141"/>
      <c r="C200" s="140"/>
      <c r="D200" s="137" t="s">
        <v>225</v>
      </c>
      <c r="E200" s="142" t="s">
        <v>1</v>
      </c>
      <c r="F200" s="143" t="s">
        <v>4381</v>
      </c>
      <c r="G200" s="140"/>
      <c r="H200" s="144">
        <v>5.33</v>
      </c>
      <c r="I200" s="61"/>
      <c r="J200" s="140"/>
      <c r="K200" s="140"/>
      <c r="L200" s="194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6"/>
      <c r="AT200" s="60" t="s">
        <v>225</v>
      </c>
      <c r="AU200" s="60" t="s">
        <v>93</v>
      </c>
      <c r="AV200" s="13" t="s">
        <v>93</v>
      </c>
      <c r="AW200" s="13" t="s">
        <v>38</v>
      </c>
      <c r="AX200" s="13" t="s">
        <v>83</v>
      </c>
      <c r="AY200" s="60" t="s">
        <v>216</v>
      </c>
    </row>
    <row r="201" spans="1:51" s="13" customFormat="1" ht="12">
      <c r="A201" s="140"/>
      <c r="B201" s="141"/>
      <c r="C201" s="140"/>
      <c r="D201" s="137" t="s">
        <v>225</v>
      </c>
      <c r="E201" s="142" t="s">
        <v>1</v>
      </c>
      <c r="F201" s="143" t="s">
        <v>4382</v>
      </c>
      <c r="G201" s="140"/>
      <c r="H201" s="144">
        <v>5.33</v>
      </c>
      <c r="I201" s="61"/>
      <c r="J201" s="140"/>
      <c r="K201" s="140"/>
      <c r="L201" s="194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6"/>
      <c r="AT201" s="60" t="s">
        <v>225</v>
      </c>
      <c r="AU201" s="60" t="s">
        <v>93</v>
      </c>
      <c r="AV201" s="13" t="s">
        <v>93</v>
      </c>
      <c r="AW201" s="13" t="s">
        <v>38</v>
      </c>
      <c r="AX201" s="13" t="s">
        <v>83</v>
      </c>
      <c r="AY201" s="60" t="s">
        <v>216</v>
      </c>
    </row>
    <row r="202" spans="1:51" s="14" customFormat="1" ht="12">
      <c r="A202" s="145"/>
      <c r="B202" s="146"/>
      <c r="C202" s="145"/>
      <c r="D202" s="137" t="s">
        <v>225</v>
      </c>
      <c r="E202" s="147" t="s">
        <v>1</v>
      </c>
      <c r="F202" s="148" t="s">
        <v>229</v>
      </c>
      <c r="G202" s="145"/>
      <c r="H202" s="149">
        <v>47.06</v>
      </c>
      <c r="I202" s="63"/>
      <c r="J202" s="145"/>
      <c r="K202" s="145"/>
      <c r="L202" s="200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2"/>
      <c r="AT202" s="62" t="s">
        <v>225</v>
      </c>
      <c r="AU202" s="62" t="s">
        <v>93</v>
      </c>
      <c r="AV202" s="14" t="s">
        <v>223</v>
      </c>
      <c r="AW202" s="14" t="s">
        <v>38</v>
      </c>
      <c r="AX202" s="14" t="s">
        <v>91</v>
      </c>
      <c r="AY202" s="62" t="s">
        <v>216</v>
      </c>
    </row>
    <row r="203" spans="1:65" s="2" customFormat="1" ht="24.2" customHeight="1">
      <c r="A203" s="83"/>
      <c r="B203" s="84"/>
      <c r="C203" s="130" t="s">
        <v>288</v>
      </c>
      <c r="D203" s="130" t="s">
        <v>218</v>
      </c>
      <c r="E203" s="131" t="s">
        <v>4383</v>
      </c>
      <c r="F203" s="132" t="s">
        <v>4384</v>
      </c>
      <c r="G203" s="133" t="s">
        <v>237</v>
      </c>
      <c r="H203" s="134">
        <v>28</v>
      </c>
      <c r="I203" s="57"/>
      <c r="J203" s="187">
        <f>ROUND(I203*H203,2)</f>
        <v>0</v>
      </c>
      <c r="K203" s="132" t="s">
        <v>1</v>
      </c>
      <c r="L203" s="188">
        <f t="shared" si="1"/>
        <v>0</v>
      </c>
      <c r="M203" s="189" t="s">
        <v>1</v>
      </c>
      <c r="N203" s="189" t="s">
        <v>48</v>
      </c>
      <c r="O203" s="189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89">
        <f>S203*H203</f>
        <v>0</v>
      </c>
      <c r="U203" s="189"/>
      <c r="V203" s="189"/>
      <c r="W203" s="190"/>
      <c r="X203" s="26"/>
      <c r="Y203" s="26"/>
      <c r="Z203" s="26"/>
      <c r="AA203" s="26"/>
      <c r="AB203" s="26"/>
      <c r="AC203" s="26"/>
      <c r="AD203" s="26"/>
      <c r="AE203" s="26"/>
      <c r="AR203" s="58" t="s">
        <v>312</v>
      </c>
      <c r="AT203" s="58" t="s">
        <v>218</v>
      </c>
      <c r="AU203" s="58" t="s">
        <v>93</v>
      </c>
      <c r="AY203" s="18" t="s">
        <v>216</v>
      </c>
      <c r="BE203" s="59">
        <f>IF(N203="základní",J203,0)</f>
        <v>0</v>
      </c>
      <c r="BF203" s="59">
        <f>IF(N203="snížená",J203,0)</f>
        <v>0</v>
      </c>
      <c r="BG203" s="59">
        <f>IF(N203="zákl. přenesená",J203,0)</f>
        <v>0</v>
      </c>
      <c r="BH203" s="59">
        <f>IF(N203="sníž. přenesená",J203,0)</f>
        <v>0</v>
      </c>
      <c r="BI203" s="59">
        <f>IF(N203="nulová",J203,0)</f>
        <v>0</v>
      </c>
      <c r="BJ203" s="18" t="s">
        <v>91</v>
      </c>
      <c r="BK203" s="59">
        <f>ROUND(I203*H203,2)</f>
        <v>0</v>
      </c>
      <c r="BL203" s="18" t="s">
        <v>312</v>
      </c>
      <c r="BM203" s="58" t="s">
        <v>4385</v>
      </c>
    </row>
    <row r="204" spans="1:51" s="13" customFormat="1" ht="12">
      <c r="A204" s="140"/>
      <c r="B204" s="141"/>
      <c r="C204" s="140"/>
      <c r="D204" s="137" t="s">
        <v>225</v>
      </c>
      <c r="E204" s="142" t="s">
        <v>1</v>
      </c>
      <c r="F204" s="143" t="s">
        <v>4386</v>
      </c>
      <c r="G204" s="140"/>
      <c r="H204" s="144">
        <v>3.5</v>
      </c>
      <c r="I204" s="61"/>
      <c r="J204" s="140"/>
      <c r="K204" s="140"/>
      <c r="L204" s="194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6"/>
      <c r="AT204" s="60" t="s">
        <v>225</v>
      </c>
      <c r="AU204" s="60" t="s">
        <v>93</v>
      </c>
      <c r="AV204" s="13" t="s">
        <v>93</v>
      </c>
      <c r="AW204" s="13" t="s">
        <v>38</v>
      </c>
      <c r="AX204" s="13" t="s">
        <v>83</v>
      </c>
      <c r="AY204" s="60" t="s">
        <v>216</v>
      </c>
    </row>
    <row r="205" spans="1:51" s="13" customFormat="1" ht="12">
      <c r="A205" s="140"/>
      <c r="B205" s="141"/>
      <c r="C205" s="140"/>
      <c r="D205" s="137" t="s">
        <v>225</v>
      </c>
      <c r="E205" s="142" t="s">
        <v>1</v>
      </c>
      <c r="F205" s="143" t="s">
        <v>4387</v>
      </c>
      <c r="G205" s="140"/>
      <c r="H205" s="144">
        <v>3.5</v>
      </c>
      <c r="I205" s="61"/>
      <c r="J205" s="140"/>
      <c r="K205" s="140"/>
      <c r="L205" s="194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6"/>
      <c r="AT205" s="60" t="s">
        <v>225</v>
      </c>
      <c r="AU205" s="60" t="s">
        <v>93</v>
      </c>
      <c r="AV205" s="13" t="s">
        <v>93</v>
      </c>
      <c r="AW205" s="13" t="s">
        <v>38</v>
      </c>
      <c r="AX205" s="13" t="s">
        <v>83</v>
      </c>
      <c r="AY205" s="60" t="s">
        <v>216</v>
      </c>
    </row>
    <row r="206" spans="1:51" s="13" customFormat="1" ht="12">
      <c r="A206" s="140"/>
      <c r="B206" s="141"/>
      <c r="C206" s="140"/>
      <c r="D206" s="137" t="s">
        <v>225</v>
      </c>
      <c r="E206" s="142" t="s">
        <v>1</v>
      </c>
      <c r="F206" s="143" t="s">
        <v>4388</v>
      </c>
      <c r="G206" s="140"/>
      <c r="H206" s="144">
        <v>3.5</v>
      </c>
      <c r="I206" s="61"/>
      <c r="J206" s="140"/>
      <c r="K206" s="140"/>
      <c r="L206" s="194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6"/>
      <c r="AT206" s="60" t="s">
        <v>225</v>
      </c>
      <c r="AU206" s="60" t="s">
        <v>93</v>
      </c>
      <c r="AV206" s="13" t="s">
        <v>93</v>
      </c>
      <c r="AW206" s="13" t="s">
        <v>38</v>
      </c>
      <c r="AX206" s="13" t="s">
        <v>83</v>
      </c>
      <c r="AY206" s="60" t="s">
        <v>216</v>
      </c>
    </row>
    <row r="207" spans="1:51" s="13" customFormat="1" ht="12">
      <c r="A207" s="140"/>
      <c r="B207" s="141"/>
      <c r="C207" s="140"/>
      <c r="D207" s="137" t="s">
        <v>225</v>
      </c>
      <c r="E207" s="142" t="s">
        <v>1</v>
      </c>
      <c r="F207" s="143" t="s">
        <v>4389</v>
      </c>
      <c r="G207" s="140"/>
      <c r="H207" s="144">
        <v>3.5</v>
      </c>
      <c r="I207" s="61"/>
      <c r="J207" s="140"/>
      <c r="K207" s="140"/>
      <c r="L207" s="194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6"/>
      <c r="AT207" s="60" t="s">
        <v>225</v>
      </c>
      <c r="AU207" s="60" t="s">
        <v>93</v>
      </c>
      <c r="AV207" s="13" t="s">
        <v>93</v>
      </c>
      <c r="AW207" s="13" t="s">
        <v>38</v>
      </c>
      <c r="AX207" s="13" t="s">
        <v>83</v>
      </c>
      <c r="AY207" s="60" t="s">
        <v>216</v>
      </c>
    </row>
    <row r="208" spans="1:51" s="13" customFormat="1" ht="12">
      <c r="A208" s="140"/>
      <c r="B208" s="141"/>
      <c r="C208" s="140"/>
      <c r="D208" s="137" t="s">
        <v>225</v>
      </c>
      <c r="E208" s="142" t="s">
        <v>1</v>
      </c>
      <c r="F208" s="143" t="s">
        <v>4390</v>
      </c>
      <c r="G208" s="140"/>
      <c r="H208" s="144">
        <v>3.5</v>
      </c>
      <c r="I208" s="61"/>
      <c r="J208" s="140"/>
      <c r="K208" s="140"/>
      <c r="L208" s="194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6"/>
      <c r="AT208" s="60" t="s">
        <v>225</v>
      </c>
      <c r="AU208" s="60" t="s">
        <v>93</v>
      </c>
      <c r="AV208" s="13" t="s">
        <v>93</v>
      </c>
      <c r="AW208" s="13" t="s">
        <v>38</v>
      </c>
      <c r="AX208" s="13" t="s">
        <v>83</v>
      </c>
      <c r="AY208" s="60" t="s">
        <v>216</v>
      </c>
    </row>
    <row r="209" spans="1:51" s="13" customFormat="1" ht="12">
      <c r="A209" s="140"/>
      <c r="B209" s="141"/>
      <c r="C209" s="140"/>
      <c r="D209" s="137" t="s">
        <v>225</v>
      </c>
      <c r="E209" s="142" t="s">
        <v>1</v>
      </c>
      <c r="F209" s="143" t="s">
        <v>4391</v>
      </c>
      <c r="G209" s="140"/>
      <c r="H209" s="144">
        <v>3.5</v>
      </c>
      <c r="I209" s="61"/>
      <c r="J209" s="140"/>
      <c r="K209" s="140"/>
      <c r="L209" s="194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6"/>
      <c r="AT209" s="60" t="s">
        <v>225</v>
      </c>
      <c r="AU209" s="60" t="s">
        <v>93</v>
      </c>
      <c r="AV209" s="13" t="s">
        <v>93</v>
      </c>
      <c r="AW209" s="13" t="s">
        <v>38</v>
      </c>
      <c r="AX209" s="13" t="s">
        <v>83</v>
      </c>
      <c r="AY209" s="60" t="s">
        <v>216</v>
      </c>
    </row>
    <row r="210" spans="1:51" s="13" customFormat="1" ht="12">
      <c r="A210" s="140"/>
      <c r="B210" s="141"/>
      <c r="C210" s="140"/>
      <c r="D210" s="137" t="s">
        <v>225</v>
      </c>
      <c r="E210" s="142" t="s">
        <v>1</v>
      </c>
      <c r="F210" s="143" t="s">
        <v>4392</v>
      </c>
      <c r="G210" s="140"/>
      <c r="H210" s="144">
        <v>3.5</v>
      </c>
      <c r="I210" s="61"/>
      <c r="J210" s="140"/>
      <c r="K210" s="140"/>
      <c r="L210" s="194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6"/>
      <c r="AT210" s="60" t="s">
        <v>225</v>
      </c>
      <c r="AU210" s="60" t="s">
        <v>93</v>
      </c>
      <c r="AV210" s="13" t="s">
        <v>93</v>
      </c>
      <c r="AW210" s="13" t="s">
        <v>38</v>
      </c>
      <c r="AX210" s="13" t="s">
        <v>83</v>
      </c>
      <c r="AY210" s="60" t="s">
        <v>216</v>
      </c>
    </row>
    <row r="211" spans="1:51" s="13" customFormat="1" ht="12">
      <c r="A211" s="140"/>
      <c r="B211" s="141"/>
      <c r="C211" s="140"/>
      <c r="D211" s="137" t="s">
        <v>225</v>
      </c>
      <c r="E211" s="142" t="s">
        <v>1</v>
      </c>
      <c r="F211" s="143" t="s">
        <v>4393</v>
      </c>
      <c r="G211" s="140"/>
      <c r="H211" s="144">
        <v>3.5</v>
      </c>
      <c r="I211" s="61"/>
      <c r="J211" s="140"/>
      <c r="K211" s="140"/>
      <c r="L211" s="194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6"/>
      <c r="AT211" s="60" t="s">
        <v>225</v>
      </c>
      <c r="AU211" s="60" t="s">
        <v>93</v>
      </c>
      <c r="AV211" s="13" t="s">
        <v>93</v>
      </c>
      <c r="AW211" s="13" t="s">
        <v>38</v>
      </c>
      <c r="AX211" s="13" t="s">
        <v>83</v>
      </c>
      <c r="AY211" s="60" t="s">
        <v>216</v>
      </c>
    </row>
    <row r="212" spans="1:51" s="14" customFormat="1" ht="12">
      <c r="A212" s="145"/>
      <c r="B212" s="146"/>
      <c r="C212" s="145"/>
      <c r="D212" s="137" t="s">
        <v>225</v>
      </c>
      <c r="E212" s="147" t="s">
        <v>1</v>
      </c>
      <c r="F212" s="148" t="s">
        <v>229</v>
      </c>
      <c r="G212" s="145"/>
      <c r="H212" s="149">
        <v>28</v>
      </c>
      <c r="I212" s="63"/>
      <c r="J212" s="145"/>
      <c r="K212" s="145"/>
      <c r="L212" s="200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2"/>
      <c r="AT212" s="62" t="s">
        <v>225</v>
      </c>
      <c r="AU212" s="62" t="s">
        <v>93</v>
      </c>
      <c r="AV212" s="14" t="s">
        <v>223</v>
      </c>
      <c r="AW212" s="14" t="s">
        <v>38</v>
      </c>
      <c r="AX212" s="14" t="s">
        <v>91</v>
      </c>
      <c r="AY212" s="62" t="s">
        <v>216</v>
      </c>
    </row>
    <row r="213" spans="1:65" s="2" customFormat="1" ht="24.2" customHeight="1">
      <c r="A213" s="83"/>
      <c r="B213" s="84"/>
      <c r="C213" s="130" t="s">
        <v>294</v>
      </c>
      <c r="D213" s="130" t="s">
        <v>218</v>
      </c>
      <c r="E213" s="131" t="s">
        <v>4394</v>
      </c>
      <c r="F213" s="132" t="s">
        <v>4395</v>
      </c>
      <c r="G213" s="133" t="s">
        <v>237</v>
      </c>
      <c r="H213" s="134">
        <v>7</v>
      </c>
      <c r="I213" s="57"/>
      <c r="J213" s="187">
        <f>ROUND(I213*H213,2)</f>
        <v>0</v>
      </c>
      <c r="K213" s="132" t="s">
        <v>1</v>
      </c>
      <c r="L213" s="188">
        <f t="shared" si="1"/>
        <v>0</v>
      </c>
      <c r="M213" s="189" t="s">
        <v>1</v>
      </c>
      <c r="N213" s="189" t="s">
        <v>48</v>
      </c>
      <c r="O213" s="189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89">
        <f>S213*H213</f>
        <v>0</v>
      </c>
      <c r="U213" s="189"/>
      <c r="V213" s="189"/>
      <c r="W213" s="190"/>
      <c r="X213" s="26"/>
      <c r="Y213" s="26"/>
      <c r="Z213" s="26"/>
      <c r="AA213" s="26"/>
      <c r="AB213" s="26"/>
      <c r="AC213" s="26"/>
      <c r="AD213" s="26"/>
      <c r="AE213" s="26"/>
      <c r="AR213" s="58" t="s">
        <v>312</v>
      </c>
      <c r="AT213" s="58" t="s">
        <v>218</v>
      </c>
      <c r="AU213" s="58" t="s">
        <v>93</v>
      </c>
      <c r="AY213" s="18" t="s">
        <v>216</v>
      </c>
      <c r="BE213" s="59">
        <f>IF(N213="základní",J213,0)</f>
        <v>0</v>
      </c>
      <c r="BF213" s="59">
        <f>IF(N213="snížená",J213,0)</f>
        <v>0</v>
      </c>
      <c r="BG213" s="59">
        <f>IF(N213="zákl. přenesená",J213,0)</f>
        <v>0</v>
      </c>
      <c r="BH213" s="59">
        <f>IF(N213="sníž. přenesená",J213,0)</f>
        <v>0</v>
      </c>
      <c r="BI213" s="59">
        <f>IF(N213="nulová",J213,0)</f>
        <v>0</v>
      </c>
      <c r="BJ213" s="18" t="s">
        <v>91</v>
      </c>
      <c r="BK213" s="59">
        <f>ROUND(I213*H213,2)</f>
        <v>0</v>
      </c>
      <c r="BL213" s="18" t="s">
        <v>312</v>
      </c>
      <c r="BM213" s="58" t="s">
        <v>4396</v>
      </c>
    </row>
    <row r="214" spans="1:51" s="13" customFormat="1" ht="12">
      <c r="A214" s="140"/>
      <c r="B214" s="141"/>
      <c r="C214" s="140"/>
      <c r="D214" s="137" t="s">
        <v>225</v>
      </c>
      <c r="E214" s="142" t="s">
        <v>1</v>
      </c>
      <c r="F214" s="143" t="s">
        <v>4397</v>
      </c>
      <c r="G214" s="140"/>
      <c r="H214" s="144">
        <v>3.5</v>
      </c>
      <c r="I214" s="61"/>
      <c r="J214" s="140"/>
      <c r="K214" s="140"/>
      <c r="L214" s="194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6"/>
      <c r="AT214" s="60" t="s">
        <v>225</v>
      </c>
      <c r="AU214" s="60" t="s">
        <v>93</v>
      </c>
      <c r="AV214" s="13" t="s">
        <v>93</v>
      </c>
      <c r="AW214" s="13" t="s">
        <v>38</v>
      </c>
      <c r="AX214" s="13" t="s">
        <v>83</v>
      </c>
      <c r="AY214" s="60" t="s">
        <v>216</v>
      </c>
    </row>
    <row r="215" spans="1:51" s="13" customFormat="1" ht="12">
      <c r="A215" s="140"/>
      <c r="B215" s="141"/>
      <c r="C215" s="140"/>
      <c r="D215" s="137" t="s">
        <v>225</v>
      </c>
      <c r="E215" s="142" t="s">
        <v>1</v>
      </c>
      <c r="F215" s="143" t="s">
        <v>4398</v>
      </c>
      <c r="G215" s="140"/>
      <c r="H215" s="144">
        <v>3.5</v>
      </c>
      <c r="I215" s="61"/>
      <c r="J215" s="140"/>
      <c r="K215" s="140"/>
      <c r="L215" s="194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6"/>
      <c r="AT215" s="60" t="s">
        <v>225</v>
      </c>
      <c r="AU215" s="60" t="s">
        <v>93</v>
      </c>
      <c r="AV215" s="13" t="s">
        <v>93</v>
      </c>
      <c r="AW215" s="13" t="s">
        <v>38</v>
      </c>
      <c r="AX215" s="13" t="s">
        <v>83</v>
      </c>
      <c r="AY215" s="60" t="s">
        <v>216</v>
      </c>
    </row>
    <row r="216" spans="1:51" s="14" customFormat="1" ht="12">
      <c r="A216" s="145"/>
      <c r="B216" s="146"/>
      <c r="C216" s="145"/>
      <c r="D216" s="137" t="s">
        <v>225</v>
      </c>
      <c r="E216" s="147" t="s">
        <v>1</v>
      </c>
      <c r="F216" s="148" t="s">
        <v>229</v>
      </c>
      <c r="G216" s="145"/>
      <c r="H216" s="149">
        <v>7</v>
      </c>
      <c r="I216" s="63"/>
      <c r="J216" s="145"/>
      <c r="K216" s="145"/>
      <c r="L216" s="200"/>
      <c r="M216" s="201"/>
      <c r="N216" s="201"/>
      <c r="O216" s="201"/>
      <c r="P216" s="201"/>
      <c r="Q216" s="201"/>
      <c r="R216" s="201"/>
      <c r="S216" s="201"/>
      <c r="T216" s="201"/>
      <c r="U216" s="201"/>
      <c r="V216" s="201"/>
      <c r="W216" s="202"/>
      <c r="AT216" s="62" t="s">
        <v>225</v>
      </c>
      <c r="AU216" s="62" t="s">
        <v>93</v>
      </c>
      <c r="AV216" s="14" t="s">
        <v>223</v>
      </c>
      <c r="AW216" s="14" t="s">
        <v>38</v>
      </c>
      <c r="AX216" s="14" t="s">
        <v>91</v>
      </c>
      <c r="AY216" s="62" t="s">
        <v>216</v>
      </c>
    </row>
    <row r="217" spans="1:65" s="2" customFormat="1" ht="16.5" customHeight="1">
      <c r="A217" s="83"/>
      <c r="B217" s="84"/>
      <c r="C217" s="130" t="s">
        <v>300</v>
      </c>
      <c r="D217" s="130" t="s">
        <v>218</v>
      </c>
      <c r="E217" s="131" t="s">
        <v>4399</v>
      </c>
      <c r="F217" s="132" t="s">
        <v>4400</v>
      </c>
      <c r="G217" s="133" t="s">
        <v>4142</v>
      </c>
      <c r="H217" s="134">
        <v>12</v>
      </c>
      <c r="I217" s="57"/>
      <c r="J217" s="187">
        <f>ROUND(I217*H217,2)</f>
        <v>0</v>
      </c>
      <c r="K217" s="132" t="s">
        <v>1</v>
      </c>
      <c r="L217" s="188">
        <f t="shared" si="1"/>
        <v>0</v>
      </c>
      <c r="M217" s="189" t="s">
        <v>1</v>
      </c>
      <c r="N217" s="189" t="s">
        <v>48</v>
      </c>
      <c r="O217" s="189"/>
      <c r="P217" s="189">
        <f>O217*H217</f>
        <v>0</v>
      </c>
      <c r="Q217" s="189">
        <v>0</v>
      </c>
      <c r="R217" s="189">
        <f>Q217*H217</f>
        <v>0</v>
      </c>
      <c r="S217" s="189">
        <v>0</v>
      </c>
      <c r="T217" s="189">
        <f>S217*H217</f>
        <v>0</v>
      </c>
      <c r="U217" s="189"/>
      <c r="V217" s="189"/>
      <c r="W217" s="190"/>
      <c r="X217" s="26"/>
      <c r="Y217" s="26"/>
      <c r="Z217" s="26"/>
      <c r="AA217" s="26"/>
      <c r="AB217" s="26"/>
      <c r="AC217" s="26"/>
      <c r="AD217" s="26"/>
      <c r="AE217" s="26"/>
      <c r="AR217" s="58" t="s">
        <v>312</v>
      </c>
      <c r="AT217" s="58" t="s">
        <v>218</v>
      </c>
      <c r="AU217" s="58" t="s">
        <v>93</v>
      </c>
      <c r="AY217" s="18" t="s">
        <v>216</v>
      </c>
      <c r="BE217" s="59">
        <f>IF(N217="základní",J217,0)</f>
        <v>0</v>
      </c>
      <c r="BF217" s="59">
        <f>IF(N217="snížená",J217,0)</f>
        <v>0</v>
      </c>
      <c r="BG217" s="59">
        <f>IF(N217="zákl. přenesená",J217,0)</f>
        <v>0</v>
      </c>
      <c r="BH217" s="59">
        <f>IF(N217="sníž. přenesená",J217,0)</f>
        <v>0</v>
      </c>
      <c r="BI217" s="59">
        <f>IF(N217="nulová",J217,0)</f>
        <v>0</v>
      </c>
      <c r="BJ217" s="18" t="s">
        <v>91</v>
      </c>
      <c r="BK217" s="59">
        <f>ROUND(I217*H217,2)</f>
        <v>0</v>
      </c>
      <c r="BL217" s="18" t="s">
        <v>312</v>
      </c>
      <c r="BM217" s="58" t="s">
        <v>4401</v>
      </c>
    </row>
    <row r="218" spans="1:51" s="13" customFormat="1" ht="12">
      <c r="A218" s="140"/>
      <c r="B218" s="141"/>
      <c r="C218" s="140"/>
      <c r="D218" s="137" t="s">
        <v>225</v>
      </c>
      <c r="E218" s="142" t="s">
        <v>1</v>
      </c>
      <c r="F218" s="143" t="s">
        <v>4328</v>
      </c>
      <c r="G218" s="140"/>
      <c r="H218" s="144">
        <v>1</v>
      </c>
      <c r="I218" s="61"/>
      <c r="J218" s="140"/>
      <c r="K218" s="140"/>
      <c r="L218" s="194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6"/>
      <c r="AT218" s="60" t="s">
        <v>225</v>
      </c>
      <c r="AU218" s="60" t="s">
        <v>93</v>
      </c>
      <c r="AV218" s="13" t="s">
        <v>93</v>
      </c>
      <c r="AW218" s="13" t="s">
        <v>38</v>
      </c>
      <c r="AX218" s="13" t="s">
        <v>83</v>
      </c>
      <c r="AY218" s="60" t="s">
        <v>216</v>
      </c>
    </row>
    <row r="219" spans="1:51" s="13" customFormat="1" ht="12">
      <c r="A219" s="140"/>
      <c r="B219" s="141"/>
      <c r="C219" s="140"/>
      <c r="D219" s="137" t="s">
        <v>225</v>
      </c>
      <c r="E219" s="142" t="s">
        <v>1</v>
      </c>
      <c r="F219" s="143" t="s">
        <v>4329</v>
      </c>
      <c r="G219" s="140"/>
      <c r="H219" s="144">
        <v>1</v>
      </c>
      <c r="I219" s="61"/>
      <c r="J219" s="140"/>
      <c r="K219" s="140"/>
      <c r="L219" s="194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6"/>
      <c r="AT219" s="60" t="s">
        <v>225</v>
      </c>
      <c r="AU219" s="60" t="s">
        <v>93</v>
      </c>
      <c r="AV219" s="13" t="s">
        <v>93</v>
      </c>
      <c r="AW219" s="13" t="s">
        <v>38</v>
      </c>
      <c r="AX219" s="13" t="s">
        <v>83</v>
      </c>
      <c r="AY219" s="60" t="s">
        <v>216</v>
      </c>
    </row>
    <row r="220" spans="1:51" s="13" customFormat="1" ht="12">
      <c r="A220" s="140"/>
      <c r="B220" s="141"/>
      <c r="C220" s="140"/>
      <c r="D220" s="137" t="s">
        <v>225</v>
      </c>
      <c r="E220" s="142" t="s">
        <v>1</v>
      </c>
      <c r="F220" s="143" t="s">
        <v>4319</v>
      </c>
      <c r="G220" s="140"/>
      <c r="H220" s="144">
        <v>1</v>
      </c>
      <c r="I220" s="61"/>
      <c r="J220" s="140"/>
      <c r="K220" s="140"/>
      <c r="L220" s="194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6"/>
      <c r="AT220" s="60" t="s">
        <v>225</v>
      </c>
      <c r="AU220" s="60" t="s">
        <v>93</v>
      </c>
      <c r="AV220" s="13" t="s">
        <v>93</v>
      </c>
      <c r="AW220" s="13" t="s">
        <v>38</v>
      </c>
      <c r="AX220" s="13" t="s">
        <v>83</v>
      </c>
      <c r="AY220" s="60" t="s">
        <v>216</v>
      </c>
    </row>
    <row r="221" spans="1:51" s="13" customFormat="1" ht="12">
      <c r="A221" s="140"/>
      <c r="B221" s="141"/>
      <c r="C221" s="140"/>
      <c r="D221" s="137" t="s">
        <v>225</v>
      </c>
      <c r="E221" s="142" t="s">
        <v>1</v>
      </c>
      <c r="F221" s="143" t="s">
        <v>4320</v>
      </c>
      <c r="G221" s="140"/>
      <c r="H221" s="144">
        <v>1</v>
      </c>
      <c r="I221" s="61"/>
      <c r="J221" s="140"/>
      <c r="K221" s="140"/>
      <c r="L221" s="194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6"/>
      <c r="AT221" s="60" t="s">
        <v>225</v>
      </c>
      <c r="AU221" s="60" t="s">
        <v>93</v>
      </c>
      <c r="AV221" s="13" t="s">
        <v>93</v>
      </c>
      <c r="AW221" s="13" t="s">
        <v>38</v>
      </c>
      <c r="AX221" s="13" t="s">
        <v>83</v>
      </c>
      <c r="AY221" s="60" t="s">
        <v>216</v>
      </c>
    </row>
    <row r="222" spans="1:51" s="13" customFormat="1" ht="12">
      <c r="A222" s="140"/>
      <c r="B222" s="141"/>
      <c r="C222" s="140"/>
      <c r="D222" s="137" t="s">
        <v>225</v>
      </c>
      <c r="E222" s="142" t="s">
        <v>1</v>
      </c>
      <c r="F222" s="143" t="s">
        <v>4402</v>
      </c>
      <c r="G222" s="140"/>
      <c r="H222" s="144">
        <v>1</v>
      </c>
      <c r="I222" s="61"/>
      <c r="J222" s="140"/>
      <c r="K222" s="140"/>
      <c r="L222" s="194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6"/>
      <c r="AT222" s="60" t="s">
        <v>225</v>
      </c>
      <c r="AU222" s="60" t="s">
        <v>93</v>
      </c>
      <c r="AV222" s="13" t="s">
        <v>93</v>
      </c>
      <c r="AW222" s="13" t="s">
        <v>38</v>
      </c>
      <c r="AX222" s="13" t="s">
        <v>83</v>
      </c>
      <c r="AY222" s="60" t="s">
        <v>216</v>
      </c>
    </row>
    <row r="223" spans="1:51" s="13" customFormat="1" ht="12">
      <c r="A223" s="140"/>
      <c r="B223" s="141"/>
      <c r="C223" s="140"/>
      <c r="D223" s="137" t="s">
        <v>225</v>
      </c>
      <c r="E223" s="142" t="s">
        <v>1</v>
      </c>
      <c r="F223" s="143" t="s">
        <v>4322</v>
      </c>
      <c r="G223" s="140"/>
      <c r="H223" s="144">
        <v>1</v>
      </c>
      <c r="I223" s="61"/>
      <c r="J223" s="140"/>
      <c r="K223" s="140"/>
      <c r="L223" s="194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6"/>
      <c r="AT223" s="60" t="s">
        <v>225</v>
      </c>
      <c r="AU223" s="60" t="s">
        <v>93</v>
      </c>
      <c r="AV223" s="13" t="s">
        <v>93</v>
      </c>
      <c r="AW223" s="13" t="s">
        <v>38</v>
      </c>
      <c r="AX223" s="13" t="s">
        <v>83</v>
      </c>
      <c r="AY223" s="60" t="s">
        <v>216</v>
      </c>
    </row>
    <row r="224" spans="1:51" s="13" customFormat="1" ht="12">
      <c r="A224" s="140"/>
      <c r="B224" s="141"/>
      <c r="C224" s="140"/>
      <c r="D224" s="137" t="s">
        <v>225</v>
      </c>
      <c r="E224" s="142" t="s">
        <v>1</v>
      </c>
      <c r="F224" s="143" t="s">
        <v>4323</v>
      </c>
      <c r="G224" s="140"/>
      <c r="H224" s="144">
        <v>1</v>
      </c>
      <c r="I224" s="61"/>
      <c r="J224" s="140"/>
      <c r="K224" s="140"/>
      <c r="L224" s="194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6"/>
      <c r="AT224" s="60" t="s">
        <v>225</v>
      </c>
      <c r="AU224" s="60" t="s">
        <v>93</v>
      </c>
      <c r="AV224" s="13" t="s">
        <v>93</v>
      </c>
      <c r="AW224" s="13" t="s">
        <v>38</v>
      </c>
      <c r="AX224" s="13" t="s">
        <v>83</v>
      </c>
      <c r="AY224" s="60" t="s">
        <v>216</v>
      </c>
    </row>
    <row r="225" spans="1:51" s="13" customFormat="1" ht="12">
      <c r="A225" s="140"/>
      <c r="B225" s="141"/>
      <c r="C225" s="140"/>
      <c r="D225" s="137" t="s">
        <v>225</v>
      </c>
      <c r="E225" s="142" t="s">
        <v>1</v>
      </c>
      <c r="F225" s="143" t="s">
        <v>4324</v>
      </c>
      <c r="G225" s="140"/>
      <c r="H225" s="144">
        <v>1</v>
      </c>
      <c r="I225" s="61"/>
      <c r="J225" s="140"/>
      <c r="K225" s="140"/>
      <c r="L225" s="194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6"/>
      <c r="AT225" s="60" t="s">
        <v>225</v>
      </c>
      <c r="AU225" s="60" t="s">
        <v>93</v>
      </c>
      <c r="AV225" s="13" t="s">
        <v>93</v>
      </c>
      <c r="AW225" s="13" t="s">
        <v>38</v>
      </c>
      <c r="AX225" s="13" t="s">
        <v>83</v>
      </c>
      <c r="AY225" s="60" t="s">
        <v>216</v>
      </c>
    </row>
    <row r="226" spans="1:51" s="13" customFormat="1" ht="12">
      <c r="A226" s="140"/>
      <c r="B226" s="141"/>
      <c r="C226" s="140"/>
      <c r="D226" s="137" t="s">
        <v>225</v>
      </c>
      <c r="E226" s="142" t="s">
        <v>1</v>
      </c>
      <c r="F226" s="143" t="s">
        <v>4346</v>
      </c>
      <c r="G226" s="140"/>
      <c r="H226" s="144">
        <v>2</v>
      </c>
      <c r="I226" s="61"/>
      <c r="J226" s="140"/>
      <c r="K226" s="140"/>
      <c r="L226" s="194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  <c r="W226" s="196"/>
      <c r="AT226" s="60" t="s">
        <v>225</v>
      </c>
      <c r="AU226" s="60" t="s">
        <v>93</v>
      </c>
      <c r="AV226" s="13" t="s">
        <v>93</v>
      </c>
      <c r="AW226" s="13" t="s">
        <v>38</v>
      </c>
      <c r="AX226" s="13" t="s">
        <v>83</v>
      </c>
      <c r="AY226" s="60" t="s">
        <v>216</v>
      </c>
    </row>
    <row r="227" spans="1:51" s="13" customFormat="1" ht="12">
      <c r="A227" s="140"/>
      <c r="B227" s="141"/>
      <c r="C227" s="140"/>
      <c r="D227" s="137" t="s">
        <v>225</v>
      </c>
      <c r="E227" s="142" t="s">
        <v>1</v>
      </c>
      <c r="F227" s="143" t="s">
        <v>4336</v>
      </c>
      <c r="G227" s="140"/>
      <c r="H227" s="144">
        <v>2</v>
      </c>
      <c r="I227" s="61"/>
      <c r="J227" s="140"/>
      <c r="K227" s="140"/>
      <c r="L227" s="194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6"/>
      <c r="AT227" s="60" t="s">
        <v>225</v>
      </c>
      <c r="AU227" s="60" t="s">
        <v>93</v>
      </c>
      <c r="AV227" s="13" t="s">
        <v>93</v>
      </c>
      <c r="AW227" s="13" t="s">
        <v>38</v>
      </c>
      <c r="AX227" s="13" t="s">
        <v>83</v>
      </c>
      <c r="AY227" s="60" t="s">
        <v>216</v>
      </c>
    </row>
    <row r="228" spans="1:51" s="14" customFormat="1" ht="12">
      <c r="A228" s="145"/>
      <c r="B228" s="146"/>
      <c r="C228" s="145"/>
      <c r="D228" s="137" t="s">
        <v>225</v>
      </c>
      <c r="E228" s="147" t="s">
        <v>1</v>
      </c>
      <c r="F228" s="148" t="s">
        <v>229</v>
      </c>
      <c r="G228" s="145"/>
      <c r="H228" s="149">
        <v>12</v>
      </c>
      <c r="I228" s="63"/>
      <c r="J228" s="145"/>
      <c r="K228" s="145"/>
      <c r="L228" s="200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2"/>
      <c r="AT228" s="62" t="s">
        <v>225</v>
      </c>
      <c r="AU228" s="62" t="s">
        <v>93</v>
      </c>
      <c r="AV228" s="14" t="s">
        <v>223</v>
      </c>
      <c r="AW228" s="14" t="s">
        <v>38</v>
      </c>
      <c r="AX228" s="14" t="s">
        <v>91</v>
      </c>
      <c r="AY228" s="62" t="s">
        <v>216</v>
      </c>
    </row>
    <row r="229" spans="1:65" s="2" customFormat="1" ht="16.5" customHeight="1">
      <c r="A229" s="83"/>
      <c r="B229" s="84"/>
      <c r="C229" s="130" t="s">
        <v>8</v>
      </c>
      <c r="D229" s="130" t="s">
        <v>218</v>
      </c>
      <c r="E229" s="131" t="s">
        <v>4403</v>
      </c>
      <c r="F229" s="132" t="s">
        <v>4404</v>
      </c>
      <c r="G229" s="133" t="s">
        <v>315</v>
      </c>
      <c r="H229" s="134">
        <v>24</v>
      </c>
      <c r="I229" s="57"/>
      <c r="J229" s="187">
        <f>ROUND(I229*H229,2)</f>
        <v>0</v>
      </c>
      <c r="K229" s="132" t="s">
        <v>1</v>
      </c>
      <c r="L229" s="188">
        <f t="shared" si="1"/>
        <v>0</v>
      </c>
      <c r="M229" s="189" t="s">
        <v>1</v>
      </c>
      <c r="N229" s="189" t="s">
        <v>48</v>
      </c>
      <c r="O229" s="189"/>
      <c r="P229" s="189">
        <f>O229*H229</f>
        <v>0</v>
      </c>
      <c r="Q229" s="189">
        <v>0</v>
      </c>
      <c r="R229" s="189">
        <f>Q229*H229</f>
        <v>0</v>
      </c>
      <c r="S229" s="189">
        <v>0</v>
      </c>
      <c r="T229" s="189">
        <f>S229*H229</f>
        <v>0</v>
      </c>
      <c r="U229" s="189"/>
      <c r="V229" s="189"/>
      <c r="W229" s="190"/>
      <c r="X229" s="26"/>
      <c r="Y229" s="26"/>
      <c r="Z229" s="26"/>
      <c r="AA229" s="26"/>
      <c r="AB229" s="26"/>
      <c r="AC229" s="26"/>
      <c r="AD229" s="26"/>
      <c r="AE229" s="26"/>
      <c r="AR229" s="58" t="s">
        <v>312</v>
      </c>
      <c r="AT229" s="58" t="s">
        <v>218</v>
      </c>
      <c r="AU229" s="58" t="s">
        <v>93</v>
      </c>
      <c r="AY229" s="18" t="s">
        <v>216</v>
      </c>
      <c r="BE229" s="59">
        <f>IF(N229="základní",J229,0)</f>
        <v>0</v>
      </c>
      <c r="BF229" s="59">
        <f>IF(N229="snížená",J229,0)</f>
        <v>0</v>
      </c>
      <c r="BG229" s="59">
        <f>IF(N229="zákl. přenesená",J229,0)</f>
        <v>0</v>
      </c>
      <c r="BH229" s="59">
        <f>IF(N229="sníž. přenesená",J229,0)</f>
        <v>0</v>
      </c>
      <c r="BI229" s="59">
        <f>IF(N229="nulová",J229,0)</f>
        <v>0</v>
      </c>
      <c r="BJ229" s="18" t="s">
        <v>91</v>
      </c>
      <c r="BK229" s="59">
        <f>ROUND(I229*H229,2)</f>
        <v>0</v>
      </c>
      <c r="BL229" s="18" t="s">
        <v>312</v>
      </c>
      <c r="BM229" s="58" t="s">
        <v>4405</v>
      </c>
    </row>
    <row r="230" spans="1:51" s="13" customFormat="1" ht="12">
      <c r="A230" s="140"/>
      <c r="B230" s="141"/>
      <c r="C230" s="140"/>
      <c r="D230" s="137" t="s">
        <v>225</v>
      </c>
      <c r="E230" s="142" t="s">
        <v>1</v>
      </c>
      <c r="F230" s="143" t="s">
        <v>4406</v>
      </c>
      <c r="G230" s="140"/>
      <c r="H230" s="144">
        <v>2</v>
      </c>
      <c r="I230" s="61"/>
      <c r="J230" s="140"/>
      <c r="K230" s="140"/>
      <c r="L230" s="194"/>
      <c r="M230" s="195"/>
      <c r="N230" s="195"/>
      <c r="O230" s="195"/>
      <c r="P230" s="195"/>
      <c r="Q230" s="195"/>
      <c r="R230" s="195"/>
      <c r="S230" s="195"/>
      <c r="T230" s="195"/>
      <c r="U230" s="195"/>
      <c r="V230" s="195"/>
      <c r="W230" s="196"/>
      <c r="AT230" s="60" t="s">
        <v>225</v>
      </c>
      <c r="AU230" s="60" t="s">
        <v>93</v>
      </c>
      <c r="AV230" s="13" t="s">
        <v>93</v>
      </c>
      <c r="AW230" s="13" t="s">
        <v>38</v>
      </c>
      <c r="AX230" s="13" t="s">
        <v>83</v>
      </c>
      <c r="AY230" s="60" t="s">
        <v>216</v>
      </c>
    </row>
    <row r="231" spans="1:51" s="13" customFormat="1" ht="12">
      <c r="A231" s="140"/>
      <c r="B231" s="141"/>
      <c r="C231" s="140"/>
      <c r="D231" s="137" t="s">
        <v>225</v>
      </c>
      <c r="E231" s="142" t="s">
        <v>1</v>
      </c>
      <c r="F231" s="143" t="s">
        <v>4407</v>
      </c>
      <c r="G231" s="140"/>
      <c r="H231" s="144">
        <v>2</v>
      </c>
      <c r="I231" s="61"/>
      <c r="J231" s="140"/>
      <c r="K231" s="140"/>
      <c r="L231" s="194"/>
      <c r="M231" s="195"/>
      <c r="N231" s="195"/>
      <c r="O231" s="195"/>
      <c r="P231" s="195"/>
      <c r="Q231" s="195"/>
      <c r="R231" s="195"/>
      <c r="S231" s="195"/>
      <c r="T231" s="195"/>
      <c r="U231" s="195"/>
      <c r="V231" s="195"/>
      <c r="W231" s="196"/>
      <c r="AT231" s="60" t="s">
        <v>225</v>
      </c>
      <c r="AU231" s="60" t="s">
        <v>93</v>
      </c>
      <c r="AV231" s="13" t="s">
        <v>93</v>
      </c>
      <c r="AW231" s="13" t="s">
        <v>38</v>
      </c>
      <c r="AX231" s="13" t="s">
        <v>83</v>
      </c>
      <c r="AY231" s="60" t="s">
        <v>216</v>
      </c>
    </row>
    <row r="232" spans="1:51" s="13" customFormat="1" ht="12">
      <c r="A232" s="140"/>
      <c r="B232" s="141"/>
      <c r="C232" s="140"/>
      <c r="D232" s="137" t="s">
        <v>225</v>
      </c>
      <c r="E232" s="142" t="s">
        <v>1</v>
      </c>
      <c r="F232" s="143" t="s">
        <v>4408</v>
      </c>
      <c r="G232" s="140"/>
      <c r="H232" s="144">
        <v>2</v>
      </c>
      <c r="I232" s="61"/>
      <c r="J232" s="140"/>
      <c r="K232" s="140"/>
      <c r="L232" s="194"/>
      <c r="M232" s="195"/>
      <c r="N232" s="195"/>
      <c r="O232" s="195"/>
      <c r="P232" s="195"/>
      <c r="Q232" s="195"/>
      <c r="R232" s="195"/>
      <c r="S232" s="195"/>
      <c r="T232" s="195"/>
      <c r="U232" s="195"/>
      <c r="V232" s="195"/>
      <c r="W232" s="196"/>
      <c r="AT232" s="60" t="s">
        <v>225</v>
      </c>
      <c r="AU232" s="60" t="s">
        <v>93</v>
      </c>
      <c r="AV232" s="13" t="s">
        <v>93</v>
      </c>
      <c r="AW232" s="13" t="s">
        <v>38</v>
      </c>
      <c r="AX232" s="13" t="s">
        <v>83</v>
      </c>
      <c r="AY232" s="60" t="s">
        <v>216</v>
      </c>
    </row>
    <row r="233" spans="1:51" s="13" customFormat="1" ht="12">
      <c r="A233" s="140"/>
      <c r="B233" s="141"/>
      <c r="C233" s="140"/>
      <c r="D233" s="137" t="s">
        <v>225</v>
      </c>
      <c r="E233" s="142" t="s">
        <v>1</v>
      </c>
      <c r="F233" s="143" t="s">
        <v>4409</v>
      </c>
      <c r="G233" s="140"/>
      <c r="H233" s="144">
        <v>2</v>
      </c>
      <c r="I233" s="61"/>
      <c r="J233" s="140"/>
      <c r="K233" s="140"/>
      <c r="L233" s="194"/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  <c r="W233" s="196"/>
      <c r="AT233" s="60" t="s">
        <v>225</v>
      </c>
      <c r="AU233" s="60" t="s">
        <v>93</v>
      </c>
      <c r="AV233" s="13" t="s">
        <v>93</v>
      </c>
      <c r="AW233" s="13" t="s">
        <v>38</v>
      </c>
      <c r="AX233" s="13" t="s">
        <v>83</v>
      </c>
      <c r="AY233" s="60" t="s">
        <v>216</v>
      </c>
    </row>
    <row r="234" spans="1:51" s="13" customFormat="1" ht="12">
      <c r="A234" s="140"/>
      <c r="B234" s="141"/>
      <c r="C234" s="140"/>
      <c r="D234" s="137" t="s">
        <v>225</v>
      </c>
      <c r="E234" s="142" t="s">
        <v>1</v>
      </c>
      <c r="F234" s="143" t="s">
        <v>4410</v>
      </c>
      <c r="G234" s="140"/>
      <c r="H234" s="144">
        <v>2</v>
      </c>
      <c r="I234" s="61"/>
      <c r="J234" s="140"/>
      <c r="K234" s="140"/>
      <c r="L234" s="194"/>
      <c r="M234" s="195"/>
      <c r="N234" s="195"/>
      <c r="O234" s="195"/>
      <c r="P234" s="195"/>
      <c r="Q234" s="195"/>
      <c r="R234" s="195"/>
      <c r="S234" s="195"/>
      <c r="T234" s="195"/>
      <c r="U234" s="195"/>
      <c r="V234" s="195"/>
      <c r="W234" s="196"/>
      <c r="AT234" s="60" t="s">
        <v>225</v>
      </c>
      <c r="AU234" s="60" t="s">
        <v>93</v>
      </c>
      <c r="AV234" s="13" t="s">
        <v>93</v>
      </c>
      <c r="AW234" s="13" t="s">
        <v>38</v>
      </c>
      <c r="AX234" s="13" t="s">
        <v>83</v>
      </c>
      <c r="AY234" s="60" t="s">
        <v>216</v>
      </c>
    </row>
    <row r="235" spans="1:51" s="13" customFormat="1" ht="12">
      <c r="A235" s="140"/>
      <c r="B235" s="141"/>
      <c r="C235" s="140"/>
      <c r="D235" s="137" t="s">
        <v>225</v>
      </c>
      <c r="E235" s="142" t="s">
        <v>1</v>
      </c>
      <c r="F235" s="143" t="s">
        <v>4411</v>
      </c>
      <c r="G235" s="140"/>
      <c r="H235" s="144">
        <v>2</v>
      </c>
      <c r="I235" s="61"/>
      <c r="J235" s="140"/>
      <c r="K235" s="140"/>
      <c r="L235" s="194"/>
      <c r="M235" s="195"/>
      <c r="N235" s="195"/>
      <c r="O235" s="195"/>
      <c r="P235" s="195"/>
      <c r="Q235" s="195"/>
      <c r="R235" s="195"/>
      <c r="S235" s="195"/>
      <c r="T235" s="195"/>
      <c r="U235" s="195"/>
      <c r="V235" s="195"/>
      <c r="W235" s="196"/>
      <c r="AT235" s="60" t="s">
        <v>225</v>
      </c>
      <c r="AU235" s="60" t="s">
        <v>93</v>
      </c>
      <c r="AV235" s="13" t="s">
        <v>93</v>
      </c>
      <c r="AW235" s="13" t="s">
        <v>38</v>
      </c>
      <c r="AX235" s="13" t="s">
        <v>83</v>
      </c>
      <c r="AY235" s="60" t="s">
        <v>216</v>
      </c>
    </row>
    <row r="236" spans="1:51" s="13" customFormat="1" ht="12">
      <c r="A236" s="140"/>
      <c r="B236" s="141"/>
      <c r="C236" s="140"/>
      <c r="D236" s="137" t="s">
        <v>225</v>
      </c>
      <c r="E236" s="142" t="s">
        <v>1</v>
      </c>
      <c r="F236" s="143" t="s">
        <v>4412</v>
      </c>
      <c r="G236" s="140"/>
      <c r="H236" s="144">
        <v>2</v>
      </c>
      <c r="I236" s="61"/>
      <c r="J236" s="140"/>
      <c r="K236" s="140"/>
      <c r="L236" s="194"/>
      <c r="M236" s="195"/>
      <c r="N236" s="195"/>
      <c r="O236" s="195"/>
      <c r="P236" s="195"/>
      <c r="Q236" s="195"/>
      <c r="R236" s="195"/>
      <c r="S236" s="195"/>
      <c r="T236" s="195"/>
      <c r="U236" s="195"/>
      <c r="V236" s="195"/>
      <c r="W236" s="196"/>
      <c r="AT236" s="60" t="s">
        <v>225</v>
      </c>
      <c r="AU236" s="60" t="s">
        <v>93</v>
      </c>
      <c r="AV236" s="13" t="s">
        <v>93</v>
      </c>
      <c r="AW236" s="13" t="s">
        <v>38</v>
      </c>
      <c r="AX236" s="13" t="s">
        <v>83</v>
      </c>
      <c r="AY236" s="60" t="s">
        <v>216</v>
      </c>
    </row>
    <row r="237" spans="1:51" s="13" customFormat="1" ht="12">
      <c r="A237" s="140"/>
      <c r="B237" s="141"/>
      <c r="C237" s="140"/>
      <c r="D237" s="137" t="s">
        <v>225</v>
      </c>
      <c r="E237" s="142" t="s">
        <v>1</v>
      </c>
      <c r="F237" s="143" t="s">
        <v>4413</v>
      </c>
      <c r="G237" s="140"/>
      <c r="H237" s="144">
        <v>2</v>
      </c>
      <c r="I237" s="61"/>
      <c r="J237" s="140"/>
      <c r="K237" s="140"/>
      <c r="L237" s="194"/>
      <c r="M237" s="195"/>
      <c r="N237" s="195"/>
      <c r="O237" s="195"/>
      <c r="P237" s="195"/>
      <c r="Q237" s="195"/>
      <c r="R237" s="195"/>
      <c r="S237" s="195"/>
      <c r="T237" s="195"/>
      <c r="U237" s="195"/>
      <c r="V237" s="195"/>
      <c r="W237" s="196"/>
      <c r="AT237" s="60" t="s">
        <v>225</v>
      </c>
      <c r="AU237" s="60" t="s">
        <v>93</v>
      </c>
      <c r="AV237" s="13" t="s">
        <v>93</v>
      </c>
      <c r="AW237" s="13" t="s">
        <v>38</v>
      </c>
      <c r="AX237" s="13" t="s">
        <v>83</v>
      </c>
      <c r="AY237" s="60" t="s">
        <v>216</v>
      </c>
    </row>
    <row r="238" spans="1:51" s="13" customFormat="1" ht="12">
      <c r="A238" s="140"/>
      <c r="B238" s="141"/>
      <c r="C238" s="140"/>
      <c r="D238" s="137" t="s">
        <v>225</v>
      </c>
      <c r="E238" s="142" t="s">
        <v>1</v>
      </c>
      <c r="F238" s="143" t="s">
        <v>4414</v>
      </c>
      <c r="G238" s="140"/>
      <c r="H238" s="144">
        <v>4</v>
      </c>
      <c r="I238" s="61"/>
      <c r="J238" s="140"/>
      <c r="K238" s="140"/>
      <c r="L238" s="194"/>
      <c r="M238" s="195"/>
      <c r="N238" s="195"/>
      <c r="O238" s="195"/>
      <c r="P238" s="195"/>
      <c r="Q238" s="195"/>
      <c r="R238" s="195"/>
      <c r="S238" s="195"/>
      <c r="T238" s="195"/>
      <c r="U238" s="195"/>
      <c r="V238" s="195"/>
      <c r="W238" s="196"/>
      <c r="AT238" s="60" t="s">
        <v>225</v>
      </c>
      <c r="AU238" s="60" t="s">
        <v>93</v>
      </c>
      <c r="AV238" s="13" t="s">
        <v>93</v>
      </c>
      <c r="AW238" s="13" t="s">
        <v>38</v>
      </c>
      <c r="AX238" s="13" t="s">
        <v>83</v>
      </c>
      <c r="AY238" s="60" t="s">
        <v>216</v>
      </c>
    </row>
    <row r="239" spans="1:51" s="13" customFormat="1" ht="12">
      <c r="A239" s="140"/>
      <c r="B239" s="141"/>
      <c r="C239" s="140"/>
      <c r="D239" s="137" t="s">
        <v>225</v>
      </c>
      <c r="E239" s="142" t="s">
        <v>1</v>
      </c>
      <c r="F239" s="143" t="s">
        <v>4415</v>
      </c>
      <c r="G239" s="140"/>
      <c r="H239" s="144">
        <v>4</v>
      </c>
      <c r="I239" s="61"/>
      <c r="J239" s="140"/>
      <c r="K239" s="140"/>
      <c r="L239" s="194"/>
      <c r="M239" s="195"/>
      <c r="N239" s="195"/>
      <c r="O239" s="195"/>
      <c r="P239" s="195"/>
      <c r="Q239" s="195"/>
      <c r="R239" s="195"/>
      <c r="S239" s="195"/>
      <c r="T239" s="195"/>
      <c r="U239" s="195"/>
      <c r="V239" s="195"/>
      <c r="W239" s="196"/>
      <c r="AT239" s="60" t="s">
        <v>225</v>
      </c>
      <c r="AU239" s="60" t="s">
        <v>93</v>
      </c>
      <c r="AV239" s="13" t="s">
        <v>93</v>
      </c>
      <c r="AW239" s="13" t="s">
        <v>38</v>
      </c>
      <c r="AX239" s="13" t="s">
        <v>83</v>
      </c>
      <c r="AY239" s="60" t="s">
        <v>216</v>
      </c>
    </row>
    <row r="240" spans="1:51" s="14" customFormat="1" ht="12">
      <c r="A240" s="145"/>
      <c r="B240" s="146"/>
      <c r="C240" s="145"/>
      <c r="D240" s="137" t="s">
        <v>225</v>
      </c>
      <c r="E240" s="147" t="s">
        <v>1</v>
      </c>
      <c r="F240" s="148" t="s">
        <v>4416</v>
      </c>
      <c r="G240" s="145"/>
      <c r="H240" s="149">
        <v>24</v>
      </c>
      <c r="I240" s="63"/>
      <c r="J240" s="145"/>
      <c r="K240" s="145"/>
      <c r="L240" s="200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2"/>
      <c r="AT240" s="62" t="s">
        <v>225</v>
      </c>
      <c r="AU240" s="62" t="s">
        <v>93</v>
      </c>
      <c r="AV240" s="14" t="s">
        <v>223</v>
      </c>
      <c r="AW240" s="14" t="s">
        <v>38</v>
      </c>
      <c r="AX240" s="14" t="s">
        <v>91</v>
      </c>
      <c r="AY240" s="62" t="s">
        <v>216</v>
      </c>
    </row>
    <row r="241" spans="1:31" s="2" customFormat="1" ht="6.95" customHeight="1">
      <c r="A241" s="83"/>
      <c r="B241" s="106"/>
      <c r="C241" s="107"/>
      <c r="D241" s="107"/>
      <c r="E241" s="107"/>
      <c r="F241" s="107"/>
      <c r="G241" s="107"/>
      <c r="H241" s="107"/>
      <c r="I241" s="33"/>
      <c r="J241" s="107"/>
      <c r="K241" s="107"/>
      <c r="L241" s="203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5"/>
      <c r="X241" s="26"/>
      <c r="Y241" s="26"/>
      <c r="Z241" s="26"/>
      <c r="AA241" s="26"/>
      <c r="AB241" s="26"/>
      <c r="AC241" s="26"/>
      <c r="AD241" s="26"/>
      <c r="AE241" s="26"/>
    </row>
    <row r="242" ht="15" customHeight="1"/>
  </sheetData>
  <sheetProtection algorithmName="SHA-512" hashValue="2b7HbhpXcPrTaZWhVPaaTKldlc+eHzI0DiiCyVBm6WNJAPv/8XL2Gn8XUbQZlq+uc+PfYZDtOTxHYmAaZ1rF6Q==" saltValue="UuhV9Y6EAkbN8BCVDhbJew==" spinCount="100000" sheet="1" objects="1" scenarios="1"/>
  <autoFilter ref="C117:K24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90"/>
  <sheetViews>
    <sheetView showGridLines="0" workbookViewId="0" topLeftCell="A1">
      <selection activeCell="I124" sqref="I124"/>
    </sheetView>
  </sheetViews>
  <sheetFormatPr defaultColWidth="9.140625" defaultRowHeight="12"/>
  <cols>
    <col min="1" max="1" width="8.28125" style="77" customWidth="1"/>
    <col min="2" max="2" width="1.1484375" style="77" customWidth="1"/>
    <col min="3" max="3" width="4.140625" style="77" customWidth="1"/>
    <col min="4" max="4" width="4.28125" style="77" customWidth="1"/>
    <col min="5" max="5" width="17.140625" style="77" customWidth="1"/>
    <col min="6" max="6" width="50.8515625" style="77" customWidth="1"/>
    <col min="7" max="7" width="7.421875" style="77" customWidth="1"/>
    <col min="8" max="8" width="14.00390625" style="77" customWidth="1"/>
    <col min="9" max="9" width="15.8515625" style="1" customWidth="1"/>
    <col min="10" max="11" width="22.28125" style="77" customWidth="1"/>
    <col min="12" max="12" width="10.8515625" style="150" customWidth="1"/>
    <col min="13" max="13" width="10.8515625" style="77" hidden="1" customWidth="1"/>
    <col min="14" max="14" width="1.1484375" style="77" hidden="1" customWidth="1"/>
    <col min="15" max="20" width="14.140625" style="77" hidden="1" customWidth="1"/>
    <col min="21" max="21" width="16.28125" style="77" hidden="1" customWidth="1"/>
    <col min="22" max="22" width="12.28125" style="77" customWidth="1"/>
    <col min="23" max="23" width="16.28125" style="77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5" customHeight="1"/>
    <row r="2" spans="1:46" s="1" customFormat="1" ht="36.95" customHeight="1">
      <c r="A2" s="77"/>
      <c r="B2" s="77"/>
      <c r="C2" s="77"/>
      <c r="D2" s="77"/>
      <c r="E2" s="77"/>
      <c r="F2" s="77"/>
      <c r="G2" s="77"/>
      <c r="H2" s="77"/>
      <c r="J2" s="77"/>
      <c r="K2" s="77"/>
      <c r="L2" s="376" t="s">
        <v>5</v>
      </c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77"/>
      <c r="AT2" s="18" t="s">
        <v>111</v>
      </c>
    </row>
    <row r="3" spans="1:46" s="1" customFormat="1" ht="6.95" customHeight="1">
      <c r="A3" s="77"/>
      <c r="B3" s="78"/>
      <c r="C3" s="79"/>
      <c r="D3" s="79"/>
      <c r="E3" s="79"/>
      <c r="F3" s="79"/>
      <c r="G3" s="79"/>
      <c r="H3" s="79"/>
      <c r="I3" s="20"/>
      <c r="J3" s="79"/>
      <c r="K3" s="79"/>
      <c r="L3" s="151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AT3" s="18" t="s">
        <v>93</v>
      </c>
    </row>
    <row r="4" spans="1:46" s="1" customFormat="1" ht="24.95" customHeight="1">
      <c r="A4" s="77"/>
      <c r="B4" s="80"/>
      <c r="C4" s="77"/>
      <c r="D4" s="81" t="s">
        <v>118</v>
      </c>
      <c r="E4" s="77"/>
      <c r="F4" s="77"/>
      <c r="G4" s="77"/>
      <c r="H4" s="77"/>
      <c r="J4" s="77"/>
      <c r="K4" s="77"/>
      <c r="L4" s="151"/>
      <c r="M4" s="152" t="s">
        <v>10</v>
      </c>
      <c r="N4" s="77"/>
      <c r="O4" s="77"/>
      <c r="P4" s="77"/>
      <c r="Q4" s="77"/>
      <c r="R4" s="77"/>
      <c r="S4" s="77"/>
      <c r="T4" s="77"/>
      <c r="U4" s="77"/>
      <c r="V4" s="77"/>
      <c r="W4" s="77"/>
      <c r="AT4" s="18" t="s">
        <v>3</v>
      </c>
    </row>
    <row r="5" spans="1:23" s="1" customFormat="1" ht="6.95" customHeight="1">
      <c r="A5" s="77"/>
      <c r="B5" s="80"/>
      <c r="C5" s="77"/>
      <c r="D5" s="77"/>
      <c r="E5" s="77"/>
      <c r="F5" s="77"/>
      <c r="G5" s="77"/>
      <c r="H5" s="77"/>
      <c r="J5" s="77"/>
      <c r="K5" s="77"/>
      <c r="L5" s="151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3" s="1" customFormat="1" ht="12" customHeight="1">
      <c r="A6" s="77"/>
      <c r="B6" s="80"/>
      <c r="C6" s="77"/>
      <c r="D6" s="82" t="s">
        <v>16</v>
      </c>
      <c r="E6" s="77"/>
      <c r="F6" s="77"/>
      <c r="G6" s="77"/>
      <c r="H6" s="77"/>
      <c r="J6" s="77"/>
      <c r="K6" s="77"/>
      <c r="L6" s="151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s="1" customFormat="1" ht="26.25" customHeight="1">
      <c r="A7" s="77"/>
      <c r="B7" s="80"/>
      <c r="C7" s="77"/>
      <c r="D7" s="77"/>
      <c r="E7" s="391" t="str">
        <f>'Rekapitulace stavby'!K6</f>
        <v>I.ETAPA - Stavební úpravy vnitřních prostor objektu B Mendelovy univerzity, p.č. 2/1</v>
      </c>
      <c r="F7" s="392"/>
      <c r="G7" s="392"/>
      <c r="H7" s="392"/>
      <c r="J7" s="77"/>
      <c r="K7" s="77"/>
      <c r="L7" s="151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31" s="2" customFormat="1" ht="12" customHeight="1">
      <c r="A8" s="83"/>
      <c r="B8" s="84"/>
      <c r="C8" s="83"/>
      <c r="D8" s="82" t="s">
        <v>131</v>
      </c>
      <c r="E8" s="83"/>
      <c r="F8" s="83"/>
      <c r="G8" s="83"/>
      <c r="H8" s="83"/>
      <c r="I8" s="26"/>
      <c r="J8" s="83"/>
      <c r="K8" s="83"/>
      <c r="L8" s="153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83"/>
      <c r="B9" s="84"/>
      <c r="C9" s="83"/>
      <c r="D9" s="83"/>
      <c r="E9" s="370" t="s">
        <v>4417</v>
      </c>
      <c r="F9" s="390"/>
      <c r="G9" s="390"/>
      <c r="H9" s="390"/>
      <c r="I9" s="26"/>
      <c r="J9" s="83"/>
      <c r="K9" s="83"/>
      <c r="L9" s="153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83"/>
      <c r="B10" s="84"/>
      <c r="C10" s="83"/>
      <c r="D10" s="83"/>
      <c r="E10" s="83"/>
      <c r="F10" s="83"/>
      <c r="G10" s="83"/>
      <c r="H10" s="83"/>
      <c r="I10" s="26"/>
      <c r="J10" s="83"/>
      <c r="K10" s="83"/>
      <c r="L10" s="153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83"/>
      <c r="B11" s="84"/>
      <c r="C11" s="83"/>
      <c r="D11" s="82" t="s">
        <v>18</v>
      </c>
      <c r="E11" s="83"/>
      <c r="F11" s="85" t="s">
        <v>1</v>
      </c>
      <c r="G11" s="83"/>
      <c r="H11" s="83"/>
      <c r="I11" s="25" t="s">
        <v>20</v>
      </c>
      <c r="J11" s="85" t="s">
        <v>1</v>
      </c>
      <c r="K11" s="83"/>
      <c r="L11" s="153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83"/>
      <c r="B12" s="84"/>
      <c r="C12" s="83"/>
      <c r="D12" s="82" t="s">
        <v>22</v>
      </c>
      <c r="E12" s="83"/>
      <c r="F12" s="85" t="s">
        <v>23</v>
      </c>
      <c r="G12" s="83"/>
      <c r="H12" s="83"/>
      <c r="I12" s="25" t="s">
        <v>24</v>
      </c>
      <c r="J12" s="154" t="str">
        <f>'Rekapitulace stavby'!AN8</f>
        <v>20. 12. 2021</v>
      </c>
      <c r="K12" s="83"/>
      <c r="L12" s="153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83"/>
      <c r="B13" s="84"/>
      <c r="C13" s="83"/>
      <c r="D13" s="83"/>
      <c r="E13" s="83"/>
      <c r="F13" s="83"/>
      <c r="G13" s="83"/>
      <c r="H13" s="83"/>
      <c r="I13" s="26"/>
      <c r="J13" s="83"/>
      <c r="K13" s="83"/>
      <c r="L13" s="153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83"/>
      <c r="B14" s="84"/>
      <c r="C14" s="83"/>
      <c r="D14" s="82" t="s">
        <v>30</v>
      </c>
      <c r="E14" s="83"/>
      <c r="F14" s="83"/>
      <c r="G14" s="83"/>
      <c r="H14" s="83"/>
      <c r="I14" s="25" t="s">
        <v>31</v>
      </c>
      <c r="J14" s="85" t="s">
        <v>1</v>
      </c>
      <c r="K14" s="83"/>
      <c r="L14" s="153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83"/>
      <c r="B15" s="84"/>
      <c r="C15" s="83"/>
      <c r="D15" s="83"/>
      <c r="E15" s="85" t="s">
        <v>32</v>
      </c>
      <c r="F15" s="83"/>
      <c r="G15" s="83"/>
      <c r="H15" s="83"/>
      <c r="I15" s="25" t="s">
        <v>33</v>
      </c>
      <c r="J15" s="85" t="s">
        <v>1</v>
      </c>
      <c r="K15" s="83"/>
      <c r="L15" s="153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83"/>
      <c r="B16" s="84"/>
      <c r="C16" s="83"/>
      <c r="D16" s="83"/>
      <c r="E16" s="83"/>
      <c r="F16" s="83"/>
      <c r="G16" s="83"/>
      <c r="H16" s="83"/>
      <c r="I16" s="26"/>
      <c r="J16" s="83"/>
      <c r="K16" s="83"/>
      <c r="L16" s="153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83"/>
      <c r="B17" s="84"/>
      <c r="C17" s="83"/>
      <c r="D17" s="82" t="s">
        <v>34</v>
      </c>
      <c r="E17" s="83"/>
      <c r="F17" s="83"/>
      <c r="G17" s="83"/>
      <c r="H17" s="83"/>
      <c r="I17" s="25" t="s">
        <v>31</v>
      </c>
      <c r="J17" s="155" t="str">
        <f>'Rekapitulace stavby'!AN13</f>
        <v>Vyplň údaj</v>
      </c>
      <c r="K17" s="83"/>
      <c r="L17" s="153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83"/>
      <c r="B18" s="84"/>
      <c r="C18" s="83"/>
      <c r="D18" s="83"/>
      <c r="E18" s="393" t="str">
        <f>'Rekapitulace stavby'!E14</f>
        <v>Vyplň údaj</v>
      </c>
      <c r="F18" s="385"/>
      <c r="G18" s="385"/>
      <c r="H18" s="385"/>
      <c r="I18" s="25" t="s">
        <v>33</v>
      </c>
      <c r="J18" s="155" t="str">
        <f>'Rekapitulace stavby'!AN14</f>
        <v>Vyplň údaj</v>
      </c>
      <c r="K18" s="83"/>
      <c r="L18" s="153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83"/>
      <c r="B19" s="84"/>
      <c r="C19" s="83"/>
      <c r="D19" s="83"/>
      <c r="E19" s="83"/>
      <c r="F19" s="83"/>
      <c r="G19" s="83"/>
      <c r="H19" s="83"/>
      <c r="I19" s="26"/>
      <c r="J19" s="83"/>
      <c r="K19" s="83"/>
      <c r="L19" s="153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83"/>
      <c r="B20" s="84"/>
      <c r="C20" s="83"/>
      <c r="D20" s="82" t="s">
        <v>36</v>
      </c>
      <c r="E20" s="83"/>
      <c r="F20" s="83"/>
      <c r="G20" s="83"/>
      <c r="H20" s="83"/>
      <c r="I20" s="25" t="s">
        <v>31</v>
      </c>
      <c r="J20" s="85" t="s">
        <v>1</v>
      </c>
      <c r="K20" s="83"/>
      <c r="L20" s="153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83"/>
      <c r="B21" s="84"/>
      <c r="C21" s="83"/>
      <c r="D21" s="83"/>
      <c r="E21" s="85" t="s">
        <v>37</v>
      </c>
      <c r="F21" s="83"/>
      <c r="G21" s="83"/>
      <c r="H21" s="83"/>
      <c r="I21" s="25" t="s">
        <v>33</v>
      </c>
      <c r="J21" s="85" t="s">
        <v>1</v>
      </c>
      <c r="K21" s="83"/>
      <c r="L21" s="153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83"/>
      <c r="B22" s="84"/>
      <c r="C22" s="83"/>
      <c r="D22" s="83"/>
      <c r="E22" s="83"/>
      <c r="F22" s="83"/>
      <c r="G22" s="83"/>
      <c r="H22" s="83"/>
      <c r="I22" s="26"/>
      <c r="J22" s="83"/>
      <c r="K22" s="83"/>
      <c r="L22" s="153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83"/>
      <c r="B23" s="84"/>
      <c r="C23" s="83"/>
      <c r="D23" s="82" t="s">
        <v>39</v>
      </c>
      <c r="E23" s="83"/>
      <c r="F23" s="83"/>
      <c r="G23" s="83"/>
      <c r="H23" s="83"/>
      <c r="I23" s="25" t="s">
        <v>31</v>
      </c>
      <c r="J23" s="85" t="str">
        <f>IF('Rekapitulace stavby'!AN19="","",'Rekapitulace stavby'!AN19)</f>
        <v/>
      </c>
      <c r="K23" s="83"/>
      <c r="L23" s="153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83"/>
      <c r="B24" s="84"/>
      <c r="C24" s="83"/>
      <c r="D24" s="83"/>
      <c r="E24" s="85" t="str">
        <f>IF('Rekapitulace stavby'!E20="","",'Rekapitulace stavby'!E20)</f>
        <v xml:space="preserve"> </v>
      </c>
      <c r="F24" s="83"/>
      <c r="G24" s="83"/>
      <c r="H24" s="83"/>
      <c r="I24" s="25" t="s">
        <v>33</v>
      </c>
      <c r="J24" s="85" t="str">
        <f>IF('Rekapitulace stavby'!AN20="","",'Rekapitulace stavby'!AN20)</f>
        <v/>
      </c>
      <c r="K24" s="83"/>
      <c r="L24" s="153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83"/>
      <c r="B25" s="84"/>
      <c r="C25" s="83"/>
      <c r="D25" s="83"/>
      <c r="E25" s="83"/>
      <c r="F25" s="83"/>
      <c r="G25" s="83"/>
      <c r="H25" s="83"/>
      <c r="I25" s="26"/>
      <c r="J25" s="83"/>
      <c r="K25" s="83"/>
      <c r="L25" s="153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83"/>
      <c r="B26" s="84"/>
      <c r="C26" s="83"/>
      <c r="D26" s="82" t="s">
        <v>41</v>
      </c>
      <c r="E26" s="83"/>
      <c r="F26" s="83"/>
      <c r="G26" s="83"/>
      <c r="H26" s="83"/>
      <c r="I26" s="26"/>
      <c r="J26" s="83"/>
      <c r="K26" s="83"/>
      <c r="L26" s="153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71.25" customHeight="1">
      <c r="A27" s="86"/>
      <c r="B27" s="87"/>
      <c r="C27" s="86"/>
      <c r="D27" s="86"/>
      <c r="E27" s="389" t="s">
        <v>42</v>
      </c>
      <c r="F27" s="389"/>
      <c r="G27" s="389"/>
      <c r="H27" s="389"/>
      <c r="I27" s="42"/>
      <c r="J27" s="86"/>
      <c r="K27" s="86"/>
      <c r="L27" s="156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42"/>
      <c r="Y27" s="42"/>
      <c r="Z27" s="42"/>
      <c r="AA27" s="42"/>
      <c r="AB27" s="42"/>
      <c r="AC27" s="42"/>
      <c r="AD27" s="42"/>
      <c r="AE27" s="42"/>
    </row>
    <row r="28" spans="1:31" s="2" customFormat="1" ht="6.95" customHeight="1">
      <c r="A28" s="83"/>
      <c r="B28" s="84"/>
      <c r="C28" s="83"/>
      <c r="D28" s="83"/>
      <c r="E28" s="83"/>
      <c r="F28" s="83"/>
      <c r="G28" s="83"/>
      <c r="H28" s="83"/>
      <c r="I28" s="26"/>
      <c r="J28" s="83"/>
      <c r="K28" s="83"/>
      <c r="L28" s="153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83"/>
      <c r="B29" s="84"/>
      <c r="C29" s="83"/>
      <c r="D29" s="88"/>
      <c r="E29" s="88"/>
      <c r="F29" s="88"/>
      <c r="G29" s="88"/>
      <c r="H29" s="88"/>
      <c r="I29" s="37"/>
      <c r="J29" s="88"/>
      <c r="K29" s="88"/>
      <c r="L29" s="153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83"/>
      <c r="B30" s="84"/>
      <c r="C30" s="83"/>
      <c r="D30" s="89" t="s">
        <v>43</v>
      </c>
      <c r="E30" s="83"/>
      <c r="F30" s="83"/>
      <c r="G30" s="83"/>
      <c r="H30" s="83"/>
      <c r="I30" s="26"/>
      <c r="J30" s="158">
        <f>ROUND(J121,2)</f>
        <v>0</v>
      </c>
      <c r="K30" s="83"/>
      <c r="L30" s="153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83"/>
      <c r="B31" s="84"/>
      <c r="C31" s="83"/>
      <c r="D31" s="88"/>
      <c r="E31" s="88"/>
      <c r="F31" s="88"/>
      <c r="G31" s="88"/>
      <c r="H31" s="88"/>
      <c r="I31" s="37"/>
      <c r="J31" s="88"/>
      <c r="K31" s="88"/>
      <c r="L31" s="153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83"/>
      <c r="B32" s="84"/>
      <c r="C32" s="83"/>
      <c r="D32" s="83"/>
      <c r="E32" s="83"/>
      <c r="F32" s="90" t="s">
        <v>45</v>
      </c>
      <c r="G32" s="83"/>
      <c r="H32" s="83"/>
      <c r="I32" s="29" t="s">
        <v>44</v>
      </c>
      <c r="J32" s="90" t="s">
        <v>46</v>
      </c>
      <c r="K32" s="83"/>
      <c r="L32" s="153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83"/>
      <c r="B33" s="84"/>
      <c r="C33" s="83"/>
      <c r="D33" s="91" t="s">
        <v>47</v>
      </c>
      <c r="E33" s="82" t="s">
        <v>48</v>
      </c>
      <c r="F33" s="92">
        <f>J30</f>
        <v>0</v>
      </c>
      <c r="G33" s="83"/>
      <c r="H33" s="83"/>
      <c r="I33" s="43">
        <v>0.21</v>
      </c>
      <c r="J33" s="92">
        <f>ROUND((F33*I33),2)</f>
        <v>0</v>
      </c>
      <c r="K33" s="83"/>
      <c r="L33" s="153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83"/>
      <c r="B34" s="84"/>
      <c r="C34" s="83"/>
      <c r="D34" s="83"/>
      <c r="E34" s="82" t="s">
        <v>49</v>
      </c>
      <c r="F34" s="92">
        <f>ROUND((SUM(BF121:BF189)),2)</f>
        <v>0</v>
      </c>
      <c r="G34" s="83"/>
      <c r="H34" s="83"/>
      <c r="I34" s="43">
        <v>0.15</v>
      </c>
      <c r="J34" s="92">
        <f>ROUND(((SUM(BF121:BF189))*I34),2)</f>
        <v>0</v>
      </c>
      <c r="K34" s="83"/>
      <c r="L34" s="153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83"/>
      <c r="B35" s="84"/>
      <c r="C35" s="83"/>
      <c r="D35" s="83"/>
      <c r="E35" s="82" t="s">
        <v>50</v>
      </c>
      <c r="F35" s="92">
        <f>ROUND((SUM(BG121:BG189)),2)</f>
        <v>0</v>
      </c>
      <c r="G35" s="83"/>
      <c r="H35" s="83"/>
      <c r="I35" s="43">
        <v>0.21</v>
      </c>
      <c r="J35" s="92">
        <f>0</f>
        <v>0</v>
      </c>
      <c r="K35" s="83"/>
      <c r="L35" s="153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83"/>
      <c r="B36" s="84"/>
      <c r="C36" s="83"/>
      <c r="D36" s="83"/>
      <c r="E36" s="82" t="s">
        <v>51</v>
      </c>
      <c r="F36" s="92">
        <f>ROUND((SUM(BH121:BH189)),2)</f>
        <v>0</v>
      </c>
      <c r="G36" s="83"/>
      <c r="H36" s="83"/>
      <c r="I36" s="43">
        <v>0.15</v>
      </c>
      <c r="J36" s="92">
        <f>0</f>
        <v>0</v>
      </c>
      <c r="K36" s="83"/>
      <c r="L36" s="153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83"/>
      <c r="B37" s="84"/>
      <c r="C37" s="83"/>
      <c r="D37" s="83"/>
      <c r="E37" s="82" t="s">
        <v>52</v>
      </c>
      <c r="F37" s="92">
        <f>ROUND((SUM(BI121:BI189)),2)</f>
        <v>0</v>
      </c>
      <c r="G37" s="83"/>
      <c r="H37" s="83"/>
      <c r="I37" s="43">
        <v>0</v>
      </c>
      <c r="J37" s="92">
        <f>0</f>
        <v>0</v>
      </c>
      <c r="K37" s="83"/>
      <c r="L37" s="153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83"/>
      <c r="B38" s="84"/>
      <c r="C38" s="83"/>
      <c r="D38" s="83"/>
      <c r="E38" s="83"/>
      <c r="F38" s="83"/>
      <c r="G38" s="83"/>
      <c r="H38" s="83"/>
      <c r="I38" s="26"/>
      <c r="J38" s="83"/>
      <c r="K38" s="83"/>
      <c r="L38" s="153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83"/>
      <c r="B39" s="84"/>
      <c r="C39" s="93"/>
      <c r="D39" s="94" t="s">
        <v>53</v>
      </c>
      <c r="E39" s="95"/>
      <c r="F39" s="95"/>
      <c r="G39" s="96" t="s">
        <v>54</v>
      </c>
      <c r="H39" s="97" t="s">
        <v>55</v>
      </c>
      <c r="I39" s="36"/>
      <c r="J39" s="159">
        <f>SUM(J30:J37)</f>
        <v>0</v>
      </c>
      <c r="K39" s="160"/>
      <c r="L39" s="153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83"/>
      <c r="B40" s="84"/>
      <c r="C40" s="83"/>
      <c r="D40" s="83"/>
      <c r="E40" s="83"/>
      <c r="F40" s="83"/>
      <c r="G40" s="83"/>
      <c r="H40" s="83"/>
      <c r="I40" s="26"/>
      <c r="J40" s="83"/>
      <c r="K40" s="83"/>
      <c r="L40" s="153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26"/>
      <c r="Y40" s="26"/>
      <c r="Z40" s="26"/>
      <c r="AA40" s="26"/>
      <c r="AB40" s="26"/>
      <c r="AC40" s="26"/>
      <c r="AD40" s="26"/>
      <c r="AE40" s="26"/>
    </row>
    <row r="41" spans="1:23" s="1" customFormat="1" ht="14.45" customHeight="1">
      <c r="A41" s="77"/>
      <c r="B41" s="80"/>
      <c r="C41" s="77"/>
      <c r="D41" s="77"/>
      <c r="E41" s="77"/>
      <c r="F41" s="77"/>
      <c r="G41" s="77"/>
      <c r="H41" s="77"/>
      <c r="J41" s="77"/>
      <c r="K41" s="77"/>
      <c r="L41" s="151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s="1" customFormat="1" ht="14.45" customHeight="1">
      <c r="A42" s="77"/>
      <c r="B42" s="80"/>
      <c r="C42" s="77"/>
      <c r="D42" s="77"/>
      <c r="E42" s="77"/>
      <c r="F42" s="77"/>
      <c r="G42" s="77"/>
      <c r="H42" s="77"/>
      <c r="J42" s="77"/>
      <c r="K42" s="77"/>
      <c r="L42" s="151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s="1" customFormat="1" ht="14.45" customHeight="1">
      <c r="A43" s="77"/>
      <c r="B43" s="80"/>
      <c r="C43" s="77"/>
      <c r="D43" s="77"/>
      <c r="E43" s="77"/>
      <c r="F43" s="77"/>
      <c r="G43" s="77"/>
      <c r="H43" s="77"/>
      <c r="J43" s="77"/>
      <c r="K43" s="77"/>
      <c r="L43" s="151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s="1" customFormat="1" ht="14.45" customHeight="1">
      <c r="A44" s="77"/>
      <c r="B44" s="80"/>
      <c r="C44" s="77"/>
      <c r="D44" s="77"/>
      <c r="E44" s="77"/>
      <c r="F44" s="77"/>
      <c r="G44" s="77"/>
      <c r="H44" s="77"/>
      <c r="J44" s="77"/>
      <c r="K44" s="77"/>
      <c r="L44" s="151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s="1" customFormat="1" ht="14.45" customHeight="1">
      <c r="A45" s="77"/>
      <c r="B45" s="80"/>
      <c r="C45" s="77"/>
      <c r="D45" s="77"/>
      <c r="E45" s="77"/>
      <c r="F45" s="77"/>
      <c r="G45" s="77"/>
      <c r="H45" s="77"/>
      <c r="J45" s="77"/>
      <c r="K45" s="77"/>
      <c r="L45" s="151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s="1" customFormat="1" ht="14.45" customHeight="1">
      <c r="A46" s="77"/>
      <c r="B46" s="80"/>
      <c r="C46" s="77"/>
      <c r="D46" s="77"/>
      <c r="E46" s="77"/>
      <c r="F46" s="77"/>
      <c r="G46" s="77"/>
      <c r="H46" s="77"/>
      <c r="J46" s="77"/>
      <c r="K46" s="77"/>
      <c r="L46" s="151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s="1" customFormat="1" ht="14.45" customHeight="1">
      <c r="A47" s="77"/>
      <c r="B47" s="80"/>
      <c r="C47" s="77"/>
      <c r="D47" s="77"/>
      <c r="E47" s="77"/>
      <c r="F47" s="77"/>
      <c r="G47" s="77"/>
      <c r="H47" s="77"/>
      <c r="J47" s="77"/>
      <c r="K47" s="77"/>
      <c r="L47" s="151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s="1" customFormat="1" ht="14.45" customHeight="1">
      <c r="A48" s="77"/>
      <c r="B48" s="80"/>
      <c r="C48" s="77"/>
      <c r="D48" s="77"/>
      <c r="E48" s="77"/>
      <c r="F48" s="77"/>
      <c r="G48" s="77"/>
      <c r="H48" s="77"/>
      <c r="J48" s="77"/>
      <c r="K48" s="77"/>
      <c r="L48" s="151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s="1" customFormat="1" ht="14.45" customHeight="1">
      <c r="A49" s="77"/>
      <c r="B49" s="80"/>
      <c r="C49" s="77"/>
      <c r="D49" s="77"/>
      <c r="E49" s="77"/>
      <c r="F49" s="77"/>
      <c r="G49" s="77"/>
      <c r="H49" s="77"/>
      <c r="J49" s="77"/>
      <c r="K49" s="77"/>
      <c r="L49" s="151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s="2" customFormat="1" ht="14.45" customHeight="1">
      <c r="A50" s="98"/>
      <c r="B50" s="99"/>
      <c r="C50" s="98"/>
      <c r="D50" s="100" t="s">
        <v>56</v>
      </c>
      <c r="E50" s="101"/>
      <c r="F50" s="101"/>
      <c r="G50" s="100" t="s">
        <v>57</v>
      </c>
      <c r="H50" s="101"/>
      <c r="I50" s="30"/>
      <c r="J50" s="101"/>
      <c r="K50" s="101"/>
      <c r="L50" s="153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</row>
    <row r="51" spans="2:12" ht="12">
      <c r="B51" s="80"/>
      <c r="L51" s="151"/>
    </row>
    <row r="52" spans="2:12" ht="12">
      <c r="B52" s="80"/>
      <c r="L52" s="151"/>
    </row>
    <row r="53" spans="2:12" ht="12">
      <c r="B53" s="80"/>
      <c r="L53" s="151"/>
    </row>
    <row r="54" spans="2:12" ht="12">
      <c r="B54" s="80"/>
      <c r="L54" s="151"/>
    </row>
    <row r="55" spans="2:12" ht="12">
      <c r="B55" s="80"/>
      <c r="L55" s="151"/>
    </row>
    <row r="56" spans="2:12" ht="12">
      <c r="B56" s="80"/>
      <c r="L56" s="151"/>
    </row>
    <row r="57" spans="2:12" ht="12">
      <c r="B57" s="80"/>
      <c r="L57" s="151"/>
    </row>
    <row r="58" spans="2:12" ht="12">
      <c r="B58" s="80"/>
      <c r="L58" s="151"/>
    </row>
    <row r="59" spans="2:12" ht="12">
      <c r="B59" s="80"/>
      <c r="L59" s="151"/>
    </row>
    <row r="60" spans="2:12" ht="12">
      <c r="B60" s="80"/>
      <c r="L60" s="151"/>
    </row>
    <row r="61" spans="1:31" s="2" customFormat="1" ht="12.75">
      <c r="A61" s="83"/>
      <c r="B61" s="84"/>
      <c r="C61" s="83"/>
      <c r="D61" s="102" t="s">
        <v>58</v>
      </c>
      <c r="E61" s="103"/>
      <c r="F61" s="104" t="s">
        <v>59</v>
      </c>
      <c r="G61" s="102" t="s">
        <v>58</v>
      </c>
      <c r="H61" s="103"/>
      <c r="I61" s="28"/>
      <c r="J61" s="161" t="s">
        <v>59</v>
      </c>
      <c r="K61" s="103"/>
      <c r="L61" s="153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80"/>
      <c r="L62" s="151"/>
    </row>
    <row r="63" spans="2:12" ht="12">
      <c r="B63" s="80"/>
      <c r="L63" s="151"/>
    </row>
    <row r="64" spans="2:12" ht="12">
      <c r="B64" s="80"/>
      <c r="L64" s="151"/>
    </row>
    <row r="65" spans="1:31" s="2" customFormat="1" ht="12.75">
      <c r="A65" s="83"/>
      <c r="B65" s="84"/>
      <c r="C65" s="83"/>
      <c r="D65" s="100" t="s">
        <v>60</v>
      </c>
      <c r="E65" s="105"/>
      <c r="F65" s="105"/>
      <c r="G65" s="100" t="s">
        <v>61</v>
      </c>
      <c r="H65" s="105"/>
      <c r="I65" s="31"/>
      <c r="J65" s="105"/>
      <c r="K65" s="105"/>
      <c r="L65" s="153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80"/>
      <c r="L66" s="151"/>
    </row>
    <row r="67" spans="2:12" ht="12">
      <c r="B67" s="80"/>
      <c r="L67" s="151"/>
    </row>
    <row r="68" spans="2:12" ht="12">
      <c r="B68" s="80"/>
      <c r="L68" s="151"/>
    </row>
    <row r="69" spans="2:12" ht="12">
      <c r="B69" s="80"/>
      <c r="L69" s="151"/>
    </row>
    <row r="70" spans="2:12" ht="12">
      <c r="B70" s="80"/>
      <c r="L70" s="151"/>
    </row>
    <row r="71" spans="2:12" ht="12">
      <c r="B71" s="80"/>
      <c r="L71" s="151"/>
    </row>
    <row r="72" spans="2:12" ht="12">
      <c r="B72" s="80"/>
      <c r="L72" s="151"/>
    </row>
    <row r="73" spans="2:12" ht="12">
      <c r="B73" s="80"/>
      <c r="L73" s="151"/>
    </row>
    <row r="74" spans="2:12" ht="12">
      <c r="B74" s="80"/>
      <c r="L74" s="151"/>
    </row>
    <row r="75" spans="2:12" ht="12">
      <c r="B75" s="80"/>
      <c r="L75" s="151"/>
    </row>
    <row r="76" spans="1:31" s="2" customFormat="1" ht="12.75">
      <c r="A76" s="83"/>
      <c r="B76" s="84"/>
      <c r="C76" s="83"/>
      <c r="D76" s="102" t="s">
        <v>58</v>
      </c>
      <c r="E76" s="103"/>
      <c r="F76" s="104" t="s">
        <v>59</v>
      </c>
      <c r="G76" s="102" t="s">
        <v>58</v>
      </c>
      <c r="H76" s="103"/>
      <c r="I76" s="28"/>
      <c r="J76" s="161" t="s">
        <v>59</v>
      </c>
      <c r="K76" s="103"/>
      <c r="L76" s="153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83"/>
      <c r="B77" s="106"/>
      <c r="C77" s="107"/>
      <c r="D77" s="107"/>
      <c r="E77" s="107"/>
      <c r="F77" s="107"/>
      <c r="G77" s="107"/>
      <c r="H77" s="107"/>
      <c r="I77" s="33"/>
      <c r="J77" s="107"/>
      <c r="K77" s="107"/>
      <c r="L77" s="153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26"/>
      <c r="Y77" s="26"/>
      <c r="Z77" s="26"/>
      <c r="AA77" s="26"/>
      <c r="AB77" s="26"/>
      <c r="AC77" s="26"/>
      <c r="AD77" s="26"/>
      <c r="AE77" s="26"/>
    </row>
    <row r="78" ht="15" customHeight="1"/>
    <row r="79" ht="15" customHeight="1"/>
    <row r="80" ht="15" customHeight="1"/>
    <row r="81" spans="1:31" s="2" customFormat="1" ht="6.95" customHeight="1">
      <c r="A81" s="83"/>
      <c r="B81" s="108"/>
      <c r="C81" s="109"/>
      <c r="D81" s="109"/>
      <c r="E81" s="109"/>
      <c r="F81" s="109"/>
      <c r="G81" s="109"/>
      <c r="H81" s="109"/>
      <c r="I81" s="34"/>
      <c r="J81" s="109"/>
      <c r="K81" s="109"/>
      <c r="L81" s="153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83"/>
      <c r="B82" s="84"/>
      <c r="C82" s="81" t="s">
        <v>175</v>
      </c>
      <c r="D82" s="83"/>
      <c r="E82" s="83"/>
      <c r="F82" s="83"/>
      <c r="G82" s="83"/>
      <c r="H82" s="83"/>
      <c r="I82" s="26"/>
      <c r="J82" s="83"/>
      <c r="K82" s="83"/>
      <c r="L82" s="153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83"/>
      <c r="B83" s="84"/>
      <c r="C83" s="83"/>
      <c r="D83" s="83"/>
      <c r="E83" s="83"/>
      <c r="F83" s="83"/>
      <c r="G83" s="83"/>
      <c r="H83" s="83"/>
      <c r="I83" s="26"/>
      <c r="J83" s="83"/>
      <c r="K83" s="83"/>
      <c r="L83" s="153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83"/>
      <c r="B84" s="84"/>
      <c r="C84" s="82" t="s">
        <v>16</v>
      </c>
      <c r="D84" s="83"/>
      <c r="E84" s="83"/>
      <c r="F84" s="83"/>
      <c r="G84" s="83"/>
      <c r="H84" s="83"/>
      <c r="I84" s="26"/>
      <c r="J84" s="83"/>
      <c r="K84" s="83"/>
      <c r="L84" s="153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6.25" customHeight="1">
      <c r="A85" s="83"/>
      <c r="B85" s="84"/>
      <c r="C85" s="83"/>
      <c r="D85" s="83"/>
      <c r="E85" s="391" t="str">
        <f>E7</f>
        <v>I.ETAPA - Stavební úpravy vnitřních prostor objektu B Mendelovy univerzity, p.č. 2/1</v>
      </c>
      <c r="F85" s="392"/>
      <c r="G85" s="392"/>
      <c r="H85" s="392"/>
      <c r="I85" s="26"/>
      <c r="J85" s="83"/>
      <c r="K85" s="83"/>
      <c r="L85" s="153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83"/>
      <c r="B86" s="84"/>
      <c r="C86" s="82" t="s">
        <v>131</v>
      </c>
      <c r="D86" s="83"/>
      <c r="E86" s="83"/>
      <c r="F86" s="83"/>
      <c r="G86" s="83"/>
      <c r="H86" s="83"/>
      <c r="I86" s="26"/>
      <c r="J86" s="83"/>
      <c r="K86" s="83"/>
      <c r="L86" s="153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83"/>
      <c r="B87" s="84"/>
      <c r="C87" s="83"/>
      <c r="D87" s="83"/>
      <c r="E87" s="370" t="str">
        <f>E9</f>
        <v>SO.07 - Vedlejší a ostatní rozpočtovací náklady</v>
      </c>
      <c r="F87" s="390"/>
      <c r="G87" s="390"/>
      <c r="H87" s="390"/>
      <c r="I87" s="26"/>
      <c r="J87" s="83"/>
      <c r="K87" s="83"/>
      <c r="L87" s="153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83"/>
      <c r="B88" s="84"/>
      <c r="C88" s="83"/>
      <c r="D88" s="83"/>
      <c r="E88" s="83"/>
      <c r="F88" s="83"/>
      <c r="G88" s="83"/>
      <c r="H88" s="83"/>
      <c r="I88" s="26"/>
      <c r="J88" s="83"/>
      <c r="K88" s="83"/>
      <c r="L88" s="153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83"/>
      <c r="B89" s="84"/>
      <c r="C89" s="82" t="s">
        <v>22</v>
      </c>
      <c r="D89" s="83"/>
      <c r="E89" s="83"/>
      <c r="F89" s="85" t="str">
        <f>F12</f>
        <v>Brno - Černá Pole (6100771)</v>
      </c>
      <c r="G89" s="83"/>
      <c r="H89" s="83"/>
      <c r="I89" s="25" t="s">
        <v>24</v>
      </c>
      <c r="J89" s="154" t="str">
        <f>IF(J12="","",J12)</f>
        <v>20. 12. 2021</v>
      </c>
      <c r="K89" s="83"/>
      <c r="L89" s="153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83"/>
      <c r="B90" s="84"/>
      <c r="C90" s="83"/>
      <c r="D90" s="83"/>
      <c r="E90" s="83"/>
      <c r="F90" s="83"/>
      <c r="G90" s="83"/>
      <c r="H90" s="83"/>
      <c r="I90" s="26"/>
      <c r="J90" s="83"/>
      <c r="K90" s="83"/>
      <c r="L90" s="153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40.15" customHeight="1">
      <c r="A91" s="83"/>
      <c r="B91" s="84"/>
      <c r="C91" s="82" t="s">
        <v>30</v>
      </c>
      <c r="D91" s="83"/>
      <c r="E91" s="83"/>
      <c r="F91" s="85" t="str">
        <f>E15</f>
        <v>Mendelova univerzita v Brně, Zemědělská 810, Brno</v>
      </c>
      <c r="G91" s="83"/>
      <c r="H91" s="83"/>
      <c r="I91" s="25" t="s">
        <v>36</v>
      </c>
      <c r="J91" s="162" t="str">
        <f>E21</f>
        <v>Projecticon s.r.o., A. Kopeckého 151, Nový Hrádek</v>
      </c>
      <c r="K91" s="83"/>
      <c r="L91" s="153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83"/>
      <c r="B92" s="84"/>
      <c r="C92" s="82" t="s">
        <v>34</v>
      </c>
      <c r="D92" s="83"/>
      <c r="E92" s="83"/>
      <c r="F92" s="85" t="str">
        <f>IF(E18="","",E18)</f>
        <v>Vyplň údaj</v>
      </c>
      <c r="G92" s="83"/>
      <c r="H92" s="83"/>
      <c r="I92" s="25" t="s">
        <v>39</v>
      </c>
      <c r="J92" s="162" t="str">
        <f>E24</f>
        <v xml:space="preserve"> </v>
      </c>
      <c r="K92" s="83"/>
      <c r="L92" s="153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83"/>
      <c r="B93" s="84"/>
      <c r="C93" s="83"/>
      <c r="D93" s="83"/>
      <c r="E93" s="83"/>
      <c r="F93" s="83"/>
      <c r="G93" s="83"/>
      <c r="H93" s="83"/>
      <c r="I93" s="26"/>
      <c r="J93" s="83"/>
      <c r="K93" s="83"/>
      <c r="L93" s="153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83"/>
      <c r="B94" s="84"/>
      <c r="C94" s="110" t="s">
        <v>176</v>
      </c>
      <c r="D94" s="93"/>
      <c r="E94" s="93"/>
      <c r="F94" s="93"/>
      <c r="G94" s="93"/>
      <c r="H94" s="93"/>
      <c r="I94" s="44"/>
      <c r="J94" s="163" t="s">
        <v>177</v>
      </c>
      <c r="K94" s="93"/>
      <c r="L94" s="153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83"/>
      <c r="B95" s="84"/>
      <c r="C95" s="83"/>
      <c r="D95" s="83"/>
      <c r="E95" s="83"/>
      <c r="F95" s="83"/>
      <c r="G95" s="83"/>
      <c r="H95" s="83"/>
      <c r="I95" s="26"/>
      <c r="J95" s="83"/>
      <c r="K95" s="83"/>
      <c r="L95" s="153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83"/>
      <c r="B96" s="84"/>
      <c r="C96" s="111" t="s">
        <v>178</v>
      </c>
      <c r="D96" s="83"/>
      <c r="E96" s="83"/>
      <c r="F96" s="83"/>
      <c r="G96" s="83"/>
      <c r="H96" s="83"/>
      <c r="I96" s="26"/>
      <c r="J96" s="158">
        <f>J121</f>
        <v>0</v>
      </c>
      <c r="K96" s="83"/>
      <c r="L96" s="153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26"/>
      <c r="Y96" s="26"/>
      <c r="Z96" s="26"/>
      <c r="AA96" s="26"/>
      <c r="AB96" s="26"/>
      <c r="AC96" s="26"/>
      <c r="AD96" s="26"/>
      <c r="AE96" s="26"/>
      <c r="AU96" s="18" t="s">
        <v>179</v>
      </c>
    </row>
    <row r="97" spans="1:23" s="9" customFormat="1" ht="24.95" customHeight="1">
      <c r="A97" s="112"/>
      <c r="B97" s="113"/>
      <c r="C97" s="112"/>
      <c r="D97" s="114" t="s">
        <v>4418</v>
      </c>
      <c r="E97" s="115"/>
      <c r="F97" s="115"/>
      <c r="G97" s="115"/>
      <c r="H97" s="115"/>
      <c r="I97" s="45"/>
      <c r="J97" s="164">
        <f>J122</f>
        <v>0</v>
      </c>
      <c r="K97" s="112"/>
      <c r="L97" s="165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</row>
    <row r="98" spans="1:23" s="10" customFormat="1" ht="19.9" customHeight="1">
      <c r="A98" s="116"/>
      <c r="B98" s="117"/>
      <c r="C98" s="116"/>
      <c r="D98" s="118" t="s">
        <v>4419</v>
      </c>
      <c r="E98" s="119"/>
      <c r="F98" s="119"/>
      <c r="G98" s="119"/>
      <c r="H98" s="119"/>
      <c r="I98" s="46"/>
      <c r="J98" s="166">
        <f>J123</f>
        <v>0</v>
      </c>
      <c r="K98" s="116"/>
      <c r="L98" s="167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</row>
    <row r="99" spans="1:23" s="10" customFormat="1" ht="19.9" customHeight="1">
      <c r="A99" s="116"/>
      <c r="B99" s="117"/>
      <c r="C99" s="116"/>
      <c r="D99" s="118" t="s">
        <v>4420</v>
      </c>
      <c r="E99" s="119"/>
      <c r="F99" s="119"/>
      <c r="G99" s="119"/>
      <c r="H99" s="119"/>
      <c r="I99" s="46"/>
      <c r="J99" s="166">
        <f>J130</f>
        <v>0</v>
      </c>
      <c r="K99" s="116"/>
      <c r="L99" s="167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</row>
    <row r="100" spans="1:23" s="10" customFormat="1" ht="19.9" customHeight="1">
      <c r="A100" s="116"/>
      <c r="B100" s="117"/>
      <c r="C100" s="116"/>
      <c r="D100" s="118" t="s">
        <v>4421</v>
      </c>
      <c r="E100" s="119"/>
      <c r="F100" s="119"/>
      <c r="G100" s="119"/>
      <c r="H100" s="119"/>
      <c r="I100" s="46"/>
      <c r="J100" s="166">
        <f>J150</f>
        <v>0</v>
      </c>
      <c r="K100" s="116"/>
      <c r="L100" s="167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</row>
    <row r="101" spans="1:23" s="10" customFormat="1" ht="14.85" customHeight="1">
      <c r="A101" s="116"/>
      <c r="B101" s="117"/>
      <c r="C101" s="116"/>
      <c r="D101" s="118" t="s">
        <v>4422</v>
      </c>
      <c r="E101" s="119"/>
      <c r="F101" s="119"/>
      <c r="G101" s="119"/>
      <c r="H101" s="119"/>
      <c r="I101" s="46"/>
      <c r="J101" s="166">
        <f>J162</f>
        <v>0</v>
      </c>
      <c r="K101" s="116"/>
      <c r="L101" s="167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</row>
    <row r="102" spans="1:31" s="2" customFormat="1" ht="21.75" customHeight="1">
      <c r="A102" s="83"/>
      <c r="B102" s="84"/>
      <c r="C102" s="83"/>
      <c r="D102" s="83"/>
      <c r="E102" s="83"/>
      <c r="F102" s="83"/>
      <c r="G102" s="83"/>
      <c r="H102" s="83"/>
      <c r="I102" s="26"/>
      <c r="J102" s="83"/>
      <c r="K102" s="83"/>
      <c r="L102" s="153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customHeight="1">
      <c r="A103" s="83"/>
      <c r="B103" s="106"/>
      <c r="C103" s="107"/>
      <c r="D103" s="107"/>
      <c r="E103" s="107"/>
      <c r="F103" s="107"/>
      <c r="G103" s="107"/>
      <c r="H103" s="107"/>
      <c r="I103" s="33"/>
      <c r="J103" s="107"/>
      <c r="K103" s="107"/>
      <c r="L103" s="153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26"/>
      <c r="Y103" s="26"/>
      <c r="Z103" s="26"/>
      <c r="AA103" s="26"/>
      <c r="AB103" s="26"/>
      <c r="AC103" s="26"/>
      <c r="AD103" s="26"/>
      <c r="AE103" s="26"/>
    </row>
    <row r="104" ht="15" customHeight="1"/>
    <row r="105" ht="15" customHeight="1"/>
    <row r="106" ht="15" customHeight="1"/>
    <row r="107" spans="1:31" s="2" customFormat="1" ht="6.95" customHeight="1">
      <c r="A107" s="83"/>
      <c r="B107" s="108"/>
      <c r="C107" s="109"/>
      <c r="D107" s="109"/>
      <c r="E107" s="109"/>
      <c r="F107" s="109"/>
      <c r="G107" s="109"/>
      <c r="H107" s="109"/>
      <c r="I107" s="34"/>
      <c r="J107" s="109"/>
      <c r="K107" s="109"/>
      <c r="L107" s="168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70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>
      <c r="A108" s="83"/>
      <c r="B108" s="84"/>
      <c r="C108" s="81" t="s">
        <v>201</v>
      </c>
      <c r="D108" s="83"/>
      <c r="E108" s="83"/>
      <c r="F108" s="83"/>
      <c r="G108" s="83"/>
      <c r="H108" s="83"/>
      <c r="I108" s="26"/>
      <c r="J108" s="83"/>
      <c r="K108" s="83"/>
      <c r="L108" s="171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3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83"/>
      <c r="B109" s="84"/>
      <c r="C109" s="83"/>
      <c r="D109" s="83"/>
      <c r="E109" s="83"/>
      <c r="F109" s="83"/>
      <c r="G109" s="83"/>
      <c r="H109" s="83"/>
      <c r="I109" s="26"/>
      <c r="J109" s="83"/>
      <c r="K109" s="83"/>
      <c r="L109" s="171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3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83"/>
      <c r="B110" s="84"/>
      <c r="C110" s="82" t="s">
        <v>16</v>
      </c>
      <c r="D110" s="83"/>
      <c r="E110" s="83"/>
      <c r="F110" s="83"/>
      <c r="G110" s="83"/>
      <c r="H110" s="83"/>
      <c r="I110" s="26"/>
      <c r="J110" s="83"/>
      <c r="K110" s="83"/>
      <c r="L110" s="171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3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6.25" customHeight="1">
      <c r="A111" s="83"/>
      <c r="B111" s="84"/>
      <c r="C111" s="83"/>
      <c r="D111" s="83"/>
      <c r="E111" s="391" t="str">
        <f>E7</f>
        <v>I.ETAPA - Stavební úpravy vnitřních prostor objektu B Mendelovy univerzity, p.č. 2/1</v>
      </c>
      <c r="F111" s="392"/>
      <c r="G111" s="392"/>
      <c r="H111" s="392"/>
      <c r="I111" s="26"/>
      <c r="J111" s="83"/>
      <c r="K111" s="83"/>
      <c r="L111" s="171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3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83"/>
      <c r="B112" s="84"/>
      <c r="C112" s="82" t="s">
        <v>131</v>
      </c>
      <c r="D112" s="83"/>
      <c r="E112" s="83"/>
      <c r="F112" s="83"/>
      <c r="G112" s="83"/>
      <c r="H112" s="83"/>
      <c r="I112" s="26"/>
      <c r="J112" s="83"/>
      <c r="K112" s="83"/>
      <c r="L112" s="171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3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6.5" customHeight="1">
      <c r="A113" s="83"/>
      <c r="B113" s="84"/>
      <c r="C113" s="83"/>
      <c r="D113" s="83"/>
      <c r="E113" s="370" t="str">
        <f>E9</f>
        <v>SO.07 - Vedlejší a ostatní rozpočtovací náklady</v>
      </c>
      <c r="F113" s="390"/>
      <c r="G113" s="390"/>
      <c r="H113" s="390"/>
      <c r="I113" s="26"/>
      <c r="J113" s="83"/>
      <c r="K113" s="83"/>
      <c r="L113" s="171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3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83"/>
      <c r="B114" s="84"/>
      <c r="C114" s="83"/>
      <c r="D114" s="83"/>
      <c r="E114" s="83"/>
      <c r="F114" s="83"/>
      <c r="G114" s="83"/>
      <c r="H114" s="83"/>
      <c r="I114" s="26"/>
      <c r="J114" s="83"/>
      <c r="K114" s="83"/>
      <c r="L114" s="171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3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2" customHeight="1">
      <c r="A115" s="83"/>
      <c r="B115" s="84"/>
      <c r="C115" s="82" t="s">
        <v>22</v>
      </c>
      <c r="D115" s="83"/>
      <c r="E115" s="83"/>
      <c r="F115" s="85" t="str">
        <f>F12</f>
        <v>Brno - Černá Pole (6100771)</v>
      </c>
      <c r="G115" s="83"/>
      <c r="H115" s="83"/>
      <c r="I115" s="25" t="s">
        <v>24</v>
      </c>
      <c r="J115" s="154" t="str">
        <f>IF(J12="","",J12)</f>
        <v>20. 12. 2021</v>
      </c>
      <c r="K115" s="83"/>
      <c r="L115" s="171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3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6.95" customHeight="1">
      <c r="A116" s="83"/>
      <c r="B116" s="84"/>
      <c r="C116" s="83"/>
      <c r="D116" s="83"/>
      <c r="E116" s="83"/>
      <c r="F116" s="83"/>
      <c r="G116" s="83"/>
      <c r="H116" s="83"/>
      <c r="I116" s="26"/>
      <c r="J116" s="83"/>
      <c r="K116" s="83"/>
      <c r="L116" s="171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3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40.15" customHeight="1">
      <c r="A117" s="83"/>
      <c r="B117" s="84"/>
      <c r="C117" s="82" t="s">
        <v>30</v>
      </c>
      <c r="D117" s="83"/>
      <c r="E117" s="83"/>
      <c r="F117" s="85" t="str">
        <f>E15</f>
        <v>Mendelova univerzita v Brně, Zemědělská 810, Brno</v>
      </c>
      <c r="G117" s="83"/>
      <c r="H117" s="83"/>
      <c r="I117" s="25" t="s">
        <v>36</v>
      </c>
      <c r="J117" s="162" t="str">
        <f>E21</f>
        <v>Projecticon s.r.o., A. Kopeckého 151, Nový Hrádek</v>
      </c>
      <c r="K117" s="83"/>
      <c r="L117" s="171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3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5.2" customHeight="1">
      <c r="A118" s="83"/>
      <c r="B118" s="84"/>
      <c r="C118" s="82" t="s">
        <v>34</v>
      </c>
      <c r="D118" s="83"/>
      <c r="E118" s="83"/>
      <c r="F118" s="85" t="str">
        <f>IF(E18="","",E18)</f>
        <v>Vyplň údaj</v>
      </c>
      <c r="G118" s="83"/>
      <c r="H118" s="83"/>
      <c r="I118" s="25" t="s">
        <v>39</v>
      </c>
      <c r="J118" s="162" t="str">
        <f>E24</f>
        <v xml:space="preserve"> </v>
      </c>
      <c r="K118" s="83"/>
      <c r="L118" s="171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3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0.35" customHeight="1">
      <c r="A119" s="83"/>
      <c r="B119" s="84"/>
      <c r="C119" s="83"/>
      <c r="D119" s="83"/>
      <c r="E119" s="83"/>
      <c r="F119" s="83"/>
      <c r="G119" s="83"/>
      <c r="H119" s="83"/>
      <c r="I119" s="26"/>
      <c r="J119" s="83"/>
      <c r="K119" s="83"/>
      <c r="L119" s="171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3"/>
      <c r="X119" s="26"/>
      <c r="Y119" s="26"/>
      <c r="Z119" s="26"/>
      <c r="AA119" s="26"/>
      <c r="AB119" s="26"/>
      <c r="AC119" s="26"/>
      <c r="AD119" s="26"/>
      <c r="AE119" s="26"/>
    </row>
    <row r="120" spans="1:31" s="11" customFormat="1" ht="29.25" customHeight="1">
      <c r="A120" s="120"/>
      <c r="B120" s="121"/>
      <c r="C120" s="122" t="s">
        <v>202</v>
      </c>
      <c r="D120" s="123" t="s">
        <v>68</v>
      </c>
      <c r="E120" s="123" t="s">
        <v>64</v>
      </c>
      <c r="F120" s="123" t="s">
        <v>65</v>
      </c>
      <c r="G120" s="123" t="s">
        <v>203</v>
      </c>
      <c r="H120" s="123" t="s">
        <v>204</v>
      </c>
      <c r="I120" s="50" t="s">
        <v>205</v>
      </c>
      <c r="J120" s="123" t="s">
        <v>177</v>
      </c>
      <c r="K120" s="174" t="s">
        <v>206</v>
      </c>
      <c r="L120" s="175" t="s">
        <v>4527</v>
      </c>
      <c r="M120" s="176" t="s">
        <v>1</v>
      </c>
      <c r="N120" s="176" t="s">
        <v>47</v>
      </c>
      <c r="O120" s="176" t="s">
        <v>207</v>
      </c>
      <c r="P120" s="176" t="s">
        <v>208</v>
      </c>
      <c r="Q120" s="176" t="s">
        <v>209</v>
      </c>
      <c r="R120" s="176" t="s">
        <v>210</v>
      </c>
      <c r="S120" s="176" t="s">
        <v>211</v>
      </c>
      <c r="T120" s="177" t="s">
        <v>212</v>
      </c>
      <c r="U120" s="178"/>
      <c r="V120" s="179" t="s">
        <v>4528</v>
      </c>
      <c r="W120" s="180" t="s">
        <v>4529</v>
      </c>
      <c r="X120" s="47"/>
      <c r="Y120" s="47"/>
      <c r="Z120" s="47"/>
      <c r="AA120" s="47"/>
      <c r="AB120" s="47"/>
      <c r="AC120" s="47"/>
      <c r="AD120" s="47"/>
      <c r="AE120" s="47"/>
    </row>
    <row r="121" spans="1:63" s="2" customFormat="1" ht="22.9" customHeight="1">
      <c r="A121" s="83"/>
      <c r="B121" s="84"/>
      <c r="C121" s="124" t="s">
        <v>213</v>
      </c>
      <c r="D121" s="83"/>
      <c r="E121" s="83"/>
      <c r="F121" s="83"/>
      <c r="G121" s="83"/>
      <c r="H121" s="83"/>
      <c r="I121" s="26"/>
      <c r="J121" s="181">
        <f>J122</f>
        <v>0</v>
      </c>
      <c r="K121" s="83"/>
      <c r="L121" s="171"/>
      <c r="M121" s="172"/>
      <c r="N121" s="172"/>
      <c r="O121" s="172"/>
      <c r="P121" s="172" t="e">
        <f>P122+P441</f>
        <v>#REF!</v>
      </c>
      <c r="Q121" s="172"/>
      <c r="R121" s="172" t="e">
        <f>R122+R441</f>
        <v>#REF!</v>
      </c>
      <c r="S121" s="172"/>
      <c r="T121" s="172" t="e">
        <f>T122+T441</f>
        <v>#REF!</v>
      </c>
      <c r="U121" s="172"/>
      <c r="V121" s="172"/>
      <c r="W121" s="173"/>
      <c r="X121" s="26"/>
      <c r="Y121" s="26"/>
      <c r="Z121" s="26"/>
      <c r="AA121" s="26"/>
      <c r="AB121" s="26"/>
      <c r="AC121" s="26"/>
      <c r="AD121" s="26"/>
      <c r="AE121" s="26"/>
      <c r="AT121" s="18" t="s">
        <v>82</v>
      </c>
      <c r="AU121" s="18" t="s">
        <v>179</v>
      </c>
      <c r="BK121" s="52">
        <f>BK122</f>
        <v>0</v>
      </c>
    </row>
    <row r="122" spans="1:63" s="12" customFormat="1" ht="25.9" customHeight="1">
      <c r="A122" s="125"/>
      <c r="B122" s="126"/>
      <c r="C122" s="125"/>
      <c r="D122" s="127" t="s">
        <v>82</v>
      </c>
      <c r="E122" s="128" t="s">
        <v>4423</v>
      </c>
      <c r="F122" s="128" t="s">
        <v>4424</v>
      </c>
      <c r="G122" s="125"/>
      <c r="H122" s="125"/>
      <c r="I122" s="54"/>
      <c r="J122" s="182">
        <f>J123+J130+J150+J162</f>
        <v>0</v>
      </c>
      <c r="K122" s="125"/>
      <c r="L122" s="183"/>
      <c r="M122" s="184"/>
      <c r="N122" s="184"/>
      <c r="O122" s="184"/>
      <c r="P122" s="184" t="e">
        <f>P123+P141+#REF!+P274+P430+P439</f>
        <v>#REF!</v>
      </c>
      <c r="Q122" s="184"/>
      <c r="R122" s="184" t="e">
        <f>R123+R141+#REF!+R274+R430+R439</f>
        <v>#REF!</v>
      </c>
      <c r="S122" s="184"/>
      <c r="T122" s="184" t="e">
        <f>T123+T141+#REF!+T274+T430+T439</f>
        <v>#REF!</v>
      </c>
      <c r="U122" s="184"/>
      <c r="V122" s="184"/>
      <c r="W122" s="185"/>
      <c r="AR122" s="53" t="s">
        <v>247</v>
      </c>
      <c r="AT122" s="55" t="s">
        <v>82</v>
      </c>
      <c r="AU122" s="55" t="s">
        <v>83</v>
      </c>
      <c r="AY122" s="53" t="s">
        <v>216</v>
      </c>
      <c r="BK122" s="56">
        <f>BK123+BK130+BK150</f>
        <v>0</v>
      </c>
    </row>
    <row r="123" spans="1:63" s="12" customFormat="1" ht="22.9" customHeight="1">
      <c r="A123" s="125"/>
      <c r="B123" s="126"/>
      <c r="C123" s="125"/>
      <c r="D123" s="127" t="s">
        <v>82</v>
      </c>
      <c r="E123" s="129" t="s">
        <v>4425</v>
      </c>
      <c r="F123" s="129" t="s">
        <v>4426</v>
      </c>
      <c r="G123" s="125"/>
      <c r="H123" s="125"/>
      <c r="I123" s="54"/>
      <c r="J123" s="186">
        <f>BK123</f>
        <v>0</v>
      </c>
      <c r="K123" s="125"/>
      <c r="L123" s="183"/>
      <c r="M123" s="184"/>
      <c r="N123" s="184"/>
      <c r="O123" s="184"/>
      <c r="P123" s="184">
        <f>SUM(P124:P140)</f>
        <v>0</v>
      </c>
      <c r="Q123" s="184"/>
      <c r="R123" s="184">
        <f>SUM(R124:R140)</f>
        <v>2.7315</v>
      </c>
      <c r="S123" s="184"/>
      <c r="T123" s="184">
        <f>SUM(T124:T140)</f>
        <v>0</v>
      </c>
      <c r="U123" s="184"/>
      <c r="V123" s="184"/>
      <c r="W123" s="185"/>
      <c r="AR123" s="53" t="s">
        <v>247</v>
      </c>
      <c r="AT123" s="55" t="s">
        <v>82</v>
      </c>
      <c r="AU123" s="55" t="s">
        <v>91</v>
      </c>
      <c r="AY123" s="53" t="s">
        <v>216</v>
      </c>
      <c r="BK123" s="56">
        <f>SUM(BK124:BK129)</f>
        <v>0</v>
      </c>
    </row>
    <row r="124" spans="1:65" s="2" customFormat="1" ht="16.5" customHeight="1">
      <c r="A124" s="83"/>
      <c r="B124" s="84"/>
      <c r="C124" s="130" t="s">
        <v>91</v>
      </c>
      <c r="D124" s="130" t="s">
        <v>218</v>
      </c>
      <c r="E124" s="131" t="s">
        <v>4427</v>
      </c>
      <c r="F124" s="132" t="s">
        <v>4428</v>
      </c>
      <c r="G124" s="133" t="s">
        <v>315</v>
      </c>
      <c r="H124" s="134">
        <v>30</v>
      </c>
      <c r="I124" s="57"/>
      <c r="J124" s="187">
        <f>ROUND(I124*H124,2)</f>
        <v>0</v>
      </c>
      <c r="K124" s="132" t="s">
        <v>222</v>
      </c>
      <c r="L124" s="188">
        <f>J124</f>
        <v>0</v>
      </c>
      <c r="M124" s="189" t="s">
        <v>1</v>
      </c>
      <c r="N124" s="189" t="s">
        <v>48</v>
      </c>
      <c r="O124" s="189"/>
      <c r="P124" s="189">
        <f>O124*H124</f>
        <v>0</v>
      </c>
      <c r="Q124" s="189">
        <v>0.09105</v>
      </c>
      <c r="R124" s="189">
        <f>Q124*H124</f>
        <v>2.7315</v>
      </c>
      <c r="S124" s="189">
        <v>0</v>
      </c>
      <c r="T124" s="189">
        <f>S124*H124</f>
        <v>0</v>
      </c>
      <c r="U124" s="189"/>
      <c r="V124" s="189"/>
      <c r="W124" s="190"/>
      <c r="X124" s="26"/>
      <c r="Y124" s="26"/>
      <c r="Z124" s="26"/>
      <c r="AA124" s="26"/>
      <c r="AB124" s="26"/>
      <c r="AC124" s="26"/>
      <c r="AD124" s="26"/>
      <c r="AE124" s="26"/>
      <c r="AR124" s="58" t="s">
        <v>4429</v>
      </c>
      <c r="AT124" s="58" t="s">
        <v>218</v>
      </c>
      <c r="AU124" s="58" t="s">
        <v>93</v>
      </c>
      <c r="AY124" s="18" t="s">
        <v>216</v>
      </c>
      <c r="BE124" s="59">
        <f>IF(N124="základní",J124,0)</f>
        <v>0</v>
      </c>
      <c r="BF124" s="59">
        <f>IF(N124="snížená",J124,0)</f>
        <v>0</v>
      </c>
      <c r="BG124" s="59">
        <f>IF(N124="zákl. přenesená",J124,0)</f>
        <v>0</v>
      </c>
      <c r="BH124" s="59">
        <f>IF(N124="sníž. přenesená",J124,0)</f>
        <v>0</v>
      </c>
      <c r="BI124" s="59">
        <f>IF(N124="nulová",J124,0)</f>
        <v>0</v>
      </c>
      <c r="BJ124" s="18" t="s">
        <v>91</v>
      </c>
      <c r="BK124" s="59">
        <f>ROUND(I124*H124,2)</f>
        <v>0</v>
      </c>
      <c r="BL124" s="18" t="s">
        <v>4429</v>
      </c>
      <c r="BM124" s="58" t="s">
        <v>4430</v>
      </c>
    </row>
    <row r="125" spans="1:51" s="15" customFormat="1" ht="22.5">
      <c r="A125" s="135"/>
      <c r="B125" s="136"/>
      <c r="C125" s="135"/>
      <c r="D125" s="137" t="s">
        <v>225</v>
      </c>
      <c r="E125" s="138" t="s">
        <v>1</v>
      </c>
      <c r="F125" s="139" t="s">
        <v>4431</v>
      </c>
      <c r="G125" s="135"/>
      <c r="H125" s="138" t="s">
        <v>1</v>
      </c>
      <c r="I125" s="65"/>
      <c r="J125" s="135"/>
      <c r="K125" s="135"/>
      <c r="L125" s="191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3"/>
      <c r="AT125" s="64" t="s">
        <v>225</v>
      </c>
      <c r="AU125" s="64" t="s">
        <v>93</v>
      </c>
      <c r="AV125" s="15" t="s">
        <v>91</v>
      </c>
      <c r="AW125" s="15" t="s">
        <v>38</v>
      </c>
      <c r="AX125" s="15" t="s">
        <v>83</v>
      </c>
      <c r="AY125" s="64" t="s">
        <v>216</v>
      </c>
    </row>
    <row r="126" spans="1:51" s="13" customFormat="1" ht="12">
      <c r="A126" s="140"/>
      <c r="B126" s="141"/>
      <c r="C126" s="140"/>
      <c r="D126" s="137" t="s">
        <v>225</v>
      </c>
      <c r="E126" s="142" t="s">
        <v>1</v>
      </c>
      <c r="F126" s="143" t="s">
        <v>426</v>
      </c>
      <c r="G126" s="140"/>
      <c r="H126" s="144">
        <v>30</v>
      </c>
      <c r="I126" s="61"/>
      <c r="J126" s="140"/>
      <c r="K126" s="140"/>
      <c r="L126" s="194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6"/>
      <c r="AT126" s="60" t="s">
        <v>225</v>
      </c>
      <c r="AU126" s="60" t="s">
        <v>93</v>
      </c>
      <c r="AV126" s="13" t="s">
        <v>93</v>
      </c>
      <c r="AW126" s="13" t="s">
        <v>38</v>
      </c>
      <c r="AX126" s="13" t="s">
        <v>91</v>
      </c>
      <c r="AY126" s="60" t="s">
        <v>216</v>
      </c>
    </row>
    <row r="127" spans="1:65" s="2" customFormat="1" ht="37.9" customHeight="1">
      <c r="A127" s="83"/>
      <c r="B127" s="84"/>
      <c r="C127" s="130" t="s">
        <v>93</v>
      </c>
      <c r="D127" s="130" t="s">
        <v>218</v>
      </c>
      <c r="E127" s="131" t="s">
        <v>4432</v>
      </c>
      <c r="F127" s="132" t="s">
        <v>4433</v>
      </c>
      <c r="G127" s="133" t="s">
        <v>315</v>
      </c>
      <c r="H127" s="134">
        <v>50</v>
      </c>
      <c r="I127" s="57"/>
      <c r="J127" s="187">
        <f>ROUND(I127*H127,2)</f>
        <v>0</v>
      </c>
      <c r="K127" s="132" t="s">
        <v>222</v>
      </c>
      <c r="L127" s="188">
        <f>J127</f>
        <v>0</v>
      </c>
      <c r="M127" s="189" t="s">
        <v>1</v>
      </c>
      <c r="N127" s="189" t="s">
        <v>48</v>
      </c>
      <c r="O127" s="189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89">
        <f>S127*H127</f>
        <v>0</v>
      </c>
      <c r="U127" s="189"/>
      <c r="V127" s="189"/>
      <c r="W127" s="190"/>
      <c r="X127" s="26"/>
      <c r="Y127" s="26"/>
      <c r="Z127" s="26"/>
      <c r="AA127" s="26"/>
      <c r="AB127" s="26"/>
      <c r="AC127" s="26"/>
      <c r="AD127" s="26"/>
      <c r="AE127" s="26"/>
      <c r="AR127" s="58" t="s">
        <v>4429</v>
      </c>
      <c r="AT127" s="58" t="s">
        <v>218</v>
      </c>
      <c r="AU127" s="58" t="s">
        <v>93</v>
      </c>
      <c r="AY127" s="18" t="s">
        <v>216</v>
      </c>
      <c r="BE127" s="59">
        <f>IF(N127="základní",J127,0)</f>
        <v>0</v>
      </c>
      <c r="BF127" s="59">
        <f>IF(N127="snížená",J127,0)</f>
        <v>0</v>
      </c>
      <c r="BG127" s="59">
        <f>IF(N127="zákl. přenesená",J127,0)</f>
        <v>0</v>
      </c>
      <c r="BH127" s="59">
        <f>IF(N127="sníž. přenesená",J127,0)</f>
        <v>0</v>
      </c>
      <c r="BI127" s="59">
        <f>IF(N127="nulová",J127,0)</f>
        <v>0</v>
      </c>
      <c r="BJ127" s="18" t="s">
        <v>91</v>
      </c>
      <c r="BK127" s="59">
        <f>ROUND(I127*H127,2)</f>
        <v>0</v>
      </c>
      <c r="BL127" s="18" t="s">
        <v>4429</v>
      </c>
      <c r="BM127" s="58" t="s">
        <v>4434</v>
      </c>
    </row>
    <row r="128" spans="1:65" s="2" customFormat="1" ht="44.25" customHeight="1">
      <c r="A128" s="83"/>
      <c r="B128" s="84"/>
      <c r="C128" s="130" t="s">
        <v>234</v>
      </c>
      <c r="D128" s="130" t="s">
        <v>218</v>
      </c>
      <c r="E128" s="131" t="s">
        <v>4435</v>
      </c>
      <c r="F128" s="132" t="s">
        <v>4436</v>
      </c>
      <c r="G128" s="133" t="s">
        <v>315</v>
      </c>
      <c r="H128" s="134">
        <v>45</v>
      </c>
      <c r="I128" s="57"/>
      <c r="J128" s="187">
        <f>ROUND(I128*H128,2)</f>
        <v>0</v>
      </c>
      <c r="K128" s="132" t="s">
        <v>1</v>
      </c>
      <c r="L128" s="188">
        <f>J128</f>
        <v>0</v>
      </c>
      <c r="M128" s="189" t="s">
        <v>1</v>
      </c>
      <c r="N128" s="189" t="s">
        <v>48</v>
      </c>
      <c r="O128" s="189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89">
        <f>S128*H128</f>
        <v>0</v>
      </c>
      <c r="U128" s="189"/>
      <c r="V128" s="189"/>
      <c r="W128" s="190"/>
      <c r="X128" s="26"/>
      <c r="Y128" s="26"/>
      <c r="Z128" s="26"/>
      <c r="AA128" s="26"/>
      <c r="AB128" s="26"/>
      <c r="AC128" s="26"/>
      <c r="AD128" s="26"/>
      <c r="AE128" s="26"/>
      <c r="AR128" s="58" t="s">
        <v>4429</v>
      </c>
      <c r="AT128" s="58" t="s">
        <v>218</v>
      </c>
      <c r="AU128" s="58" t="s">
        <v>93</v>
      </c>
      <c r="AY128" s="18" t="s">
        <v>216</v>
      </c>
      <c r="BE128" s="59">
        <f>IF(N128="základní",J128,0)</f>
        <v>0</v>
      </c>
      <c r="BF128" s="59">
        <f>IF(N128="snížená",J128,0)</f>
        <v>0</v>
      </c>
      <c r="BG128" s="59">
        <f>IF(N128="zákl. přenesená",J128,0)</f>
        <v>0</v>
      </c>
      <c r="BH128" s="59">
        <f>IF(N128="sníž. přenesená",J128,0)</f>
        <v>0</v>
      </c>
      <c r="BI128" s="59">
        <f>IF(N128="nulová",J128,0)</f>
        <v>0</v>
      </c>
      <c r="BJ128" s="18" t="s">
        <v>91</v>
      </c>
      <c r="BK128" s="59">
        <f>ROUND(I128*H128,2)</f>
        <v>0</v>
      </c>
      <c r="BL128" s="18" t="s">
        <v>4429</v>
      </c>
      <c r="BM128" s="58" t="s">
        <v>4437</v>
      </c>
    </row>
    <row r="129" spans="1:65" s="2" customFormat="1" ht="16.5" customHeight="1">
      <c r="A129" s="83"/>
      <c r="B129" s="84"/>
      <c r="C129" s="130" t="s">
        <v>223</v>
      </c>
      <c r="D129" s="130" t="s">
        <v>218</v>
      </c>
      <c r="E129" s="131" t="s">
        <v>4438</v>
      </c>
      <c r="F129" s="132" t="s">
        <v>4439</v>
      </c>
      <c r="G129" s="133" t="s">
        <v>315</v>
      </c>
      <c r="H129" s="134">
        <v>10</v>
      </c>
      <c r="I129" s="57"/>
      <c r="J129" s="187">
        <f>ROUND(I129*H129,2)</f>
        <v>0</v>
      </c>
      <c r="K129" s="132" t="s">
        <v>1</v>
      </c>
      <c r="L129" s="188">
        <f>J129</f>
        <v>0</v>
      </c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90"/>
      <c r="X129" s="26"/>
      <c r="Y129" s="26"/>
      <c r="Z129" s="26"/>
      <c r="AA129" s="26"/>
      <c r="AB129" s="26"/>
      <c r="AC129" s="26"/>
      <c r="AD129" s="26"/>
      <c r="AE129" s="26"/>
      <c r="AR129" s="58" t="s">
        <v>4429</v>
      </c>
      <c r="AT129" s="58" t="s">
        <v>218</v>
      </c>
      <c r="AU129" s="58" t="s">
        <v>93</v>
      </c>
      <c r="AY129" s="18" t="s">
        <v>216</v>
      </c>
      <c r="BE129" s="59">
        <f>IF(N129="základní",J129,0)</f>
        <v>0</v>
      </c>
      <c r="BF129" s="59">
        <f>IF(N129="snížená",J129,0)</f>
        <v>0</v>
      </c>
      <c r="BG129" s="59">
        <f>IF(N129="zákl. přenesená",J129,0)</f>
        <v>0</v>
      </c>
      <c r="BH129" s="59">
        <f>IF(N129="sníž. přenesená",J129,0)</f>
        <v>0</v>
      </c>
      <c r="BI129" s="59">
        <f>IF(N129="nulová",J129,0)</f>
        <v>0</v>
      </c>
      <c r="BJ129" s="18" t="s">
        <v>91</v>
      </c>
      <c r="BK129" s="59">
        <f>ROUND(I129*H129,2)</f>
        <v>0</v>
      </c>
      <c r="BL129" s="18" t="s">
        <v>4429</v>
      </c>
      <c r="BM129" s="58" t="s">
        <v>4440</v>
      </c>
    </row>
    <row r="130" spans="1:63" s="12" customFormat="1" ht="22.9" customHeight="1">
      <c r="A130" s="125"/>
      <c r="B130" s="126"/>
      <c r="C130" s="125"/>
      <c r="D130" s="127" t="s">
        <v>82</v>
      </c>
      <c r="E130" s="129" t="s">
        <v>4441</v>
      </c>
      <c r="F130" s="129" t="s">
        <v>4442</v>
      </c>
      <c r="G130" s="125"/>
      <c r="H130" s="125"/>
      <c r="I130" s="54"/>
      <c r="J130" s="186">
        <f>BK130</f>
        <v>0</v>
      </c>
      <c r="K130" s="125"/>
      <c r="L130" s="183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5"/>
      <c r="AR130" s="53" t="s">
        <v>247</v>
      </c>
      <c r="AT130" s="55" t="s">
        <v>82</v>
      </c>
      <c r="AU130" s="55" t="s">
        <v>91</v>
      </c>
      <c r="AY130" s="53" t="s">
        <v>216</v>
      </c>
      <c r="BK130" s="56">
        <f>SUM(BK131:BK149)</f>
        <v>0</v>
      </c>
    </row>
    <row r="131" spans="1:65" s="2" customFormat="1" ht="16.5" customHeight="1">
      <c r="A131" s="83"/>
      <c r="B131" s="84"/>
      <c r="C131" s="130" t="s">
        <v>247</v>
      </c>
      <c r="D131" s="130" t="s">
        <v>218</v>
      </c>
      <c r="E131" s="131" t="s">
        <v>4443</v>
      </c>
      <c r="F131" s="132" t="s">
        <v>4442</v>
      </c>
      <c r="G131" s="133" t="s">
        <v>4444</v>
      </c>
      <c r="H131" s="134">
        <v>1</v>
      </c>
      <c r="I131" s="57"/>
      <c r="J131" s="187">
        <f>ROUND(I131*H131,2)</f>
        <v>0</v>
      </c>
      <c r="K131" s="132" t="s">
        <v>222</v>
      </c>
      <c r="L131" s="188">
        <f>J131</f>
        <v>0</v>
      </c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90"/>
      <c r="X131" s="26"/>
      <c r="Y131" s="26"/>
      <c r="Z131" s="26"/>
      <c r="AA131" s="26"/>
      <c r="AB131" s="26"/>
      <c r="AC131" s="26"/>
      <c r="AD131" s="26"/>
      <c r="AE131" s="26"/>
      <c r="AR131" s="58" t="s">
        <v>4429</v>
      </c>
      <c r="AT131" s="58" t="s">
        <v>218</v>
      </c>
      <c r="AU131" s="58" t="s">
        <v>93</v>
      </c>
      <c r="AY131" s="18" t="s">
        <v>216</v>
      </c>
      <c r="BE131" s="59">
        <f>IF(N131="základní",J131,0)</f>
        <v>0</v>
      </c>
      <c r="BF131" s="59">
        <f>IF(N131="snížená",J131,0)</f>
        <v>0</v>
      </c>
      <c r="BG131" s="59">
        <f>IF(N131="zákl. přenesená",J131,0)</f>
        <v>0</v>
      </c>
      <c r="BH131" s="59">
        <f>IF(N131="sníž. přenesená",J131,0)</f>
        <v>0</v>
      </c>
      <c r="BI131" s="59">
        <f>IF(N131="nulová",J131,0)</f>
        <v>0</v>
      </c>
      <c r="BJ131" s="18" t="s">
        <v>91</v>
      </c>
      <c r="BK131" s="59">
        <f>ROUND(I131*H131,2)</f>
        <v>0</v>
      </c>
      <c r="BL131" s="18" t="s">
        <v>4429</v>
      </c>
      <c r="BM131" s="58" t="s">
        <v>4445</v>
      </c>
    </row>
    <row r="132" spans="1:51" s="13" customFormat="1" ht="12">
      <c r="A132" s="140"/>
      <c r="B132" s="141"/>
      <c r="C132" s="140"/>
      <c r="D132" s="137" t="s">
        <v>225</v>
      </c>
      <c r="E132" s="142" t="s">
        <v>1</v>
      </c>
      <c r="F132" s="143" t="s">
        <v>4446</v>
      </c>
      <c r="G132" s="140"/>
      <c r="H132" s="144">
        <v>1</v>
      </c>
      <c r="I132" s="61"/>
      <c r="J132" s="140"/>
      <c r="K132" s="140"/>
      <c r="L132" s="194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6"/>
      <c r="AT132" s="60" t="s">
        <v>225</v>
      </c>
      <c r="AU132" s="60" t="s">
        <v>93</v>
      </c>
      <c r="AV132" s="13" t="s">
        <v>93</v>
      </c>
      <c r="AW132" s="13" t="s">
        <v>38</v>
      </c>
      <c r="AX132" s="13" t="s">
        <v>91</v>
      </c>
      <c r="AY132" s="60" t="s">
        <v>216</v>
      </c>
    </row>
    <row r="133" spans="1:65" s="2" customFormat="1" ht="16.5" customHeight="1">
      <c r="A133" s="83"/>
      <c r="B133" s="84"/>
      <c r="C133" s="130" t="s">
        <v>252</v>
      </c>
      <c r="D133" s="130" t="s">
        <v>218</v>
      </c>
      <c r="E133" s="131" t="s">
        <v>4447</v>
      </c>
      <c r="F133" s="132" t="s">
        <v>4448</v>
      </c>
      <c r="G133" s="133" t="s">
        <v>4444</v>
      </c>
      <c r="H133" s="134">
        <v>1</v>
      </c>
      <c r="I133" s="57"/>
      <c r="J133" s="187">
        <f>ROUND(I133*H133,2)</f>
        <v>0</v>
      </c>
      <c r="K133" s="132" t="s">
        <v>222</v>
      </c>
      <c r="L133" s="188">
        <f>J133</f>
        <v>0</v>
      </c>
      <c r="M133" s="189" t="s">
        <v>1</v>
      </c>
      <c r="N133" s="189" t="s">
        <v>48</v>
      </c>
      <c r="O133" s="189"/>
      <c r="P133" s="189">
        <f>O133*H134</f>
        <v>0</v>
      </c>
      <c r="Q133" s="189">
        <v>0</v>
      </c>
      <c r="R133" s="189">
        <f>Q133*H134</f>
        <v>0</v>
      </c>
      <c r="S133" s="189">
        <v>0</v>
      </c>
      <c r="T133" s="189">
        <f>S133*H134</f>
        <v>0</v>
      </c>
      <c r="U133" s="189"/>
      <c r="V133" s="189"/>
      <c r="W133" s="190"/>
      <c r="X133" s="26"/>
      <c r="Y133" s="26"/>
      <c r="Z133" s="26"/>
      <c r="AA133" s="26"/>
      <c r="AB133" s="26"/>
      <c r="AC133" s="26"/>
      <c r="AD133" s="26"/>
      <c r="AE133" s="26"/>
      <c r="AR133" s="58" t="s">
        <v>4429</v>
      </c>
      <c r="AT133" s="58" t="s">
        <v>218</v>
      </c>
      <c r="AU133" s="58" t="s">
        <v>93</v>
      </c>
      <c r="AY133" s="18" t="s">
        <v>216</v>
      </c>
      <c r="BE133" s="59">
        <f>IF(N133="základní",J133,0)</f>
        <v>0</v>
      </c>
      <c r="BF133" s="59">
        <f>IF(N133="snížená",J133,0)</f>
        <v>0</v>
      </c>
      <c r="BG133" s="59">
        <f>IF(N133="zákl. přenesená",J133,0)</f>
        <v>0</v>
      </c>
      <c r="BH133" s="59">
        <f>IF(N133="sníž. přenesená",J133,0)</f>
        <v>0</v>
      </c>
      <c r="BI133" s="59">
        <f>IF(N133="nulová",J133,0)</f>
        <v>0</v>
      </c>
      <c r="BJ133" s="18" t="s">
        <v>91</v>
      </c>
      <c r="BK133" s="59">
        <f>ROUND(I133*H133,2)</f>
        <v>0</v>
      </c>
      <c r="BL133" s="18" t="s">
        <v>4429</v>
      </c>
      <c r="BM133" s="58" t="s">
        <v>4449</v>
      </c>
    </row>
    <row r="134" spans="1:51" s="13" customFormat="1" ht="12">
      <c r="A134" s="140"/>
      <c r="B134" s="141"/>
      <c r="C134" s="140"/>
      <c r="D134" s="137" t="s">
        <v>225</v>
      </c>
      <c r="E134" s="142" t="s">
        <v>1</v>
      </c>
      <c r="F134" s="143" t="s">
        <v>4446</v>
      </c>
      <c r="G134" s="140"/>
      <c r="H134" s="144">
        <v>1</v>
      </c>
      <c r="I134" s="61"/>
      <c r="J134" s="140"/>
      <c r="K134" s="140"/>
      <c r="L134" s="194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6"/>
      <c r="AT134" s="60" t="s">
        <v>225</v>
      </c>
      <c r="AU134" s="60" t="s">
        <v>93</v>
      </c>
      <c r="AV134" s="13" t="s">
        <v>93</v>
      </c>
      <c r="AW134" s="13" t="s">
        <v>38</v>
      </c>
      <c r="AX134" s="13" t="s">
        <v>91</v>
      </c>
      <c r="AY134" s="60" t="s">
        <v>216</v>
      </c>
    </row>
    <row r="135" spans="1:65" s="2" customFormat="1" ht="16.5" customHeight="1">
      <c r="A135" s="83"/>
      <c r="B135" s="84"/>
      <c r="C135" s="130" t="s">
        <v>257</v>
      </c>
      <c r="D135" s="130" t="s">
        <v>218</v>
      </c>
      <c r="E135" s="131" t="s">
        <v>4450</v>
      </c>
      <c r="F135" s="132" t="s">
        <v>4451</v>
      </c>
      <c r="G135" s="133" t="s">
        <v>4444</v>
      </c>
      <c r="H135" s="134">
        <v>1</v>
      </c>
      <c r="I135" s="57"/>
      <c r="J135" s="187">
        <f>ROUND(I135*H135,2)</f>
        <v>0</v>
      </c>
      <c r="K135" s="132" t="s">
        <v>222</v>
      </c>
      <c r="L135" s="188">
        <f>J135</f>
        <v>0</v>
      </c>
      <c r="M135" s="189" t="s">
        <v>1</v>
      </c>
      <c r="N135" s="189" t="s">
        <v>48</v>
      </c>
      <c r="O135" s="189"/>
      <c r="P135" s="189">
        <f>O135*H136</f>
        <v>0</v>
      </c>
      <c r="Q135" s="189">
        <v>0</v>
      </c>
      <c r="R135" s="189">
        <f>Q135*H136</f>
        <v>0</v>
      </c>
      <c r="S135" s="189">
        <v>0</v>
      </c>
      <c r="T135" s="189">
        <f>S135*H136</f>
        <v>0</v>
      </c>
      <c r="U135" s="189"/>
      <c r="V135" s="189"/>
      <c r="W135" s="190"/>
      <c r="X135" s="26"/>
      <c r="Y135" s="26"/>
      <c r="Z135" s="26"/>
      <c r="AA135" s="26"/>
      <c r="AB135" s="26"/>
      <c r="AC135" s="26"/>
      <c r="AD135" s="26"/>
      <c r="AE135" s="26"/>
      <c r="AR135" s="58" t="s">
        <v>4429</v>
      </c>
      <c r="AT135" s="58" t="s">
        <v>218</v>
      </c>
      <c r="AU135" s="58" t="s">
        <v>93</v>
      </c>
      <c r="AY135" s="18" t="s">
        <v>216</v>
      </c>
      <c r="BE135" s="59">
        <f>IF(N135="základní",J135,0)</f>
        <v>0</v>
      </c>
      <c r="BF135" s="59">
        <f>IF(N135="snížená",J135,0)</f>
        <v>0</v>
      </c>
      <c r="BG135" s="59">
        <f>IF(N135="zákl. přenesená",J135,0)</f>
        <v>0</v>
      </c>
      <c r="BH135" s="59">
        <f>IF(N135="sníž. přenesená",J135,0)</f>
        <v>0</v>
      </c>
      <c r="BI135" s="59">
        <f>IF(N135="nulová",J135,0)</f>
        <v>0</v>
      </c>
      <c r="BJ135" s="18" t="s">
        <v>91</v>
      </c>
      <c r="BK135" s="59">
        <f>ROUND(I135*H135,2)</f>
        <v>0</v>
      </c>
      <c r="BL135" s="18" t="s">
        <v>4429</v>
      </c>
      <c r="BM135" s="58" t="s">
        <v>4452</v>
      </c>
    </row>
    <row r="136" spans="1:51" s="13" customFormat="1" ht="12">
      <c r="A136" s="140"/>
      <c r="B136" s="141"/>
      <c r="C136" s="140"/>
      <c r="D136" s="137" t="s">
        <v>225</v>
      </c>
      <c r="E136" s="142" t="s">
        <v>1</v>
      </c>
      <c r="F136" s="143" t="s">
        <v>4446</v>
      </c>
      <c r="G136" s="140"/>
      <c r="H136" s="144">
        <v>1</v>
      </c>
      <c r="I136" s="61"/>
      <c r="J136" s="140"/>
      <c r="K136" s="140"/>
      <c r="L136" s="194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6"/>
      <c r="AT136" s="60" t="s">
        <v>225</v>
      </c>
      <c r="AU136" s="60" t="s">
        <v>93</v>
      </c>
      <c r="AV136" s="13" t="s">
        <v>93</v>
      </c>
      <c r="AW136" s="13" t="s">
        <v>38</v>
      </c>
      <c r="AX136" s="13" t="s">
        <v>91</v>
      </c>
      <c r="AY136" s="60" t="s">
        <v>216</v>
      </c>
    </row>
    <row r="137" spans="1:65" s="2" customFormat="1" ht="16.5" customHeight="1">
      <c r="A137" s="83"/>
      <c r="B137" s="84"/>
      <c r="C137" s="130" t="s">
        <v>263</v>
      </c>
      <c r="D137" s="130" t="s">
        <v>218</v>
      </c>
      <c r="E137" s="131" t="s">
        <v>4453</v>
      </c>
      <c r="F137" s="132" t="s">
        <v>4454</v>
      </c>
      <c r="G137" s="133" t="s">
        <v>4444</v>
      </c>
      <c r="H137" s="134">
        <v>1</v>
      </c>
      <c r="I137" s="57"/>
      <c r="J137" s="187">
        <f>ROUND(I137*H137,2)</f>
        <v>0</v>
      </c>
      <c r="K137" s="132" t="s">
        <v>222</v>
      </c>
      <c r="L137" s="188">
        <f>J137</f>
        <v>0</v>
      </c>
      <c r="M137" s="189" t="s">
        <v>1</v>
      </c>
      <c r="N137" s="189" t="s">
        <v>48</v>
      </c>
      <c r="O137" s="189"/>
      <c r="P137" s="189">
        <f>O137*H138</f>
        <v>0</v>
      </c>
      <c r="Q137" s="189">
        <v>0</v>
      </c>
      <c r="R137" s="189">
        <f>Q137*H138</f>
        <v>0</v>
      </c>
      <c r="S137" s="189">
        <v>0</v>
      </c>
      <c r="T137" s="189">
        <f>S137*H138</f>
        <v>0</v>
      </c>
      <c r="U137" s="189"/>
      <c r="V137" s="189"/>
      <c r="W137" s="190"/>
      <c r="X137" s="26"/>
      <c r="Y137" s="26"/>
      <c r="Z137" s="26"/>
      <c r="AA137" s="26"/>
      <c r="AB137" s="26"/>
      <c r="AC137" s="26"/>
      <c r="AD137" s="26"/>
      <c r="AE137" s="26"/>
      <c r="AR137" s="58" t="s">
        <v>4429</v>
      </c>
      <c r="AT137" s="58" t="s">
        <v>218</v>
      </c>
      <c r="AU137" s="58" t="s">
        <v>93</v>
      </c>
      <c r="AY137" s="18" t="s">
        <v>216</v>
      </c>
      <c r="BE137" s="59">
        <f>IF(N137="základní",J137,0)</f>
        <v>0</v>
      </c>
      <c r="BF137" s="59">
        <f>IF(N137="snížená",J137,0)</f>
        <v>0</v>
      </c>
      <c r="BG137" s="59">
        <f>IF(N137="zákl. přenesená",J137,0)</f>
        <v>0</v>
      </c>
      <c r="BH137" s="59">
        <f>IF(N137="sníž. přenesená",J137,0)</f>
        <v>0</v>
      </c>
      <c r="BI137" s="59">
        <f>IF(N137="nulová",J137,0)</f>
        <v>0</v>
      </c>
      <c r="BJ137" s="18" t="s">
        <v>91</v>
      </c>
      <c r="BK137" s="59">
        <f>ROUND(I137*H137,2)</f>
        <v>0</v>
      </c>
      <c r="BL137" s="18" t="s">
        <v>4429</v>
      </c>
      <c r="BM137" s="58" t="s">
        <v>4455</v>
      </c>
    </row>
    <row r="138" spans="1:51" s="13" customFormat="1" ht="12">
      <c r="A138" s="140"/>
      <c r="B138" s="141"/>
      <c r="C138" s="140"/>
      <c r="D138" s="137" t="s">
        <v>225</v>
      </c>
      <c r="E138" s="142" t="s">
        <v>1</v>
      </c>
      <c r="F138" s="143" t="s">
        <v>4446</v>
      </c>
      <c r="G138" s="140"/>
      <c r="H138" s="144">
        <v>1</v>
      </c>
      <c r="I138" s="61"/>
      <c r="J138" s="140"/>
      <c r="K138" s="140"/>
      <c r="L138" s="194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6"/>
      <c r="AT138" s="60" t="s">
        <v>225</v>
      </c>
      <c r="AU138" s="60" t="s">
        <v>93</v>
      </c>
      <c r="AV138" s="13" t="s">
        <v>93</v>
      </c>
      <c r="AW138" s="13" t="s">
        <v>38</v>
      </c>
      <c r="AX138" s="13" t="s">
        <v>91</v>
      </c>
      <c r="AY138" s="60" t="s">
        <v>216</v>
      </c>
    </row>
    <row r="139" spans="1:65" s="2" customFormat="1" ht="16.5" customHeight="1">
      <c r="A139" s="83"/>
      <c r="B139" s="84"/>
      <c r="C139" s="130" t="s">
        <v>268</v>
      </c>
      <c r="D139" s="130" t="s">
        <v>218</v>
      </c>
      <c r="E139" s="131" t="s">
        <v>4456</v>
      </c>
      <c r="F139" s="132" t="s">
        <v>4457</v>
      </c>
      <c r="G139" s="133" t="s">
        <v>4444</v>
      </c>
      <c r="H139" s="134">
        <v>1</v>
      </c>
      <c r="I139" s="57"/>
      <c r="J139" s="187">
        <f>ROUND(I139*H139,2)</f>
        <v>0</v>
      </c>
      <c r="K139" s="132" t="s">
        <v>222</v>
      </c>
      <c r="L139" s="188">
        <f>J139</f>
        <v>0</v>
      </c>
      <c r="M139" s="189" t="s">
        <v>1</v>
      </c>
      <c r="N139" s="189" t="s">
        <v>48</v>
      </c>
      <c r="O139" s="189"/>
      <c r="P139" s="189">
        <f>O139*H140</f>
        <v>0</v>
      </c>
      <c r="Q139" s="189">
        <v>0</v>
      </c>
      <c r="R139" s="189">
        <f>Q139*H140</f>
        <v>0</v>
      </c>
      <c r="S139" s="189">
        <v>0</v>
      </c>
      <c r="T139" s="189">
        <f>S139*H140</f>
        <v>0</v>
      </c>
      <c r="U139" s="189"/>
      <c r="V139" s="189"/>
      <c r="W139" s="190"/>
      <c r="X139" s="26"/>
      <c r="Y139" s="26"/>
      <c r="Z139" s="26"/>
      <c r="AA139" s="26"/>
      <c r="AB139" s="26"/>
      <c r="AC139" s="26"/>
      <c r="AD139" s="26"/>
      <c r="AE139" s="26"/>
      <c r="AR139" s="58" t="s">
        <v>4429</v>
      </c>
      <c r="AT139" s="58" t="s">
        <v>218</v>
      </c>
      <c r="AU139" s="58" t="s">
        <v>93</v>
      </c>
      <c r="AY139" s="18" t="s">
        <v>216</v>
      </c>
      <c r="BE139" s="59">
        <f>IF(N139="základní",J139,0)</f>
        <v>0</v>
      </c>
      <c r="BF139" s="59">
        <f>IF(N139="snížená",J139,0)</f>
        <v>0</v>
      </c>
      <c r="BG139" s="59">
        <f>IF(N139="zákl. přenesená",J139,0)</f>
        <v>0</v>
      </c>
      <c r="BH139" s="59">
        <f>IF(N139="sníž. přenesená",J139,0)</f>
        <v>0</v>
      </c>
      <c r="BI139" s="59">
        <f>IF(N139="nulová",J139,0)</f>
        <v>0</v>
      </c>
      <c r="BJ139" s="18" t="s">
        <v>91</v>
      </c>
      <c r="BK139" s="59">
        <f>ROUND(I139*H139,2)</f>
        <v>0</v>
      </c>
      <c r="BL139" s="18" t="s">
        <v>4429</v>
      </c>
      <c r="BM139" s="58" t="s">
        <v>4458</v>
      </c>
    </row>
    <row r="140" spans="1:51" s="13" customFormat="1" ht="12">
      <c r="A140" s="140"/>
      <c r="B140" s="141"/>
      <c r="C140" s="140"/>
      <c r="D140" s="137" t="s">
        <v>225</v>
      </c>
      <c r="E140" s="142" t="s">
        <v>1</v>
      </c>
      <c r="F140" s="143" t="s">
        <v>4446</v>
      </c>
      <c r="G140" s="140"/>
      <c r="H140" s="144">
        <v>1</v>
      </c>
      <c r="I140" s="61"/>
      <c r="J140" s="140"/>
      <c r="K140" s="140"/>
      <c r="L140" s="194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6"/>
      <c r="AT140" s="60" t="s">
        <v>225</v>
      </c>
      <c r="AU140" s="60" t="s">
        <v>93</v>
      </c>
      <c r="AV140" s="13" t="s">
        <v>93</v>
      </c>
      <c r="AW140" s="13" t="s">
        <v>38</v>
      </c>
      <c r="AX140" s="13" t="s">
        <v>91</v>
      </c>
      <c r="AY140" s="60" t="s">
        <v>216</v>
      </c>
    </row>
    <row r="141" spans="1:65" s="2" customFormat="1" ht="16.5" customHeight="1">
      <c r="A141" s="83"/>
      <c r="B141" s="84"/>
      <c r="C141" s="130" t="s">
        <v>275</v>
      </c>
      <c r="D141" s="130" t="s">
        <v>218</v>
      </c>
      <c r="E141" s="131" t="s">
        <v>4459</v>
      </c>
      <c r="F141" s="132" t="s">
        <v>4460</v>
      </c>
      <c r="G141" s="133" t="s">
        <v>221</v>
      </c>
      <c r="H141" s="134">
        <v>150</v>
      </c>
      <c r="I141" s="57"/>
      <c r="J141" s="187">
        <f>ROUND(I141*H141,2)</f>
        <v>0</v>
      </c>
      <c r="K141" s="132" t="s">
        <v>222</v>
      </c>
      <c r="L141" s="188">
        <f>J141</f>
        <v>0</v>
      </c>
      <c r="M141" s="189" t="s">
        <v>1</v>
      </c>
      <c r="N141" s="189" t="s">
        <v>48</v>
      </c>
      <c r="O141" s="189"/>
      <c r="P141" s="189">
        <f>O141*H142</f>
        <v>0</v>
      </c>
      <c r="Q141" s="189">
        <v>0</v>
      </c>
      <c r="R141" s="189">
        <f>Q141*H142</f>
        <v>0</v>
      </c>
      <c r="S141" s="189">
        <v>0</v>
      </c>
      <c r="T141" s="189">
        <f>S141*H142</f>
        <v>0</v>
      </c>
      <c r="U141" s="189"/>
      <c r="V141" s="189"/>
      <c r="W141" s="190"/>
      <c r="X141" s="26"/>
      <c r="Y141" s="26"/>
      <c r="Z141" s="26"/>
      <c r="AA141" s="26"/>
      <c r="AB141" s="26"/>
      <c r="AC141" s="26"/>
      <c r="AD141" s="26"/>
      <c r="AE141" s="26"/>
      <c r="AR141" s="58" t="s">
        <v>4429</v>
      </c>
      <c r="AT141" s="58" t="s">
        <v>218</v>
      </c>
      <c r="AU141" s="58" t="s">
        <v>93</v>
      </c>
      <c r="AY141" s="18" t="s">
        <v>216</v>
      </c>
      <c r="BE141" s="59">
        <f>IF(N141="základní",J141,0)</f>
        <v>0</v>
      </c>
      <c r="BF141" s="59">
        <f>IF(N141="snížená",J141,0)</f>
        <v>0</v>
      </c>
      <c r="BG141" s="59">
        <f>IF(N141="zákl. přenesená",J141,0)</f>
        <v>0</v>
      </c>
      <c r="BH141" s="59">
        <f>IF(N141="sníž. přenesená",J141,0)</f>
        <v>0</v>
      </c>
      <c r="BI141" s="59">
        <f>IF(N141="nulová",J141,0)</f>
        <v>0</v>
      </c>
      <c r="BJ141" s="18" t="s">
        <v>91</v>
      </c>
      <c r="BK141" s="59">
        <f>ROUND(I141*H141,2)</f>
        <v>0</v>
      </c>
      <c r="BL141" s="18" t="s">
        <v>4429</v>
      </c>
      <c r="BM141" s="58" t="s">
        <v>4461</v>
      </c>
    </row>
    <row r="142" spans="1:51" s="13" customFormat="1" ht="12">
      <c r="A142" s="140"/>
      <c r="B142" s="141"/>
      <c r="C142" s="140"/>
      <c r="D142" s="137" t="s">
        <v>225</v>
      </c>
      <c r="E142" s="142" t="s">
        <v>1</v>
      </c>
      <c r="F142" s="143" t="s">
        <v>4462</v>
      </c>
      <c r="G142" s="140"/>
      <c r="H142" s="144">
        <v>150</v>
      </c>
      <c r="I142" s="61"/>
      <c r="J142" s="140"/>
      <c r="K142" s="140"/>
      <c r="L142" s="194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6"/>
      <c r="AT142" s="60" t="s">
        <v>225</v>
      </c>
      <c r="AU142" s="60" t="s">
        <v>93</v>
      </c>
      <c r="AV142" s="13" t="s">
        <v>93</v>
      </c>
      <c r="AW142" s="13" t="s">
        <v>38</v>
      </c>
      <c r="AX142" s="13" t="s">
        <v>91</v>
      </c>
      <c r="AY142" s="60" t="s">
        <v>216</v>
      </c>
    </row>
    <row r="143" spans="1:65" s="2" customFormat="1" ht="16.5" customHeight="1">
      <c r="A143" s="83"/>
      <c r="B143" s="84"/>
      <c r="C143" s="130" t="s">
        <v>281</v>
      </c>
      <c r="D143" s="130" t="s">
        <v>218</v>
      </c>
      <c r="E143" s="131" t="s">
        <v>4463</v>
      </c>
      <c r="F143" s="132" t="s">
        <v>4464</v>
      </c>
      <c r="G143" s="133" t="s">
        <v>237</v>
      </c>
      <c r="H143" s="134">
        <v>85</v>
      </c>
      <c r="I143" s="57"/>
      <c r="J143" s="187">
        <f>ROUND(I143*H143,2)</f>
        <v>0</v>
      </c>
      <c r="K143" s="132" t="s">
        <v>222</v>
      </c>
      <c r="L143" s="188">
        <f>J143</f>
        <v>0</v>
      </c>
      <c r="M143" s="189" t="s">
        <v>1</v>
      </c>
      <c r="N143" s="189" t="s">
        <v>48</v>
      </c>
      <c r="O143" s="189"/>
      <c r="P143" s="189">
        <f>O143*H144</f>
        <v>0</v>
      </c>
      <c r="Q143" s="189">
        <v>0</v>
      </c>
      <c r="R143" s="189">
        <f>Q143*H144</f>
        <v>0</v>
      </c>
      <c r="S143" s="189">
        <v>0</v>
      </c>
      <c r="T143" s="189">
        <f>S143*H144</f>
        <v>0</v>
      </c>
      <c r="U143" s="189"/>
      <c r="V143" s="189"/>
      <c r="W143" s="190"/>
      <c r="X143" s="26"/>
      <c r="Y143" s="26"/>
      <c r="Z143" s="26"/>
      <c r="AA143" s="26"/>
      <c r="AB143" s="26"/>
      <c r="AC143" s="26"/>
      <c r="AD143" s="26"/>
      <c r="AE143" s="26"/>
      <c r="AR143" s="58" t="s">
        <v>4429</v>
      </c>
      <c r="AT143" s="58" t="s">
        <v>218</v>
      </c>
      <c r="AU143" s="58" t="s">
        <v>93</v>
      </c>
      <c r="AY143" s="18" t="s">
        <v>216</v>
      </c>
      <c r="BE143" s="59">
        <f>IF(N143="základní",J143,0)</f>
        <v>0</v>
      </c>
      <c r="BF143" s="59">
        <f>IF(N143="snížená",J143,0)</f>
        <v>0</v>
      </c>
      <c r="BG143" s="59">
        <f>IF(N143="zákl. přenesená",J143,0)</f>
        <v>0</v>
      </c>
      <c r="BH143" s="59">
        <f>IF(N143="sníž. přenesená",J143,0)</f>
        <v>0</v>
      </c>
      <c r="BI143" s="59">
        <f>IF(N143="nulová",J143,0)</f>
        <v>0</v>
      </c>
      <c r="BJ143" s="18" t="s">
        <v>91</v>
      </c>
      <c r="BK143" s="59">
        <f>ROUND(I143*H143,2)</f>
        <v>0</v>
      </c>
      <c r="BL143" s="18" t="s">
        <v>4429</v>
      </c>
      <c r="BM143" s="58" t="s">
        <v>4465</v>
      </c>
    </row>
    <row r="144" spans="1:51" s="13" customFormat="1" ht="12">
      <c r="A144" s="140"/>
      <c r="B144" s="141"/>
      <c r="C144" s="140"/>
      <c r="D144" s="137" t="s">
        <v>225</v>
      </c>
      <c r="E144" s="142" t="s">
        <v>1</v>
      </c>
      <c r="F144" s="143" t="s">
        <v>4466</v>
      </c>
      <c r="G144" s="140"/>
      <c r="H144" s="144">
        <v>85</v>
      </c>
      <c r="I144" s="61"/>
      <c r="J144" s="140"/>
      <c r="K144" s="140"/>
      <c r="L144" s="194"/>
      <c r="M144" s="195" t="s">
        <v>1</v>
      </c>
      <c r="N144" s="195" t="s">
        <v>48</v>
      </c>
      <c r="O144" s="195"/>
      <c r="P144" s="195">
        <f>O144*H145</f>
        <v>0</v>
      </c>
      <c r="Q144" s="195">
        <v>0</v>
      </c>
      <c r="R144" s="195">
        <f>Q144*H145</f>
        <v>0</v>
      </c>
      <c r="S144" s="195">
        <v>0</v>
      </c>
      <c r="T144" s="195">
        <f>S144*H145</f>
        <v>0</v>
      </c>
      <c r="U144" s="195"/>
      <c r="V144" s="195"/>
      <c r="W144" s="196"/>
      <c r="AT144" s="60" t="s">
        <v>225</v>
      </c>
      <c r="AU144" s="60" t="s">
        <v>93</v>
      </c>
      <c r="AV144" s="13" t="s">
        <v>93</v>
      </c>
      <c r="AW144" s="13" t="s">
        <v>38</v>
      </c>
      <c r="AX144" s="13" t="s">
        <v>91</v>
      </c>
      <c r="AY144" s="60" t="s">
        <v>216</v>
      </c>
    </row>
    <row r="145" spans="1:65" s="2" customFormat="1" ht="21.75" customHeight="1">
      <c r="A145" s="83"/>
      <c r="B145" s="84"/>
      <c r="C145" s="130" t="s">
        <v>288</v>
      </c>
      <c r="D145" s="130" t="s">
        <v>218</v>
      </c>
      <c r="E145" s="131" t="s">
        <v>4467</v>
      </c>
      <c r="F145" s="132" t="s">
        <v>4468</v>
      </c>
      <c r="G145" s="133" t="s">
        <v>4444</v>
      </c>
      <c r="H145" s="134">
        <v>1</v>
      </c>
      <c r="I145" s="57"/>
      <c r="J145" s="187">
        <f>ROUND(I145*H145,2)</f>
        <v>0</v>
      </c>
      <c r="K145" s="132" t="s">
        <v>222</v>
      </c>
      <c r="L145" s="188">
        <f>J145</f>
        <v>0</v>
      </c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90"/>
      <c r="X145" s="26"/>
      <c r="Y145" s="26"/>
      <c r="Z145" s="26"/>
      <c r="AA145" s="26"/>
      <c r="AB145" s="26"/>
      <c r="AC145" s="26"/>
      <c r="AD145" s="26"/>
      <c r="AE145" s="26"/>
      <c r="AR145" s="58" t="s">
        <v>4429</v>
      </c>
      <c r="AT145" s="58" t="s">
        <v>218</v>
      </c>
      <c r="AU145" s="58" t="s">
        <v>93</v>
      </c>
      <c r="AY145" s="18" t="s">
        <v>216</v>
      </c>
      <c r="BE145" s="59">
        <f>IF(N145="základní",J145,0)</f>
        <v>0</v>
      </c>
      <c r="BF145" s="59">
        <f>IF(N145="snížená",J145,0)</f>
        <v>0</v>
      </c>
      <c r="BG145" s="59">
        <f>IF(N145="zákl. přenesená",J145,0)</f>
        <v>0</v>
      </c>
      <c r="BH145" s="59">
        <f>IF(N145="sníž. přenesená",J145,0)</f>
        <v>0</v>
      </c>
      <c r="BI145" s="59">
        <f>IF(N145="nulová",J145,0)</f>
        <v>0</v>
      </c>
      <c r="BJ145" s="18" t="s">
        <v>91</v>
      </c>
      <c r="BK145" s="59">
        <f>ROUND(I145*H145,2)</f>
        <v>0</v>
      </c>
      <c r="BL145" s="18" t="s">
        <v>4429</v>
      </c>
      <c r="BM145" s="58" t="s">
        <v>4469</v>
      </c>
    </row>
    <row r="146" spans="1:51" s="13" customFormat="1" ht="22.5">
      <c r="A146" s="140"/>
      <c r="B146" s="141"/>
      <c r="C146" s="140"/>
      <c r="D146" s="137" t="s">
        <v>225</v>
      </c>
      <c r="E146" s="142" t="s">
        <v>1</v>
      </c>
      <c r="F146" s="143" t="s">
        <v>4470</v>
      </c>
      <c r="G146" s="140"/>
      <c r="H146" s="144">
        <v>1</v>
      </c>
      <c r="I146" s="61"/>
      <c r="J146" s="140"/>
      <c r="K146" s="140"/>
      <c r="L146" s="183"/>
      <c r="M146" s="184" t="s">
        <v>1</v>
      </c>
      <c r="N146" s="184" t="s">
        <v>48</v>
      </c>
      <c r="O146" s="184"/>
      <c r="P146" s="184">
        <f>O146*H148</f>
        <v>0</v>
      </c>
      <c r="Q146" s="184">
        <v>0</v>
      </c>
      <c r="R146" s="184">
        <f>Q146*H148</f>
        <v>0</v>
      </c>
      <c r="S146" s="184">
        <v>0</v>
      </c>
      <c r="T146" s="184">
        <f>S146*H148</f>
        <v>0</v>
      </c>
      <c r="U146" s="184"/>
      <c r="V146" s="184"/>
      <c r="W146" s="185"/>
      <c r="AT146" s="60" t="s">
        <v>225</v>
      </c>
      <c r="AU146" s="60" t="s">
        <v>93</v>
      </c>
      <c r="AV146" s="13" t="s">
        <v>93</v>
      </c>
      <c r="AW146" s="13" t="s">
        <v>38</v>
      </c>
      <c r="AX146" s="13" t="s">
        <v>91</v>
      </c>
      <c r="AY146" s="60" t="s">
        <v>216</v>
      </c>
    </row>
    <row r="147" spans="1:65" s="2" customFormat="1" ht="16.5" customHeight="1">
      <c r="A147" s="83"/>
      <c r="B147" s="84"/>
      <c r="C147" s="130" t="s">
        <v>294</v>
      </c>
      <c r="D147" s="130" t="s">
        <v>218</v>
      </c>
      <c r="E147" s="131" t="s">
        <v>4471</v>
      </c>
      <c r="F147" s="132" t="s">
        <v>4472</v>
      </c>
      <c r="G147" s="133" t="s">
        <v>323</v>
      </c>
      <c r="H147" s="134">
        <v>1</v>
      </c>
      <c r="I147" s="57"/>
      <c r="J147" s="187">
        <f>ROUND(I147*H147,2)</f>
        <v>0</v>
      </c>
      <c r="K147" s="132" t="s">
        <v>222</v>
      </c>
      <c r="L147" s="188">
        <f>J147</f>
        <v>0</v>
      </c>
      <c r="M147" s="189" t="s">
        <v>1</v>
      </c>
      <c r="N147" s="189" t="s">
        <v>48</v>
      </c>
      <c r="O147" s="189"/>
      <c r="P147" s="189">
        <f>O147*H150</f>
        <v>0</v>
      </c>
      <c r="Q147" s="189">
        <v>0</v>
      </c>
      <c r="R147" s="189">
        <f>Q147*H150</f>
        <v>0</v>
      </c>
      <c r="S147" s="189">
        <v>0</v>
      </c>
      <c r="T147" s="189">
        <f>S147*H150</f>
        <v>0</v>
      </c>
      <c r="U147" s="189"/>
      <c r="V147" s="189"/>
      <c r="W147" s="190"/>
      <c r="X147" s="26"/>
      <c r="Y147" s="26"/>
      <c r="Z147" s="26"/>
      <c r="AA147" s="26"/>
      <c r="AB147" s="26"/>
      <c r="AC147" s="26"/>
      <c r="AD147" s="26"/>
      <c r="AE147" s="26"/>
      <c r="AR147" s="58" t="s">
        <v>4429</v>
      </c>
      <c r="AT147" s="58" t="s">
        <v>218</v>
      </c>
      <c r="AU147" s="58" t="s">
        <v>93</v>
      </c>
      <c r="AY147" s="18" t="s">
        <v>216</v>
      </c>
      <c r="BE147" s="59">
        <f>IF(N147="základní",J147,0)</f>
        <v>0</v>
      </c>
      <c r="BF147" s="59">
        <f>IF(N147="snížená",J147,0)</f>
        <v>0</v>
      </c>
      <c r="BG147" s="59">
        <f>IF(N147="zákl. přenesená",J147,0)</f>
        <v>0</v>
      </c>
      <c r="BH147" s="59">
        <f>IF(N147="sníž. přenesená",J147,0)</f>
        <v>0</v>
      </c>
      <c r="BI147" s="59">
        <f>IF(N147="nulová",J147,0)</f>
        <v>0</v>
      </c>
      <c r="BJ147" s="18" t="s">
        <v>91</v>
      </c>
      <c r="BK147" s="59">
        <f>ROUND(I147*H147,2)</f>
        <v>0</v>
      </c>
      <c r="BL147" s="18" t="s">
        <v>4429</v>
      </c>
      <c r="BM147" s="58" t="s">
        <v>4473</v>
      </c>
    </row>
    <row r="148" spans="1:65" s="2" customFormat="1" ht="21.75" customHeight="1">
      <c r="A148" s="83"/>
      <c r="B148" s="84"/>
      <c r="C148" s="130" t="s">
        <v>300</v>
      </c>
      <c r="D148" s="130" t="s">
        <v>218</v>
      </c>
      <c r="E148" s="131" t="s">
        <v>4474</v>
      </c>
      <c r="F148" s="132" t="s">
        <v>4475</v>
      </c>
      <c r="G148" s="133" t="s">
        <v>4444</v>
      </c>
      <c r="H148" s="134">
        <v>1</v>
      </c>
      <c r="I148" s="57"/>
      <c r="J148" s="187">
        <f>ROUND(I148*H148,2)</f>
        <v>0</v>
      </c>
      <c r="K148" s="132" t="s">
        <v>222</v>
      </c>
      <c r="L148" s="188">
        <f>J148</f>
        <v>0</v>
      </c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90"/>
      <c r="X148" s="26"/>
      <c r="Y148" s="26"/>
      <c r="Z148" s="26"/>
      <c r="AA148" s="26"/>
      <c r="AB148" s="26"/>
      <c r="AC148" s="26"/>
      <c r="AD148" s="26"/>
      <c r="AE148" s="26"/>
      <c r="AR148" s="58" t="s">
        <v>4429</v>
      </c>
      <c r="AT148" s="58" t="s">
        <v>218</v>
      </c>
      <c r="AU148" s="58" t="s">
        <v>93</v>
      </c>
      <c r="AY148" s="18" t="s">
        <v>216</v>
      </c>
      <c r="BE148" s="59">
        <f>IF(N148="základní",J148,0)</f>
        <v>0</v>
      </c>
      <c r="BF148" s="59">
        <f>IF(N148="snížená",J148,0)</f>
        <v>0</v>
      </c>
      <c r="BG148" s="59">
        <f>IF(N148="zákl. přenesená",J148,0)</f>
        <v>0</v>
      </c>
      <c r="BH148" s="59">
        <f>IF(N148="sníž. přenesená",J148,0)</f>
        <v>0</v>
      </c>
      <c r="BI148" s="59">
        <f>IF(N148="nulová",J148,0)</f>
        <v>0</v>
      </c>
      <c r="BJ148" s="18" t="s">
        <v>91</v>
      </c>
      <c r="BK148" s="59">
        <f>ROUND(I148*H148,2)</f>
        <v>0</v>
      </c>
      <c r="BL148" s="18" t="s">
        <v>4429</v>
      </c>
      <c r="BM148" s="58" t="s">
        <v>4476</v>
      </c>
    </row>
    <row r="149" spans="1:51" s="13" customFormat="1" ht="22.5">
      <c r="A149" s="140"/>
      <c r="B149" s="141"/>
      <c r="C149" s="140"/>
      <c r="D149" s="137" t="s">
        <v>225</v>
      </c>
      <c r="E149" s="142" t="s">
        <v>1</v>
      </c>
      <c r="F149" s="143" t="s">
        <v>4470</v>
      </c>
      <c r="G149" s="140"/>
      <c r="H149" s="144">
        <v>1</v>
      </c>
      <c r="I149" s="61"/>
      <c r="J149" s="140"/>
      <c r="K149" s="140"/>
      <c r="L149" s="194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6"/>
      <c r="AT149" s="60" t="s">
        <v>225</v>
      </c>
      <c r="AU149" s="60" t="s">
        <v>93</v>
      </c>
      <c r="AV149" s="13" t="s">
        <v>93</v>
      </c>
      <c r="AW149" s="13" t="s">
        <v>38</v>
      </c>
      <c r="AX149" s="13" t="s">
        <v>91</v>
      </c>
      <c r="AY149" s="60" t="s">
        <v>216</v>
      </c>
    </row>
    <row r="150" spans="1:63" s="12" customFormat="1" ht="22.9" customHeight="1">
      <c r="A150" s="125"/>
      <c r="B150" s="126"/>
      <c r="C150" s="125"/>
      <c r="D150" s="127" t="s">
        <v>82</v>
      </c>
      <c r="E150" s="129" t="s">
        <v>4477</v>
      </c>
      <c r="F150" s="129" t="s">
        <v>4478</v>
      </c>
      <c r="G150" s="125"/>
      <c r="H150" s="125"/>
      <c r="I150" s="54"/>
      <c r="J150" s="186">
        <f>BK150</f>
        <v>0</v>
      </c>
      <c r="K150" s="125"/>
      <c r="L150" s="183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5"/>
      <c r="AR150" s="53" t="s">
        <v>247</v>
      </c>
      <c r="AT150" s="55" t="s">
        <v>82</v>
      </c>
      <c r="AU150" s="55" t="s">
        <v>91</v>
      </c>
      <c r="AY150" s="53" t="s">
        <v>216</v>
      </c>
      <c r="BK150" s="56">
        <f>BK151+SUM(BK152:BK162)</f>
        <v>0</v>
      </c>
    </row>
    <row r="151" spans="1:65" s="2" customFormat="1" ht="37.9" customHeight="1">
      <c r="A151" s="83"/>
      <c r="B151" s="84"/>
      <c r="C151" s="130" t="s">
        <v>8</v>
      </c>
      <c r="D151" s="130" t="s">
        <v>218</v>
      </c>
      <c r="E151" s="131" t="s">
        <v>4479</v>
      </c>
      <c r="F151" s="132" t="s">
        <v>4480</v>
      </c>
      <c r="G151" s="133" t="s">
        <v>315</v>
      </c>
      <c r="H151" s="134">
        <v>40</v>
      </c>
      <c r="I151" s="57"/>
      <c r="J151" s="187">
        <f>ROUND(I151*H151,2)</f>
        <v>0</v>
      </c>
      <c r="K151" s="132" t="s">
        <v>222</v>
      </c>
      <c r="L151" s="188">
        <f>J151</f>
        <v>0</v>
      </c>
      <c r="M151" s="189" t="s">
        <v>1</v>
      </c>
      <c r="N151" s="189" t="s">
        <v>48</v>
      </c>
      <c r="O151" s="189"/>
      <c r="P151" s="189">
        <f>O151*H153</f>
        <v>0</v>
      </c>
      <c r="Q151" s="189">
        <v>0</v>
      </c>
      <c r="R151" s="189">
        <f>Q151*H153</f>
        <v>0</v>
      </c>
      <c r="S151" s="189">
        <v>0</v>
      </c>
      <c r="T151" s="189">
        <f>S151*H153</f>
        <v>0</v>
      </c>
      <c r="U151" s="189"/>
      <c r="V151" s="189"/>
      <c r="W151" s="190"/>
      <c r="X151" s="26"/>
      <c r="Y151" s="26"/>
      <c r="Z151" s="26"/>
      <c r="AA151" s="26"/>
      <c r="AB151" s="26"/>
      <c r="AC151" s="26"/>
      <c r="AD151" s="26"/>
      <c r="AE151" s="26"/>
      <c r="AR151" s="58" t="s">
        <v>4429</v>
      </c>
      <c r="AT151" s="58" t="s">
        <v>218</v>
      </c>
      <c r="AU151" s="58" t="s">
        <v>93</v>
      </c>
      <c r="AY151" s="18" t="s">
        <v>216</v>
      </c>
      <c r="BE151" s="59">
        <f>IF(N151="základní",J151,0)</f>
        <v>0</v>
      </c>
      <c r="BF151" s="59">
        <f>IF(N151="snížená",J151,0)</f>
        <v>0</v>
      </c>
      <c r="BG151" s="59">
        <f>IF(N151="zákl. přenesená",J151,0)</f>
        <v>0</v>
      </c>
      <c r="BH151" s="59">
        <f>IF(N151="sníž. přenesená",J151,0)</f>
        <v>0</v>
      </c>
      <c r="BI151" s="59">
        <f>IF(N151="nulová",J151,0)</f>
        <v>0</v>
      </c>
      <c r="BJ151" s="18" t="s">
        <v>91</v>
      </c>
      <c r="BK151" s="59">
        <f>ROUND(I151*H151,2)</f>
        <v>0</v>
      </c>
      <c r="BL151" s="18" t="s">
        <v>4429</v>
      </c>
      <c r="BM151" s="58" t="s">
        <v>4481</v>
      </c>
    </row>
    <row r="152" spans="1:65" s="2" customFormat="1" ht="24.2" customHeight="1">
      <c r="A152" s="83"/>
      <c r="B152" s="84"/>
      <c r="C152" s="130" t="s">
        <v>312</v>
      </c>
      <c r="D152" s="130" t="s">
        <v>218</v>
      </c>
      <c r="E152" s="131" t="s">
        <v>4482</v>
      </c>
      <c r="F152" s="132" t="s">
        <v>4483</v>
      </c>
      <c r="G152" s="133" t="s">
        <v>315</v>
      </c>
      <c r="H152" s="134">
        <v>50</v>
      </c>
      <c r="I152" s="57"/>
      <c r="J152" s="187">
        <f>ROUND(I152*H152,2)</f>
        <v>0</v>
      </c>
      <c r="K152" s="132" t="s">
        <v>222</v>
      </c>
      <c r="L152" s="188">
        <f>J152</f>
        <v>0</v>
      </c>
      <c r="M152" s="189" t="s">
        <v>1</v>
      </c>
      <c r="N152" s="189" t="s">
        <v>48</v>
      </c>
      <c r="O152" s="189"/>
      <c r="P152" s="189" t="e">
        <f>O152*H154</f>
        <v>#VALUE!</v>
      </c>
      <c r="Q152" s="189">
        <v>0</v>
      </c>
      <c r="R152" s="189" t="e">
        <f>Q152*H154</f>
        <v>#VALUE!</v>
      </c>
      <c r="S152" s="189">
        <v>0</v>
      </c>
      <c r="T152" s="189" t="e">
        <f>S152*H154</f>
        <v>#VALUE!</v>
      </c>
      <c r="U152" s="189"/>
      <c r="V152" s="189"/>
      <c r="W152" s="190"/>
      <c r="X152" s="26"/>
      <c r="Y152" s="26"/>
      <c r="Z152" s="26"/>
      <c r="AA152" s="26"/>
      <c r="AB152" s="26"/>
      <c r="AC152" s="26"/>
      <c r="AD152" s="26"/>
      <c r="AE152" s="26"/>
      <c r="AR152" s="58" t="s">
        <v>4429</v>
      </c>
      <c r="AT152" s="58" t="s">
        <v>218</v>
      </c>
      <c r="AU152" s="58" t="s">
        <v>93</v>
      </c>
      <c r="AY152" s="18" t="s">
        <v>216</v>
      </c>
      <c r="BE152" s="59">
        <f>IF(N152="základní",J152,0)</f>
        <v>0</v>
      </c>
      <c r="BF152" s="59">
        <f>IF(N152="snížená",J152,0)</f>
        <v>0</v>
      </c>
      <c r="BG152" s="59">
        <f>IF(N152="zákl. přenesená",J152,0)</f>
        <v>0</v>
      </c>
      <c r="BH152" s="59">
        <f>IF(N152="sníž. přenesená",J152,0)</f>
        <v>0</v>
      </c>
      <c r="BI152" s="59">
        <f>IF(N152="nulová",J152,0)</f>
        <v>0</v>
      </c>
      <c r="BJ152" s="18" t="s">
        <v>91</v>
      </c>
      <c r="BK152" s="59">
        <f>ROUND(I152*H152,2)</f>
        <v>0</v>
      </c>
      <c r="BL152" s="18" t="s">
        <v>4429</v>
      </c>
      <c r="BM152" s="58" t="s">
        <v>4484</v>
      </c>
    </row>
    <row r="153" spans="1:65" s="2" customFormat="1" ht="16.5" customHeight="1">
      <c r="A153" s="83"/>
      <c r="B153" s="84"/>
      <c r="C153" s="130" t="s">
        <v>320</v>
      </c>
      <c r="D153" s="130" t="s">
        <v>218</v>
      </c>
      <c r="E153" s="131" t="s">
        <v>4485</v>
      </c>
      <c r="F153" s="132" t="s">
        <v>4486</v>
      </c>
      <c r="G153" s="133" t="s">
        <v>315</v>
      </c>
      <c r="H153" s="134">
        <v>40</v>
      </c>
      <c r="I153" s="57"/>
      <c r="J153" s="187">
        <f>ROUND(I153*H153,2)</f>
        <v>0</v>
      </c>
      <c r="K153" s="132" t="s">
        <v>222</v>
      </c>
      <c r="L153" s="188">
        <f>J153</f>
        <v>0</v>
      </c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90"/>
      <c r="X153" s="26"/>
      <c r="Y153" s="26"/>
      <c r="Z153" s="26"/>
      <c r="AA153" s="26"/>
      <c r="AB153" s="26"/>
      <c r="AC153" s="26"/>
      <c r="AD153" s="26"/>
      <c r="AE153" s="26"/>
      <c r="AR153" s="58" t="s">
        <v>4429</v>
      </c>
      <c r="AT153" s="58" t="s">
        <v>218</v>
      </c>
      <c r="AU153" s="58" t="s">
        <v>93</v>
      </c>
      <c r="AY153" s="18" t="s">
        <v>216</v>
      </c>
      <c r="BE153" s="59">
        <f>IF(N153="základní",J153,0)</f>
        <v>0</v>
      </c>
      <c r="BF153" s="59">
        <f>IF(N153="snížená",J153,0)</f>
        <v>0</v>
      </c>
      <c r="BG153" s="59">
        <f>IF(N153="zákl. přenesená",J153,0)</f>
        <v>0</v>
      </c>
      <c r="BH153" s="59">
        <f>IF(N153="sníž. přenesená",J153,0)</f>
        <v>0</v>
      </c>
      <c r="BI153" s="59">
        <f>IF(N153="nulová",J153,0)</f>
        <v>0</v>
      </c>
      <c r="BJ153" s="18" t="s">
        <v>91</v>
      </c>
      <c r="BK153" s="59">
        <f>ROUND(I153*H153,2)</f>
        <v>0</v>
      </c>
      <c r="BL153" s="18" t="s">
        <v>4429</v>
      </c>
      <c r="BM153" s="58" t="s">
        <v>4487</v>
      </c>
    </row>
    <row r="154" spans="1:51" s="15" customFormat="1" ht="12">
      <c r="A154" s="135"/>
      <c r="B154" s="136"/>
      <c r="C154" s="135"/>
      <c r="D154" s="137" t="s">
        <v>225</v>
      </c>
      <c r="E154" s="138" t="s">
        <v>1</v>
      </c>
      <c r="F154" s="139" t="s">
        <v>4488</v>
      </c>
      <c r="G154" s="135"/>
      <c r="H154" s="138" t="s">
        <v>1</v>
      </c>
      <c r="I154" s="65"/>
      <c r="J154" s="135"/>
      <c r="K154" s="135"/>
      <c r="L154" s="191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3"/>
      <c r="AT154" s="64" t="s">
        <v>225</v>
      </c>
      <c r="AU154" s="64" t="s">
        <v>93</v>
      </c>
      <c r="AV154" s="15" t="s">
        <v>91</v>
      </c>
      <c r="AW154" s="15" t="s">
        <v>38</v>
      </c>
      <c r="AX154" s="15" t="s">
        <v>83</v>
      </c>
      <c r="AY154" s="64" t="s">
        <v>216</v>
      </c>
    </row>
    <row r="155" spans="1:51" s="13" customFormat="1" ht="12">
      <c r="A155" s="140"/>
      <c r="B155" s="141"/>
      <c r="C155" s="140"/>
      <c r="D155" s="137" t="s">
        <v>225</v>
      </c>
      <c r="E155" s="142" t="s">
        <v>1</v>
      </c>
      <c r="F155" s="143" t="s">
        <v>517</v>
      </c>
      <c r="G155" s="140"/>
      <c r="H155" s="144">
        <v>40</v>
      </c>
      <c r="I155" s="61"/>
      <c r="J155" s="140"/>
      <c r="K155" s="140"/>
      <c r="L155" s="194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6"/>
      <c r="AT155" s="60" t="s">
        <v>225</v>
      </c>
      <c r="AU155" s="60" t="s">
        <v>93</v>
      </c>
      <c r="AV155" s="13" t="s">
        <v>93</v>
      </c>
      <c r="AW155" s="13" t="s">
        <v>38</v>
      </c>
      <c r="AX155" s="13" t="s">
        <v>91</v>
      </c>
      <c r="AY155" s="60" t="s">
        <v>216</v>
      </c>
    </row>
    <row r="156" spans="1:65" s="2" customFormat="1" ht="24.2" customHeight="1">
      <c r="A156" s="83"/>
      <c r="B156" s="84"/>
      <c r="C156" s="130" t="s">
        <v>327</v>
      </c>
      <c r="D156" s="130" t="s">
        <v>218</v>
      </c>
      <c r="E156" s="131" t="s">
        <v>4489</v>
      </c>
      <c r="F156" s="132" t="s">
        <v>4490</v>
      </c>
      <c r="G156" s="133" t="s">
        <v>315</v>
      </c>
      <c r="H156" s="134">
        <v>20</v>
      </c>
      <c r="I156" s="57"/>
      <c r="J156" s="187">
        <f>ROUND(I156*H156,2)</f>
        <v>0</v>
      </c>
      <c r="K156" s="132" t="s">
        <v>1</v>
      </c>
      <c r="L156" s="188">
        <f>J156</f>
        <v>0</v>
      </c>
      <c r="M156" s="189" t="s">
        <v>1</v>
      </c>
      <c r="N156" s="189" t="s">
        <v>48</v>
      </c>
      <c r="O156" s="189"/>
      <c r="P156" s="189">
        <f>O156*H157</f>
        <v>0</v>
      </c>
      <c r="Q156" s="189">
        <v>0</v>
      </c>
      <c r="R156" s="189">
        <f>Q156*H157</f>
        <v>0</v>
      </c>
      <c r="S156" s="189">
        <v>0</v>
      </c>
      <c r="T156" s="189">
        <f>S156*H157</f>
        <v>0</v>
      </c>
      <c r="U156" s="189"/>
      <c r="V156" s="189"/>
      <c r="W156" s="190"/>
      <c r="X156" s="26"/>
      <c r="Y156" s="26"/>
      <c r="Z156" s="26"/>
      <c r="AA156" s="26"/>
      <c r="AB156" s="26"/>
      <c r="AC156" s="26"/>
      <c r="AD156" s="26"/>
      <c r="AE156" s="26"/>
      <c r="AR156" s="58" t="s">
        <v>4429</v>
      </c>
      <c r="AT156" s="58" t="s">
        <v>218</v>
      </c>
      <c r="AU156" s="58" t="s">
        <v>93</v>
      </c>
      <c r="AY156" s="18" t="s">
        <v>216</v>
      </c>
      <c r="BE156" s="59">
        <f>IF(N156="základní",J156,0)</f>
        <v>0</v>
      </c>
      <c r="BF156" s="59">
        <f>IF(N156="snížená",J156,0)</f>
        <v>0</v>
      </c>
      <c r="BG156" s="59">
        <f>IF(N156="zákl. přenesená",J156,0)</f>
        <v>0</v>
      </c>
      <c r="BH156" s="59">
        <f>IF(N156="sníž. přenesená",J156,0)</f>
        <v>0</v>
      </c>
      <c r="BI156" s="59">
        <f>IF(N156="nulová",J156,0)</f>
        <v>0</v>
      </c>
      <c r="BJ156" s="18" t="s">
        <v>91</v>
      </c>
      <c r="BK156" s="59">
        <f>ROUND(I156*H156,2)</f>
        <v>0</v>
      </c>
      <c r="BL156" s="18" t="s">
        <v>4429</v>
      </c>
      <c r="BM156" s="58" t="s">
        <v>4491</v>
      </c>
    </row>
    <row r="157" spans="1:65" s="2" customFormat="1" ht="55.5" customHeight="1">
      <c r="A157" s="83"/>
      <c r="B157" s="84"/>
      <c r="C157" s="130" t="s">
        <v>334</v>
      </c>
      <c r="D157" s="130" t="s">
        <v>218</v>
      </c>
      <c r="E157" s="131" t="s">
        <v>4492</v>
      </c>
      <c r="F157" s="132" t="s">
        <v>4493</v>
      </c>
      <c r="G157" s="133" t="s">
        <v>315</v>
      </c>
      <c r="H157" s="134">
        <v>30</v>
      </c>
      <c r="I157" s="57"/>
      <c r="J157" s="187">
        <f>ROUND(I157*H157,2)</f>
        <v>0</v>
      </c>
      <c r="K157" s="132" t="s">
        <v>1</v>
      </c>
      <c r="L157" s="188">
        <f>J157</f>
        <v>0</v>
      </c>
      <c r="M157" s="189" t="s">
        <v>1</v>
      </c>
      <c r="N157" s="189" t="s">
        <v>48</v>
      </c>
      <c r="O157" s="189"/>
      <c r="P157" s="189">
        <f>O157*H158</f>
        <v>0</v>
      </c>
      <c r="Q157" s="189">
        <v>0</v>
      </c>
      <c r="R157" s="189">
        <f>Q157*H158</f>
        <v>0</v>
      </c>
      <c r="S157" s="189">
        <v>0</v>
      </c>
      <c r="T157" s="189">
        <f>S157*H158</f>
        <v>0</v>
      </c>
      <c r="U157" s="189"/>
      <c r="V157" s="189"/>
      <c r="W157" s="190"/>
      <c r="X157" s="26"/>
      <c r="Y157" s="26"/>
      <c r="Z157" s="26"/>
      <c r="AA157" s="26"/>
      <c r="AB157" s="26"/>
      <c r="AC157" s="26"/>
      <c r="AD157" s="26"/>
      <c r="AE157" s="26"/>
      <c r="AR157" s="58" t="s">
        <v>4429</v>
      </c>
      <c r="AT157" s="58" t="s">
        <v>218</v>
      </c>
      <c r="AU157" s="58" t="s">
        <v>93</v>
      </c>
      <c r="AY157" s="18" t="s">
        <v>216</v>
      </c>
      <c r="BE157" s="59">
        <f>IF(N157="základní",J157,0)</f>
        <v>0</v>
      </c>
      <c r="BF157" s="59">
        <f>IF(N157="snížená",J157,0)</f>
        <v>0</v>
      </c>
      <c r="BG157" s="59">
        <f>IF(N157="zákl. přenesená",J157,0)</f>
        <v>0</v>
      </c>
      <c r="BH157" s="59">
        <f>IF(N157="sníž. přenesená",J157,0)</f>
        <v>0</v>
      </c>
      <c r="BI157" s="59">
        <f>IF(N157="nulová",J157,0)</f>
        <v>0</v>
      </c>
      <c r="BJ157" s="18" t="s">
        <v>91</v>
      </c>
      <c r="BK157" s="59">
        <f>ROUND(I157*H157,2)</f>
        <v>0</v>
      </c>
      <c r="BL157" s="18" t="s">
        <v>4429</v>
      </c>
      <c r="BM157" s="58" t="s">
        <v>4494</v>
      </c>
    </row>
    <row r="158" spans="1:65" s="2" customFormat="1" ht="24.2" customHeight="1">
      <c r="A158" s="83"/>
      <c r="B158" s="84"/>
      <c r="C158" s="130" t="s">
        <v>339</v>
      </c>
      <c r="D158" s="130" t="s">
        <v>218</v>
      </c>
      <c r="E158" s="131" t="s">
        <v>4495</v>
      </c>
      <c r="F158" s="132" t="s">
        <v>4496</v>
      </c>
      <c r="G158" s="133" t="s">
        <v>315</v>
      </c>
      <c r="H158" s="134">
        <v>30</v>
      </c>
      <c r="I158" s="57"/>
      <c r="J158" s="187">
        <f>ROUND(I158*H158,2)</f>
        <v>0</v>
      </c>
      <c r="K158" s="132" t="s">
        <v>1</v>
      </c>
      <c r="L158" s="188">
        <f>J158</f>
        <v>0</v>
      </c>
      <c r="M158" s="189" t="s">
        <v>1</v>
      </c>
      <c r="N158" s="189" t="s">
        <v>48</v>
      </c>
      <c r="O158" s="189"/>
      <c r="P158" s="189">
        <f>O158*H159</f>
        <v>0</v>
      </c>
      <c r="Q158" s="189">
        <v>0</v>
      </c>
      <c r="R158" s="189">
        <f>Q158*H159</f>
        <v>0</v>
      </c>
      <c r="S158" s="189">
        <v>0</v>
      </c>
      <c r="T158" s="189">
        <f>S158*H159</f>
        <v>0</v>
      </c>
      <c r="U158" s="189"/>
      <c r="V158" s="189"/>
      <c r="W158" s="190"/>
      <c r="X158" s="26"/>
      <c r="Y158" s="26"/>
      <c r="Z158" s="26"/>
      <c r="AA158" s="26"/>
      <c r="AB158" s="26"/>
      <c r="AC158" s="26"/>
      <c r="AD158" s="26"/>
      <c r="AE158" s="26"/>
      <c r="AR158" s="58" t="s">
        <v>4429</v>
      </c>
      <c r="AT158" s="58" t="s">
        <v>218</v>
      </c>
      <c r="AU158" s="58" t="s">
        <v>93</v>
      </c>
      <c r="AY158" s="18" t="s">
        <v>216</v>
      </c>
      <c r="BE158" s="59">
        <f>IF(N158="základní",J158,0)</f>
        <v>0</v>
      </c>
      <c r="BF158" s="59">
        <f>IF(N158="snížená",J158,0)</f>
        <v>0</v>
      </c>
      <c r="BG158" s="59">
        <f>IF(N158="zákl. přenesená",J158,0)</f>
        <v>0</v>
      </c>
      <c r="BH158" s="59">
        <f>IF(N158="sníž. přenesená",J158,0)</f>
        <v>0</v>
      </c>
      <c r="BI158" s="59">
        <f>IF(N158="nulová",J158,0)</f>
        <v>0</v>
      </c>
      <c r="BJ158" s="18" t="s">
        <v>91</v>
      </c>
      <c r="BK158" s="59">
        <f>ROUND(I158*H158,2)</f>
        <v>0</v>
      </c>
      <c r="BL158" s="18" t="s">
        <v>4429</v>
      </c>
      <c r="BM158" s="58" t="s">
        <v>4497</v>
      </c>
    </row>
    <row r="159" spans="1:51" s="13" customFormat="1" ht="12">
      <c r="A159" s="140"/>
      <c r="B159" s="141"/>
      <c r="C159" s="140"/>
      <c r="D159" s="137" t="s">
        <v>225</v>
      </c>
      <c r="E159" s="142" t="s">
        <v>1</v>
      </c>
      <c r="F159" s="143" t="s">
        <v>4498</v>
      </c>
      <c r="G159" s="140"/>
      <c r="H159" s="144">
        <v>30</v>
      </c>
      <c r="I159" s="61"/>
      <c r="J159" s="140"/>
      <c r="K159" s="140"/>
      <c r="L159" s="194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6"/>
      <c r="AT159" s="60" t="s">
        <v>225</v>
      </c>
      <c r="AU159" s="60" t="s">
        <v>93</v>
      </c>
      <c r="AV159" s="13" t="s">
        <v>93</v>
      </c>
      <c r="AW159" s="13" t="s">
        <v>38</v>
      </c>
      <c r="AX159" s="13" t="s">
        <v>91</v>
      </c>
      <c r="AY159" s="60" t="s">
        <v>216</v>
      </c>
    </row>
    <row r="160" spans="1:65" s="2" customFormat="1" ht="24.2" customHeight="1">
      <c r="A160" s="83"/>
      <c r="B160" s="84"/>
      <c r="C160" s="130" t="s">
        <v>7</v>
      </c>
      <c r="D160" s="130" t="s">
        <v>218</v>
      </c>
      <c r="E160" s="131" t="s">
        <v>4499</v>
      </c>
      <c r="F160" s="132" t="s">
        <v>4500</v>
      </c>
      <c r="G160" s="133" t="s">
        <v>315</v>
      </c>
      <c r="H160" s="134">
        <v>30</v>
      </c>
      <c r="I160" s="57"/>
      <c r="J160" s="187">
        <f>ROUND(I160*H160,2)</f>
        <v>0</v>
      </c>
      <c r="K160" s="132" t="s">
        <v>1</v>
      </c>
      <c r="L160" s="188">
        <f>J160</f>
        <v>0</v>
      </c>
      <c r="M160" s="189" t="s">
        <v>1</v>
      </c>
      <c r="N160" s="189" t="s">
        <v>48</v>
      </c>
      <c r="O160" s="189"/>
      <c r="P160" s="189">
        <f>O160*H161</f>
        <v>0</v>
      </c>
      <c r="Q160" s="189">
        <v>0</v>
      </c>
      <c r="R160" s="189">
        <f>Q160*H161</f>
        <v>0</v>
      </c>
      <c r="S160" s="189">
        <v>0</v>
      </c>
      <c r="T160" s="189">
        <f>S160*H161</f>
        <v>0</v>
      </c>
      <c r="U160" s="189"/>
      <c r="V160" s="189"/>
      <c r="W160" s="190"/>
      <c r="X160" s="26"/>
      <c r="Y160" s="26"/>
      <c r="Z160" s="26"/>
      <c r="AA160" s="26"/>
      <c r="AB160" s="26"/>
      <c r="AC160" s="26"/>
      <c r="AD160" s="26"/>
      <c r="AE160" s="26"/>
      <c r="AR160" s="58" t="s">
        <v>4429</v>
      </c>
      <c r="AT160" s="58" t="s">
        <v>218</v>
      </c>
      <c r="AU160" s="58" t="s">
        <v>93</v>
      </c>
      <c r="AY160" s="18" t="s">
        <v>216</v>
      </c>
      <c r="BE160" s="59">
        <f>IF(N160="základní",J160,0)</f>
        <v>0</v>
      </c>
      <c r="BF160" s="59">
        <f>IF(N160="snížená",J160,0)</f>
        <v>0</v>
      </c>
      <c r="BG160" s="59">
        <f>IF(N160="zákl. přenesená",J160,0)</f>
        <v>0</v>
      </c>
      <c r="BH160" s="59">
        <f>IF(N160="sníž. přenesená",J160,0)</f>
        <v>0</v>
      </c>
      <c r="BI160" s="59">
        <f>IF(N160="nulová",J160,0)</f>
        <v>0</v>
      </c>
      <c r="BJ160" s="18" t="s">
        <v>91</v>
      </c>
      <c r="BK160" s="59">
        <f>ROUND(I160*H160,2)</f>
        <v>0</v>
      </c>
      <c r="BL160" s="18" t="s">
        <v>4429</v>
      </c>
      <c r="BM160" s="58" t="s">
        <v>4501</v>
      </c>
    </row>
    <row r="161" spans="1:65" s="2" customFormat="1" ht="62.65" customHeight="1">
      <c r="A161" s="83"/>
      <c r="B161" s="84"/>
      <c r="C161" s="130" t="s">
        <v>354</v>
      </c>
      <c r="D161" s="130" t="s">
        <v>218</v>
      </c>
      <c r="E161" s="131" t="s">
        <v>4502</v>
      </c>
      <c r="F161" s="132" t="s">
        <v>4503</v>
      </c>
      <c r="G161" s="133" t="s">
        <v>315</v>
      </c>
      <c r="H161" s="134">
        <v>20</v>
      </c>
      <c r="I161" s="57"/>
      <c r="J161" s="187">
        <f>ROUND(I161*H161,2)</f>
        <v>0</v>
      </c>
      <c r="K161" s="132" t="s">
        <v>1</v>
      </c>
      <c r="L161" s="188">
        <f>J161</f>
        <v>0</v>
      </c>
      <c r="M161" s="189" t="s">
        <v>1</v>
      </c>
      <c r="N161" s="189" t="s">
        <v>48</v>
      </c>
      <c r="O161" s="189"/>
      <c r="P161" s="189">
        <f>O161*H162</f>
        <v>0</v>
      </c>
      <c r="Q161" s="189">
        <v>0</v>
      </c>
      <c r="R161" s="189">
        <f>Q161*H162</f>
        <v>0</v>
      </c>
      <c r="S161" s="189">
        <v>0</v>
      </c>
      <c r="T161" s="189">
        <f>S161*H162</f>
        <v>0</v>
      </c>
      <c r="U161" s="189"/>
      <c r="V161" s="189"/>
      <c r="W161" s="190"/>
      <c r="X161" s="26"/>
      <c r="Y161" s="26"/>
      <c r="Z161" s="26"/>
      <c r="AA161" s="26"/>
      <c r="AB161" s="26"/>
      <c r="AC161" s="26"/>
      <c r="AD161" s="26"/>
      <c r="AE161" s="26"/>
      <c r="AR161" s="58" t="s">
        <v>4429</v>
      </c>
      <c r="AT161" s="58" t="s">
        <v>218</v>
      </c>
      <c r="AU161" s="58" t="s">
        <v>93</v>
      </c>
      <c r="AY161" s="18" t="s">
        <v>216</v>
      </c>
      <c r="BE161" s="59">
        <f>IF(N161="základní",J161,0)</f>
        <v>0</v>
      </c>
      <c r="BF161" s="59">
        <f>IF(N161="snížená",J161,0)</f>
        <v>0</v>
      </c>
      <c r="BG161" s="59">
        <f>IF(N161="zákl. přenesená",J161,0)</f>
        <v>0</v>
      </c>
      <c r="BH161" s="59">
        <f>IF(N161="sníž. přenesená",J161,0)</f>
        <v>0</v>
      </c>
      <c r="BI161" s="59">
        <f>IF(N161="nulová",J161,0)</f>
        <v>0</v>
      </c>
      <c r="BJ161" s="18" t="s">
        <v>91</v>
      </c>
      <c r="BK161" s="59">
        <f>ROUND(I161*H161,2)</f>
        <v>0</v>
      </c>
      <c r="BL161" s="18" t="s">
        <v>4429</v>
      </c>
      <c r="BM161" s="58" t="s">
        <v>4504</v>
      </c>
    </row>
    <row r="162" spans="1:63" s="12" customFormat="1" ht="20.85" customHeight="1">
      <c r="A162" s="125"/>
      <c r="B162" s="126"/>
      <c r="C162" s="125"/>
      <c r="D162" s="127" t="s">
        <v>82</v>
      </c>
      <c r="E162" s="129" t="s">
        <v>4140</v>
      </c>
      <c r="F162" s="129" t="s">
        <v>4505</v>
      </c>
      <c r="G162" s="125"/>
      <c r="H162" s="125"/>
      <c r="I162" s="54"/>
      <c r="J162" s="186">
        <f>BK162</f>
        <v>0</v>
      </c>
      <c r="K162" s="125"/>
      <c r="L162" s="183"/>
      <c r="M162" s="184"/>
      <c r="N162" s="184"/>
      <c r="O162" s="184"/>
      <c r="P162" s="184">
        <f>SUM(P163:P190)</f>
        <v>0</v>
      </c>
      <c r="Q162" s="184"/>
      <c r="R162" s="184">
        <f>SUM(R163:R190)</f>
        <v>0</v>
      </c>
      <c r="S162" s="184"/>
      <c r="T162" s="184">
        <f>SUM(T163:T190)</f>
        <v>0</v>
      </c>
      <c r="U162" s="184"/>
      <c r="V162" s="184"/>
      <c r="W162" s="185"/>
      <c r="AR162" s="53" t="s">
        <v>91</v>
      </c>
      <c r="AT162" s="55" t="s">
        <v>82</v>
      </c>
      <c r="AU162" s="55" t="s">
        <v>93</v>
      </c>
      <c r="AY162" s="53" t="s">
        <v>216</v>
      </c>
      <c r="BK162" s="56">
        <f>SUM(BK163:BK189)</f>
        <v>0</v>
      </c>
    </row>
    <row r="163" spans="1:65" s="2" customFormat="1" ht="21.75" customHeight="1">
      <c r="A163" s="83"/>
      <c r="B163" s="84"/>
      <c r="C163" s="130" t="s">
        <v>358</v>
      </c>
      <c r="D163" s="130" t="s">
        <v>218</v>
      </c>
      <c r="E163" s="131" t="s">
        <v>4506</v>
      </c>
      <c r="F163" s="132" t="s">
        <v>4507</v>
      </c>
      <c r="G163" s="133" t="s">
        <v>315</v>
      </c>
      <c r="H163" s="134">
        <v>58.5</v>
      </c>
      <c r="I163" s="57"/>
      <c r="J163" s="187">
        <f>ROUND(I163*H163,2)</f>
        <v>0</v>
      </c>
      <c r="K163" s="132" t="s">
        <v>1</v>
      </c>
      <c r="L163" s="188">
        <f>J163</f>
        <v>0</v>
      </c>
      <c r="M163" s="189" t="s">
        <v>1</v>
      </c>
      <c r="N163" s="189" t="s">
        <v>48</v>
      </c>
      <c r="O163" s="189"/>
      <c r="P163" s="189">
        <f>O163*H164</f>
        <v>0</v>
      </c>
      <c r="Q163" s="189">
        <v>0</v>
      </c>
      <c r="R163" s="189">
        <f>Q163*H164</f>
        <v>0</v>
      </c>
      <c r="S163" s="189">
        <v>0</v>
      </c>
      <c r="T163" s="189">
        <f>S163*H164</f>
        <v>0</v>
      </c>
      <c r="U163" s="189"/>
      <c r="V163" s="189"/>
      <c r="W163" s="190"/>
      <c r="X163" s="26"/>
      <c r="Y163" s="26"/>
      <c r="Z163" s="26"/>
      <c r="AA163" s="26"/>
      <c r="AB163" s="26"/>
      <c r="AC163" s="26"/>
      <c r="AD163" s="26"/>
      <c r="AE163" s="26"/>
      <c r="AR163" s="58" t="s">
        <v>223</v>
      </c>
      <c r="AT163" s="58" t="s">
        <v>218</v>
      </c>
      <c r="AU163" s="58" t="s">
        <v>234</v>
      </c>
      <c r="AY163" s="18" t="s">
        <v>216</v>
      </c>
      <c r="BE163" s="59">
        <f>IF(N163="základní",J163,0)</f>
        <v>0</v>
      </c>
      <c r="BF163" s="59">
        <f>IF(N163="snížená",J163,0)</f>
        <v>0</v>
      </c>
      <c r="BG163" s="59">
        <f>IF(N163="zákl. přenesená",J163,0)</f>
        <v>0</v>
      </c>
      <c r="BH163" s="59">
        <f>IF(N163="sníž. přenesená",J163,0)</f>
        <v>0</v>
      </c>
      <c r="BI163" s="59">
        <f>IF(N163="nulová",J163,0)</f>
        <v>0</v>
      </c>
      <c r="BJ163" s="18" t="s">
        <v>91</v>
      </c>
      <c r="BK163" s="59">
        <f>ROUND(I163*H163,2)</f>
        <v>0</v>
      </c>
      <c r="BL163" s="18" t="s">
        <v>223</v>
      </c>
      <c r="BM163" s="58" t="s">
        <v>4508</v>
      </c>
    </row>
    <row r="164" spans="1:51" s="13" customFormat="1" ht="12">
      <c r="A164" s="140"/>
      <c r="B164" s="141"/>
      <c r="C164" s="140"/>
      <c r="D164" s="137" t="s">
        <v>225</v>
      </c>
      <c r="E164" s="142" t="s">
        <v>1</v>
      </c>
      <c r="F164" s="143" t="s">
        <v>4509</v>
      </c>
      <c r="G164" s="140"/>
      <c r="H164" s="144">
        <v>4</v>
      </c>
      <c r="I164" s="61"/>
      <c r="J164" s="140"/>
      <c r="K164" s="140"/>
      <c r="L164" s="194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6"/>
      <c r="AT164" s="60" t="s">
        <v>225</v>
      </c>
      <c r="AU164" s="60" t="s">
        <v>234</v>
      </c>
      <c r="AV164" s="13" t="s">
        <v>93</v>
      </c>
      <c r="AW164" s="13" t="s">
        <v>38</v>
      </c>
      <c r="AX164" s="13" t="s">
        <v>83</v>
      </c>
      <c r="AY164" s="60" t="s">
        <v>216</v>
      </c>
    </row>
    <row r="165" spans="1:51" s="13" customFormat="1" ht="12">
      <c r="A165" s="140"/>
      <c r="B165" s="141"/>
      <c r="C165" s="140"/>
      <c r="D165" s="137" t="s">
        <v>225</v>
      </c>
      <c r="E165" s="142" t="s">
        <v>1</v>
      </c>
      <c r="F165" s="143" t="s">
        <v>4510</v>
      </c>
      <c r="G165" s="140"/>
      <c r="H165" s="144">
        <v>2</v>
      </c>
      <c r="I165" s="61"/>
      <c r="J165" s="140"/>
      <c r="K165" s="140"/>
      <c r="L165" s="194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6"/>
      <c r="AT165" s="60" t="s">
        <v>225</v>
      </c>
      <c r="AU165" s="60" t="s">
        <v>234</v>
      </c>
      <c r="AV165" s="13" t="s">
        <v>93</v>
      </c>
      <c r="AW165" s="13" t="s">
        <v>38</v>
      </c>
      <c r="AX165" s="13" t="s">
        <v>83</v>
      </c>
      <c r="AY165" s="60" t="s">
        <v>216</v>
      </c>
    </row>
    <row r="166" spans="1:51" s="13" customFormat="1" ht="12">
      <c r="A166" s="140"/>
      <c r="B166" s="141"/>
      <c r="C166" s="140"/>
      <c r="D166" s="137" t="s">
        <v>225</v>
      </c>
      <c r="E166" s="142" t="s">
        <v>1</v>
      </c>
      <c r="F166" s="143" t="s">
        <v>3869</v>
      </c>
      <c r="G166" s="140"/>
      <c r="H166" s="144">
        <v>2</v>
      </c>
      <c r="I166" s="61"/>
      <c r="J166" s="140"/>
      <c r="K166" s="140"/>
      <c r="L166" s="194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6"/>
      <c r="AT166" s="60" t="s">
        <v>225</v>
      </c>
      <c r="AU166" s="60" t="s">
        <v>234</v>
      </c>
      <c r="AV166" s="13" t="s">
        <v>93</v>
      </c>
      <c r="AW166" s="13" t="s">
        <v>38</v>
      </c>
      <c r="AX166" s="13" t="s">
        <v>83</v>
      </c>
      <c r="AY166" s="60" t="s">
        <v>216</v>
      </c>
    </row>
    <row r="167" spans="1:51" s="13" customFormat="1" ht="12">
      <c r="A167" s="140"/>
      <c r="B167" s="141"/>
      <c r="C167" s="140"/>
      <c r="D167" s="137" t="s">
        <v>225</v>
      </c>
      <c r="E167" s="142" t="s">
        <v>1</v>
      </c>
      <c r="F167" s="143" t="s">
        <v>3870</v>
      </c>
      <c r="G167" s="140"/>
      <c r="H167" s="144">
        <v>2</v>
      </c>
      <c r="I167" s="61"/>
      <c r="J167" s="140"/>
      <c r="K167" s="140"/>
      <c r="L167" s="194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6"/>
      <c r="AT167" s="60" t="s">
        <v>225</v>
      </c>
      <c r="AU167" s="60" t="s">
        <v>234</v>
      </c>
      <c r="AV167" s="13" t="s">
        <v>93</v>
      </c>
      <c r="AW167" s="13" t="s">
        <v>38</v>
      </c>
      <c r="AX167" s="13" t="s">
        <v>83</v>
      </c>
      <c r="AY167" s="60" t="s">
        <v>216</v>
      </c>
    </row>
    <row r="168" spans="1:51" s="13" customFormat="1" ht="12">
      <c r="A168" s="140"/>
      <c r="B168" s="141"/>
      <c r="C168" s="140"/>
      <c r="D168" s="137" t="s">
        <v>225</v>
      </c>
      <c r="E168" s="142" t="s">
        <v>1</v>
      </c>
      <c r="F168" s="143" t="s">
        <v>3871</v>
      </c>
      <c r="G168" s="140"/>
      <c r="H168" s="144">
        <v>2</v>
      </c>
      <c r="I168" s="61"/>
      <c r="J168" s="140"/>
      <c r="K168" s="140"/>
      <c r="L168" s="194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6"/>
      <c r="AT168" s="60" t="s">
        <v>225</v>
      </c>
      <c r="AU168" s="60" t="s">
        <v>234</v>
      </c>
      <c r="AV168" s="13" t="s">
        <v>93</v>
      </c>
      <c r="AW168" s="13" t="s">
        <v>38</v>
      </c>
      <c r="AX168" s="13" t="s">
        <v>83</v>
      </c>
      <c r="AY168" s="60" t="s">
        <v>216</v>
      </c>
    </row>
    <row r="169" spans="1:51" s="13" customFormat="1" ht="12">
      <c r="A169" s="140"/>
      <c r="B169" s="141"/>
      <c r="C169" s="140"/>
      <c r="D169" s="137" t="s">
        <v>225</v>
      </c>
      <c r="E169" s="142" t="s">
        <v>1</v>
      </c>
      <c r="F169" s="143" t="s">
        <v>3872</v>
      </c>
      <c r="G169" s="140"/>
      <c r="H169" s="144">
        <v>2</v>
      </c>
      <c r="I169" s="61"/>
      <c r="J169" s="140"/>
      <c r="K169" s="140"/>
      <c r="L169" s="194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6"/>
      <c r="AT169" s="60" t="s">
        <v>225</v>
      </c>
      <c r="AU169" s="60" t="s">
        <v>234</v>
      </c>
      <c r="AV169" s="13" t="s">
        <v>93</v>
      </c>
      <c r="AW169" s="13" t="s">
        <v>38</v>
      </c>
      <c r="AX169" s="13" t="s">
        <v>83</v>
      </c>
      <c r="AY169" s="60" t="s">
        <v>216</v>
      </c>
    </row>
    <row r="170" spans="1:51" s="13" customFormat="1" ht="12">
      <c r="A170" s="140"/>
      <c r="B170" s="141"/>
      <c r="C170" s="140"/>
      <c r="D170" s="137" t="s">
        <v>225</v>
      </c>
      <c r="E170" s="142" t="s">
        <v>1</v>
      </c>
      <c r="F170" s="143" t="s">
        <v>3873</v>
      </c>
      <c r="G170" s="140"/>
      <c r="H170" s="144">
        <v>2</v>
      </c>
      <c r="I170" s="61"/>
      <c r="J170" s="140"/>
      <c r="K170" s="140"/>
      <c r="L170" s="194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6"/>
      <c r="AT170" s="60" t="s">
        <v>225</v>
      </c>
      <c r="AU170" s="60" t="s">
        <v>234</v>
      </c>
      <c r="AV170" s="13" t="s">
        <v>93</v>
      </c>
      <c r="AW170" s="13" t="s">
        <v>38</v>
      </c>
      <c r="AX170" s="13" t="s">
        <v>83</v>
      </c>
      <c r="AY170" s="60" t="s">
        <v>216</v>
      </c>
    </row>
    <row r="171" spans="1:51" s="13" customFormat="1" ht="12">
      <c r="A171" s="140"/>
      <c r="B171" s="141"/>
      <c r="C171" s="140"/>
      <c r="D171" s="137" t="s">
        <v>225</v>
      </c>
      <c r="E171" s="142" t="s">
        <v>1</v>
      </c>
      <c r="F171" s="143" t="s">
        <v>3874</v>
      </c>
      <c r="G171" s="140"/>
      <c r="H171" s="144">
        <v>2</v>
      </c>
      <c r="I171" s="61"/>
      <c r="J171" s="140"/>
      <c r="K171" s="140"/>
      <c r="L171" s="194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6"/>
      <c r="AT171" s="60" t="s">
        <v>225</v>
      </c>
      <c r="AU171" s="60" t="s">
        <v>234</v>
      </c>
      <c r="AV171" s="13" t="s">
        <v>93</v>
      </c>
      <c r="AW171" s="13" t="s">
        <v>38</v>
      </c>
      <c r="AX171" s="13" t="s">
        <v>83</v>
      </c>
      <c r="AY171" s="60" t="s">
        <v>216</v>
      </c>
    </row>
    <row r="172" spans="1:51" s="13" customFormat="1" ht="12">
      <c r="A172" s="140"/>
      <c r="B172" s="141"/>
      <c r="C172" s="140"/>
      <c r="D172" s="137" t="s">
        <v>225</v>
      </c>
      <c r="E172" s="142" t="s">
        <v>1</v>
      </c>
      <c r="F172" s="143" t="s">
        <v>4511</v>
      </c>
      <c r="G172" s="140"/>
      <c r="H172" s="144">
        <v>2</v>
      </c>
      <c r="I172" s="61"/>
      <c r="J172" s="140"/>
      <c r="K172" s="140"/>
      <c r="L172" s="194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6"/>
      <c r="AT172" s="60" t="s">
        <v>225</v>
      </c>
      <c r="AU172" s="60" t="s">
        <v>234</v>
      </c>
      <c r="AV172" s="13" t="s">
        <v>93</v>
      </c>
      <c r="AW172" s="13" t="s">
        <v>38</v>
      </c>
      <c r="AX172" s="13" t="s">
        <v>83</v>
      </c>
      <c r="AY172" s="60" t="s">
        <v>216</v>
      </c>
    </row>
    <row r="173" spans="1:51" s="13" customFormat="1" ht="12">
      <c r="A173" s="140"/>
      <c r="B173" s="141"/>
      <c r="C173" s="140"/>
      <c r="D173" s="137" t="s">
        <v>225</v>
      </c>
      <c r="E173" s="142" t="s">
        <v>1</v>
      </c>
      <c r="F173" s="143" t="s">
        <v>4512</v>
      </c>
      <c r="G173" s="140"/>
      <c r="H173" s="144">
        <v>2</v>
      </c>
      <c r="I173" s="61"/>
      <c r="J173" s="140"/>
      <c r="K173" s="140"/>
      <c r="L173" s="194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6"/>
      <c r="AT173" s="60" t="s">
        <v>225</v>
      </c>
      <c r="AU173" s="60" t="s">
        <v>234</v>
      </c>
      <c r="AV173" s="13" t="s">
        <v>93</v>
      </c>
      <c r="AW173" s="13" t="s">
        <v>38</v>
      </c>
      <c r="AX173" s="13" t="s">
        <v>83</v>
      </c>
      <c r="AY173" s="60" t="s">
        <v>216</v>
      </c>
    </row>
    <row r="174" spans="1:51" s="13" customFormat="1" ht="12">
      <c r="A174" s="140"/>
      <c r="B174" s="141"/>
      <c r="C174" s="140"/>
      <c r="D174" s="137" t="s">
        <v>225</v>
      </c>
      <c r="E174" s="142" t="s">
        <v>1</v>
      </c>
      <c r="F174" s="143" t="s">
        <v>4513</v>
      </c>
      <c r="G174" s="140"/>
      <c r="H174" s="144">
        <v>2</v>
      </c>
      <c r="I174" s="61"/>
      <c r="J174" s="140"/>
      <c r="K174" s="140"/>
      <c r="L174" s="194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6"/>
      <c r="AT174" s="60" t="s">
        <v>225</v>
      </c>
      <c r="AU174" s="60" t="s">
        <v>234</v>
      </c>
      <c r="AV174" s="13" t="s">
        <v>93</v>
      </c>
      <c r="AW174" s="13" t="s">
        <v>38</v>
      </c>
      <c r="AX174" s="13" t="s">
        <v>83</v>
      </c>
      <c r="AY174" s="60" t="s">
        <v>216</v>
      </c>
    </row>
    <row r="175" spans="1:51" s="13" customFormat="1" ht="12">
      <c r="A175" s="140"/>
      <c r="B175" s="141"/>
      <c r="C175" s="140"/>
      <c r="D175" s="137" t="s">
        <v>225</v>
      </c>
      <c r="E175" s="142" t="s">
        <v>1</v>
      </c>
      <c r="F175" s="143" t="s">
        <v>3878</v>
      </c>
      <c r="G175" s="140"/>
      <c r="H175" s="144">
        <v>2</v>
      </c>
      <c r="I175" s="61"/>
      <c r="J175" s="140"/>
      <c r="K175" s="140"/>
      <c r="L175" s="194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6"/>
      <c r="AT175" s="60" t="s">
        <v>225</v>
      </c>
      <c r="AU175" s="60" t="s">
        <v>234</v>
      </c>
      <c r="AV175" s="13" t="s">
        <v>93</v>
      </c>
      <c r="AW175" s="13" t="s">
        <v>38</v>
      </c>
      <c r="AX175" s="13" t="s">
        <v>83</v>
      </c>
      <c r="AY175" s="60" t="s">
        <v>216</v>
      </c>
    </row>
    <row r="176" spans="1:51" s="13" customFormat="1" ht="12">
      <c r="A176" s="140"/>
      <c r="B176" s="141"/>
      <c r="C176" s="140"/>
      <c r="D176" s="137" t="s">
        <v>225</v>
      </c>
      <c r="E176" s="142" t="s">
        <v>1</v>
      </c>
      <c r="F176" s="143" t="s">
        <v>4514</v>
      </c>
      <c r="G176" s="140"/>
      <c r="H176" s="144">
        <v>4</v>
      </c>
      <c r="I176" s="61"/>
      <c r="J176" s="140"/>
      <c r="K176" s="140"/>
      <c r="L176" s="194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6"/>
      <c r="AT176" s="60" t="s">
        <v>225</v>
      </c>
      <c r="AU176" s="60" t="s">
        <v>234</v>
      </c>
      <c r="AV176" s="13" t="s">
        <v>93</v>
      </c>
      <c r="AW176" s="13" t="s">
        <v>38</v>
      </c>
      <c r="AX176" s="13" t="s">
        <v>83</v>
      </c>
      <c r="AY176" s="60" t="s">
        <v>216</v>
      </c>
    </row>
    <row r="177" spans="1:51" s="13" customFormat="1" ht="12">
      <c r="A177" s="140"/>
      <c r="B177" s="141"/>
      <c r="C177" s="140"/>
      <c r="D177" s="137" t="s">
        <v>225</v>
      </c>
      <c r="E177" s="142" t="s">
        <v>1</v>
      </c>
      <c r="F177" s="143" t="s">
        <v>4515</v>
      </c>
      <c r="G177" s="140"/>
      <c r="H177" s="144">
        <v>4</v>
      </c>
      <c r="I177" s="61"/>
      <c r="J177" s="140"/>
      <c r="K177" s="140"/>
      <c r="L177" s="194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6"/>
      <c r="AT177" s="60" t="s">
        <v>225</v>
      </c>
      <c r="AU177" s="60" t="s">
        <v>234</v>
      </c>
      <c r="AV177" s="13" t="s">
        <v>93</v>
      </c>
      <c r="AW177" s="13" t="s">
        <v>38</v>
      </c>
      <c r="AX177" s="13" t="s">
        <v>83</v>
      </c>
      <c r="AY177" s="60" t="s">
        <v>216</v>
      </c>
    </row>
    <row r="178" spans="1:51" s="13" customFormat="1" ht="12">
      <c r="A178" s="140"/>
      <c r="B178" s="141"/>
      <c r="C178" s="140"/>
      <c r="D178" s="137" t="s">
        <v>225</v>
      </c>
      <c r="E178" s="142" t="s">
        <v>1</v>
      </c>
      <c r="F178" s="143" t="s">
        <v>3879</v>
      </c>
      <c r="G178" s="140"/>
      <c r="H178" s="144">
        <v>2</v>
      </c>
      <c r="I178" s="61"/>
      <c r="J178" s="140"/>
      <c r="K178" s="140"/>
      <c r="L178" s="194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6"/>
      <c r="AT178" s="60" t="s">
        <v>225</v>
      </c>
      <c r="AU178" s="60" t="s">
        <v>234</v>
      </c>
      <c r="AV178" s="13" t="s">
        <v>93</v>
      </c>
      <c r="AW178" s="13" t="s">
        <v>38</v>
      </c>
      <c r="AX178" s="13" t="s">
        <v>83</v>
      </c>
      <c r="AY178" s="60" t="s">
        <v>216</v>
      </c>
    </row>
    <row r="179" spans="1:51" s="13" customFormat="1" ht="12">
      <c r="A179" s="140"/>
      <c r="B179" s="141"/>
      <c r="C179" s="140"/>
      <c r="D179" s="137" t="s">
        <v>225</v>
      </c>
      <c r="E179" s="142" t="s">
        <v>1</v>
      </c>
      <c r="F179" s="143" t="s">
        <v>3880</v>
      </c>
      <c r="G179" s="140"/>
      <c r="H179" s="144">
        <v>2</v>
      </c>
      <c r="I179" s="61"/>
      <c r="J179" s="140"/>
      <c r="K179" s="140"/>
      <c r="L179" s="194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6"/>
      <c r="AT179" s="60" t="s">
        <v>225</v>
      </c>
      <c r="AU179" s="60" t="s">
        <v>234</v>
      </c>
      <c r="AV179" s="13" t="s">
        <v>93</v>
      </c>
      <c r="AW179" s="13" t="s">
        <v>38</v>
      </c>
      <c r="AX179" s="13" t="s">
        <v>83</v>
      </c>
      <c r="AY179" s="60" t="s">
        <v>216</v>
      </c>
    </row>
    <row r="180" spans="1:51" s="13" customFormat="1" ht="12">
      <c r="A180" s="140"/>
      <c r="B180" s="141"/>
      <c r="C180" s="140"/>
      <c r="D180" s="137" t="s">
        <v>225</v>
      </c>
      <c r="E180" s="142" t="s">
        <v>1</v>
      </c>
      <c r="F180" s="143" t="s">
        <v>4516</v>
      </c>
      <c r="G180" s="140"/>
      <c r="H180" s="144">
        <v>4</v>
      </c>
      <c r="I180" s="61"/>
      <c r="J180" s="140"/>
      <c r="K180" s="140"/>
      <c r="L180" s="194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6"/>
      <c r="AT180" s="60" t="s">
        <v>225</v>
      </c>
      <c r="AU180" s="60" t="s">
        <v>234</v>
      </c>
      <c r="AV180" s="13" t="s">
        <v>93</v>
      </c>
      <c r="AW180" s="13" t="s">
        <v>38</v>
      </c>
      <c r="AX180" s="13" t="s">
        <v>83</v>
      </c>
      <c r="AY180" s="60" t="s">
        <v>216</v>
      </c>
    </row>
    <row r="181" spans="1:51" s="13" customFormat="1" ht="12">
      <c r="A181" s="140"/>
      <c r="B181" s="141"/>
      <c r="C181" s="140"/>
      <c r="D181" s="137" t="s">
        <v>225</v>
      </c>
      <c r="E181" s="142" t="s">
        <v>1</v>
      </c>
      <c r="F181" s="143" t="s">
        <v>3881</v>
      </c>
      <c r="G181" s="140"/>
      <c r="H181" s="144">
        <v>2</v>
      </c>
      <c r="I181" s="61"/>
      <c r="J181" s="140"/>
      <c r="K181" s="140"/>
      <c r="L181" s="194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6"/>
      <c r="AT181" s="60" t="s">
        <v>225</v>
      </c>
      <c r="AU181" s="60" t="s">
        <v>234</v>
      </c>
      <c r="AV181" s="13" t="s">
        <v>93</v>
      </c>
      <c r="AW181" s="13" t="s">
        <v>38</v>
      </c>
      <c r="AX181" s="13" t="s">
        <v>83</v>
      </c>
      <c r="AY181" s="60" t="s">
        <v>216</v>
      </c>
    </row>
    <row r="182" spans="1:51" s="13" customFormat="1" ht="12">
      <c r="A182" s="140"/>
      <c r="B182" s="141"/>
      <c r="C182" s="140"/>
      <c r="D182" s="137" t="s">
        <v>225</v>
      </c>
      <c r="E182" s="142" t="s">
        <v>1</v>
      </c>
      <c r="F182" s="143" t="s">
        <v>3882</v>
      </c>
      <c r="G182" s="140"/>
      <c r="H182" s="144">
        <v>2</v>
      </c>
      <c r="I182" s="61"/>
      <c r="J182" s="140"/>
      <c r="K182" s="140"/>
      <c r="L182" s="194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6"/>
      <c r="AT182" s="60" t="s">
        <v>225</v>
      </c>
      <c r="AU182" s="60" t="s">
        <v>234</v>
      </c>
      <c r="AV182" s="13" t="s">
        <v>93</v>
      </c>
      <c r="AW182" s="13" t="s">
        <v>38</v>
      </c>
      <c r="AX182" s="13" t="s">
        <v>83</v>
      </c>
      <c r="AY182" s="60" t="s">
        <v>216</v>
      </c>
    </row>
    <row r="183" spans="1:51" s="13" customFormat="1" ht="12">
      <c r="A183" s="140"/>
      <c r="B183" s="141"/>
      <c r="C183" s="140"/>
      <c r="D183" s="137" t="s">
        <v>225</v>
      </c>
      <c r="E183" s="142" t="s">
        <v>1</v>
      </c>
      <c r="F183" s="143" t="s">
        <v>3847</v>
      </c>
      <c r="G183" s="140"/>
      <c r="H183" s="144">
        <v>2</v>
      </c>
      <c r="I183" s="61"/>
      <c r="J183" s="140"/>
      <c r="K183" s="140"/>
      <c r="L183" s="194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6"/>
      <c r="AT183" s="60" t="s">
        <v>225</v>
      </c>
      <c r="AU183" s="60" t="s">
        <v>234</v>
      </c>
      <c r="AV183" s="13" t="s">
        <v>93</v>
      </c>
      <c r="AW183" s="13" t="s">
        <v>38</v>
      </c>
      <c r="AX183" s="13" t="s">
        <v>83</v>
      </c>
      <c r="AY183" s="60" t="s">
        <v>216</v>
      </c>
    </row>
    <row r="184" spans="1:51" s="13" customFormat="1" ht="12">
      <c r="A184" s="140"/>
      <c r="B184" s="141"/>
      <c r="C184" s="140"/>
      <c r="D184" s="137" t="s">
        <v>225</v>
      </c>
      <c r="E184" s="142" t="s">
        <v>1</v>
      </c>
      <c r="F184" s="143" t="s">
        <v>3883</v>
      </c>
      <c r="G184" s="140"/>
      <c r="H184" s="144">
        <v>2</v>
      </c>
      <c r="I184" s="61"/>
      <c r="J184" s="140"/>
      <c r="K184" s="140"/>
      <c r="L184" s="194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6"/>
      <c r="AT184" s="60" t="s">
        <v>225</v>
      </c>
      <c r="AU184" s="60" t="s">
        <v>234</v>
      </c>
      <c r="AV184" s="13" t="s">
        <v>93</v>
      </c>
      <c r="AW184" s="13" t="s">
        <v>38</v>
      </c>
      <c r="AX184" s="13" t="s">
        <v>83</v>
      </c>
      <c r="AY184" s="60" t="s">
        <v>216</v>
      </c>
    </row>
    <row r="185" spans="1:51" s="13" customFormat="1" ht="12">
      <c r="A185" s="140"/>
      <c r="B185" s="141"/>
      <c r="C185" s="140"/>
      <c r="D185" s="137" t="s">
        <v>225</v>
      </c>
      <c r="E185" s="142" t="s">
        <v>1</v>
      </c>
      <c r="F185" s="143" t="s">
        <v>4517</v>
      </c>
      <c r="G185" s="140"/>
      <c r="H185" s="144">
        <v>4</v>
      </c>
      <c r="I185" s="61"/>
      <c r="J185" s="140"/>
      <c r="K185" s="140"/>
      <c r="L185" s="194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6"/>
      <c r="AT185" s="60" t="s">
        <v>225</v>
      </c>
      <c r="AU185" s="60" t="s">
        <v>234</v>
      </c>
      <c r="AV185" s="13" t="s">
        <v>93</v>
      </c>
      <c r="AW185" s="13" t="s">
        <v>38</v>
      </c>
      <c r="AX185" s="13" t="s">
        <v>83</v>
      </c>
      <c r="AY185" s="60" t="s">
        <v>216</v>
      </c>
    </row>
    <row r="186" spans="1:51" s="13" customFormat="1" ht="12">
      <c r="A186" s="140"/>
      <c r="B186" s="141"/>
      <c r="C186" s="140"/>
      <c r="D186" s="137" t="s">
        <v>225</v>
      </c>
      <c r="E186" s="142" t="s">
        <v>1</v>
      </c>
      <c r="F186" s="143" t="s">
        <v>4167</v>
      </c>
      <c r="G186" s="140"/>
      <c r="H186" s="144">
        <v>0.5</v>
      </c>
      <c r="I186" s="61"/>
      <c r="J186" s="140"/>
      <c r="K186" s="140"/>
      <c r="L186" s="194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6"/>
      <c r="AT186" s="60" t="s">
        <v>225</v>
      </c>
      <c r="AU186" s="60" t="s">
        <v>234</v>
      </c>
      <c r="AV186" s="13" t="s">
        <v>93</v>
      </c>
      <c r="AW186" s="13" t="s">
        <v>38</v>
      </c>
      <c r="AX186" s="13" t="s">
        <v>83</v>
      </c>
      <c r="AY186" s="60" t="s">
        <v>216</v>
      </c>
    </row>
    <row r="187" spans="1:51" s="13" customFormat="1" ht="12">
      <c r="A187" s="140"/>
      <c r="B187" s="141"/>
      <c r="C187" s="140"/>
      <c r="D187" s="137" t="s">
        <v>225</v>
      </c>
      <c r="E187" s="142" t="s">
        <v>1</v>
      </c>
      <c r="F187" s="143" t="s">
        <v>3898</v>
      </c>
      <c r="G187" s="140"/>
      <c r="H187" s="144">
        <v>2</v>
      </c>
      <c r="I187" s="61"/>
      <c r="J187" s="140"/>
      <c r="K187" s="140"/>
      <c r="L187" s="194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6"/>
      <c r="AT187" s="60" t="s">
        <v>225</v>
      </c>
      <c r="AU187" s="60" t="s">
        <v>234</v>
      </c>
      <c r="AV187" s="13" t="s">
        <v>93</v>
      </c>
      <c r="AW187" s="13" t="s">
        <v>38</v>
      </c>
      <c r="AX187" s="13" t="s">
        <v>83</v>
      </c>
      <c r="AY187" s="60" t="s">
        <v>216</v>
      </c>
    </row>
    <row r="188" spans="1:51" s="13" customFormat="1" ht="12">
      <c r="A188" s="140"/>
      <c r="B188" s="141"/>
      <c r="C188" s="140"/>
      <c r="D188" s="137" t="s">
        <v>225</v>
      </c>
      <c r="E188" s="142" t="s">
        <v>1</v>
      </c>
      <c r="F188" s="143" t="s">
        <v>3885</v>
      </c>
      <c r="G188" s="140"/>
      <c r="H188" s="144">
        <v>2</v>
      </c>
      <c r="I188" s="61"/>
      <c r="J188" s="140"/>
      <c r="K188" s="140"/>
      <c r="L188" s="194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6"/>
      <c r="AT188" s="60" t="s">
        <v>225</v>
      </c>
      <c r="AU188" s="60" t="s">
        <v>234</v>
      </c>
      <c r="AV188" s="13" t="s">
        <v>93</v>
      </c>
      <c r="AW188" s="13" t="s">
        <v>38</v>
      </c>
      <c r="AX188" s="13" t="s">
        <v>83</v>
      </c>
      <c r="AY188" s="60" t="s">
        <v>216</v>
      </c>
    </row>
    <row r="189" spans="1:51" s="14" customFormat="1" ht="12">
      <c r="A189" s="145"/>
      <c r="B189" s="146"/>
      <c r="C189" s="145"/>
      <c r="D189" s="137" t="s">
        <v>225</v>
      </c>
      <c r="E189" s="147" t="s">
        <v>1</v>
      </c>
      <c r="F189" s="148" t="s">
        <v>229</v>
      </c>
      <c r="G189" s="145"/>
      <c r="H189" s="149">
        <v>58.5</v>
      </c>
      <c r="I189" s="63"/>
      <c r="J189" s="145"/>
      <c r="K189" s="145"/>
      <c r="L189" s="194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6"/>
      <c r="AT189" s="62" t="s">
        <v>225</v>
      </c>
      <c r="AU189" s="62" t="s">
        <v>234</v>
      </c>
      <c r="AV189" s="14" t="s">
        <v>223</v>
      </c>
      <c r="AW189" s="14" t="s">
        <v>38</v>
      </c>
      <c r="AX189" s="14" t="s">
        <v>91</v>
      </c>
      <c r="AY189" s="62" t="s">
        <v>216</v>
      </c>
    </row>
    <row r="190" spans="1:31" s="2" customFormat="1" ht="6.95" customHeight="1">
      <c r="A190" s="83"/>
      <c r="B190" s="106"/>
      <c r="C190" s="107"/>
      <c r="D190" s="107"/>
      <c r="E190" s="107"/>
      <c r="F190" s="107"/>
      <c r="G190" s="107"/>
      <c r="H190" s="107"/>
      <c r="I190" s="33"/>
      <c r="J190" s="107"/>
      <c r="K190" s="107"/>
      <c r="L190" s="197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9"/>
      <c r="X190" s="26"/>
      <c r="Y190" s="26"/>
      <c r="Z190" s="26"/>
      <c r="AA190" s="26"/>
      <c r="AB190" s="26"/>
      <c r="AC190" s="26"/>
      <c r="AD190" s="26"/>
      <c r="AE190" s="26"/>
    </row>
    <row r="191" ht="15" customHeight="1"/>
  </sheetData>
  <sheetProtection algorithmName="SHA-512" hashValue="r1Xo/SCmHsVkxJkxyzwUz40CN6O6i6jCrc2DzJLTotSOG8rs0JgbixsivrCqtpt02nfG6Nx0LaRfj6xNJd01Wg==" saltValue="hoE3jaYoflyT0FL+3sO5Yw==" spinCount="100000" sheet="1" objects="1" scenarios="1"/>
  <autoFilter ref="C120:K18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5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9"/>
      <c r="C3" s="20"/>
      <c r="D3" s="20"/>
      <c r="E3" s="20"/>
      <c r="F3" s="20"/>
      <c r="G3" s="20"/>
      <c r="H3" s="21"/>
    </row>
    <row r="4" spans="2:8" s="1" customFormat="1" ht="24.95" customHeight="1">
      <c r="B4" s="21"/>
      <c r="C4" s="22" t="s">
        <v>4518</v>
      </c>
      <c r="H4" s="21"/>
    </row>
    <row r="5" spans="2:8" s="1" customFormat="1" ht="12" customHeight="1">
      <c r="B5" s="21"/>
      <c r="C5" s="23" t="s">
        <v>13</v>
      </c>
      <c r="D5" s="396" t="s">
        <v>14</v>
      </c>
      <c r="E5" s="397"/>
      <c r="F5" s="397"/>
      <c r="H5" s="21"/>
    </row>
    <row r="6" spans="2:8" s="1" customFormat="1" ht="36.95" customHeight="1">
      <c r="B6" s="21"/>
      <c r="C6" s="24" t="s">
        <v>16</v>
      </c>
      <c r="D6" s="398" t="s">
        <v>17</v>
      </c>
      <c r="E6" s="397"/>
      <c r="F6" s="397"/>
      <c r="H6" s="21"/>
    </row>
    <row r="7" spans="2:8" s="1" customFormat="1" ht="16.5" customHeight="1">
      <c r="B7" s="21"/>
      <c r="C7" s="25" t="s">
        <v>24</v>
      </c>
      <c r="D7" s="35" t="str">
        <f>'Rekapitulace stavby'!AN8</f>
        <v>20. 12. 2021</v>
      </c>
      <c r="H7" s="21"/>
    </row>
    <row r="8" spans="1:8" s="2" customFormat="1" ht="10.9" customHeight="1">
      <c r="A8" s="26"/>
      <c r="B8" s="27"/>
      <c r="C8" s="26"/>
      <c r="D8" s="26"/>
      <c r="E8" s="26"/>
      <c r="F8" s="26"/>
      <c r="G8" s="26"/>
      <c r="H8" s="27"/>
    </row>
    <row r="9" spans="1:8" s="11" customFormat="1" ht="29.25" customHeight="1">
      <c r="A9" s="47"/>
      <c r="B9" s="48"/>
      <c r="C9" s="49" t="s">
        <v>64</v>
      </c>
      <c r="D9" s="50" t="s">
        <v>65</v>
      </c>
      <c r="E9" s="50" t="s">
        <v>203</v>
      </c>
      <c r="F9" s="51" t="s">
        <v>4519</v>
      </c>
      <c r="G9" s="47"/>
      <c r="H9" s="48"/>
    </row>
    <row r="10" spans="1:8" s="2" customFormat="1" ht="26.45" customHeight="1">
      <c r="A10" s="26"/>
      <c r="B10" s="27"/>
      <c r="C10" s="69" t="s">
        <v>4520</v>
      </c>
      <c r="D10" s="69" t="s">
        <v>89</v>
      </c>
      <c r="E10" s="26"/>
      <c r="F10" s="26"/>
      <c r="G10" s="26"/>
      <c r="H10" s="27"/>
    </row>
    <row r="11" spans="1:8" s="2" customFormat="1" ht="16.9" customHeight="1">
      <c r="A11" s="26"/>
      <c r="B11" s="27"/>
      <c r="C11" s="70" t="s">
        <v>1745</v>
      </c>
      <c r="D11" s="71" t="s">
        <v>4521</v>
      </c>
      <c r="E11" s="72" t="s">
        <v>1</v>
      </c>
      <c r="F11" s="73">
        <v>347.052</v>
      </c>
      <c r="G11" s="26"/>
      <c r="H11" s="27"/>
    </row>
    <row r="12" spans="1:8" s="2" customFormat="1" ht="16.9" customHeight="1">
      <c r="A12" s="26"/>
      <c r="B12" s="27"/>
      <c r="C12" s="74" t="s">
        <v>1</v>
      </c>
      <c r="D12" s="74" t="s">
        <v>1739</v>
      </c>
      <c r="E12" s="18" t="s">
        <v>1</v>
      </c>
      <c r="F12" s="75">
        <v>92.61</v>
      </c>
      <c r="G12" s="26"/>
      <c r="H12" s="27"/>
    </row>
    <row r="13" spans="1:8" s="2" customFormat="1" ht="16.9" customHeight="1">
      <c r="A13" s="26"/>
      <c r="B13" s="27"/>
      <c r="C13" s="74" t="s">
        <v>1</v>
      </c>
      <c r="D13" s="74" t="s">
        <v>1740</v>
      </c>
      <c r="E13" s="18" t="s">
        <v>1</v>
      </c>
      <c r="F13" s="75">
        <v>32.4</v>
      </c>
      <c r="G13" s="26"/>
      <c r="H13" s="27"/>
    </row>
    <row r="14" spans="1:8" s="2" customFormat="1" ht="16.9" customHeight="1">
      <c r="A14" s="26"/>
      <c r="B14" s="27"/>
      <c r="C14" s="74" t="s">
        <v>1</v>
      </c>
      <c r="D14" s="74" t="s">
        <v>1741</v>
      </c>
      <c r="E14" s="18" t="s">
        <v>1</v>
      </c>
      <c r="F14" s="75">
        <v>65.65</v>
      </c>
      <c r="G14" s="26"/>
      <c r="H14" s="27"/>
    </row>
    <row r="15" spans="1:8" s="2" customFormat="1" ht="16.9" customHeight="1">
      <c r="A15" s="26"/>
      <c r="B15" s="27"/>
      <c r="C15" s="74" t="s">
        <v>1</v>
      </c>
      <c r="D15" s="74" t="s">
        <v>1742</v>
      </c>
      <c r="E15" s="18" t="s">
        <v>1</v>
      </c>
      <c r="F15" s="75">
        <v>45.36</v>
      </c>
      <c r="G15" s="26"/>
      <c r="H15" s="27"/>
    </row>
    <row r="16" spans="1:8" s="2" customFormat="1" ht="16.9" customHeight="1">
      <c r="A16" s="26"/>
      <c r="B16" s="27"/>
      <c r="C16" s="74" t="s">
        <v>1</v>
      </c>
      <c r="D16" s="74" t="s">
        <v>1743</v>
      </c>
      <c r="E16" s="18" t="s">
        <v>1</v>
      </c>
      <c r="F16" s="75">
        <v>64.592</v>
      </c>
      <c r="G16" s="26"/>
      <c r="H16" s="27"/>
    </row>
    <row r="17" spans="1:8" s="2" customFormat="1" ht="16.9" customHeight="1">
      <c r="A17" s="26"/>
      <c r="B17" s="27"/>
      <c r="C17" s="74" t="s">
        <v>1</v>
      </c>
      <c r="D17" s="74" t="s">
        <v>1744</v>
      </c>
      <c r="E17" s="18" t="s">
        <v>1</v>
      </c>
      <c r="F17" s="75">
        <v>46.44</v>
      </c>
      <c r="G17" s="26"/>
      <c r="H17" s="27"/>
    </row>
    <row r="18" spans="1:8" s="2" customFormat="1" ht="16.9" customHeight="1">
      <c r="A18" s="26"/>
      <c r="B18" s="27"/>
      <c r="C18" s="74" t="s">
        <v>1745</v>
      </c>
      <c r="D18" s="74" t="s">
        <v>229</v>
      </c>
      <c r="E18" s="18" t="s">
        <v>1</v>
      </c>
      <c r="F18" s="75">
        <v>347.052</v>
      </c>
      <c r="G18" s="26"/>
      <c r="H18" s="27"/>
    </row>
    <row r="19" spans="1:8" s="2" customFormat="1" ht="16.9" customHeight="1">
      <c r="A19" s="26"/>
      <c r="B19" s="27"/>
      <c r="C19" s="70" t="s">
        <v>2844</v>
      </c>
      <c r="D19" s="71" t="s">
        <v>4522</v>
      </c>
      <c r="E19" s="72" t="s">
        <v>1</v>
      </c>
      <c r="F19" s="73">
        <v>3316.035</v>
      </c>
      <c r="G19" s="26"/>
      <c r="H19" s="27"/>
    </row>
    <row r="20" spans="1:8" s="2" customFormat="1" ht="16.9" customHeight="1">
      <c r="A20" s="26"/>
      <c r="B20" s="27"/>
      <c r="C20" s="74" t="s">
        <v>1</v>
      </c>
      <c r="D20" s="74" t="s">
        <v>2842</v>
      </c>
      <c r="E20" s="18" t="s">
        <v>1</v>
      </c>
      <c r="F20" s="75">
        <v>2723.087</v>
      </c>
      <c r="G20" s="26"/>
      <c r="H20" s="27"/>
    </row>
    <row r="21" spans="1:8" s="2" customFormat="1" ht="16.9" customHeight="1">
      <c r="A21" s="26"/>
      <c r="B21" s="27"/>
      <c r="C21" s="74" t="s">
        <v>1</v>
      </c>
      <c r="D21" s="74" t="s">
        <v>2843</v>
      </c>
      <c r="E21" s="18" t="s">
        <v>1</v>
      </c>
      <c r="F21" s="75">
        <v>592.948</v>
      </c>
      <c r="G21" s="26"/>
      <c r="H21" s="27"/>
    </row>
    <row r="22" spans="1:8" s="2" customFormat="1" ht="16.9" customHeight="1">
      <c r="A22" s="26"/>
      <c r="B22" s="27"/>
      <c r="C22" s="74" t="s">
        <v>2844</v>
      </c>
      <c r="D22" s="74" t="s">
        <v>229</v>
      </c>
      <c r="E22" s="18" t="s">
        <v>1</v>
      </c>
      <c r="F22" s="75">
        <v>3316.035</v>
      </c>
      <c r="G22" s="26"/>
      <c r="H22" s="27"/>
    </row>
    <row r="23" spans="1:8" s="2" customFormat="1" ht="16.9" customHeight="1">
      <c r="A23" s="26"/>
      <c r="B23" s="27"/>
      <c r="C23" s="70" t="s">
        <v>112</v>
      </c>
      <c r="D23" s="71" t="s">
        <v>113</v>
      </c>
      <c r="E23" s="72" t="s">
        <v>1</v>
      </c>
      <c r="F23" s="73">
        <v>430.736</v>
      </c>
      <c r="G23" s="26"/>
      <c r="H23" s="27"/>
    </row>
    <row r="24" spans="1:8" s="2" customFormat="1" ht="16.9" customHeight="1">
      <c r="A24" s="26"/>
      <c r="B24" s="27"/>
      <c r="C24" s="74" t="s">
        <v>1</v>
      </c>
      <c r="D24" s="74" t="s">
        <v>2587</v>
      </c>
      <c r="E24" s="18" t="s">
        <v>1</v>
      </c>
      <c r="F24" s="75">
        <v>16.308</v>
      </c>
      <c r="G24" s="26"/>
      <c r="H24" s="27"/>
    </row>
    <row r="25" spans="1:8" s="2" customFormat="1" ht="16.9" customHeight="1">
      <c r="A25" s="26"/>
      <c r="B25" s="27"/>
      <c r="C25" s="74" t="s">
        <v>1</v>
      </c>
      <c r="D25" s="74" t="s">
        <v>2588</v>
      </c>
      <c r="E25" s="18" t="s">
        <v>1</v>
      </c>
      <c r="F25" s="75">
        <v>21.539</v>
      </c>
      <c r="G25" s="26"/>
      <c r="H25" s="27"/>
    </row>
    <row r="26" spans="1:8" s="2" customFormat="1" ht="16.9" customHeight="1">
      <c r="A26" s="26"/>
      <c r="B26" s="27"/>
      <c r="C26" s="74" t="s">
        <v>1</v>
      </c>
      <c r="D26" s="74" t="s">
        <v>2589</v>
      </c>
      <c r="E26" s="18" t="s">
        <v>1</v>
      </c>
      <c r="F26" s="75">
        <v>18.106</v>
      </c>
      <c r="G26" s="26"/>
      <c r="H26" s="27"/>
    </row>
    <row r="27" spans="1:8" s="2" customFormat="1" ht="16.9" customHeight="1">
      <c r="A27" s="26"/>
      <c r="B27" s="27"/>
      <c r="C27" s="74" t="s">
        <v>1</v>
      </c>
      <c r="D27" s="74" t="s">
        <v>2590</v>
      </c>
      <c r="E27" s="18" t="s">
        <v>1</v>
      </c>
      <c r="F27" s="75">
        <v>15.912</v>
      </c>
      <c r="G27" s="26"/>
      <c r="H27" s="27"/>
    </row>
    <row r="28" spans="1:8" s="2" customFormat="1" ht="16.9" customHeight="1">
      <c r="A28" s="26"/>
      <c r="B28" s="27"/>
      <c r="C28" s="74" t="s">
        <v>1</v>
      </c>
      <c r="D28" s="74" t="s">
        <v>2591</v>
      </c>
      <c r="E28" s="18" t="s">
        <v>1</v>
      </c>
      <c r="F28" s="75">
        <v>16.308</v>
      </c>
      <c r="G28" s="26"/>
      <c r="H28" s="27"/>
    </row>
    <row r="29" spans="1:8" s="2" customFormat="1" ht="16.9" customHeight="1">
      <c r="A29" s="26"/>
      <c r="B29" s="27"/>
      <c r="C29" s="74" t="s">
        <v>1</v>
      </c>
      <c r="D29" s="74" t="s">
        <v>2592</v>
      </c>
      <c r="E29" s="18" t="s">
        <v>1</v>
      </c>
      <c r="F29" s="75">
        <v>21.539</v>
      </c>
      <c r="G29" s="26"/>
      <c r="H29" s="27"/>
    </row>
    <row r="30" spans="1:8" s="2" customFormat="1" ht="16.9" customHeight="1">
      <c r="A30" s="26"/>
      <c r="B30" s="27"/>
      <c r="C30" s="74" t="s">
        <v>1</v>
      </c>
      <c r="D30" s="74" t="s">
        <v>2593</v>
      </c>
      <c r="E30" s="18" t="s">
        <v>1</v>
      </c>
      <c r="F30" s="75">
        <v>15.912</v>
      </c>
      <c r="G30" s="26"/>
      <c r="H30" s="27"/>
    </row>
    <row r="31" spans="1:8" s="2" customFormat="1" ht="16.9" customHeight="1">
      <c r="A31" s="26"/>
      <c r="B31" s="27"/>
      <c r="C31" s="74" t="s">
        <v>1</v>
      </c>
      <c r="D31" s="74" t="s">
        <v>2594</v>
      </c>
      <c r="E31" s="18" t="s">
        <v>1</v>
      </c>
      <c r="F31" s="75">
        <v>16.308</v>
      </c>
      <c r="G31" s="26"/>
      <c r="H31" s="27"/>
    </row>
    <row r="32" spans="1:8" s="2" customFormat="1" ht="16.9" customHeight="1">
      <c r="A32" s="26"/>
      <c r="B32" s="27"/>
      <c r="C32" s="74" t="s">
        <v>1</v>
      </c>
      <c r="D32" s="74" t="s">
        <v>2595</v>
      </c>
      <c r="E32" s="18" t="s">
        <v>1</v>
      </c>
      <c r="F32" s="75">
        <v>15.912</v>
      </c>
      <c r="G32" s="26"/>
      <c r="H32" s="27"/>
    </row>
    <row r="33" spans="1:8" s="2" customFormat="1" ht="16.9" customHeight="1">
      <c r="A33" s="26"/>
      <c r="B33" s="27"/>
      <c r="C33" s="74" t="s">
        <v>1</v>
      </c>
      <c r="D33" s="74" t="s">
        <v>2596</v>
      </c>
      <c r="E33" s="18" t="s">
        <v>1</v>
      </c>
      <c r="F33" s="75">
        <v>16.308</v>
      </c>
      <c r="G33" s="26"/>
      <c r="H33" s="27"/>
    </row>
    <row r="34" spans="1:8" s="2" customFormat="1" ht="16.9" customHeight="1">
      <c r="A34" s="26"/>
      <c r="B34" s="27"/>
      <c r="C34" s="74" t="s">
        <v>1</v>
      </c>
      <c r="D34" s="74" t="s">
        <v>2597</v>
      </c>
      <c r="E34" s="18" t="s">
        <v>1</v>
      </c>
      <c r="F34" s="75">
        <v>21.851</v>
      </c>
      <c r="G34" s="26"/>
      <c r="H34" s="27"/>
    </row>
    <row r="35" spans="1:8" s="2" customFormat="1" ht="16.9" customHeight="1">
      <c r="A35" s="26"/>
      <c r="B35" s="27"/>
      <c r="C35" s="74" t="s">
        <v>1</v>
      </c>
      <c r="D35" s="74" t="s">
        <v>2598</v>
      </c>
      <c r="E35" s="18" t="s">
        <v>1</v>
      </c>
      <c r="F35" s="75">
        <v>14.228</v>
      </c>
      <c r="G35" s="26"/>
      <c r="H35" s="27"/>
    </row>
    <row r="36" spans="1:8" s="2" customFormat="1" ht="16.9" customHeight="1">
      <c r="A36" s="26"/>
      <c r="B36" s="27"/>
      <c r="C36" s="74" t="s">
        <v>1</v>
      </c>
      <c r="D36" s="74" t="s">
        <v>2599</v>
      </c>
      <c r="E36" s="18" t="s">
        <v>1</v>
      </c>
      <c r="F36" s="75">
        <v>15.912</v>
      </c>
      <c r="G36" s="26"/>
      <c r="H36" s="27"/>
    </row>
    <row r="37" spans="1:8" s="2" customFormat="1" ht="16.9" customHeight="1">
      <c r="A37" s="26"/>
      <c r="B37" s="27"/>
      <c r="C37" s="74" t="s">
        <v>1</v>
      </c>
      <c r="D37" s="74" t="s">
        <v>2600</v>
      </c>
      <c r="E37" s="18" t="s">
        <v>1</v>
      </c>
      <c r="F37" s="75">
        <v>14.387</v>
      </c>
      <c r="G37" s="26"/>
      <c r="H37" s="27"/>
    </row>
    <row r="38" spans="1:8" s="2" customFormat="1" ht="16.9" customHeight="1">
      <c r="A38" s="26"/>
      <c r="B38" s="27"/>
      <c r="C38" s="74" t="s">
        <v>1</v>
      </c>
      <c r="D38" s="74" t="s">
        <v>2601</v>
      </c>
      <c r="E38" s="18" t="s">
        <v>1</v>
      </c>
      <c r="F38" s="75">
        <v>32.115</v>
      </c>
      <c r="G38" s="26"/>
      <c r="H38" s="27"/>
    </row>
    <row r="39" spans="1:8" s="2" customFormat="1" ht="16.9" customHeight="1">
      <c r="A39" s="26"/>
      <c r="B39" s="27"/>
      <c r="C39" s="74" t="s">
        <v>1</v>
      </c>
      <c r="D39" s="74" t="s">
        <v>2602</v>
      </c>
      <c r="E39" s="18" t="s">
        <v>1</v>
      </c>
      <c r="F39" s="75">
        <v>14.167</v>
      </c>
      <c r="G39" s="26"/>
      <c r="H39" s="27"/>
    </row>
    <row r="40" spans="1:8" s="2" customFormat="1" ht="16.9" customHeight="1">
      <c r="A40" s="26"/>
      <c r="B40" s="27"/>
      <c r="C40" s="74" t="s">
        <v>1</v>
      </c>
      <c r="D40" s="74" t="s">
        <v>2603</v>
      </c>
      <c r="E40" s="18" t="s">
        <v>1</v>
      </c>
      <c r="F40" s="75">
        <v>31.895</v>
      </c>
      <c r="G40" s="26"/>
      <c r="H40" s="27"/>
    </row>
    <row r="41" spans="1:8" s="2" customFormat="1" ht="16.9" customHeight="1">
      <c r="A41" s="26"/>
      <c r="B41" s="27"/>
      <c r="C41" s="74" t="s">
        <v>1</v>
      </c>
      <c r="D41" s="74" t="s">
        <v>2604</v>
      </c>
      <c r="E41" s="18" t="s">
        <v>1</v>
      </c>
      <c r="F41" s="75">
        <v>17.592</v>
      </c>
      <c r="G41" s="26"/>
      <c r="H41" s="27"/>
    </row>
    <row r="42" spans="1:8" s="2" customFormat="1" ht="33.75">
      <c r="A42" s="26"/>
      <c r="B42" s="27"/>
      <c r="C42" s="74" t="s">
        <v>1</v>
      </c>
      <c r="D42" s="74" t="s">
        <v>2605</v>
      </c>
      <c r="E42" s="18" t="s">
        <v>1</v>
      </c>
      <c r="F42" s="75">
        <v>72.898</v>
      </c>
      <c r="G42" s="26"/>
      <c r="H42" s="27"/>
    </row>
    <row r="43" spans="1:8" s="2" customFormat="1" ht="16.9" customHeight="1">
      <c r="A43" s="26"/>
      <c r="B43" s="27"/>
      <c r="C43" s="74" t="s">
        <v>1</v>
      </c>
      <c r="D43" s="74" t="s">
        <v>2606</v>
      </c>
      <c r="E43" s="18" t="s">
        <v>1</v>
      </c>
      <c r="F43" s="75">
        <v>21.539</v>
      </c>
      <c r="G43" s="26"/>
      <c r="H43" s="27"/>
    </row>
    <row r="44" spans="1:8" s="2" customFormat="1" ht="16.9" customHeight="1">
      <c r="A44" s="26"/>
      <c r="B44" s="27"/>
      <c r="C44" s="74" t="s">
        <v>112</v>
      </c>
      <c r="D44" s="74" t="s">
        <v>229</v>
      </c>
      <c r="E44" s="18" t="s">
        <v>1</v>
      </c>
      <c r="F44" s="75">
        <v>430.736</v>
      </c>
      <c r="G44" s="26"/>
      <c r="H44" s="27"/>
    </row>
    <row r="45" spans="1:8" s="2" customFormat="1" ht="16.9" customHeight="1">
      <c r="A45" s="26"/>
      <c r="B45" s="27"/>
      <c r="C45" s="76" t="s">
        <v>4523</v>
      </c>
      <c r="D45" s="26"/>
      <c r="E45" s="26"/>
      <c r="F45" s="26"/>
      <c r="G45" s="26"/>
      <c r="H45" s="27"/>
    </row>
    <row r="46" spans="1:8" s="2" customFormat="1" ht="16.9" customHeight="1">
      <c r="A46" s="26"/>
      <c r="B46" s="27"/>
      <c r="C46" s="74" t="s">
        <v>2584</v>
      </c>
      <c r="D46" s="74" t="s">
        <v>2585</v>
      </c>
      <c r="E46" s="18" t="s">
        <v>221</v>
      </c>
      <c r="F46" s="75">
        <v>430.736</v>
      </c>
      <c r="G46" s="26"/>
      <c r="H46" s="27"/>
    </row>
    <row r="47" spans="1:8" s="2" customFormat="1" ht="16.9" customHeight="1">
      <c r="A47" s="26"/>
      <c r="B47" s="27"/>
      <c r="C47" s="74" t="s">
        <v>561</v>
      </c>
      <c r="D47" s="74" t="s">
        <v>562</v>
      </c>
      <c r="E47" s="18" t="s">
        <v>221</v>
      </c>
      <c r="F47" s="75">
        <v>2575.084</v>
      </c>
      <c r="G47" s="26"/>
      <c r="H47" s="27"/>
    </row>
    <row r="48" spans="1:8" s="2" customFormat="1" ht="16.9" customHeight="1">
      <c r="A48" s="26"/>
      <c r="B48" s="27"/>
      <c r="C48" s="74" t="s">
        <v>684</v>
      </c>
      <c r="D48" s="74" t="s">
        <v>685</v>
      </c>
      <c r="E48" s="18" t="s">
        <v>221</v>
      </c>
      <c r="F48" s="75">
        <v>483.832</v>
      </c>
      <c r="G48" s="26"/>
      <c r="H48" s="27"/>
    </row>
    <row r="49" spans="1:8" s="2" customFormat="1" ht="16.9" customHeight="1">
      <c r="A49" s="26"/>
      <c r="B49" s="27"/>
      <c r="C49" s="74" t="s">
        <v>679</v>
      </c>
      <c r="D49" s="74" t="s">
        <v>680</v>
      </c>
      <c r="E49" s="18" t="s">
        <v>221</v>
      </c>
      <c r="F49" s="75">
        <v>483.832</v>
      </c>
      <c r="G49" s="26"/>
      <c r="H49" s="27"/>
    </row>
    <row r="50" spans="1:8" s="2" customFormat="1" ht="16.9" customHeight="1">
      <c r="A50" s="26"/>
      <c r="B50" s="27"/>
      <c r="C50" s="74" t="s">
        <v>688</v>
      </c>
      <c r="D50" s="74" t="s">
        <v>689</v>
      </c>
      <c r="E50" s="18" t="s">
        <v>221</v>
      </c>
      <c r="F50" s="75">
        <v>483.832</v>
      </c>
      <c r="G50" s="26"/>
      <c r="H50" s="27"/>
    </row>
    <row r="51" spans="1:8" s="2" customFormat="1" ht="16.9" customHeight="1">
      <c r="A51" s="26"/>
      <c r="B51" s="27"/>
      <c r="C51" s="74" t="s">
        <v>2575</v>
      </c>
      <c r="D51" s="74" t="s">
        <v>2576</v>
      </c>
      <c r="E51" s="18" t="s">
        <v>221</v>
      </c>
      <c r="F51" s="75">
        <v>483.832</v>
      </c>
      <c r="G51" s="26"/>
      <c r="H51" s="27"/>
    </row>
    <row r="52" spans="1:8" s="2" customFormat="1" ht="16.9" customHeight="1">
      <c r="A52" s="26"/>
      <c r="B52" s="27"/>
      <c r="C52" s="74" t="s">
        <v>2580</v>
      </c>
      <c r="D52" s="74" t="s">
        <v>2581</v>
      </c>
      <c r="E52" s="18" t="s">
        <v>221</v>
      </c>
      <c r="F52" s="75">
        <v>483.832</v>
      </c>
      <c r="G52" s="26"/>
      <c r="H52" s="27"/>
    </row>
    <row r="53" spans="1:8" s="2" customFormat="1" ht="16.9" customHeight="1">
      <c r="A53" s="26"/>
      <c r="B53" s="27"/>
      <c r="C53" s="74" t="s">
        <v>2657</v>
      </c>
      <c r="D53" s="74" t="s">
        <v>2658</v>
      </c>
      <c r="E53" s="18" t="s">
        <v>221</v>
      </c>
      <c r="F53" s="75">
        <v>483.832</v>
      </c>
      <c r="G53" s="26"/>
      <c r="H53" s="27"/>
    </row>
    <row r="54" spans="1:8" s="2" customFormat="1" ht="22.5">
      <c r="A54" s="26"/>
      <c r="B54" s="27"/>
      <c r="C54" s="74" t="s">
        <v>2661</v>
      </c>
      <c r="D54" s="74" t="s">
        <v>2662</v>
      </c>
      <c r="E54" s="18" t="s">
        <v>221</v>
      </c>
      <c r="F54" s="75">
        <v>483.832</v>
      </c>
      <c r="G54" s="26"/>
      <c r="H54" s="27"/>
    </row>
    <row r="55" spans="1:8" s="2" customFormat="1" ht="16.9" customHeight="1">
      <c r="A55" s="26"/>
      <c r="B55" s="27"/>
      <c r="C55" s="74" t="s">
        <v>2756</v>
      </c>
      <c r="D55" s="74" t="s">
        <v>2757</v>
      </c>
      <c r="E55" s="18" t="s">
        <v>221</v>
      </c>
      <c r="F55" s="75">
        <v>483.832</v>
      </c>
      <c r="G55" s="26"/>
      <c r="H55" s="27"/>
    </row>
    <row r="56" spans="1:8" s="2" customFormat="1" ht="16.9" customHeight="1">
      <c r="A56" s="26"/>
      <c r="B56" s="27"/>
      <c r="C56" s="74" t="s">
        <v>2652</v>
      </c>
      <c r="D56" s="74" t="s">
        <v>2653</v>
      </c>
      <c r="E56" s="18" t="s">
        <v>221</v>
      </c>
      <c r="F56" s="75">
        <v>554.803</v>
      </c>
      <c r="G56" s="26"/>
      <c r="H56" s="27"/>
    </row>
    <row r="57" spans="1:8" s="2" customFormat="1" ht="16.9" customHeight="1">
      <c r="A57" s="26"/>
      <c r="B57" s="27"/>
      <c r="C57" s="70" t="s">
        <v>115</v>
      </c>
      <c r="D57" s="71" t="s">
        <v>116</v>
      </c>
      <c r="E57" s="72" t="s">
        <v>1</v>
      </c>
      <c r="F57" s="73">
        <v>698.998</v>
      </c>
      <c r="G57" s="26"/>
      <c r="H57" s="27"/>
    </row>
    <row r="58" spans="1:8" s="2" customFormat="1" ht="22.5">
      <c r="A58" s="26"/>
      <c r="B58" s="27"/>
      <c r="C58" s="74" t="s">
        <v>1</v>
      </c>
      <c r="D58" s="74" t="s">
        <v>2551</v>
      </c>
      <c r="E58" s="18" t="s">
        <v>1</v>
      </c>
      <c r="F58" s="75">
        <v>25.536</v>
      </c>
      <c r="G58" s="26"/>
      <c r="H58" s="27"/>
    </row>
    <row r="59" spans="1:8" s="2" customFormat="1" ht="22.5">
      <c r="A59" s="26"/>
      <c r="B59" s="27"/>
      <c r="C59" s="74" t="s">
        <v>1</v>
      </c>
      <c r="D59" s="74" t="s">
        <v>2552</v>
      </c>
      <c r="E59" s="18" t="s">
        <v>1</v>
      </c>
      <c r="F59" s="75">
        <v>30.024</v>
      </c>
      <c r="G59" s="26"/>
      <c r="H59" s="27"/>
    </row>
    <row r="60" spans="1:8" s="2" customFormat="1" ht="22.5">
      <c r="A60" s="26"/>
      <c r="B60" s="27"/>
      <c r="C60" s="74" t="s">
        <v>1</v>
      </c>
      <c r="D60" s="74" t="s">
        <v>2553</v>
      </c>
      <c r="E60" s="18" t="s">
        <v>1</v>
      </c>
      <c r="F60" s="75">
        <v>46.144</v>
      </c>
      <c r="G60" s="26"/>
      <c r="H60" s="27"/>
    </row>
    <row r="61" spans="1:8" s="2" customFormat="1" ht="22.5">
      <c r="A61" s="26"/>
      <c r="B61" s="27"/>
      <c r="C61" s="74" t="s">
        <v>1</v>
      </c>
      <c r="D61" s="74" t="s">
        <v>2554</v>
      </c>
      <c r="E61" s="18" t="s">
        <v>1</v>
      </c>
      <c r="F61" s="75">
        <v>24.576</v>
      </c>
      <c r="G61" s="26"/>
      <c r="H61" s="27"/>
    </row>
    <row r="62" spans="1:8" s="2" customFormat="1" ht="22.5">
      <c r="A62" s="26"/>
      <c r="B62" s="27"/>
      <c r="C62" s="74" t="s">
        <v>1</v>
      </c>
      <c r="D62" s="74" t="s">
        <v>2555</v>
      </c>
      <c r="E62" s="18" t="s">
        <v>1</v>
      </c>
      <c r="F62" s="75">
        <v>25.536</v>
      </c>
      <c r="G62" s="26"/>
      <c r="H62" s="27"/>
    </row>
    <row r="63" spans="1:8" s="2" customFormat="1" ht="22.5">
      <c r="A63" s="26"/>
      <c r="B63" s="27"/>
      <c r="C63" s="74" t="s">
        <v>1</v>
      </c>
      <c r="D63" s="74" t="s">
        <v>2556</v>
      </c>
      <c r="E63" s="18" t="s">
        <v>1</v>
      </c>
      <c r="F63" s="75">
        <v>30.024</v>
      </c>
      <c r="G63" s="26"/>
      <c r="H63" s="27"/>
    </row>
    <row r="64" spans="1:8" s="2" customFormat="1" ht="22.5">
      <c r="A64" s="26"/>
      <c r="B64" s="27"/>
      <c r="C64" s="74" t="s">
        <v>1</v>
      </c>
      <c r="D64" s="74" t="s">
        <v>2557</v>
      </c>
      <c r="E64" s="18" t="s">
        <v>1</v>
      </c>
      <c r="F64" s="75">
        <v>46.144</v>
      </c>
      <c r="G64" s="26"/>
      <c r="H64" s="27"/>
    </row>
    <row r="65" spans="1:8" s="2" customFormat="1" ht="22.5">
      <c r="A65" s="26"/>
      <c r="B65" s="27"/>
      <c r="C65" s="74" t="s">
        <v>1</v>
      </c>
      <c r="D65" s="74" t="s">
        <v>2558</v>
      </c>
      <c r="E65" s="18" t="s">
        <v>1</v>
      </c>
      <c r="F65" s="75">
        <v>24.576</v>
      </c>
      <c r="G65" s="26"/>
      <c r="H65" s="27"/>
    </row>
    <row r="66" spans="1:8" s="2" customFormat="1" ht="22.5">
      <c r="A66" s="26"/>
      <c r="B66" s="27"/>
      <c r="C66" s="74" t="s">
        <v>1</v>
      </c>
      <c r="D66" s="74" t="s">
        <v>2559</v>
      </c>
      <c r="E66" s="18" t="s">
        <v>1</v>
      </c>
      <c r="F66" s="75">
        <v>23.84</v>
      </c>
      <c r="G66" s="26"/>
      <c r="H66" s="27"/>
    </row>
    <row r="67" spans="1:8" s="2" customFormat="1" ht="22.5">
      <c r="A67" s="26"/>
      <c r="B67" s="27"/>
      <c r="C67" s="74" t="s">
        <v>1</v>
      </c>
      <c r="D67" s="74" t="s">
        <v>2560</v>
      </c>
      <c r="E67" s="18" t="s">
        <v>1</v>
      </c>
      <c r="F67" s="75">
        <v>24.576</v>
      </c>
      <c r="G67" s="26"/>
      <c r="H67" s="27"/>
    </row>
    <row r="68" spans="1:8" s="2" customFormat="1" ht="22.5">
      <c r="A68" s="26"/>
      <c r="B68" s="27"/>
      <c r="C68" s="74" t="s">
        <v>1</v>
      </c>
      <c r="D68" s="74" t="s">
        <v>2561</v>
      </c>
      <c r="E68" s="18" t="s">
        <v>1</v>
      </c>
      <c r="F68" s="75">
        <v>24.941</v>
      </c>
      <c r="G68" s="26"/>
      <c r="H68" s="27"/>
    </row>
    <row r="69" spans="1:8" s="2" customFormat="1" ht="22.5">
      <c r="A69" s="26"/>
      <c r="B69" s="27"/>
      <c r="C69" s="74" t="s">
        <v>1</v>
      </c>
      <c r="D69" s="74" t="s">
        <v>2562</v>
      </c>
      <c r="E69" s="18" t="s">
        <v>1</v>
      </c>
      <c r="F69" s="75">
        <v>31.364</v>
      </c>
      <c r="G69" s="26"/>
      <c r="H69" s="27"/>
    </row>
    <row r="70" spans="1:8" s="2" customFormat="1" ht="22.5">
      <c r="A70" s="26"/>
      <c r="B70" s="27"/>
      <c r="C70" s="74" t="s">
        <v>1</v>
      </c>
      <c r="D70" s="74" t="s">
        <v>2563</v>
      </c>
      <c r="E70" s="18" t="s">
        <v>1</v>
      </c>
      <c r="F70" s="75">
        <v>17.754</v>
      </c>
      <c r="G70" s="26"/>
      <c r="H70" s="27"/>
    </row>
    <row r="71" spans="1:8" s="2" customFormat="1" ht="22.5">
      <c r="A71" s="26"/>
      <c r="B71" s="27"/>
      <c r="C71" s="74" t="s">
        <v>1</v>
      </c>
      <c r="D71" s="74" t="s">
        <v>2564</v>
      </c>
      <c r="E71" s="18" t="s">
        <v>1</v>
      </c>
      <c r="F71" s="75">
        <v>24.576</v>
      </c>
      <c r="G71" s="26"/>
      <c r="H71" s="27"/>
    </row>
    <row r="72" spans="1:8" s="2" customFormat="1" ht="16.9" customHeight="1">
      <c r="A72" s="26"/>
      <c r="B72" s="27"/>
      <c r="C72" s="74" t="s">
        <v>1</v>
      </c>
      <c r="D72" s="74" t="s">
        <v>2565</v>
      </c>
      <c r="E72" s="18" t="s">
        <v>1</v>
      </c>
      <c r="F72" s="75">
        <v>17.547</v>
      </c>
      <c r="G72" s="26"/>
      <c r="H72" s="27"/>
    </row>
    <row r="73" spans="1:8" s="2" customFormat="1" ht="22.5">
      <c r="A73" s="26"/>
      <c r="B73" s="27"/>
      <c r="C73" s="74" t="s">
        <v>1</v>
      </c>
      <c r="D73" s="74" t="s">
        <v>2566</v>
      </c>
      <c r="E73" s="18" t="s">
        <v>1</v>
      </c>
      <c r="F73" s="75">
        <v>19.263</v>
      </c>
      <c r="G73" s="26"/>
      <c r="H73" s="27"/>
    </row>
    <row r="74" spans="1:8" s="2" customFormat="1" ht="22.5">
      <c r="A74" s="26"/>
      <c r="B74" s="27"/>
      <c r="C74" s="74" t="s">
        <v>1</v>
      </c>
      <c r="D74" s="74" t="s">
        <v>2567</v>
      </c>
      <c r="E74" s="18" t="s">
        <v>1</v>
      </c>
      <c r="F74" s="75">
        <v>29.765</v>
      </c>
      <c r="G74" s="26"/>
      <c r="H74" s="27"/>
    </row>
    <row r="75" spans="1:8" s="2" customFormat="1" ht="22.5">
      <c r="A75" s="26"/>
      <c r="B75" s="27"/>
      <c r="C75" s="74" t="s">
        <v>1</v>
      </c>
      <c r="D75" s="74" t="s">
        <v>2568</v>
      </c>
      <c r="E75" s="18" t="s">
        <v>1</v>
      </c>
      <c r="F75" s="75">
        <v>19.063</v>
      </c>
      <c r="G75" s="26"/>
      <c r="H75" s="27"/>
    </row>
    <row r="76" spans="1:8" s="2" customFormat="1" ht="22.5">
      <c r="A76" s="26"/>
      <c r="B76" s="27"/>
      <c r="C76" s="74" t="s">
        <v>1</v>
      </c>
      <c r="D76" s="74" t="s">
        <v>2569</v>
      </c>
      <c r="E76" s="18" t="s">
        <v>1</v>
      </c>
      <c r="F76" s="75">
        <v>29.565</v>
      </c>
      <c r="G76" s="26"/>
      <c r="H76" s="27"/>
    </row>
    <row r="77" spans="1:8" s="2" customFormat="1" ht="16.9" customHeight="1">
      <c r="A77" s="26"/>
      <c r="B77" s="27"/>
      <c r="C77" s="74" t="s">
        <v>1</v>
      </c>
      <c r="D77" s="74" t="s">
        <v>2570</v>
      </c>
      <c r="E77" s="18" t="s">
        <v>1</v>
      </c>
      <c r="F77" s="75">
        <v>24.2</v>
      </c>
      <c r="G77" s="26"/>
      <c r="H77" s="27"/>
    </row>
    <row r="78" spans="1:8" s="2" customFormat="1" ht="22.5">
      <c r="A78" s="26"/>
      <c r="B78" s="27"/>
      <c r="C78" s="74" t="s">
        <v>1</v>
      </c>
      <c r="D78" s="74" t="s">
        <v>2571</v>
      </c>
      <c r="E78" s="18" t="s">
        <v>1</v>
      </c>
      <c r="F78" s="75">
        <v>34.368</v>
      </c>
      <c r="G78" s="26"/>
      <c r="H78" s="27"/>
    </row>
    <row r="79" spans="1:8" s="2" customFormat="1" ht="33.75">
      <c r="A79" s="26"/>
      <c r="B79" s="27"/>
      <c r="C79" s="74" t="s">
        <v>1</v>
      </c>
      <c r="D79" s="74" t="s">
        <v>2572</v>
      </c>
      <c r="E79" s="18" t="s">
        <v>1</v>
      </c>
      <c r="F79" s="75">
        <v>96.052</v>
      </c>
      <c r="G79" s="26"/>
      <c r="H79" s="27"/>
    </row>
    <row r="80" spans="1:8" s="2" customFormat="1" ht="16.9" customHeight="1">
      <c r="A80" s="26"/>
      <c r="B80" s="27"/>
      <c r="C80" s="74" t="s">
        <v>1</v>
      </c>
      <c r="D80" s="74" t="s">
        <v>2573</v>
      </c>
      <c r="E80" s="18" t="s">
        <v>1</v>
      </c>
      <c r="F80" s="75">
        <v>29.564</v>
      </c>
      <c r="G80" s="26"/>
      <c r="H80" s="27"/>
    </row>
    <row r="81" spans="1:8" s="2" customFormat="1" ht="16.9" customHeight="1">
      <c r="A81" s="26"/>
      <c r="B81" s="27"/>
      <c r="C81" s="74" t="s">
        <v>115</v>
      </c>
      <c r="D81" s="74" t="s">
        <v>229</v>
      </c>
      <c r="E81" s="18" t="s">
        <v>1</v>
      </c>
      <c r="F81" s="75">
        <v>698.998</v>
      </c>
      <c r="G81" s="26"/>
      <c r="H81" s="27"/>
    </row>
    <row r="82" spans="1:8" s="2" customFormat="1" ht="16.9" customHeight="1">
      <c r="A82" s="26"/>
      <c r="B82" s="27"/>
      <c r="C82" s="76" t="s">
        <v>4523</v>
      </c>
      <c r="D82" s="26"/>
      <c r="E82" s="26"/>
      <c r="F82" s="26"/>
      <c r="G82" s="26"/>
      <c r="H82" s="27"/>
    </row>
    <row r="83" spans="1:8" s="2" customFormat="1" ht="16.9" customHeight="1">
      <c r="A83" s="26"/>
      <c r="B83" s="27"/>
      <c r="C83" s="74" t="s">
        <v>2548</v>
      </c>
      <c r="D83" s="74" t="s">
        <v>2549</v>
      </c>
      <c r="E83" s="18" t="s">
        <v>221</v>
      </c>
      <c r="F83" s="75">
        <v>698.998</v>
      </c>
      <c r="G83" s="26"/>
      <c r="H83" s="27"/>
    </row>
    <row r="84" spans="1:8" s="2" customFormat="1" ht="16.9" customHeight="1">
      <c r="A84" s="26"/>
      <c r="B84" s="27"/>
      <c r="C84" s="74" t="s">
        <v>1218</v>
      </c>
      <c r="D84" s="74" t="s">
        <v>1219</v>
      </c>
      <c r="E84" s="18" t="s">
        <v>221</v>
      </c>
      <c r="F84" s="75">
        <v>698.998</v>
      </c>
      <c r="G84" s="26"/>
      <c r="H84" s="27"/>
    </row>
    <row r="85" spans="1:8" s="2" customFormat="1" ht="16.9" customHeight="1">
      <c r="A85" s="26"/>
      <c r="B85" s="27"/>
      <c r="C85" s="74" t="s">
        <v>1222</v>
      </c>
      <c r="D85" s="74" t="s">
        <v>1223</v>
      </c>
      <c r="E85" s="18" t="s">
        <v>221</v>
      </c>
      <c r="F85" s="75">
        <v>3509.306</v>
      </c>
      <c r="G85" s="26"/>
      <c r="H85" s="27"/>
    </row>
    <row r="86" spans="1:8" s="2" customFormat="1" ht="16.9" customHeight="1">
      <c r="A86" s="26"/>
      <c r="B86" s="27"/>
      <c r="C86" s="70" t="s">
        <v>119</v>
      </c>
      <c r="D86" s="71" t="s">
        <v>120</v>
      </c>
      <c r="E86" s="72" t="s">
        <v>1</v>
      </c>
      <c r="F86" s="73">
        <v>96.54</v>
      </c>
      <c r="G86" s="26"/>
      <c r="H86" s="27"/>
    </row>
    <row r="87" spans="1:8" s="2" customFormat="1" ht="16.9" customHeight="1">
      <c r="A87" s="26"/>
      <c r="B87" s="27"/>
      <c r="C87" s="74" t="s">
        <v>1</v>
      </c>
      <c r="D87" s="74" t="s">
        <v>2611</v>
      </c>
      <c r="E87" s="18" t="s">
        <v>1</v>
      </c>
      <c r="F87" s="75">
        <v>4.8</v>
      </c>
      <c r="G87" s="26"/>
      <c r="H87" s="27"/>
    </row>
    <row r="88" spans="1:8" s="2" customFormat="1" ht="16.9" customHeight="1">
      <c r="A88" s="26"/>
      <c r="B88" s="27"/>
      <c r="C88" s="74" t="s">
        <v>1</v>
      </c>
      <c r="D88" s="74" t="s">
        <v>2612</v>
      </c>
      <c r="E88" s="18" t="s">
        <v>1</v>
      </c>
      <c r="F88" s="75">
        <v>6</v>
      </c>
      <c r="G88" s="26"/>
      <c r="H88" s="27"/>
    </row>
    <row r="89" spans="1:8" s="2" customFormat="1" ht="16.9" customHeight="1">
      <c r="A89" s="26"/>
      <c r="B89" s="27"/>
      <c r="C89" s="74" t="s">
        <v>1</v>
      </c>
      <c r="D89" s="74" t="s">
        <v>2613</v>
      </c>
      <c r="E89" s="18" t="s">
        <v>1</v>
      </c>
      <c r="F89" s="75">
        <v>7.2</v>
      </c>
      <c r="G89" s="26"/>
      <c r="H89" s="27"/>
    </row>
    <row r="90" spans="1:8" s="2" customFormat="1" ht="16.9" customHeight="1">
      <c r="A90" s="26"/>
      <c r="B90" s="27"/>
      <c r="C90" s="74" t="s">
        <v>1</v>
      </c>
      <c r="D90" s="74" t="s">
        <v>2614</v>
      </c>
      <c r="E90" s="18" t="s">
        <v>1</v>
      </c>
      <c r="F90" s="75">
        <v>4.8</v>
      </c>
      <c r="G90" s="26"/>
      <c r="H90" s="27"/>
    </row>
    <row r="91" spans="1:8" s="2" customFormat="1" ht="16.9" customHeight="1">
      <c r="A91" s="26"/>
      <c r="B91" s="27"/>
      <c r="C91" s="74" t="s">
        <v>1</v>
      </c>
      <c r="D91" s="74" t="s">
        <v>2615</v>
      </c>
      <c r="E91" s="18" t="s">
        <v>1</v>
      </c>
      <c r="F91" s="75">
        <v>4</v>
      </c>
      <c r="G91" s="26"/>
      <c r="H91" s="27"/>
    </row>
    <row r="92" spans="1:8" s="2" customFormat="1" ht="16.9" customHeight="1">
      <c r="A92" s="26"/>
      <c r="B92" s="27"/>
      <c r="C92" s="74" t="s">
        <v>1</v>
      </c>
      <c r="D92" s="74" t="s">
        <v>2616</v>
      </c>
      <c r="E92" s="18" t="s">
        <v>1</v>
      </c>
      <c r="F92" s="75">
        <v>6</v>
      </c>
      <c r="G92" s="26"/>
      <c r="H92" s="27"/>
    </row>
    <row r="93" spans="1:8" s="2" customFormat="1" ht="16.9" customHeight="1">
      <c r="A93" s="26"/>
      <c r="B93" s="27"/>
      <c r="C93" s="74" t="s">
        <v>1</v>
      </c>
      <c r="D93" s="74" t="s">
        <v>2617</v>
      </c>
      <c r="E93" s="18" t="s">
        <v>1</v>
      </c>
      <c r="F93" s="75">
        <v>8.7</v>
      </c>
      <c r="G93" s="26"/>
      <c r="H93" s="27"/>
    </row>
    <row r="94" spans="1:8" s="2" customFormat="1" ht="16.9" customHeight="1">
      <c r="A94" s="26"/>
      <c r="B94" s="27"/>
      <c r="C94" s="74" t="s">
        <v>1</v>
      </c>
      <c r="D94" s="74" t="s">
        <v>2618</v>
      </c>
      <c r="E94" s="18" t="s">
        <v>1</v>
      </c>
      <c r="F94" s="75">
        <v>4.8</v>
      </c>
      <c r="G94" s="26"/>
      <c r="H94" s="27"/>
    </row>
    <row r="95" spans="1:8" s="2" customFormat="1" ht="16.9" customHeight="1">
      <c r="A95" s="26"/>
      <c r="B95" s="27"/>
      <c r="C95" s="74" t="s">
        <v>1</v>
      </c>
      <c r="D95" s="74" t="s">
        <v>2619</v>
      </c>
      <c r="E95" s="18" t="s">
        <v>1</v>
      </c>
      <c r="F95" s="75">
        <v>4.8</v>
      </c>
      <c r="G95" s="26"/>
      <c r="H95" s="27"/>
    </row>
    <row r="96" spans="1:8" s="2" customFormat="1" ht="16.9" customHeight="1">
      <c r="A96" s="26"/>
      <c r="B96" s="27"/>
      <c r="C96" s="74" t="s">
        <v>1</v>
      </c>
      <c r="D96" s="74" t="s">
        <v>2620</v>
      </c>
      <c r="E96" s="18" t="s">
        <v>1</v>
      </c>
      <c r="F96" s="75">
        <v>4.8</v>
      </c>
      <c r="G96" s="26"/>
      <c r="H96" s="27"/>
    </row>
    <row r="97" spans="1:8" s="2" customFormat="1" ht="16.9" customHeight="1">
      <c r="A97" s="26"/>
      <c r="B97" s="27"/>
      <c r="C97" s="74" t="s">
        <v>1</v>
      </c>
      <c r="D97" s="74" t="s">
        <v>2621</v>
      </c>
      <c r="E97" s="18" t="s">
        <v>1</v>
      </c>
      <c r="F97" s="75">
        <v>4.8</v>
      </c>
      <c r="G97" s="26"/>
      <c r="H97" s="27"/>
    </row>
    <row r="98" spans="1:8" s="2" customFormat="1" ht="16.9" customHeight="1">
      <c r="A98" s="26"/>
      <c r="B98" s="27"/>
      <c r="C98" s="74" t="s">
        <v>1</v>
      </c>
      <c r="D98" s="74" t="s">
        <v>2622</v>
      </c>
      <c r="E98" s="18" t="s">
        <v>1</v>
      </c>
      <c r="F98" s="75">
        <v>4.8</v>
      </c>
      <c r="G98" s="26"/>
      <c r="H98" s="27"/>
    </row>
    <row r="99" spans="1:8" s="2" customFormat="1" ht="16.9" customHeight="1">
      <c r="A99" s="26"/>
      <c r="B99" s="27"/>
      <c r="C99" s="74" t="s">
        <v>1</v>
      </c>
      <c r="D99" s="74" t="s">
        <v>2623</v>
      </c>
      <c r="E99" s="18" t="s">
        <v>1</v>
      </c>
      <c r="F99" s="75">
        <v>5.6</v>
      </c>
      <c r="G99" s="26"/>
      <c r="H99" s="27"/>
    </row>
    <row r="100" spans="1:8" s="2" customFormat="1" ht="16.9" customHeight="1">
      <c r="A100" s="26"/>
      <c r="B100" s="27"/>
      <c r="C100" s="74" t="s">
        <v>1</v>
      </c>
      <c r="D100" s="74" t="s">
        <v>2624</v>
      </c>
      <c r="E100" s="18" t="s">
        <v>1</v>
      </c>
      <c r="F100" s="75">
        <v>4.8</v>
      </c>
      <c r="G100" s="26"/>
      <c r="H100" s="27"/>
    </row>
    <row r="101" spans="1:8" s="2" customFormat="1" ht="16.9" customHeight="1">
      <c r="A101" s="26"/>
      <c r="B101" s="27"/>
      <c r="C101" s="74" t="s">
        <v>1</v>
      </c>
      <c r="D101" s="74" t="s">
        <v>2625</v>
      </c>
      <c r="E101" s="18" t="s">
        <v>1</v>
      </c>
      <c r="F101" s="75">
        <v>15.6</v>
      </c>
      <c r="G101" s="26"/>
      <c r="H101" s="27"/>
    </row>
    <row r="102" spans="1:8" s="2" customFormat="1" ht="16.9" customHeight="1">
      <c r="A102" s="26"/>
      <c r="B102" s="27"/>
      <c r="C102" s="74" t="s">
        <v>1</v>
      </c>
      <c r="D102" s="74" t="s">
        <v>2626</v>
      </c>
      <c r="E102" s="18" t="s">
        <v>1</v>
      </c>
      <c r="F102" s="75">
        <v>1.44</v>
      </c>
      <c r="G102" s="26"/>
      <c r="H102" s="27"/>
    </row>
    <row r="103" spans="1:8" s="2" customFormat="1" ht="16.9" customHeight="1">
      <c r="A103" s="26"/>
      <c r="B103" s="27"/>
      <c r="C103" s="74" t="s">
        <v>1</v>
      </c>
      <c r="D103" s="74" t="s">
        <v>2627</v>
      </c>
      <c r="E103" s="18" t="s">
        <v>1</v>
      </c>
      <c r="F103" s="75">
        <v>1.6</v>
      </c>
      <c r="G103" s="26"/>
      <c r="H103" s="27"/>
    </row>
    <row r="104" spans="1:8" s="2" customFormat="1" ht="16.9" customHeight="1">
      <c r="A104" s="26"/>
      <c r="B104" s="27"/>
      <c r="C104" s="74" t="s">
        <v>1</v>
      </c>
      <c r="D104" s="74" t="s">
        <v>2628</v>
      </c>
      <c r="E104" s="18" t="s">
        <v>1</v>
      </c>
      <c r="F104" s="75">
        <v>2</v>
      </c>
      <c r="G104" s="26"/>
      <c r="H104" s="27"/>
    </row>
    <row r="105" spans="1:8" s="2" customFormat="1" ht="16.9" customHeight="1">
      <c r="A105" s="26"/>
      <c r="B105" s="27"/>
      <c r="C105" s="74" t="s">
        <v>119</v>
      </c>
      <c r="D105" s="74" t="s">
        <v>229</v>
      </c>
      <c r="E105" s="18" t="s">
        <v>1</v>
      </c>
      <c r="F105" s="75">
        <v>96.54</v>
      </c>
      <c r="G105" s="26"/>
      <c r="H105" s="27"/>
    </row>
    <row r="106" spans="1:8" s="2" customFormat="1" ht="16.9" customHeight="1">
      <c r="A106" s="26"/>
      <c r="B106" s="27"/>
      <c r="C106" s="76" t="s">
        <v>4523</v>
      </c>
      <c r="D106" s="26"/>
      <c r="E106" s="26"/>
      <c r="F106" s="26"/>
      <c r="G106" s="26"/>
      <c r="H106" s="27"/>
    </row>
    <row r="107" spans="1:8" s="2" customFormat="1" ht="16.9" customHeight="1">
      <c r="A107" s="26"/>
      <c r="B107" s="27"/>
      <c r="C107" s="74" t="s">
        <v>2608</v>
      </c>
      <c r="D107" s="74" t="s">
        <v>2609</v>
      </c>
      <c r="E107" s="18" t="s">
        <v>237</v>
      </c>
      <c r="F107" s="75">
        <v>96.54</v>
      </c>
      <c r="G107" s="26"/>
      <c r="H107" s="27"/>
    </row>
    <row r="108" spans="1:8" s="2" customFormat="1" ht="16.9" customHeight="1">
      <c r="A108" s="26"/>
      <c r="B108" s="27"/>
      <c r="C108" s="74" t="s">
        <v>684</v>
      </c>
      <c r="D108" s="74" t="s">
        <v>685</v>
      </c>
      <c r="E108" s="18" t="s">
        <v>221</v>
      </c>
      <c r="F108" s="75">
        <v>483.832</v>
      </c>
      <c r="G108" s="26"/>
      <c r="H108" s="27"/>
    </row>
    <row r="109" spans="1:8" s="2" customFormat="1" ht="16.9" customHeight="1">
      <c r="A109" s="26"/>
      <c r="B109" s="27"/>
      <c r="C109" s="74" t="s">
        <v>679</v>
      </c>
      <c r="D109" s="74" t="s">
        <v>680</v>
      </c>
      <c r="E109" s="18" t="s">
        <v>221</v>
      </c>
      <c r="F109" s="75">
        <v>483.832</v>
      </c>
      <c r="G109" s="26"/>
      <c r="H109" s="27"/>
    </row>
    <row r="110" spans="1:8" s="2" customFormat="1" ht="16.9" customHeight="1">
      <c r="A110" s="26"/>
      <c r="B110" s="27"/>
      <c r="C110" s="74" t="s">
        <v>688</v>
      </c>
      <c r="D110" s="74" t="s">
        <v>689</v>
      </c>
      <c r="E110" s="18" t="s">
        <v>221</v>
      </c>
      <c r="F110" s="75">
        <v>483.832</v>
      </c>
      <c r="G110" s="26"/>
      <c r="H110" s="27"/>
    </row>
    <row r="111" spans="1:8" s="2" customFormat="1" ht="16.9" customHeight="1">
      <c r="A111" s="26"/>
      <c r="B111" s="27"/>
      <c r="C111" s="74" t="s">
        <v>2575</v>
      </c>
      <c r="D111" s="74" t="s">
        <v>2576</v>
      </c>
      <c r="E111" s="18" t="s">
        <v>221</v>
      </c>
      <c r="F111" s="75">
        <v>483.832</v>
      </c>
      <c r="G111" s="26"/>
      <c r="H111" s="27"/>
    </row>
    <row r="112" spans="1:8" s="2" customFormat="1" ht="16.9" customHeight="1">
      <c r="A112" s="26"/>
      <c r="B112" s="27"/>
      <c r="C112" s="74" t="s">
        <v>2580</v>
      </c>
      <c r="D112" s="74" t="s">
        <v>2581</v>
      </c>
      <c r="E112" s="18" t="s">
        <v>221</v>
      </c>
      <c r="F112" s="75">
        <v>483.832</v>
      </c>
      <c r="G112" s="26"/>
      <c r="H112" s="27"/>
    </row>
    <row r="113" spans="1:8" s="2" customFormat="1" ht="16.9" customHeight="1">
      <c r="A113" s="26"/>
      <c r="B113" s="27"/>
      <c r="C113" s="74" t="s">
        <v>2657</v>
      </c>
      <c r="D113" s="74" t="s">
        <v>2658</v>
      </c>
      <c r="E113" s="18" t="s">
        <v>221</v>
      </c>
      <c r="F113" s="75">
        <v>483.832</v>
      </c>
      <c r="G113" s="26"/>
      <c r="H113" s="27"/>
    </row>
    <row r="114" spans="1:8" s="2" customFormat="1" ht="22.5">
      <c r="A114" s="26"/>
      <c r="B114" s="27"/>
      <c r="C114" s="74" t="s">
        <v>2661</v>
      </c>
      <c r="D114" s="74" t="s">
        <v>2662</v>
      </c>
      <c r="E114" s="18" t="s">
        <v>221</v>
      </c>
      <c r="F114" s="75">
        <v>483.832</v>
      </c>
      <c r="G114" s="26"/>
      <c r="H114" s="27"/>
    </row>
    <row r="115" spans="1:8" s="2" customFormat="1" ht="16.9" customHeight="1">
      <c r="A115" s="26"/>
      <c r="B115" s="27"/>
      <c r="C115" s="74" t="s">
        <v>2756</v>
      </c>
      <c r="D115" s="74" t="s">
        <v>2757</v>
      </c>
      <c r="E115" s="18" t="s">
        <v>221</v>
      </c>
      <c r="F115" s="75">
        <v>483.832</v>
      </c>
      <c r="G115" s="26"/>
      <c r="H115" s="27"/>
    </row>
    <row r="116" spans="1:8" s="2" customFormat="1" ht="16.9" customHeight="1">
      <c r="A116" s="26"/>
      <c r="B116" s="27"/>
      <c r="C116" s="74" t="s">
        <v>2652</v>
      </c>
      <c r="D116" s="74" t="s">
        <v>2653</v>
      </c>
      <c r="E116" s="18" t="s">
        <v>221</v>
      </c>
      <c r="F116" s="75">
        <v>554.803</v>
      </c>
      <c r="G116" s="26"/>
      <c r="H116" s="27"/>
    </row>
    <row r="117" spans="1:8" s="2" customFormat="1" ht="16.9" customHeight="1">
      <c r="A117" s="26"/>
      <c r="B117" s="27"/>
      <c r="C117" s="70" t="s">
        <v>122</v>
      </c>
      <c r="D117" s="71" t="s">
        <v>123</v>
      </c>
      <c r="E117" s="72" t="s">
        <v>1</v>
      </c>
      <c r="F117" s="73">
        <v>36.2</v>
      </c>
      <c r="G117" s="26"/>
      <c r="H117" s="27"/>
    </row>
    <row r="118" spans="1:8" s="2" customFormat="1" ht="16.9" customHeight="1">
      <c r="A118" s="26"/>
      <c r="B118" s="27"/>
      <c r="C118" s="74" t="s">
        <v>1</v>
      </c>
      <c r="D118" s="74" t="s">
        <v>2633</v>
      </c>
      <c r="E118" s="18" t="s">
        <v>1</v>
      </c>
      <c r="F118" s="75">
        <v>2</v>
      </c>
      <c r="G118" s="26"/>
      <c r="H118" s="27"/>
    </row>
    <row r="119" spans="1:8" s="2" customFormat="1" ht="16.9" customHeight="1">
      <c r="A119" s="26"/>
      <c r="B119" s="27"/>
      <c r="C119" s="74" t="s">
        <v>1</v>
      </c>
      <c r="D119" s="74" t="s">
        <v>2634</v>
      </c>
      <c r="E119" s="18" t="s">
        <v>1</v>
      </c>
      <c r="F119" s="75">
        <v>1.8</v>
      </c>
      <c r="G119" s="26"/>
      <c r="H119" s="27"/>
    </row>
    <row r="120" spans="1:8" s="2" customFormat="1" ht="16.9" customHeight="1">
      <c r="A120" s="26"/>
      <c r="B120" s="27"/>
      <c r="C120" s="74" t="s">
        <v>1</v>
      </c>
      <c r="D120" s="74" t="s">
        <v>2635</v>
      </c>
      <c r="E120" s="18" t="s">
        <v>1</v>
      </c>
      <c r="F120" s="75">
        <v>2.65</v>
      </c>
      <c r="G120" s="26"/>
      <c r="H120" s="27"/>
    </row>
    <row r="121" spans="1:8" s="2" customFormat="1" ht="16.9" customHeight="1">
      <c r="A121" s="26"/>
      <c r="B121" s="27"/>
      <c r="C121" s="74" t="s">
        <v>1</v>
      </c>
      <c r="D121" s="74" t="s">
        <v>2636</v>
      </c>
      <c r="E121" s="18" t="s">
        <v>1</v>
      </c>
      <c r="F121" s="75">
        <v>2</v>
      </c>
      <c r="G121" s="26"/>
      <c r="H121" s="27"/>
    </row>
    <row r="122" spans="1:8" s="2" customFormat="1" ht="16.9" customHeight="1">
      <c r="A122" s="26"/>
      <c r="B122" s="27"/>
      <c r="C122" s="74" t="s">
        <v>1</v>
      </c>
      <c r="D122" s="74" t="s">
        <v>2637</v>
      </c>
      <c r="E122" s="18" t="s">
        <v>1</v>
      </c>
      <c r="F122" s="75">
        <v>2</v>
      </c>
      <c r="G122" s="26"/>
      <c r="H122" s="27"/>
    </row>
    <row r="123" spans="1:8" s="2" customFormat="1" ht="16.9" customHeight="1">
      <c r="A123" s="26"/>
      <c r="B123" s="27"/>
      <c r="C123" s="74" t="s">
        <v>1</v>
      </c>
      <c r="D123" s="74" t="s">
        <v>2638</v>
      </c>
      <c r="E123" s="18" t="s">
        <v>1</v>
      </c>
      <c r="F123" s="75">
        <v>1.8</v>
      </c>
      <c r="G123" s="26"/>
      <c r="H123" s="27"/>
    </row>
    <row r="124" spans="1:8" s="2" customFormat="1" ht="16.9" customHeight="1">
      <c r="A124" s="26"/>
      <c r="B124" s="27"/>
      <c r="C124" s="74" t="s">
        <v>1</v>
      </c>
      <c r="D124" s="74" t="s">
        <v>2639</v>
      </c>
      <c r="E124" s="18" t="s">
        <v>1</v>
      </c>
      <c r="F124" s="75">
        <v>2.65</v>
      </c>
      <c r="G124" s="26"/>
      <c r="H124" s="27"/>
    </row>
    <row r="125" spans="1:8" s="2" customFormat="1" ht="16.9" customHeight="1">
      <c r="A125" s="26"/>
      <c r="B125" s="27"/>
      <c r="C125" s="74" t="s">
        <v>1</v>
      </c>
      <c r="D125" s="74" t="s">
        <v>2640</v>
      </c>
      <c r="E125" s="18" t="s">
        <v>1</v>
      </c>
      <c r="F125" s="75">
        <v>2</v>
      </c>
      <c r="G125" s="26"/>
      <c r="H125" s="27"/>
    </row>
    <row r="126" spans="1:8" s="2" customFormat="1" ht="16.9" customHeight="1">
      <c r="A126" s="26"/>
      <c r="B126" s="27"/>
      <c r="C126" s="74" t="s">
        <v>1</v>
      </c>
      <c r="D126" s="74" t="s">
        <v>2641</v>
      </c>
      <c r="E126" s="18" t="s">
        <v>1</v>
      </c>
      <c r="F126" s="75">
        <v>2</v>
      </c>
      <c r="G126" s="26"/>
      <c r="H126" s="27"/>
    </row>
    <row r="127" spans="1:8" s="2" customFormat="1" ht="16.9" customHeight="1">
      <c r="A127" s="26"/>
      <c r="B127" s="27"/>
      <c r="C127" s="74" t="s">
        <v>1</v>
      </c>
      <c r="D127" s="74" t="s">
        <v>2642</v>
      </c>
      <c r="E127" s="18" t="s">
        <v>1</v>
      </c>
      <c r="F127" s="75">
        <v>2</v>
      </c>
      <c r="G127" s="26"/>
      <c r="H127" s="27"/>
    </row>
    <row r="128" spans="1:8" s="2" customFormat="1" ht="16.9" customHeight="1">
      <c r="A128" s="26"/>
      <c r="B128" s="27"/>
      <c r="C128" s="74" t="s">
        <v>1</v>
      </c>
      <c r="D128" s="74" t="s">
        <v>2643</v>
      </c>
      <c r="E128" s="18" t="s">
        <v>1</v>
      </c>
      <c r="F128" s="75">
        <v>2</v>
      </c>
      <c r="G128" s="26"/>
      <c r="H128" s="27"/>
    </row>
    <row r="129" spans="1:8" s="2" customFormat="1" ht="16.9" customHeight="1">
      <c r="A129" s="26"/>
      <c r="B129" s="27"/>
      <c r="C129" s="74" t="s">
        <v>1</v>
      </c>
      <c r="D129" s="74" t="s">
        <v>2644</v>
      </c>
      <c r="E129" s="18" t="s">
        <v>1</v>
      </c>
      <c r="F129" s="75">
        <v>1.8</v>
      </c>
      <c r="G129" s="26"/>
      <c r="H129" s="27"/>
    </row>
    <row r="130" spans="1:8" s="2" customFormat="1" ht="16.9" customHeight="1">
      <c r="A130" s="26"/>
      <c r="B130" s="27"/>
      <c r="C130" s="74" t="s">
        <v>1</v>
      </c>
      <c r="D130" s="74" t="s">
        <v>2645</v>
      </c>
      <c r="E130" s="18" t="s">
        <v>1</v>
      </c>
      <c r="F130" s="75">
        <v>1.8</v>
      </c>
      <c r="G130" s="26"/>
      <c r="H130" s="27"/>
    </row>
    <row r="131" spans="1:8" s="2" customFormat="1" ht="16.9" customHeight="1">
      <c r="A131" s="26"/>
      <c r="B131" s="27"/>
      <c r="C131" s="74" t="s">
        <v>1</v>
      </c>
      <c r="D131" s="74" t="s">
        <v>2646</v>
      </c>
      <c r="E131" s="18" t="s">
        <v>1</v>
      </c>
      <c r="F131" s="75">
        <v>2</v>
      </c>
      <c r="G131" s="26"/>
      <c r="H131" s="27"/>
    </row>
    <row r="132" spans="1:8" s="2" customFormat="1" ht="16.9" customHeight="1">
      <c r="A132" s="26"/>
      <c r="B132" s="27"/>
      <c r="C132" s="74" t="s">
        <v>1</v>
      </c>
      <c r="D132" s="74" t="s">
        <v>2647</v>
      </c>
      <c r="E132" s="18" t="s">
        <v>1</v>
      </c>
      <c r="F132" s="75">
        <v>2.1</v>
      </c>
      <c r="G132" s="26"/>
      <c r="H132" s="27"/>
    </row>
    <row r="133" spans="1:8" s="2" customFormat="1" ht="16.9" customHeight="1">
      <c r="A133" s="26"/>
      <c r="B133" s="27"/>
      <c r="C133" s="74" t="s">
        <v>1</v>
      </c>
      <c r="D133" s="74" t="s">
        <v>2648</v>
      </c>
      <c r="E133" s="18" t="s">
        <v>1</v>
      </c>
      <c r="F133" s="75">
        <v>2</v>
      </c>
      <c r="G133" s="26"/>
      <c r="H133" s="27"/>
    </row>
    <row r="134" spans="1:8" s="2" customFormat="1" ht="16.9" customHeight="1">
      <c r="A134" s="26"/>
      <c r="B134" s="27"/>
      <c r="C134" s="74" t="s">
        <v>1</v>
      </c>
      <c r="D134" s="74" t="s">
        <v>2649</v>
      </c>
      <c r="E134" s="18" t="s">
        <v>1</v>
      </c>
      <c r="F134" s="75">
        <v>1.8</v>
      </c>
      <c r="G134" s="26"/>
      <c r="H134" s="27"/>
    </row>
    <row r="135" spans="1:8" s="2" customFormat="1" ht="16.9" customHeight="1">
      <c r="A135" s="26"/>
      <c r="B135" s="27"/>
      <c r="C135" s="74" t="s">
        <v>1</v>
      </c>
      <c r="D135" s="74" t="s">
        <v>2650</v>
      </c>
      <c r="E135" s="18" t="s">
        <v>1</v>
      </c>
      <c r="F135" s="75">
        <v>1.8</v>
      </c>
      <c r="G135" s="26"/>
      <c r="H135" s="27"/>
    </row>
    <row r="136" spans="1:8" s="2" customFormat="1" ht="16.9" customHeight="1">
      <c r="A136" s="26"/>
      <c r="B136" s="27"/>
      <c r="C136" s="74" t="s">
        <v>122</v>
      </c>
      <c r="D136" s="74" t="s">
        <v>229</v>
      </c>
      <c r="E136" s="18" t="s">
        <v>1</v>
      </c>
      <c r="F136" s="75">
        <v>36.2</v>
      </c>
      <c r="G136" s="26"/>
      <c r="H136" s="27"/>
    </row>
    <row r="137" spans="1:8" s="2" customFormat="1" ht="16.9" customHeight="1">
      <c r="A137" s="26"/>
      <c r="B137" s="27"/>
      <c r="C137" s="76" t="s">
        <v>4523</v>
      </c>
      <c r="D137" s="26"/>
      <c r="E137" s="26"/>
      <c r="F137" s="26"/>
      <c r="G137" s="26"/>
      <c r="H137" s="27"/>
    </row>
    <row r="138" spans="1:8" s="2" customFormat="1" ht="16.9" customHeight="1">
      <c r="A138" s="26"/>
      <c r="B138" s="27"/>
      <c r="C138" s="74" t="s">
        <v>2630</v>
      </c>
      <c r="D138" s="74" t="s">
        <v>2631</v>
      </c>
      <c r="E138" s="18" t="s">
        <v>237</v>
      </c>
      <c r="F138" s="75">
        <v>36.2</v>
      </c>
      <c r="G138" s="26"/>
      <c r="H138" s="27"/>
    </row>
    <row r="139" spans="1:8" s="2" customFormat="1" ht="16.9" customHeight="1">
      <c r="A139" s="26"/>
      <c r="B139" s="27"/>
      <c r="C139" s="74" t="s">
        <v>684</v>
      </c>
      <c r="D139" s="74" t="s">
        <v>685</v>
      </c>
      <c r="E139" s="18" t="s">
        <v>221</v>
      </c>
      <c r="F139" s="75">
        <v>483.832</v>
      </c>
      <c r="G139" s="26"/>
      <c r="H139" s="27"/>
    </row>
    <row r="140" spans="1:8" s="2" customFormat="1" ht="16.9" customHeight="1">
      <c r="A140" s="26"/>
      <c r="B140" s="27"/>
      <c r="C140" s="74" t="s">
        <v>679</v>
      </c>
      <c r="D140" s="74" t="s">
        <v>680</v>
      </c>
      <c r="E140" s="18" t="s">
        <v>221</v>
      </c>
      <c r="F140" s="75">
        <v>483.832</v>
      </c>
      <c r="G140" s="26"/>
      <c r="H140" s="27"/>
    </row>
    <row r="141" spans="1:8" s="2" customFormat="1" ht="16.9" customHeight="1">
      <c r="A141" s="26"/>
      <c r="B141" s="27"/>
      <c r="C141" s="74" t="s">
        <v>688</v>
      </c>
      <c r="D141" s="74" t="s">
        <v>689</v>
      </c>
      <c r="E141" s="18" t="s">
        <v>221</v>
      </c>
      <c r="F141" s="75">
        <v>483.832</v>
      </c>
      <c r="G141" s="26"/>
      <c r="H141" s="27"/>
    </row>
    <row r="142" spans="1:8" s="2" customFormat="1" ht="16.9" customHeight="1">
      <c r="A142" s="26"/>
      <c r="B142" s="27"/>
      <c r="C142" s="74" t="s">
        <v>2575</v>
      </c>
      <c r="D142" s="74" t="s">
        <v>2576</v>
      </c>
      <c r="E142" s="18" t="s">
        <v>221</v>
      </c>
      <c r="F142" s="75">
        <v>483.832</v>
      </c>
      <c r="G142" s="26"/>
      <c r="H142" s="27"/>
    </row>
    <row r="143" spans="1:8" s="2" customFormat="1" ht="16.9" customHeight="1">
      <c r="A143" s="26"/>
      <c r="B143" s="27"/>
      <c r="C143" s="74" t="s">
        <v>2580</v>
      </c>
      <c r="D143" s="74" t="s">
        <v>2581</v>
      </c>
      <c r="E143" s="18" t="s">
        <v>221</v>
      </c>
      <c r="F143" s="75">
        <v>483.832</v>
      </c>
      <c r="G143" s="26"/>
      <c r="H143" s="27"/>
    </row>
    <row r="144" spans="1:8" s="2" customFormat="1" ht="16.9" customHeight="1">
      <c r="A144" s="26"/>
      <c r="B144" s="27"/>
      <c r="C144" s="74" t="s">
        <v>2657</v>
      </c>
      <c r="D144" s="74" t="s">
        <v>2658</v>
      </c>
      <c r="E144" s="18" t="s">
        <v>221</v>
      </c>
      <c r="F144" s="75">
        <v>483.832</v>
      </c>
      <c r="G144" s="26"/>
      <c r="H144" s="27"/>
    </row>
    <row r="145" spans="1:8" s="2" customFormat="1" ht="22.5">
      <c r="A145" s="26"/>
      <c r="B145" s="27"/>
      <c r="C145" s="74" t="s">
        <v>2661</v>
      </c>
      <c r="D145" s="74" t="s">
        <v>2662</v>
      </c>
      <c r="E145" s="18" t="s">
        <v>221</v>
      </c>
      <c r="F145" s="75">
        <v>483.832</v>
      </c>
      <c r="G145" s="26"/>
      <c r="H145" s="27"/>
    </row>
    <row r="146" spans="1:8" s="2" customFormat="1" ht="16.9" customHeight="1">
      <c r="A146" s="26"/>
      <c r="B146" s="27"/>
      <c r="C146" s="74" t="s">
        <v>2756</v>
      </c>
      <c r="D146" s="74" t="s">
        <v>2757</v>
      </c>
      <c r="E146" s="18" t="s">
        <v>221</v>
      </c>
      <c r="F146" s="75">
        <v>483.832</v>
      </c>
      <c r="G146" s="26"/>
      <c r="H146" s="27"/>
    </row>
    <row r="147" spans="1:8" s="2" customFormat="1" ht="16.9" customHeight="1">
      <c r="A147" s="26"/>
      <c r="B147" s="27"/>
      <c r="C147" s="74" t="s">
        <v>2652</v>
      </c>
      <c r="D147" s="74" t="s">
        <v>2653</v>
      </c>
      <c r="E147" s="18" t="s">
        <v>221</v>
      </c>
      <c r="F147" s="75">
        <v>554.803</v>
      </c>
      <c r="G147" s="26"/>
      <c r="H147" s="27"/>
    </row>
    <row r="148" spans="1:8" s="2" customFormat="1" ht="16.9" customHeight="1">
      <c r="A148" s="26"/>
      <c r="B148" s="27"/>
      <c r="C148" s="70" t="s">
        <v>293</v>
      </c>
      <c r="D148" s="71" t="s">
        <v>4524</v>
      </c>
      <c r="E148" s="72" t="s">
        <v>1</v>
      </c>
      <c r="F148" s="73">
        <v>22.005</v>
      </c>
      <c r="G148" s="26"/>
      <c r="H148" s="27"/>
    </row>
    <row r="149" spans="1:8" s="2" customFormat="1" ht="16.9" customHeight="1">
      <c r="A149" s="26"/>
      <c r="B149" s="27"/>
      <c r="C149" s="74" t="s">
        <v>1</v>
      </c>
      <c r="D149" s="74" t="s">
        <v>292</v>
      </c>
      <c r="E149" s="18" t="s">
        <v>1</v>
      </c>
      <c r="F149" s="75">
        <v>15.345</v>
      </c>
      <c r="G149" s="26"/>
      <c r="H149" s="27"/>
    </row>
    <row r="150" spans="1:8" s="2" customFormat="1" ht="16.9" customHeight="1">
      <c r="A150" s="26"/>
      <c r="B150" s="27"/>
      <c r="C150" s="74" t="s">
        <v>1</v>
      </c>
      <c r="D150" s="74" t="s">
        <v>286</v>
      </c>
      <c r="E150" s="18" t="s">
        <v>1</v>
      </c>
      <c r="F150" s="75">
        <v>3.06</v>
      </c>
      <c r="G150" s="26"/>
      <c r="H150" s="27"/>
    </row>
    <row r="151" spans="1:8" s="2" customFormat="1" ht="16.9" customHeight="1">
      <c r="A151" s="26"/>
      <c r="B151" s="27"/>
      <c r="C151" s="74" t="s">
        <v>1</v>
      </c>
      <c r="D151" s="74" t="s">
        <v>287</v>
      </c>
      <c r="E151" s="18" t="s">
        <v>1</v>
      </c>
      <c r="F151" s="75">
        <v>3.6</v>
      </c>
      <c r="G151" s="26"/>
      <c r="H151" s="27"/>
    </row>
    <row r="152" spans="1:8" s="2" customFormat="1" ht="16.9" customHeight="1">
      <c r="A152" s="26"/>
      <c r="B152" s="27"/>
      <c r="C152" s="74" t="s">
        <v>293</v>
      </c>
      <c r="D152" s="74" t="s">
        <v>229</v>
      </c>
      <c r="E152" s="18" t="s">
        <v>1</v>
      </c>
      <c r="F152" s="75">
        <v>22.005</v>
      </c>
      <c r="G152" s="26"/>
      <c r="H152" s="27"/>
    </row>
    <row r="153" spans="1:8" s="2" customFormat="1" ht="16.9" customHeight="1">
      <c r="A153" s="26"/>
      <c r="B153" s="27"/>
      <c r="C153" s="70" t="s">
        <v>125</v>
      </c>
      <c r="D153" s="71" t="s">
        <v>126</v>
      </c>
      <c r="E153" s="72" t="s">
        <v>1</v>
      </c>
      <c r="F153" s="73">
        <v>68.235</v>
      </c>
      <c r="G153" s="26"/>
      <c r="H153" s="27"/>
    </row>
    <row r="154" spans="1:8" s="2" customFormat="1" ht="16.9" customHeight="1">
      <c r="A154" s="26"/>
      <c r="B154" s="27"/>
      <c r="C154" s="74" t="s">
        <v>1</v>
      </c>
      <c r="D154" s="74" t="s">
        <v>246</v>
      </c>
      <c r="E154" s="18" t="s">
        <v>1</v>
      </c>
      <c r="F154" s="75">
        <v>46.035</v>
      </c>
      <c r="G154" s="26"/>
      <c r="H154" s="27"/>
    </row>
    <row r="155" spans="1:8" s="2" customFormat="1" ht="16.9" customHeight="1">
      <c r="A155" s="26"/>
      <c r="B155" s="27"/>
      <c r="C155" s="74" t="s">
        <v>1</v>
      </c>
      <c r="D155" s="74" t="s">
        <v>227</v>
      </c>
      <c r="E155" s="18" t="s">
        <v>1</v>
      </c>
      <c r="F155" s="75">
        <v>10.2</v>
      </c>
      <c r="G155" s="26"/>
      <c r="H155" s="27"/>
    </row>
    <row r="156" spans="1:8" s="2" customFormat="1" ht="16.9" customHeight="1">
      <c r="A156" s="26"/>
      <c r="B156" s="27"/>
      <c r="C156" s="74" t="s">
        <v>1</v>
      </c>
      <c r="D156" s="74" t="s">
        <v>228</v>
      </c>
      <c r="E156" s="18" t="s">
        <v>1</v>
      </c>
      <c r="F156" s="75">
        <v>12</v>
      </c>
      <c r="G156" s="26"/>
      <c r="H156" s="27"/>
    </row>
    <row r="157" spans="1:8" s="2" customFormat="1" ht="16.9" customHeight="1">
      <c r="A157" s="26"/>
      <c r="B157" s="27"/>
      <c r="C157" s="74" t="s">
        <v>125</v>
      </c>
      <c r="D157" s="74" t="s">
        <v>229</v>
      </c>
      <c r="E157" s="18" t="s">
        <v>1</v>
      </c>
      <c r="F157" s="75">
        <v>68.235</v>
      </c>
      <c r="G157" s="26"/>
      <c r="H157" s="27"/>
    </row>
    <row r="158" spans="1:8" s="2" customFormat="1" ht="16.9" customHeight="1">
      <c r="A158" s="26"/>
      <c r="B158" s="27"/>
      <c r="C158" s="76" t="s">
        <v>4523</v>
      </c>
      <c r="D158" s="26"/>
      <c r="E158" s="26"/>
      <c r="F158" s="26"/>
      <c r="G158" s="26"/>
      <c r="H158" s="27"/>
    </row>
    <row r="159" spans="1:8" s="2" customFormat="1" ht="16.9" customHeight="1">
      <c r="A159" s="26"/>
      <c r="B159" s="27"/>
      <c r="C159" s="74" t="s">
        <v>242</v>
      </c>
      <c r="D159" s="74" t="s">
        <v>243</v>
      </c>
      <c r="E159" s="18" t="s">
        <v>244</v>
      </c>
      <c r="F159" s="75">
        <v>68.235</v>
      </c>
      <c r="G159" s="26"/>
      <c r="H159" s="27"/>
    </row>
    <row r="160" spans="1:8" s="2" customFormat="1" ht="22.5">
      <c r="A160" s="26"/>
      <c r="B160" s="27"/>
      <c r="C160" s="74" t="s">
        <v>248</v>
      </c>
      <c r="D160" s="74" t="s">
        <v>249</v>
      </c>
      <c r="E160" s="18" t="s">
        <v>244</v>
      </c>
      <c r="F160" s="75">
        <v>68.235</v>
      </c>
      <c r="G160" s="26"/>
      <c r="H160" s="27"/>
    </row>
    <row r="161" spans="1:8" s="2" customFormat="1" ht="22.5">
      <c r="A161" s="26"/>
      <c r="B161" s="27"/>
      <c r="C161" s="74" t="s">
        <v>253</v>
      </c>
      <c r="D161" s="74" t="s">
        <v>254</v>
      </c>
      <c r="E161" s="18" t="s">
        <v>244</v>
      </c>
      <c r="F161" s="75">
        <v>68.235</v>
      </c>
      <c r="G161" s="26"/>
      <c r="H161" s="27"/>
    </row>
    <row r="162" spans="1:8" s="2" customFormat="1" ht="22.5">
      <c r="A162" s="26"/>
      <c r="B162" s="27"/>
      <c r="C162" s="74" t="s">
        <v>258</v>
      </c>
      <c r="D162" s="74" t="s">
        <v>259</v>
      </c>
      <c r="E162" s="18" t="s">
        <v>244</v>
      </c>
      <c r="F162" s="75">
        <v>46.23</v>
      </c>
      <c r="G162" s="26"/>
      <c r="H162" s="27"/>
    </row>
    <row r="163" spans="1:8" s="2" customFormat="1" ht="16.9" customHeight="1">
      <c r="A163" s="26"/>
      <c r="B163" s="27"/>
      <c r="C163" s="70" t="s">
        <v>128</v>
      </c>
      <c r="D163" s="71" t="s">
        <v>129</v>
      </c>
      <c r="E163" s="72" t="s">
        <v>1</v>
      </c>
      <c r="F163" s="73">
        <v>313.727</v>
      </c>
      <c r="G163" s="26"/>
      <c r="H163" s="27"/>
    </row>
    <row r="164" spans="1:8" s="2" customFormat="1" ht="16.9" customHeight="1">
      <c r="A164" s="26"/>
      <c r="B164" s="27"/>
      <c r="C164" s="74" t="s">
        <v>1</v>
      </c>
      <c r="D164" s="74" t="s">
        <v>653</v>
      </c>
      <c r="E164" s="18" t="s">
        <v>1</v>
      </c>
      <c r="F164" s="75">
        <v>2.96</v>
      </c>
      <c r="G164" s="26"/>
      <c r="H164" s="27"/>
    </row>
    <row r="165" spans="1:8" s="2" customFormat="1" ht="16.9" customHeight="1">
      <c r="A165" s="26"/>
      <c r="B165" s="27"/>
      <c r="C165" s="74" t="s">
        <v>1</v>
      </c>
      <c r="D165" s="74" t="s">
        <v>654</v>
      </c>
      <c r="E165" s="18" t="s">
        <v>1</v>
      </c>
      <c r="F165" s="75">
        <v>2.32</v>
      </c>
      <c r="G165" s="26"/>
      <c r="H165" s="27"/>
    </row>
    <row r="166" spans="1:8" s="2" customFormat="1" ht="16.9" customHeight="1">
      <c r="A166" s="26"/>
      <c r="B166" s="27"/>
      <c r="C166" s="74" t="s">
        <v>1</v>
      </c>
      <c r="D166" s="74" t="s">
        <v>655</v>
      </c>
      <c r="E166" s="18" t="s">
        <v>1</v>
      </c>
      <c r="F166" s="75">
        <v>3.82</v>
      </c>
      <c r="G166" s="26"/>
      <c r="H166" s="27"/>
    </row>
    <row r="167" spans="1:8" s="2" customFormat="1" ht="16.9" customHeight="1">
      <c r="A167" s="26"/>
      <c r="B167" s="27"/>
      <c r="C167" s="74" t="s">
        <v>1</v>
      </c>
      <c r="D167" s="74" t="s">
        <v>656</v>
      </c>
      <c r="E167" s="18" t="s">
        <v>1</v>
      </c>
      <c r="F167" s="75">
        <v>2.16</v>
      </c>
      <c r="G167" s="26"/>
      <c r="H167" s="27"/>
    </row>
    <row r="168" spans="1:8" s="2" customFormat="1" ht="16.9" customHeight="1">
      <c r="A168" s="26"/>
      <c r="B168" s="27"/>
      <c r="C168" s="74" t="s">
        <v>1</v>
      </c>
      <c r="D168" s="74" t="s">
        <v>657</v>
      </c>
      <c r="E168" s="18" t="s">
        <v>1</v>
      </c>
      <c r="F168" s="75">
        <v>2.96</v>
      </c>
      <c r="G168" s="26"/>
      <c r="H168" s="27"/>
    </row>
    <row r="169" spans="1:8" s="2" customFormat="1" ht="16.9" customHeight="1">
      <c r="A169" s="26"/>
      <c r="B169" s="27"/>
      <c r="C169" s="74" t="s">
        <v>1</v>
      </c>
      <c r="D169" s="74" t="s">
        <v>658</v>
      </c>
      <c r="E169" s="18" t="s">
        <v>1</v>
      </c>
      <c r="F169" s="75">
        <v>2.32</v>
      </c>
      <c r="G169" s="26"/>
      <c r="H169" s="27"/>
    </row>
    <row r="170" spans="1:8" s="2" customFormat="1" ht="16.9" customHeight="1">
      <c r="A170" s="26"/>
      <c r="B170" s="27"/>
      <c r="C170" s="74" t="s">
        <v>1</v>
      </c>
      <c r="D170" s="74" t="s">
        <v>659</v>
      </c>
      <c r="E170" s="18" t="s">
        <v>1</v>
      </c>
      <c r="F170" s="75">
        <v>3.7</v>
      </c>
      <c r="G170" s="26"/>
      <c r="H170" s="27"/>
    </row>
    <row r="171" spans="1:8" s="2" customFormat="1" ht="16.9" customHeight="1">
      <c r="A171" s="26"/>
      <c r="B171" s="27"/>
      <c r="C171" s="74" t="s">
        <v>1</v>
      </c>
      <c r="D171" s="74" t="s">
        <v>660</v>
      </c>
      <c r="E171" s="18" t="s">
        <v>1</v>
      </c>
      <c r="F171" s="75">
        <v>2.16</v>
      </c>
      <c r="G171" s="26"/>
      <c r="H171" s="27"/>
    </row>
    <row r="172" spans="1:8" s="2" customFormat="1" ht="16.9" customHeight="1">
      <c r="A172" s="26"/>
      <c r="B172" s="27"/>
      <c r="C172" s="74" t="s">
        <v>1</v>
      </c>
      <c r="D172" s="74" t="s">
        <v>661</v>
      </c>
      <c r="E172" s="18" t="s">
        <v>1</v>
      </c>
      <c r="F172" s="75">
        <v>3</v>
      </c>
      <c r="G172" s="26"/>
      <c r="H172" s="27"/>
    </row>
    <row r="173" spans="1:8" s="2" customFormat="1" ht="16.9" customHeight="1">
      <c r="A173" s="26"/>
      <c r="B173" s="27"/>
      <c r="C173" s="74" t="s">
        <v>1</v>
      </c>
      <c r="D173" s="74" t="s">
        <v>662</v>
      </c>
      <c r="E173" s="18" t="s">
        <v>1</v>
      </c>
      <c r="F173" s="75">
        <v>2.16</v>
      </c>
      <c r="G173" s="26"/>
      <c r="H173" s="27"/>
    </row>
    <row r="174" spans="1:8" s="2" customFormat="1" ht="16.9" customHeight="1">
      <c r="A174" s="26"/>
      <c r="B174" s="27"/>
      <c r="C174" s="74" t="s">
        <v>1</v>
      </c>
      <c r="D174" s="74" t="s">
        <v>663</v>
      </c>
      <c r="E174" s="18" t="s">
        <v>1</v>
      </c>
      <c r="F174" s="75">
        <v>2.56</v>
      </c>
      <c r="G174" s="26"/>
      <c r="H174" s="27"/>
    </row>
    <row r="175" spans="1:8" s="2" customFormat="1" ht="16.9" customHeight="1">
      <c r="A175" s="26"/>
      <c r="B175" s="27"/>
      <c r="C175" s="74" t="s">
        <v>1</v>
      </c>
      <c r="D175" s="74" t="s">
        <v>664</v>
      </c>
      <c r="E175" s="18" t="s">
        <v>1</v>
      </c>
      <c r="F175" s="75">
        <v>2.08</v>
      </c>
      <c r="G175" s="26"/>
      <c r="H175" s="27"/>
    </row>
    <row r="176" spans="1:8" s="2" customFormat="1" ht="16.9" customHeight="1">
      <c r="A176" s="26"/>
      <c r="B176" s="27"/>
      <c r="C176" s="74" t="s">
        <v>1</v>
      </c>
      <c r="D176" s="74" t="s">
        <v>665</v>
      </c>
      <c r="E176" s="18" t="s">
        <v>1</v>
      </c>
      <c r="F176" s="75">
        <v>2.08</v>
      </c>
      <c r="G176" s="26"/>
      <c r="H176" s="27"/>
    </row>
    <row r="177" spans="1:8" s="2" customFormat="1" ht="16.9" customHeight="1">
      <c r="A177" s="26"/>
      <c r="B177" s="27"/>
      <c r="C177" s="74" t="s">
        <v>1</v>
      </c>
      <c r="D177" s="74" t="s">
        <v>666</v>
      </c>
      <c r="E177" s="18" t="s">
        <v>1</v>
      </c>
      <c r="F177" s="75">
        <v>2.32</v>
      </c>
      <c r="G177" s="26"/>
      <c r="H177" s="27"/>
    </row>
    <row r="178" spans="1:8" s="2" customFormat="1" ht="16.9" customHeight="1">
      <c r="A178" s="26"/>
      <c r="B178" s="27"/>
      <c r="C178" s="74" t="s">
        <v>1</v>
      </c>
      <c r="D178" s="74" t="s">
        <v>667</v>
      </c>
      <c r="E178" s="18" t="s">
        <v>1</v>
      </c>
      <c r="F178" s="75">
        <v>2.02</v>
      </c>
      <c r="G178" s="26"/>
      <c r="H178" s="27"/>
    </row>
    <row r="179" spans="1:8" s="2" customFormat="1" ht="16.9" customHeight="1">
      <c r="A179" s="26"/>
      <c r="B179" s="27"/>
      <c r="C179" s="74" t="s">
        <v>1</v>
      </c>
      <c r="D179" s="74" t="s">
        <v>668</v>
      </c>
      <c r="E179" s="18" t="s">
        <v>1</v>
      </c>
      <c r="F179" s="75">
        <v>2.12</v>
      </c>
      <c r="G179" s="26"/>
      <c r="H179" s="27"/>
    </row>
    <row r="180" spans="1:8" s="2" customFormat="1" ht="16.9" customHeight="1">
      <c r="A180" s="26"/>
      <c r="B180" s="27"/>
      <c r="C180" s="74" t="s">
        <v>1</v>
      </c>
      <c r="D180" s="74" t="s">
        <v>669</v>
      </c>
      <c r="E180" s="18" t="s">
        <v>1</v>
      </c>
      <c r="F180" s="75">
        <v>1.184</v>
      </c>
      <c r="G180" s="26"/>
      <c r="H180" s="27"/>
    </row>
    <row r="181" spans="1:8" s="2" customFormat="1" ht="16.9" customHeight="1">
      <c r="A181" s="26"/>
      <c r="B181" s="27"/>
      <c r="C181" s="74" t="s">
        <v>1</v>
      </c>
      <c r="D181" s="74" t="s">
        <v>670</v>
      </c>
      <c r="E181" s="18" t="s">
        <v>1</v>
      </c>
      <c r="F181" s="75">
        <v>34.34</v>
      </c>
      <c r="G181" s="26"/>
      <c r="H181" s="27"/>
    </row>
    <row r="182" spans="1:8" s="2" customFormat="1" ht="33.75">
      <c r="A182" s="26"/>
      <c r="B182" s="27"/>
      <c r="C182" s="74" t="s">
        <v>1</v>
      </c>
      <c r="D182" s="74" t="s">
        <v>671</v>
      </c>
      <c r="E182" s="18" t="s">
        <v>1</v>
      </c>
      <c r="F182" s="75">
        <v>54.96</v>
      </c>
      <c r="G182" s="26"/>
      <c r="H182" s="27"/>
    </row>
    <row r="183" spans="1:8" s="2" customFormat="1" ht="16.9" customHeight="1">
      <c r="A183" s="26"/>
      <c r="B183" s="27"/>
      <c r="C183" s="74" t="s">
        <v>1</v>
      </c>
      <c r="D183" s="74" t="s">
        <v>672</v>
      </c>
      <c r="E183" s="18" t="s">
        <v>1</v>
      </c>
      <c r="F183" s="75">
        <v>47.9</v>
      </c>
      <c r="G183" s="26"/>
      <c r="H183" s="27"/>
    </row>
    <row r="184" spans="1:8" s="2" customFormat="1" ht="22.5">
      <c r="A184" s="26"/>
      <c r="B184" s="27"/>
      <c r="C184" s="74" t="s">
        <v>1</v>
      </c>
      <c r="D184" s="74" t="s">
        <v>673</v>
      </c>
      <c r="E184" s="18" t="s">
        <v>1</v>
      </c>
      <c r="F184" s="75">
        <v>37.225</v>
      </c>
      <c r="G184" s="26"/>
      <c r="H184" s="27"/>
    </row>
    <row r="185" spans="1:8" s="2" customFormat="1" ht="16.9" customHeight="1">
      <c r="A185" s="26"/>
      <c r="B185" s="27"/>
      <c r="C185" s="74" t="s">
        <v>1</v>
      </c>
      <c r="D185" s="74" t="s">
        <v>674</v>
      </c>
      <c r="E185" s="18" t="s">
        <v>1</v>
      </c>
      <c r="F185" s="75">
        <v>46.109</v>
      </c>
      <c r="G185" s="26"/>
      <c r="H185" s="27"/>
    </row>
    <row r="186" spans="1:8" s="2" customFormat="1" ht="16.9" customHeight="1">
      <c r="A186" s="26"/>
      <c r="B186" s="27"/>
      <c r="C186" s="74" t="s">
        <v>1</v>
      </c>
      <c r="D186" s="74" t="s">
        <v>675</v>
      </c>
      <c r="E186" s="18" t="s">
        <v>1</v>
      </c>
      <c r="F186" s="75">
        <v>46.479</v>
      </c>
      <c r="G186" s="26"/>
      <c r="H186" s="27"/>
    </row>
    <row r="187" spans="1:8" s="2" customFormat="1" ht="16.9" customHeight="1">
      <c r="A187" s="26"/>
      <c r="B187" s="27"/>
      <c r="C187" s="74" t="s">
        <v>1</v>
      </c>
      <c r="D187" s="74" t="s">
        <v>676</v>
      </c>
      <c r="E187" s="18" t="s">
        <v>1</v>
      </c>
      <c r="F187" s="75">
        <v>3.71</v>
      </c>
      <c r="G187" s="26"/>
      <c r="H187" s="27"/>
    </row>
    <row r="188" spans="1:8" s="2" customFormat="1" ht="16.9" customHeight="1">
      <c r="A188" s="26"/>
      <c r="B188" s="27"/>
      <c r="C188" s="74" t="s">
        <v>1</v>
      </c>
      <c r="D188" s="74" t="s">
        <v>677</v>
      </c>
      <c r="E188" s="18" t="s">
        <v>1</v>
      </c>
      <c r="F188" s="75">
        <v>1.08</v>
      </c>
      <c r="G188" s="26"/>
      <c r="H188" s="27"/>
    </row>
    <row r="189" spans="1:8" s="2" customFormat="1" ht="16.9" customHeight="1">
      <c r="A189" s="26"/>
      <c r="B189" s="27"/>
      <c r="C189" s="74" t="s">
        <v>128</v>
      </c>
      <c r="D189" s="74" t="s">
        <v>229</v>
      </c>
      <c r="E189" s="18" t="s">
        <v>1</v>
      </c>
      <c r="F189" s="75">
        <v>313.727</v>
      </c>
      <c r="G189" s="26"/>
      <c r="H189" s="27"/>
    </row>
    <row r="190" spans="1:8" s="2" customFormat="1" ht="16.9" customHeight="1">
      <c r="A190" s="26"/>
      <c r="B190" s="27"/>
      <c r="C190" s="76" t="s">
        <v>4523</v>
      </c>
      <c r="D190" s="26"/>
      <c r="E190" s="26"/>
      <c r="F190" s="26"/>
      <c r="G190" s="26"/>
      <c r="H190" s="27"/>
    </row>
    <row r="191" spans="1:8" s="2" customFormat="1" ht="16.9" customHeight="1">
      <c r="A191" s="26"/>
      <c r="B191" s="27"/>
      <c r="C191" s="74" t="s">
        <v>650</v>
      </c>
      <c r="D191" s="74" t="s">
        <v>651</v>
      </c>
      <c r="E191" s="18" t="s">
        <v>221</v>
      </c>
      <c r="F191" s="75">
        <v>313.727</v>
      </c>
      <c r="G191" s="26"/>
      <c r="H191" s="27"/>
    </row>
    <row r="192" spans="1:8" s="2" customFormat="1" ht="16.9" customHeight="1">
      <c r="A192" s="26"/>
      <c r="B192" s="27"/>
      <c r="C192" s="74" t="s">
        <v>561</v>
      </c>
      <c r="D192" s="74" t="s">
        <v>562</v>
      </c>
      <c r="E192" s="18" t="s">
        <v>221</v>
      </c>
      <c r="F192" s="75">
        <v>2575.084</v>
      </c>
      <c r="G192" s="26"/>
      <c r="H192" s="27"/>
    </row>
    <row r="193" spans="1:8" s="2" customFormat="1" ht="16.9" customHeight="1">
      <c r="A193" s="26"/>
      <c r="B193" s="27"/>
      <c r="C193" s="74" t="s">
        <v>566</v>
      </c>
      <c r="D193" s="74" t="s">
        <v>567</v>
      </c>
      <c r="E193" s="18" t="s">
        <v>221</v>
      </c>
      <c r="F193" s="75">
        <v>2688.707</v>
      </c>
      <c r="G193" s="26"/>
      <c r="H193" s="27"/>
    </row>
    <row r="194" spans="1:8" s="2" customFormat="1" ht="16.9" customHeight="1">
      <c r="A194" s="26"/>
      <c r="B194" s="27"/>
      <c r="C194" s="74" t="s">
        <v>571</v>
      </c>
      <c r="D194" s="74" t="s">
        <v>572</v>
      </c>
      <c r="E194" s="18" t="s">
        <v>221</v>
      </c>
      <c r="F194" s="75">
        <v>2688.707</v>
      </c>
      <c r="G194" s="26"/>
      <c r="H194" s="27"/>
    </row>
    <row r="195" spans="1:8" s="2" customFormat="1" ht="16.9" customHeight="1">
      <c r="A195" s="26"/>
      <c r="B195" s="27"/>
      <c r="C195" s="74" t="s">
        <v>575</v>
      </c>
      <c r="D195" s="74" t="s">
        <v>576</v>
      </c>
      <c r="E195" s="18" t="s">
        <v>221</v>
      </c>
      <c r="F195" s="75">
        <v>2688.707</v>
      </c>
      <c r="G195" s="26"/>
      <c r="H195" s="27"/>
    </row>
    <row r="196" spans="1:8" s="2" customFormat="1" ht="16.9" customHeight="1">
      <c r="A196" s="26"/>
      <c r="B196" s="27"/>
      <c r="C196" s="74" t="s">
        <v>608</v>
      </c>
      <c r="D196" s="74" t="s">
        <v>609</v>
      </c>
      <c r="E196" s="18" t="s">
        <v>221</v>
      </c>
      <c r="F196" s="75">
        <v>2688.707</v>
      </c>
      <c r="G196" s="26"/>
      <c r="H196" s="27"/>
    </row>
    <row r="197" spans="1:8" s="2" customFormat="1" ht="16.9" customHeight="1">
      <c r="A197" s="26"/>
      <c r="B197" s="27"/>
      <c r="C197" s="74" t="s">
        <v>645</v>
      </c>
      <c r="D197" s="74" t="s">
        <v>646</v>
      </c>
      <c r="E197" s="18" t="s">
        <v>221</v>
      </c>
      <c r="F197" s="75">
        <v>2144.348</v>
      </c>
      <c r="G197" s="26"/>
      <c r="H197" s="27"/>
    </row>
    <row r="198" spans="1:8" s="2" customFormat="1" ht="16.9" customHeight="1">
      <c r="A198" s="26"/>
      <c r="B198" s="27"/>
      <c r="C198" s="74" t="s">
        <v>2839</v>
      </c>
      <c r="D198" s="74" t="s">
        <v>2840</v>
      </c>
      <c r="E198" s="18" t="s">
        <v>221</v>
      </c>
      <c r="F198" s="75">
        <v>3316.035</v>
      </c>
      <c r="G198" s="26"/>
      <c r="H198" s="27"/>
    </row>
    <row r="199" spans="1:8" s="2" customFormat="1" ht="16.9" customHeight="1">
      <c r="A199" s="26"/>
      <c r="B199" s="27"/>
      <c r="C199" s="74" t="s">
        <v>2857</v>
      </c>
      <c r="D199" s="74" t="s">
        <v>2858</v>
      </c>
      <c r="E199" s="18" t="s">
        <v>221</v>
      </c>
      <c r="F199" s="75">
        <v>2734.357</v>
      </c>
      <c r="G199" s="26"/>
      <c r="H199" s="27"/>
    </row>
    <row r="200" spans="1:8" s="2" customFormat="1" ht="22.5">
      <c r="A200" s="26"/>
      <c r="B200" s="27"/>
      <c r="C200" s="74" t="s">
        <v>2862</v>
      </c>
      <c r="D200" s="74" t="s">
        <v>2863</v>
      </c>
      <c r="E200" s="18" t="s">
        <v>221</v>
      </c>
      <c r="F200" s="75">
        <v>2734.357</v>
      </c>
      <c r="G200" s="26"/>
      <c r="H200" s="27"/>
    </row>
    <row r="201" spans="1:8" s="2" customFormat="1" ht="16.9" customHeight="1">
      <c r="A201" s="26"/>
      <c r="B201" s="27"/>
      <c r="C201" s="74" t="s">
        <v>1437</v>
      </c>
      <c r="D201" s="74" t="s">
        <v>1438</v>
      </c>
      <c r="E201" s="18" t="s">
        <v>221</v>
      </c>
      <c r="F201" s="75">
        <v>2144.348</v>
      </c>
      <c r="G201" s="26"/>
      <c r="H201" s="27"/>
    </row>
    <row r="202" spans="1:8" s="2" customFormat="1" ht="16.9" customHeight="1">
      <c r="A202" s="26"/>
      <c r="B202" s="27"/>
      <c r="C202" s="70" t="s">
        <v>132</v>
      </c>
      <c r="D202" s="71" t="s">
        <v>133</v>
      </c>
      <c r="E202" s="72" t="s">
        <v>1</v>
      </c>
      <c r="F202" s="73">
        <v>2810.308</v>
      </c>
      <c r="G202" s="26"/>
      <c r="H202" s="27"/>
    </row>
    <row r="203" spans="1:8" s="2" customFormat="1" ht="16.9" customHeight="1">
      <c r="A203" s="26"/>
      <c r="B203" s="27"/>
      <c r="C203" s="74" t="s">
        <v>1</v>
      </c>
      <c r="D203" s="74" t="s">
        <v>1177</v>
      </c>
      <c r="E203" s="18" t="s">
        <v>1</v>
      </c>
      <c r="F203" s="75">
        <v>18.159</v>
      </c>
      <c r="G203" s="26"/>
      <c r="H203" s="27"/>
    </row>
    <row r="204" spans="1:8" s="2" customFormat="1" ht="22.5">
      <c r="A204" s="26"/>
      <c r="B204" s="27"/>
      <c r="C204" s="74" t="s">
        <v>1</v>
      </c>
      <c r="D204" s="74" t="s">
        <v>1178</v>
      </c>
      <c r="E204" s="18" t="s">
        <v>1</v>
      </c>
      <c r="F204" s="75">
        <v>23.356</v>
      </c>
      <c r="G204" s="26"/>
      <c r="H204" s="27"/>
    </row>
    <row r="205" spans="1:8" s="2" customFormat="1" ht="16.9" customHeight="1">
      <c r="A205" s="26"/>
      <c r="B205" s="27"/>
      <c r="C205" s="74" t="s">
        <v>1</v>
      </c>
      <c r="D205" s="74" t="s">
        <v>1179</v>
      </c>
      <c r="E205" s="18" t="s">
        <v>1</v>
      </c>
      <c r="F205" s="75">
        <v>23.713</v>
      </c>
      <c r="G205" s="26"/>
      <c r="H205" s="27"/>
    </row>
    <row r="206" spans="1:8" s="2" customFormat="1" ht="16.9" customHeight="1">
      <c r="A206" s="26"/>
      <c r="B206" s="27"/>
      <c r="C206" s="74" t="s">
        <v>1</v>
      </c>
      <c r="D206" s="74" t="s">
        <v>1180</v>
      </c>
      <c r="E206" s="18" t="s">
        <v>1</v>
      </c>
      <c r="F206" s="75">
        <v>18.008</v>
      </c>
      <c r="G206" s="26"/>
      <c r="H206" s="27"/>
    </row>
    <row r="207" spans="1:8" s="2" customFormat="1" ht="16.9" customHeight="1">
      <c r="A207" s="26"/>
      <c r="B207" s="27"/>
      <c r="C207" s="74" t="s">
        <v>1</v>
      </c>
      <c r="D207" s="74" t="s">
        <v>1181</v>
      </c>
      <c r="E207" s="18" t="s">
        <v>1</v>
      </c>
      <c r="F207" s="75">
        <v>18.159</v>
      </c>
      <c r="G207" s="26"/>
      <c r="H207" s="27"/>
    </row>
    <row r="208" spans="1:8" s="2" customFormat="1" ht="22.5">
      <c r="A208" s="26"/>
      <c r="B208" s="27"/>
      <c r="C208" s="74" t="s">
        <v>1</v>
      </c>
      <c r="D208" s="74" t="s">
        <v>1182</v>
      </c>
      <c r="E208" s="18" t="s">
        <v>1</v>
      </c>
      <c r="F208" s="75">
        <v>23.356</v>
      </c>
      <c r="G208" s="26"/>
      <c r="H208" s="27"/>
    </row>
    <row r="209" spans="1:8" s="2" customFormat="1" ht="16.9" customHeight="1">
      <c r="A209" s="26"/>
      <c r="B209" s="27"/>
      <c r="C209" s="74" t="s">
        <v>1</v>
      </c>
      <c r="D209" s="74" t="s">
        <v>1183</v>
      </c>
      <c r="E209" s="18" t="s">
        <v>1</v>
      </c>
      <c r="F209" s="75">
        <v>23.713</v>
      </c>
      <c r="G209" s="26"/>
      <c r="H209" s="27"/>
    </row>
    <row r="210" spans="1:8" s="2" customFormat="1" ht="16.9" customHeight="1">
      <c r="A210" s="26"/>
      <c r="B210" s="27"/>
      <c r="C210" s="74" t="s">
        <v>1</v>
      </c>
      <c r="D210" s="74" t="s">
        <v>1184</v>
      </c>
      <c r="E210" s="18" t="s">
        <v>1</v>
      </c>
      <c r="F210" s="75">
        <v>18.008</v>
      </c>
      <c r="G210" s="26"/>
      <c r="H210" s="27"/>
    </row>
    <row r="211" spans="1:8" s="2" customFormat="1" ht="16.9" customHeight="1">
      <c r="A211" s="26"/>
      <c r="B211" s="27"/>
      <c r="C211" s="74" t="s">
        <v>1</v>
      </c>
      <c r="D211" s="74" t="s">
        <v>1185</v>
      </c>
      <c r="E211" s="18" t="s">
        <v>1</v>
      </c>
      <c r="F211" s="75">
        <v>18.919</v>
      </c>
      <c r="G211" s="26"/>
      <c r="H211" s="27"/>
    </row>
    <row r="212" spans="1:8" s="2" customFormat="1" ht="16.9" customHeight="1">
      <c r="A212" s="26"/>
      <c r="B212" s="27"/>
      <c r="C212" s="74" t="s">
        <v>1</v>
      </c>
      <c r="D212" s="74" t="s">
        <v>1186</v>
      </c>
      <c r="E212" s="18" t="s">
        <v>1</v>
      </c>
      <c r="F212" s="75">
        <v>17.618</v>
      </c>
      <c r="G212" s="26"/>
      <c r="H212" s="27"/>
    </row>
    <row r="213" spans="1:8" s="2" customFormat="1" ht="22.5">
      <c r="A213" s="26"/>
      <c r="B213" s="27"/>
      <c r="C213" s="74" t="s">
        <v>1</v>
      </c>
      <c r="D213" s="74" t="s">
        <v>1187</v>
      </c>
      <c r="E213" s="18" t="s">
        <v>1</v>
      </c>
      <c r="F213" s="75">
        <v>14.218</v>
      </c>
      <c r="G213" s="26"/>
      <c r="H213" s="27"/>
    </row>
    <row r="214" spans="1:8" s="2" customFormat="1" ht="16.9" customHeight="1">
      <c r="A214" s="26"/>
      <c r="B214" s="27"/>
      <c r="C214" s="74" t="s">
        <v>1</v>
      </c>
      <c r="D214" s="74" t="s">
        <v>1188</v>
      </c>
      <c r="E214" s="18" t="s">
        <v>1</v>
      </c>
      <c r="F214" s="75">
        <v>24.406</v>
      </c>
      <c r="G214" s="26"/>
      <c r="H214" s="27"/>
    </row>
    <row r="215" spans="1:8" s="2" customFormat="1" ht="16.9" customHeight="1">
      <c r="A215" s="26"/>
      <c r="B215" s="27"/>
      <c r="C215" s="74" t="s">
        <v>1</v>
      </c>
      <c r="D215" s="74" t="s">
        <v>1189</v>
      </c>
      <c r="E215" s="18" t="s">
        <v>1</v>
      </c>
      <c r="F215" s="75">
        <v>15.221</v>
      </c>
      <c r="G215" s="26"/>
      <c r="H215" s="27"/>
    </row>
    <row r="216" spans="1:8" s="2" customFormat="1" ht="16.9" customHeight="1">
      <c r="A216" s="26"/>
      <c r="B216" s="27"/>
      <c r="C216" s="74" t="s">
        <v>1</v>
      </c>
      <c r="D216" s="74" t="s">
        <v>1190</v>
      </c>
      <c r="E216" s="18" t="s">
        <v>1</v>
      </c>
      <c r="F216" s="75">
        <v>17.608</v>
      </c>
      <c r="G216" s="26"/>
      <c r="H216" s="27"/>
    </row>
    <row r="217" spans="1:8" s="2" customFormat="1" ht="16.9" customHeight="1">
      <c r="A217" s="26"/>
      <c r="B217" s="27"/>
      <c r="C217" s="74" t="s">
        <v>1</v>
      </c>
      <c r="D217" s="74" t="s">
        <v>1191</v>
      </c>
      <c r="E217" s="18" t="s">
        <v>1</v>
      </c>
      <c r="F217" s="75">
        <v>12.64</v>
      </c>
      <c r="G217" s="26"/>
      <c r="H217" s="27"/>
    </row>
    <row r="218" spans="1:8" s="2" customFormat="1" ht="33.75">
      <c r="A218" s="26"/>
      <c r="B218" s="27"/>
      <c r="C218" s="74" t="s">
        <v>1</v>
      </c>
      <c r="D218" s="74" t="s">
        <v>1192</v>
      </c>
      <c r="E218" s="18" t="s">
        <v>1</v>
      </c>
      <c r="F218" s="75">
        <v>66.696</v>
      </c>
      <c r="G218" s="26"/>
      <c r="H218" s="27"/>
    </row>
    <row r="219" spans="1:8" s="2" customFormat="1" ht="16.9" customHeight="1">
      <c r="A219" s="26"/>
      <c r="B219" s="27"/>
      <c r="C219" s="74" t="s">
        <v>1</v>
      </c>
      <c r="D219" s="74" t="s">
        <v>1193</v>
      </c>
      <c r="E219" s="18" t="s">
        <v>1</v>
      </c>
      <c r="F219" s="75">
        <v>7.5</v>
      </c>
      <c r="G219" s="26"/>
      <c r="H219" s="27"/>
    </row>
    <row r="220" spans="1:8" s="2" customFormat="1" ht="16.9" customHeight="1">
      <c r="A220" s="26"/>
      <c r="B220" s="27"/>
      <c r="C220" s="74" t="s">
        <v>1</v>
      </c>
      <c r="D220" s="74" t="s">
        <v>1194</v>
      </c>
      <c r="E220" s="18" t="s">
        <v>1</v>
      </c>
      <c r="F220" s="75">
        <v>13.884</v>
      </c>
      <c r="G220" s="26"/>
      <c r="H220" s="27"/>
    </row>
    <row r="221" spans="1:8" s="2" customFormat="1" ht="33.75">
      <c r="A221" s="26"/>
      <c r="B221" s="27"/>
      <c r="C221" s="74" t="s">
        <v>1</v>
      </c>
      <c r="D221" s="74" t="s">
        <v>1195</v>
      </c>
      <c r="E221" s="18" t="s">
        <v>1</v>
      </c>
      <c r="F221" s="75">
        <v>163.193</v>
      </c>
      <c r="G221" s="26"/>
      <c r="H221" s="27"/>
    </row>
    <row r="222" spans="1:8" s="2" customFormat="1" ht="16.9" customHeight="1">
      <c r="A222" s="26"/>
      <c r="B222" s="27"/>
      <c r="C222" s="74" t="s">
        <v>1</v>
      </c>
      <c r="D222" s="74" t="s">
        <v>1196</v>
      </c>
      <c r="E222" s="18" t="s">
        <v>1</v>
      </c>
      <c r="F222" s="75">
        <v>188.833</v>
      </c>
      <c r="G222" s="26"/>
      <c r="H222" s="27"/>
    </row>
    <row r="223" spans="1:8" s="2" customFormat="1" ht="33.75">
      <c r="A223" s="26"/>
      <c r="B223" s="27"/>
      <c r="C223" s="74" t="s">
        <v>1</v>
      </c>
      <c r="D223" s="74" t="s">
        <v>1197</v>
      </c>
      <c r="E223" s="18" t="s">
        <v>1</v>
      </c>
      <c r="F223" s="75">
        <v>262.061</v>
      </c>
      <c r="G223" s="26"/>
      <c r="H223" s="27"/>
    </row>
    <row r="224" spans="1:8" s="2" customFormat="1" ht="33.75">
      <c r="A224" s="26"/>
      <c r="B224" s="27"/>
      <c r="C224" s="74" t="s">
        <v>1</v>
      </c>
      <c r="D224" s="74" t="s">
        <v>1198</v>
      </c>
      <c r="E224" s="18" t="s">
        <v>1</v>
      </c>
      <c r="F224" s="75">
        <v>145.068</v>
      </c>
      <c r="G224" s="26"/>
      <c r="H224" s="27"/>
    </row>
    <row r="225" spans="1:8" s="2" customFormat="1" ht="33.75">
      <c r="A225" s="26"/>
      <c r="B225" s="27"/>
      <c r="C225" s="74" t="s">
        <v>1</v>
      </c>
      <c r="D225" s="74" t="s">
        <v>1199</v>
      </c>
      <c r="E225" s="18" t="s">
        <v>1</v>
      </c>
      <c r="F225" s="75">
        <v>358.39</v>
      </c>
      <c r="G225" s="26"/>
      <c r="H225" s="27"/>
    </row>
    <row r="226" spans="1:8" s="2" customFormat="1" ht="33.75">
      <c r="A226" s="26"/>
      <c r="B226" s="27"/>
      <c r="C226" s="74" t="s">
        <v>1</v>
      </c>
      <c r="D226" s="74" t="s">
        <v>1200</v>
      </c>
      <c r="E226" s="18" t="s">
        <v>1</v>
      </c>
      <c r="F226" s="75">
        <v>137.068</v>
      </c>
      <c r="G226" s="26"/>
      <c r="H226" s="27"/>
    </row>
    <row r="227" spans="1:8" s="2" customFormat="1" ht="22.5">
      <c r="A227" s="26"/>
      <c r="B227" s="27"/>
      <c r="C227" s="74" t="s">
        <v>1</v>
      </c>
      <c r="D227" s="74" t="s">
        <v>1201</v>
      </c>
      <c r="E227" s="18" t="s">
        <v>1</v>
      </c>
      <c r="F227" s="75">
        <v>192.059</v>
      </c>
      <c r="G227" s="26"/>
      <c r="H227" s="27"/>
    </row>
    <row r="228" spans="1:8" s="2" customFormat="1" ht="33.75">
      <c r="A228" s="26"/>
      <c r="B228" s="27"/>
      <c r="C228" s="74" t="s">
        <v>1</v>
      </c>
      <c r="D228" s="74" t="s">
        <v>1202</v>
      </c>
      <c r="E228" s="18" t="s">
        <v>1</v>
      </c>
      <c r="F228" s="75">
        <v>207.781</v>
      </c>
      <c r="G228" s="26"/>
      <c r="H228" s="27"/>
    </row>
    <row r="229" spans="1:8" s="2" customFormat="1" ht="16.9" customHeight="1">
      <c r="A229" s="26"/>
      <c r="B229" s="27"/>
      <c r="C229" s="74" t="s">
        <v>1</v>
      </c>
      <c r="D229" s="74" t="s">
        <v>1203</v>
      </c>
      <c r="E229" s="18" t="s">
        <v>1</v>
      </c>
      <c r="F229" s="75">
        <v>-28.588</v>
      </c>
      <c r="G229" s="26"/>
      <c r="H229" s="27"/>
    </row>
    <row r="230" spans="1:8" s="2" customFormat="1" ht="33.75">
      <c r="A230" s="26"/>
      <c r="B230" s="27"/>
      <c r="C230" s="74" t="s">
        <v>1</v>
      </c>
      <c r="D230" s="74" t="s">
        <v>1204</v>
      </c>
      <c r="E230" s="18" t="s">
        <v>1</v>
      </c>
      <c r="F230" s="75">
        <v>368.547</v>
      </c>
      <c r="G230" s="26"/>
      <c r="H230" s="27"/>
    </row>
    <row r="231" spans="1:8" s="2" customFormat="1" ht="16.9" customHeight="1">
      <c r="A231" s="26"/>
      <c r="B231" s="27"/>
      <c r="C231" s="74" t="s">
        <v>1</v>
      </c>
      <c r="D231" s="74" t="s">
        <v>1205</v>
      </c>
      <c r="E231" s="18" t="s">
        <v>1</v>
      </c>
      <c r="F231" s="75">
        <v>-68.585</v>
      </c>
      <c r="G231" s="26"/>
      <c r="H231" s="27"/>
    </row>
    <row r="232" spans="1:8" s="2" customFormat="1" ht="33.75">
      <c r="A232" s="26"/>
      <c r="B232" s="27"/>
      <c r="C232" s="74" t="s">
        <v>1</v>
      </c>
      <c r="D232" s="74" t="s">
        <v>1206</v>
      </c>
      <c r="E232" s="18" t="s">
        <v>1</v>
      </c>
      <c r="F232" s="75">
        <v>428.754</v>
      </c>
      <c r="G232" s="26"/>
      <c r="H232" s="27"/>
    </row>
    <row r="233" spans="1:8" s="2" customFormat="1" ht="16.9" customHeight="1">
      <c r="A233" s="26"/>
      <c r="B233" s="27"/>
      <c r="C233" s="74" t="s">
        <v>1</v>
      </c>
      <c r="D233" s="74" t="s">
        <v>1207</v>
      </c>
      <c r="E233" s="18" t="s">
        <v>1</v>
      </c>
      <c r="F233" s="75">
        <v>58.359</v>
      </c>
      <c r="G233" s="26"/>
      <c r="H233" s="27"/>
    </row>
    <row r="234" spans="1:8" s="2" customFormat="1" ht="16.9" customHeight="1">
      <c r="A234" s="26"/>
      <c r="B234" s="27"/>
      <c r="C234" s="74" t="s">
        <v>1</v>
      </c>
      <c r="D234" s="74" t="s">
        <v>1208</v>
      </c>
      <c r="E234" s="18" t="s">
        <v>1</v>
      </c>
      <c r="F234" s="75">
        <v>-61.781</v>
      </c>
      <c r="G234" s="26"/>
      <c r="H234" s="27"/>
    </row>
    <row r="235" spans="1:8" s="2" customFormat="1" ht="16.9" customHeight="1">
      <c r="A235" s="26"/>
      <c r="B235" s="27"/>
      <c r="C235" s="74" t="s">
        <v>1</v>
      </c>
      <c r="D235" s="74" t="s">
        <v>1209</v>
      </c>
      <c r="E235" s="18" t="s">
        <v>1</v>
      </c>
      <c r="F235" s="75">
        <v>25.401</v>
      </c>
      <c r="G235" s="26"/>
      <c r="H235" s="27"/>
    </row>
    <row r="236" spans="1:8" s="2" customFormat="1" ht="22.5">
      <c r="A236" s="26"/>
      <c r="B236" s="27"/>
      <c r="C236" s="74" t="s">
        <v>1</v>
      </c>
      <c r="D236" s="74" t="s">
        <v>1210</v>
      </c>
      <c r="E236" s="18" t="s">
        <v>1</v>
      </c>
      <c r="F236" s="75">
        <v>58.566</v>
      </c>
      <c r="G236" s="26"/>
      <c r="H236" s="27"/>
    </row>
    <row r="237" spans="1:8" s="2" customFormat="1" ht="16.9" customHeight="1">
      <c r="A237" s="26"/>
      <c r="B237" s="27"/>
      <c r="C237" s="74" t="s">
        <v>132</v>
      </c>
      <c r="D237" s="74" t="s">
        <v>229</v>
      </c>
      <c r="E237" s="18" t="s">
        <v>1</v>
      </c>
      <c r="F237" s="75">
        <v>2810.308</v>
      </c>
      <c r="G237" s="26"/>
      <c r="H237" s="27"/>
    </row>
    <row r="238" spans="1:8" s="2" customFormat="1" ht="16.9" customHeight="1">
      <c r="A238" s="26"/>
      <c r="B238" s="27"/>
      <c r="C238" s="76" t="s">
        <v>4523</v>
      </c>
      <c r="D238" s="26"/>
      <c r="E238" s="26"/>
      <c r="F238" s="26"/>
      <c r="G238" s="26"/>
      <c r="H238" s="27"/>
    </row>
    <row r="239" spans="1:8" s="2" customFormat="1" ht="16.9" customHeight="1">
      <c r="A239" s="26"/>
      <c r="B239" s="27"/>
      <c r="C239" s="74" t="s">
        <v>1174</v>
      </c>
      <c r="D239" s="74" t="s">
        <v>1175</v>
      </c>
      <c r="E239" s="18" t="s">
        <v>221</v>
      </c>
      <c r="F239" s="75">
        <v>2810.308</v>
      </c>
      <c r="G239" s="26"/>
      <c r="H239" s="27"/>
    </row>
    <row r="240" spans="1:8" s="2" customFormat="1" ht="16.9" customHeight="1">
      <c r="A240" s="26"/>
      <c r="B240" s="27"/>
      <c r="C240" s="74" t="s">
        <v>1222</v>
      </c>
      <c r="D240" s="74" t="s">
        <v>1223</v>
      </c>
      <c r="E240" s="18" t="s">
        <v>221</v>
      </c>
      <c r="F240" s="75">
        <v>3509.306</v>
      </c>
      <c r="G240" s="26"/>
      <c r="H240" s="27"/>
    </row>
    <row r="241" spans="1:8" s="2" customFormat="1" ht="16.9" customHeight="1">
      <c r="A241" s="26"/>
      <c r="B241" s="27"/>
      <c r="C241" s="70" t="s">
        <v>136</v>
      </c>
      <c r="D241" s="71" t="s">
        <v>137</v>
      </c>
      <c r="E241" s="72" t="s">
        <v>1</v>
      </c>
      <c r="F241" s="73">
        <v>544.359</v>
      </c>
      <c r="G241" s="26"/>
      <c r="H241" s="27"/>
    </row>
    <row r="242" spans="1:8" s="2" customFormat="1" ht="16.9" customHeight="1">
      <c r="A242" s="26"/>
      <c r="B242" s="27"/>
      <c r="C242" s="74" t="s">
        <v>1</v>
      </c>
      <c r="D242" s="74" t="s">
        <v>541</v>
      </c>
      <c r="E242" s="18" t="s">
        <v>1</v>
      </c>
      <c r="F242" s="75">
        <v>181.453</v>
      </c>
      <c r="G242" s="26"/>
      <c r="H242" s="27"/>
    </row>
    <row r="243" spans="1:8" s="2" customFormat="1" ht="16.9" customHeight="1">
      <c r="A243" s="26"/>
      <c r="B243" s="27"/>
      <c r="C243" s="74" t="s">
        <v>1</v>
      </c>
      <c r="D243" s="74" t="s">
        <v>542</v>
      </c>
      <c r="E243" s="18" t="s">
        <v>1</v>
      </c>
      <c r="F243" s="75">
        <v>181.453</v>
      </c>
      <c r="G243" s="26"/>
      <c r="H243" s="27"/>
    </row>
    <row r="244" spans="1:8" s="2" customFormat="1" ht="16.9" customHeight="1">
      <c r="A244" s="26"/>
      <c r="B244" s="27"/>
      <c r="C244" s="74" t="s">
        <v>1</v>
      </c>
      <c r="D244" s="74" t="s">
        <v>543</v>
      </c>
      <c r="E244" s="18" t="s">
        <v>1</v>
      </c>
      <c r="F244" s="75">
        <v>181.453</v>
      </c>
      <c r="G244" s="26"/>
      <c r="H244" s="27"/>
    </row>
    <row r="245" spans="1:8" s="2" customFormat="1" ht="16.9" customHeight="1">
      <c r="A245" s="26"/>
      <c r="B245" s="27"/>
      <c r="C245" s="74" t="s">
        <v>136</v>
      </c>
      <c r="D245" s="74" t="s">
        <v>229</v>
      </c>
      <c r="E245" s="18" t="s">
        <v>1</v>
      </c>
      <c r="F245" s="75">
        <v>544.359</v>
      </c>
      <c r="G245" s="26"/>
      <c r="H245" s="27"/>
    </row>
    <row r="246" spans="1:8" s="2" customFormat="1" ht="16.9" customHeight="1">
      <c r="A246" s="26"/>
      <c r="B246" s="27"/>
      <c r="C246" s="76" t="s">
        <v>4523</v>
      </c>
      <c r="D246" s="26"/>
      <c r="E246" s="26"/>
      <c r="F246" s="26"/>
      <c r="G246" s="26"/>
      <c r="H246" s="27"/>
    </row>
    <row r="247" spans="1:8" s="2" customFormat="1" ht="22.5">
      <c r="A247" s="26"/>
      <c r="B247" s="27"/>
      <c r="C247" s="74" t="s">
        <v>538</v>
      </c>
      <c r="D247" s="74" t="s">
        <v>539</v>
      </c>
      <c r="E247" s="18" t="s">
        <v>221</v>
      </c>
      <c r="F247" s="75">
        <v>544.359</v>
      </c>
      <c r="G247" s="26"/>
      <c r="H247" s="27"/>
    </row>
    <row r="248" spans="1:8" s="2" customFormat="1" ht="16.9" customHeight="1">
      <c r="A248" s="26"/>
      <c r="B248" s="27"/>
      <c r="C248" s="74" t="s">
        <v>513</v>
      </c>
      <c r="D248" s="74" t="s">
        <v>514</v>
      </c>
      <c r="E248" s="18" t="s">
        <v>221</v>
      </c>
      <c r="F248" s="75">
        <v>578.739</v>
      </c>
      <c r="G248" s="26"/>
      <c r="H248" s="27"/>
    </row>
    <row r="249" spans="1:8" s="2" customFormat="1" ht="16.9" customHeight="1">
      <c r="A249" s="26"/>
      <c r="B249" s="27"/>
      <c r="C249" s="74" t="s">
        <v>530</v>
      </c>
      <c r="D249" s="74" t="s">
        <v>531</v>
      </c>
      <c r="E249" s="18" t="s">
        <v>221</v>
      </c>
      <c r="F249" s="75">
        <v>578.739</v>
      </c>
      <c r="G249" s="26"/>
      <c r="H249" s="27"/>
    </row>
    <row r="250" spans="1:8" s="2" customFormat="1" ht="22.5">
      <c r="A250" s="26"/>
      <c r="B250" s="27"/>
      <c r="C250" s="74" t="s">
        <v>549</v>
      </c>
      <c r="D250" s="74" t="s">
        <v>550</v>
      </c>
      <c r="E250" s="18" t="s">
        <v>221</v>
      </c>
      <c r="F250" s="75">
        <v>544.359</v>
      </c>
      <c r="G250" s="26"/>
      <c r="H250" s="27"/>
    </row>
    <row r="251" spans="1:8" s="2" customFormat="1" ht="16.9" customHeight="1">
      <c r="A251" s="26"/>
      <c r="B251" s="27"/>
      <c r="C251" s="74" t="s">
        <v>566</v>
      </c>
      <c r="D251" s="74" t="s">
        <v>567</v>
      </c>
      <c r="E251" s="18" t="s">
        <v>221</v>
      </c>
      <c r="F251" s="75">
        <v>2688.707</v>
      </c>
      <c r="G251" s="26"/>
      <c r="H251" s="27"/>
    </row>
    <row r="252" spans="1:8" s="2" customFormat="1" ht="16.9" customHeight="1">
      <c r="A252" s="26"/>
      <c r="B252" s="27"/>
      <c r="C252" s="74" t="s">
        <v>571</v>
      </c>
      <c r="D252" s="74" t="s">
        <v>572</v>
      </c>
      <c r="E252" s="18" t="s">
        <v>221</v>
      </c>
      <c r="F252" s="75">
        <v>2688.707</v>
      </c>
      <c r="G252" s="26"/>
      <c r="H252" s="27"/>
    </row>
    <row r="253" spans="1:8" s="2" customFormat="1" ht="16.9" customHeight="1">
      <c r="A253" s="26"/>
      <c r="B253" s="27"/>
      <c r="C253" s="74" t="s">
        <v>575</v>
      </c>
      <c r="D253" s="74" t="s">
        <v>576</v>
      </c>
      <c r="E253" s="18" t="s">
        <v>221</v>
      </c>
      <c r="F253" s="75">
        <v>2688.707</v>
      </c>
      <c r="G253" s="26"/>
      <c r="H253" s="27"/>
    </row>
    <row r="254" spans="1:8" s="2" customFormat="1" ht="16.9" customHeight="1">
      <c r="A254" s="26"/>
      <c r="B254" s="27"/>
      <c r="C254" s="74" t="s">
        <v>608</v>
      </c>
      <c r="D254" s="74" t="s">
        <v>609</v>
      </c>
      <c r="E254" s="18" t="s">
        <v>221</v>
      </c>
      <c r="F254" s="75">
        <v>2688.707</v>
      </c>
      <c r="G254" s="26"/>
      <c r="H254" s="27"/>
    </row>
    <row r="255" spans="1:8" s="2" customFormat="1" ht="16.9" customHeight="1">
      <c r="A255" s="26"/>
      <c r="B255" s="27"/>
      <c r="C255" s="74" t="s">
        <v>2839</v>
      </c>
      <c r="D255" s="74" t="s">
        <v>2840</v>
      </c>
      <c r="E255" s="18" t="s">
        <v>221</v>
      </c>
      <c r="F255" s="75">
        <v>3316.035</v>
      </c>
      <c r="G255" s="26"/>
      <c r="H255" s="27"/>
    </row>
    <row r="256" spans="1:8" s="2" customFormat="1" ht="16.9" customHeight="1">
      <c r="A256" s="26"/>
      <c r="B256" s="27"/>
      <c r="C256" s="74" t="s">
        <v>2857</v>
      </c>
      <c r="D256" s="74" t="s">
        <v>2858</v>
      </c>
      <c r="E256" s="18" t="s">
        <v>221</v>
      </c>
      <c r="F256" s="75">
        <v>2734.357</v>
      </c>
      <c r="G256" s="26"/>
      <c r="H256" s="27"/>
    </row>
    <row r="257" spans="1:8" s="2" customFormat="1" ht="22.5">
      <c r="A257" s="26"/>
      <c r="B257" s="27"/>
      <c r="C257" s="74" t="s">
        <v>2862</v>
      </c>
      <c r="D257" s="74" t="s">
        <v>2863</v>
      </c>
      <c r="E257" s="18" t="s">
        <v>221</v>
      </c>
      <c r="F257" s="75">
        <v>2734.357</v>
      </c>
      <c r="G257" s="26"/>
      <c r="H257" s="27"/>
    </row>
    <row r="258" spans="1:8" s="2" customFormat="1" ht="16.9" customHeight="1">
      <c r="A258" s="26"/>
      <c r="B258" s="27"/>
      <c r="C258" s="70" t="s">
        <v>139</v>
      </c>
      <c r="D258" s="71" t="s">
        <v>140</v>
      </c>
      <c r="E258" s="72" t="s">
        <v>1</v>
      </c>
      <c r="F258" s="73">
        <v>1830.621</v>
      </c>
      <c r="G258" s="26"/>
      <c r="H258" s="27"/>
    </row>
    <row r="259" spans="1:8" s="2" customFormat="1" ht="16.9" customHeight="1">
      <c r="A259" s="26"/>
      <c r="B259" s="27"/>
      <c r="C259" s="74" t="s">
        <v>1</v>
      </c>
      <c r="D259" s="74" t="s">
        <v>615</v>
      </c>
      <c r="E259" s="18" t="s">
        <v>1</v>
      </c>
      <c r="F259" s="75">
        <v>11.74</v>
      </c>
      <c r="G259" s="26"/>
      <c r="H259" s="27"/>
    </row>
    <row r="260" spans="1:8" s="2" customFormat="1" ht="16.9" customHeight="1">
      <c r="A260" s="26"/>
      <c r="B260" s="27"/>
      <c r="C260" s="74" t="s">
        <v>1</v>
      </c>
      <c r="D260" s="74" t="s">
        <v>616</v>
      </c>
      <c r="E260" s="18" t="s">
        <v>1</v>
      </c>
      <c r="F260" s="75">
        <v>18.73</v>
      </c>
      <c r="G260" s="26"/>
      <c r="H260" s="27"/>
    </row>
    <row r="261" spans="1:8" s="2" customFormat="1" ht="16.9" customHeight="1">
      <c r="A261" s="26"/>
      <c r="B261" s="27"/>
      <c r="C261" s="74" t="s">
        <v>1</v>
      </c>
      <c r="D261" s="74" t="s">
        <v>617</v>
      </c>
      <c r="E261" s="18" t="s">
        <v>1</v>
      </c>
      <c r="F261" s="75">
        <v>17.585</v>
      </c>
      <c r="G261" s="26"/>
      <c r="H261" s="27"/>
    </row>
    <row r="262" spans="1:8" s="2" customFormat="1" ht="16.9" customHeight="1">
      <c r="A262" s="26"/>
      <c r="B262" s="27"/>
      <c r="C262" s="74" t="s">
        <v>1</v>
      </c>
      <c r="D262" s="74" t="s">
        <v>618</v>
      </c>
      <c r="E262" s="18" t="s">
        <v>1</v>
      </c>
      <c r="F262" s="75">
        <v>12.72</v>
      </c>
      <c r="G262" s="26"/>
      <c r="H262" s="27"/>
    </row>
    <row r="263" spans="1:8" s="2" customFormat="1" ht="16.9" customHeight="1">
      <c r="A263" s="26"/>
      <c r="B263" s="27"/>
      <c r="C263" s="74" t="s">
        <v>1</v>
      </c>
      <c r="D263" s="74" t="s">
        <v>619</v>
      </c>
      <c r="E263" s="18" t="s">
        <v>1</v>
      </c>
      <c r="F263" s="75">
        <v>12.333</v>
      </c>
      <c r="G263" s="26"/>
      <c r="H263" s="27"/>
    </row>
    <row r="264" spans="1:8" s="2" customFormat="1" ht="16.9" customHeight="1">
      <c r="A264" s="26"/>
      <c r="B264" s="27"/>
      <c r="C264" s="74" t="s">
        <v>1</v>
      </c>
      <c r="D264" s="74" t="s">
        <v>620</v>
      </c>
      <c r="E264" s="18" t="s">
        <v>1</v>
      </c>
      <c r="F264" s="75">
        <v>18.73</v>
      </c>
      <c r="G264" s="26"/>
      <c r="H264" s="27"/>
    </row>
    <row r="265" spans="1:8" s="2" customFormat="1" ht="16.9" customHeight="1">
      <c r="A265" s="26"/>
      <c r="B265" s="27"/>
      <c r="C265" s="74" t="s">
        <v>1</v>
      </c>
      <c r="D265" s="74" t="s">
        <v>621</v>
      </c>
      <c r="E265" s="18" t="s">
        <v>1</v>
      </c>
      <c r="F265" s="75">
        <v>17.718</v>
      </c>
      <c r="G265" s="26"/>
      <c r="H265" s="27"/>
    </row>
    <row r="266" spans="1:8" s="2" customFormat="1" ht="16.9" customHeight="1">
      <c r="A266" s="26"/>
      <c r="B266" s="27"/>
      <c r="C266" s="74" t="s">
        <v>1</v>
      </c>
      <c r="D266" s="74" t="s">
        <v>622</v>
      </c>
      <c r="E266" s="18" t="s">
        <v>1</v>
      </c>
      <c r="F266" s="75">
        <v>12.72</v>
      </c>
      <c r="G266" s="26"/>
      <c r="H266" s="27"/>
    </row>
    <row r="267" spans="1:8" s="2" customFormat="1" ht="16.9" customHeight="1">
      <c r="A267" s="26"/>
      <c r="B267" s="27"/>
      <c r="C267" s="74" t="s">
        <v>1</v>
      </c>
      <c r="D267" s="74" t="s">
        <v>623</v>
      </c>
      <c r="E267" s="18" t="s">
        <v>1</v>
      </c>
      <c r="F267" s="75">
        <v>11.335</v>
      </c>
      <c r="G267" s="26"/>
      <c r="H267" s="27"/>
    </row>
    <row r="268" spans="1:8" s="2" customFormat="1" ht="16.9" customHeight="1">
      <c r="A268" s="26"/>
      <c r="B268" s="27"/>
      <c r="C268" s="74" t="s">
        <v>1</v>
      </c>
      <c r="D268" s="74" t="s">
        <v>624</v>
      </c>
      <c r="E268" s="18" t="s">
        <v>1</v>
      </c>
      <c r="F268" s="75">
        <v>12.72</v>
      </c>
      <c r="G268" s="26"/>
      <c r="H268" s="27"/>
    </row>
    <row r="269" spans="1:8" s="2" customFormat="1" ht="16.9" customHeight="1">
      <c r="A269" s="26"/>
      <c r="B269" s="27"/>
      <c r="C269" s="74" t="s">
        <v>1</v>
      </c>
      <c r="D269" s="74" t="s">
        <v>625</v>
      </c>
      <c r="E269" s="18" t="s">
        <v>1</v>
      </c>
      <c r="F269" s="75">
        <v>11.74</v>
      </c>
      <c r="G269" s="26"/>
      <c r="H269" s="27"/>
    </row>
    <row r="270" spans="1:8" s="2" customFormat="1" ht="16.9" customHeight="1">
      <c r="A270" s="26"/>
      <c r="B270" s="27"/>
      <c r="C270" s="74" t="s">
        <v>1</v>
      </c>
      <c r="D270" s="74" t="s">
        <v>626</v>
      </c>
      <c r="E270" s="18" t="s">
        <v>1</v>
      </c>
      <c r="F270" s="75">
        <v>19.11</v>
      </c>
      <c r="G270" s="26"/>
      <c r="H270" s="27"/>
    </row>
    <row r="271" spans="1:8" s="2" customFormat="1" ht="16.9" customHeight="1">
      <c r="A271" s="26"/>
      <c r="B271" s="27"/>
      <c r="C271" s="74" t="s">
        <v>1</v>
      </c>
      <c r="D271" s="74" t="s">
        <v>627</v>
      </c>
      <c r="E271" s="18" t="s">
        <v>1</v>
      </c>
      <c r="F271" s="75">
        <v>12.733</v>
      </c>
      <c r="G271" s="26"/>
      <c r="H271" s="27"/>
    </row>
    <row r="272" spans="1:8" s="2" customFormat="1" ht="16.9" customHeight="1">
      <c r="A272" s="26"/>
      <c r="B272" s="27"/>
      <c r="C272" s="74" t="s">
        <v>1</v>
      </c>
      <c r="D272" s="74" t="s">
        <v>628</v>
      </c>
      <c r="E272" s="18" t="s">
        <v>1</v>
      </c>
      <c r="F272" s="75">
        <v>12.89</v>
      </c>
      <c r="G272" s="26"/>
      <c r="H272" s="27"/>
    </row>
    <row r="273" spans="1:8" s="2" customFormat="1" ht="16.9" customHeight="1">
      <c r="A273" s="26"/>
      <c r="B273" s="27"/>
      <c r="C273" s="74" t="s">
        <v>1</v>
      </c>
      <c r="D273" s="74" t="s">
        <v>629</v>
      </c>
      <c r="E273" s="18" t="s">
        <v>1</v>
      </c>
      <c r="F273" s="75">
        <v>25.224</v>
      </c>
      <c r="G273" s="26"/>
      <c r="H273" s="27"/>
    </row>
    <row r="274" spans="1:8" s="2" customFormat="1" ht="33.75">
      <c r="A274" s="26"/>
      <c r="B274" s="27"/>
      <c r="C274" s="74" t="s">
        <v>1</v>
      </c>
      <c r="D274" s="74" t="s">
        <v>630</v>
      </c>
      <c r="E274" s="18" t="s">
        <v>1</v>
      </c>
      <c r="F274" s="75">
        <v>73.128</v>
      </c>
      <c r="G274" s="26"/>
      <c r="H274" s="27"/>
    </row>
    <row r="275" spans="1:8" s="2" customFormat="1" ht="16.9" customHeight="1">
      <c r="A275" s="26"/>
      <c r="B275" s="27"/>
      <c r="C275" s="74" t="s">
        <v>1</v>
      </c>
      <c r="D275" s="74" t="s">
        <v>631</v>
      </c>
      <c r="E275" s="18" t="s">
        <v>1</v>
      </c>
      <c r="F275" s="75">
        <v>26.07</v>
      </c>
      <c r="G275" s="26"/>
      <c r="H275" s="27"/>
    </row>
    <row r="276" spans="1:8" s="2" customFormat="1" ht="16.9" customHeight="1">
      <c r="A276" s="26"/>
      <c r="B276" s="27"/>
      <c r="C276" s="74" t="s">
        <v>1</v>
      </c>
      <c r="D276" s="74" t="s">
        <v>632</v>
      </c>
      <c r="E276" s="18" t="s">
        <v>1</v>
      </c>
      <c r="F276" s="75">
        <v>13.555</v>
      </c>
      <c r="G276" s="26"/>
      <c r="H276" s="27"/>
    </row>
    <row r="277" spans="1:8" s="2" customFormat="1" ht="22.5">
      <c r="A277" s="26"/>
      <c r="B277" s="27"/>
      <c r="C277" s="74" t="s">
        <v>1</v>
      </c>
      <c r="D277" s="74" t="s">
        <v>633</v>
      </c>
      <c r="E277" s="18" t="s">
        <v>1</v>
      </c>
      <c r="F277" s="75">
        <v>136.233</v>
      </c>
      <c r="G277" s="26"/>
      <c r="H277" s="27"/>
    </row>
    <row r="278" spans="1:8" s="2" customFormat="1" ht="22.5">
      <c r="A278" s="26"/>
      <c r="B278" s="27"/>
      <c r="C278" s="74" t="s">
        <v>1</v>
      </c>
      <c r="D278" s="74" t="s">
        <v>634</v>
      </c>
      <c r="E278" s="18" t="s">
        <v>1</v>
      </c>
      <c r="F278" s="75">
        <v>168.569</v>
      </c>
      <c r="G278" s="26"/>
      <c r="H278" s="27"/>
    </row>
    <row r="279" spans="1:8" s="2" customFormat="1" ht="22.5">
      <c r="A279" s="26"/>
      <c r="B279" s="27"/>
      <c r="C279" s="74" t="s">
        <v>1</v>
      </c>
      <c r="D279" s="74" t="s">
        <v>635</v>
      </c>
      <c r="E279" s="18" t="s">
        <v>1</v>
      </c>
      <c r="F279" s="75">
        <v>265.025</v>
      </c>
      <c r="G279" s="26"/>
      <c r="H279" s="27"/>
    </row>
    <row r="280" spans="1:8" s="2" customFormat="1" ht="22.5">
      <c r="A280" s="26"/>
      <c r="B280" s="27"/>
      <c r="C280" s="74" t="s">
        <v>1</v>
      </c>
      <c r="D280" s="74" t="s">
        <v>636</v>
      </c>
      <c r="E280" s="18" t="s">
        <v>1</v>
      </c>
      <c r="F280" s="75">
        <v>166.797</v>
      </c>
      <c r="G280" s="26"/>
      <c r="H280" s="27"/>
    </row>
    <row r="281" spans="1:8" s="2" customFormat="1" ht="22.5">
      <c r="A281" s="26"/>
      <c r="B281" s="27"/>
      <c r="C281" s="74" t="s">
        <v>1</v>
      </c>
      <c r="D281" s="74" t="s">
        <v>637</v>
      </c>
      <c r="E281" s="18" t="s">
        <v>1</v>
      </c>
      <c r="F281" s="75">
        <v>175.251</v>
      </c>
      <c r="G281" s="26"/>
      <c r="H281" s="27"/>
    </row>
    <row r="282" spans="1:8" s="2" customFormat="1" ht="33.75">
      <c r="A282" s="26"/>
      <c r="B282" s="27"/>
      <c r="C282" s="74" t="s">
        <v>1</v>
      </c>
      <c r="D282" s="74" t="s">
        <v>638</v>
      </c>
      <c r="E282" s="18" t="s">
        <v>1</v>
      </c>
      <c r="F282" s="75">
        <v>232.21</v>
      </c>
      <c r="G282" s="26"/>
      <c r="H282" s="27"/>
    </row>
    <row r="283" spans="1:8" s="2" customFormat="1" ht="16.9" customHeight="1">
      <c r="A283" s="26"/>
      <c r="B283" s="27"/>
      <c r="C283" s="74" t="s">
        <v>1</v>
      </c>
      <c r="D283" s="74" t="s">
        <v>639</v>
      </c>
      <c r="E283" s="18" t="s">
        <v>1</v>
      </c>
      <c r="F283" s="75">
        <v>7.589</v>
      </c>
      <c r="G283" s="26"/>
      <c r="H283" s="27"/>
    </row>
    <row r="284" spans="1:8" s="2" customFormat="1" ht="16.9" customHeight="1">
      <c r="A284" s="26"/>
      <c r="B284" s="27"/>
      <c r="C284" s="74" t="s">
        <v>1</v>
      </c>
      <c r="D284" s="74" t="s">
        <v>640</v>
      </c>
      <c r="E284" s="18" t="s">
        <v>1</v>
      </c>
      <c r="F284" s="75">
        <v>322.439</v>
      </c>
      <c r="G284" s="26"/>
      <c r="H284" s="27"/>
    </row>
    <row r="285" spans="1:8" s="2" customFormat="1" ht="16.9" customHeight="1">
      <c r="A285" s="26"/>
      <c r="B285" s="27"/>
      <c r="C285" s="74" t="s">
        <v>1</v>
      </c>
      <c r="D285" s="74" t="s">
        <v>641</v>
      </c>
      <c r="E285" s="18" t="s">
        <v>1</v>
      </c>
      <c r="F285" s="75">
        <v>-58.43</v>
      </c>
      <c r="G285" s="26"/>
      <c r="H285" s="27"/>
    </row>
    <row r="286" spans="1:8" s="2" customFormat="1" ht="16.9" customHeight="1">
      <c r="A286" s="26"/>
      <c r="B286" s="27"/>
      <c r="C286" s="74" t="s">
        <v>1</v>
      </c>
      <c r="D286" s="74" t="s">
        <v>642</v>
      </c>
      <c r="E286" s="18" t="s">
        <v>1</v>
      </c>
      <c r="F286" s="75">
        <v>17.89</v>
      </c>
      <c r="G286" s="26"/>
      <c r="H286" s="27"/>
    </row>
    <row r="287" spans="1:8" s="2" customFormat="1" ht="22.5">
      <c r="A287" s="26"/>
      <c r="B287" s="27"/>
      <c r="C287" s="74" t="s">
        <v>1</v>
      </c>
      <c r="D287" s="74" t="s">
        <v>643</v>
      </c>
      <c r="E287" s="18" t="s">
        <v>1</v>
      </c>
      <c r="F287" s="75">
        <v>56.267</v>
      </c>
      <c r="G287" s="26"/>
      <c r="H287" s="27"/>
    </row>
    <row r="288" spans="1:8" s="2" customFormat="1" ht="16.9" customHeight="1">
      <c r="A288" s="26"/>
      <c r="B288" s="27"/>
      <c r="C288" s="74" t="s">
        <v>139</v>
      </c>
      <c r="D288" s="74" t="s">
        <v>229</v>
      </c>
      <c r="E288" s="18" t="s">
        <v>1</v>
      </c>
      <c r="F288" s="75">
        <v>1830.621</v>
      </c>
      <c r="G288" s="26"/>
      <c r="H288" s="27"/>
    </row>
    <row r="289" spans="1:8" s="2" customFormat="1" ht="16.9" customHeight="1">
      <c r="A289" s="26"/>
      <c r="B289" s="27"/>
      <c r="C289" s="76" t="s">
        <v>4523</v>
      </c>
      <c r="D289" s="26"/>
      <c r="E289" s="26"/>
      <c r="F289" s="26"/>
      <c r="G289" s="26"/>
      <c r="H289" s="27"/>
    </row>
    <row r="290" spans="1:8" s="2" customFormat="1" ht="16.9" customHeight="1">
      <c r="A290" s="26"/>
      <c r="B290" s="27"/>
      <c r="C290" s="74" t="s">
        <v>612</v>
      </c>
      <c r="D290" s="74" t="s">
        <v>613</v>
      </c>
      <c r="E290" s="18" t="s">
        <v>221</v>
      </c>
      <c r="F290" s="75">
        <v>1830.621</v>
      </c>
      <c r="G290" s="26"/>
      <c r="H290" s="27"/>
    </row>
    <row r="291" spans="1:8" s="2" customFormat="1" ht="16.9" customHeight="1">
      <c r="A291" s="26"/>
      <c r="B291" s="27"/>
      <c r="C291" s="74" t="s">
        <v>561</v>
      </c>
      <c r="D291" s="74" t="s">
        <v>562</v>
      </c>
      <c r="E291" s="18" t="s">
        <v>221</v>
      </c>
      <c r="F291" s="75">
        <v>2575.084</v>
      </c>
      <c r="G291" s="26"/>
      <c r="H291" s="27"/>
    </row>
    <row r="292" spans="1:8" s="2" customFormat="1" ht="16.9" customHeight="1">
      <c r="A292" s="26"/>
      <c r="B292" s="27"/>
      <c r="C292" s="74" t="s">
        <v>566</v>
      </c>
      <c r="D292" s="74" t="s">
        <v>567</v>
      </c>
      <c r="E292" s="18" t="s">
        <v>221</v>
      </c>
      <c r="F292" s="75">
        <v>2688.707</v>
      </c>
      <c r="G292" s="26"/>
      <c r="H292" s="27"/>
    </row>
    <row r="293" spans="1:8" s="2" customFormat="1" ht="16.9" customHeight="1">
      <c r="A293" s="26"/>
      <c r="B293" s="27"/>
      <c r="C293" s="74" t="s">
        <v>571</v>
      </c>
      <c r="D293" s="74" t="s">
        <v>572</v>
      </c>
      <c r="E293" s="18" t="s">
        <v>221</v>
      </c>
      <c r="F293" s="75">
        <v>2688.707</v>
      </c>
      <c r="G293" s="26"/>
      <c r="H293" s="27"/>
    </row>
    <row r="294" spans="1:8" s="2" customFormat="1" ht="16.9" customHeight="1">
      <c r="A294" s="26"/>
      <c r="B294" s="27"/>
      <c r="C294" s="74" t="s">
        <v>575</v>
      </c>
      <c r="D294" s="74" t="s">
        <v>576</v>
      </c>
      <c r="E294" s="18" t="s">
        <v>221</v>
      </c>
      <c r="F294" s="75">
        <v>2688.707</v>
      </c>
      <c r="G294" s="26"/>
      <c r="H294" s="27"/>
    </row>
    <row r="295" spans="1:8" s="2" customFormat="1" ht="16.9" customHeight="1">
      <c r="A295" s="26"/>
      <c r="B295" s="27"/>
      <c r="C295" s="74" t="s">
        <v>608</v>
      </c>
      <c r="D295" s="74" t="s">
        <v>609</v>
      </c>
      <c r="E295" s="18" t="s">
        <v>221</v>
      </c>
      <c r="F295" s="75">
        <v>2688.707</v>
      </c>
      <c r="G295" s="26"/>
      <c r="H295" s="27"/>
    </row>
    <row r="296" spans="1:8" s="2" customFormat="1" ht="16.9" customHeight="1">
      <c r="A296" s="26"/>
      <c r="B296" s="27"/>
      <c r="C296" s="74" t="s">
        <v>645</v>
      </c>
      <c r="D296" s="74" t="s">
        <v>646</v>
      </c>
      <c r="E296" s="18" t="s">
        <v>221</v>
      </c>
      <c r="F296" s="75">
        <v>2144.348</v>
      </c>
      <c r="G296" s="26"/>
      <c r="H296" s="27"/>
    </row>
    <row r="297" spans="1:8" s="2" customFormat="1" ht="16.9" customHeight="1">
      <c r="A297" s="26"/>
      <c r="B297" s="27"/>
      <c r="C297" s="74" t="s">
        <v>2839</v>
      </c>
      <c r="D297" s="74" t="s">
        <v>2840</v>
      </c>
      <c r="E297" s="18" t="s">
        <v>221</v>
      </c>
      <c r="F297" s="75">
        <v>3316.035</v>
      </c>
      <c r="G297" s="26"/>
      <c r="H297" s="27"/>
    </row>
    <row r="298" spans="1:8" s="2" customFormat="1" ht="16.9" customHeight="1">
      <c r="A298" s="26"/>
      <c r="B298" s="27"/>
      <c r="C298" s="74" t="s">
        <v>2857</v>
      </c>
      <c r="D298" s="74" t="s">
        <v>2858</v>
      </c>
      <c r="E298" s="18" t="s">
        <v>221</v>
      </c>
      <c r="F298" s="75">
        <v>2734.357</v>
      </c>
      <c r="G298" s="26"/>
      <c r="H298" s="27"/>
    </row>
    <row r="299" spans="1:8" s="2" customFormat="1" ht="22.5">
      <c r="A299" s="26"/>
      <c r="B299" s="27"/>
      <c r="C299" s="74" t="s">
        <v>2862</v>
      </c>
      <c r="D299" s="74" t="s">
        <v>2863</v>
      </c>
      <c r="E299" s="18" t="s">
        <v>221</v>
      </c>
      <c r="F299" s="75">
        <v>2734.357</v>
      </c>
      <c r="G299" s="26"/>
      <c r="H299" s="27"/>
    </row>
    <row r="300" spans="1:8" s="2" customFormat="1" ht="16.9" customHeight="1">
      <c r="A300" s="26"/>
      <c r="B300" s="27"/>
      <c r="C300" s="74" t="s">
        <v>1437</v>
      </c>
      <c r="D300" s="74" t="s">
        <v>1438</v>
      </c>
      <c r="E300" s="18" t="s">
        <v>221</v>
      </c>
      <c r="F300" s="75">
        <v>2144.348</v>
      </c>
      <c r="G300" s="26"/>
      <c r="H300" s="27"/>
    </row>
    <row r="301" spans="1:8" s="2" customFormat="1" ht="16.9" customHeight="1">
      <c r="A301" s="26"/>
      <c r="B301" s="27"/>
      <c r="C301" s="70" t="s">
        <v>142</v>
      </c>
      <c r="D301" s="71" t="s">
        <v>143</v>
      </c>
      <c r="E301" s="72" t="s">
        <v>1</v>
      </c>
      <c r="F301" s="73">
        <v>34.38</v>
      </c>
      <c r="G301" s="26"/>
      <c r="H301" s="27"/>
    </row>
    <row r="302" spans="1:8" s="2" customFormat="1" ht="16.9" customHeight="1">
      <c r="A302" s="26"/>
      <c r="B302" s="27"/>
      <c r="C302" s="74" t="s">
        <v>1</v>
      </c>
      <c r="D302" s="74" t="s">
        <v>521</v>
      </c>
      <c r="E302" s="18" t="s">
        <v>1</v>
      </c>
      <c r="F302" s="75">
        <v>4.97</v>
      </c>
      <c r="G302" s="26"/>
      <c r="H302" s="27"/>
    </row>
    <row r="303" spans="1:8" s="2" customFormat="1" ht="16.9" customHeight="1">
      <c r="A303" s="26"/>
      <c r="B303" s="27"/>
      <c r="C303" s="74" t="s">
        <v>1</v>
      </c>
      <c r="D303" s="74" t="s">
        <v>522</v>
      </c>
      <c r="E303" s="18" t="s">
        <v>1</v>
      </c>
      <c r="F303" s="75">
        <v>8.08</v>
      </c>
      <c r="G303" s="26"/>
      <c r="H303" s="27"/>
    </row>
    <row r="304" spans="1:8" s="2" customFormat="1" ht="16.9" customHeight="1">
      <c r="A304" s="26"/>
      <c r="B304" s="27"/>
      <c r="C304" s="74" t="s">
        <v>1</v>
      </c>
      <c r="D304" s="74" t="s">
        <v>523</v>
      </c>
      <c r="E304" s="18" t="s">
        <v>1</v>
      </c>
      <c r="F304" s="75">
        <v>15.42</v>
      </c>
      <c r="G304" s="26"/>
      <c r="H304" s="27"/>
    </row>
    <row r="305" spans="1:8" s="2" customFormat="1" ht="16.9" customHeight="1">
      <c r="A305" s="26"/>
      <c r="B305" s="27"/>
      <c r="C305" s="74" t="s">
        <v>1</v>
      </c>
      <c r="D305" s="74" t="s">
        <v>524</v>
      </c>
      <c r="E305" s="18" t="s">
        <v>1</v>
      </c>
      <c r="F305" s="75">
        <v>5.91</v>
      </c>
      <c r="G305" s="26"/>
      <c r="H305" s="27"/>
    </row>
    <row r="306" spans="1:8" s="2" customFormat="1" ht="16.9" customHeight="1">
      <c r="A306" s="26"/>
      <c r="B306" s="27"/>
      <c r="C306" s="74" t="s">
        <v>142</v>
      </c>
      <c r="D306" s="74" t="s">
        <v>229</v>
      </c>
      <c r="E306" s="18" t="s">
        <v>1</v>
      </c>
      <c r="F306" s="75">
        <v>34.38</v>
      </c>
      <c r="G306" s="26"/>
      <c r="H306" s="27"/>
    </row>
    <row r="307" spans="1:8" s="2" customFormat="1" ht="16.9" customHeight="1">
      <c r="A307" s="26"/>
      <c r="B307" s="27"/>
      <c r="C307" s="76" t="s">
        <v>4523</v>
      </c>
      <c r="D307" s="26"/>
      <c r="E307" s="26"/>
      <c r="F307" s="26"/>
      <c r="G307" s="26"/>
      <c r="H307" s="27"/>
    </row>
    <row r="308" spans="1:8" s="2" customFormat="1" ht="16.9" customHeight="1">
      <c r="A308" s="26"/>
      <c r="B308" s="27"/>
      <c r="C308" s="74" t="s">
        <v>518</v>
      </c>
      <c r="D308" s="74" t="s">
        <v>519</v>
      </c>
      <c r="E308" s="18" t="s">
        <v>221</v>
      </c>
      <c r="F308" s="75">
        <v>34.38</v>
      </c>
      <c r="G308" s="26"/>
      <c r="H308" s="27"/>
    </row>
    <row r="309" spans="1:8" s="2" customFormat="1" ht="16.9" customHeight="1">
      <c r="A309" s="26"/>
      <c r="B309" s="27"/>
      <c r="C309" s="74" t="s">
        <v>509</v>
      </c>
      <c r="D309" s="74" t="s">
        <v>510</v>
      </c>
      <c r="E309" s="18" t="s">
        <v>221</v>
      </c>
      <c r="F309" s="75">
        <v>34.38</v>
      </c>
      <c r="G309" s="26"/>
      <c r="H309" s="27"/>
    </row>
    <row r="310" spans="1:8" s="2" customFormat="1" ht="16.9" customHeight="1">
      <c r="A310" s="26"/>
      <c r="B310" s="27"/>
      <c r="C310" s="74" t="s">
        <v>513</v>
      </c>
      <c r="D310" s="74" t="s">
        <v>514</v>
      </c>
      <c r="E310" s="18" t="s">
        <v>221</v>
      </c>
      <c r="F310" s="75">
        <v>578.739</v>
      </c>
      <c r="G310" s="26"/>
      <c r="H310" s="27"/>
    </row>
    <row r="311" spans="1:8" s="2" customFormat="1" ht="16.9" customHeight="1">
      <c r="A311" s="26"/>
      <c r="B311" s="27"/>
      <c r="C311" s="74" t="s">
        <v>526</v>
      </c>
      <c r="D311" s="74" t="s">
        <v>527</v>
      </c>
      <c r="E311" s="18" t="s">
        <v>221</v>
      </c>
      <c r="F311" s="75">
        <v>34.38</v>
      </c>
      <c r="G311" s="26"/>
      <c r="H311" s="27"/>
    </row>
    <row r="312" spans="1:8" s="2" customFormat="1" ht="16.9" customHeight="1">
      <c r="A312" s="26"/>
      <c r="B312" s="27"/>
      <c r="C312" s="74" t="s">
        <v>530</v>
      </c>
      <c r="D312" s="74" t="s">
        <v>531</v>
      </c>
      <c r="E312" s="18" t="s">
        <v>221</v>
      </c>
      <c r="F312" s="75">
        <v>578.739</v>
      </c>
      <c r="G312" s="26"/>
      <c r="H312" s="27"/>
    </row>
    <row r="313" spans="1:8" s="2" customFormat="1" ht="16.9" customHeight="1">
      <c r="A313" s="26"/>
      <c r="B313" s="27"/>
      <c r="C313" s="74" t="s">
        <v>534</v>
      </c>
      <c r="D313" s="74" t="s">
        <v>535</v>
      </c>
      <c r="E313" s="18" t="s">
        <v>221</v>
      </c>
      <c r="F313" s="75">
        <v>34.38</v>
      </c>
      <c r="G313" s="26"/>
      <c r="H313" s="27"/>
    </row>
    <row r="314" spans="1:8" s="2" customFormat="1" ht="16.9" customHeight="1">
      <c r="A314" s="26"/>
      <c r="B314" s="27"/>
      <c r="C314" s="74" t="s">
        <v>545</v>
      </c>
      <c r="D314" s="74" t="s">
        <v>546</v>
      </c>
      <c r="E314" s="18" t="s">
        <v>221</v>
      </c>
      <c r="F314" s="75">
        <v>34.38</v>
      </c>
      <c r="G314" s="26"/>
      <c r="H314" s="27"/>
    </row>
    <row r="315" spans="1:8" s="2" customFormat="1" ht="16.9" customHeight="1">
      <c r="A315" s="26"/>
      <c r="B315" s="27"/>
      <c r="C315" s="74" t="s">
        <v>2839</v>
      </c>
      <c r="D315" s="74" t="s">
        <v>2840</v>
      </c>
      <c r="E315" s="18" t="s">
        <v>221</v>
      </c>
      <c r="F315" s="75">
        <v>3316.035</v>
      </c>
      <c r="G315" s="26"/>
      <c r="H315" s="27"/>
    </row>
    <row r="316" spans="1:8" s="2" customFormat="1" ht="22.5">
      <c r="A316" s="26"/>
      <c r="B316" s="27"/>
      <c r="C316" s="74" t="s">
        <v>1170</v>
      </c>
      <c r="D316" s="74" t="s">
        <v>1171</v>
      </c>
      <c r="E316" s="18" t="s">
        <v>221</v>
      </c>
      <c r="F316" s="75">
        <v>34.38</v>
      </c>
      <c r="G316" s="26"/>
      <c r="H316" s="27"/>
    </row>
    <row r="317" spans="1:8" s="2" customFormat="1" ht="16.9" customHeight="1">
      <c r="A317" s="26"/>
      <c r="B317" s="27"/>
      <c r="C317" s="70" t="s">
        <v>145</v>
      </c>
      <c r="D317" s="71" t="s">
        <v>146</v>
      </c>
      <c r="E317" s="72" t="s">
        <v>1</v>
      </c>
      <c r="F317" s="73">
        <v>78.24</v>
      </c>
      <c r="G317" s="26"/>
      <c r="H317" s="27"/>
    </row>
    <row r="318" spans="1:8" s="2" customFormat="1" ht="16.9" customHeight="1">
      <c r="A318" s="26"/>
      <c r="B318" s="27"/>
      <c r="C318" s="74" t="s">
        <v>1</v>
      </c>
      <c r="D318" s="74" t="s">
        <v>1215</v>
      </c>
      <c r="E318" s="18" t="s">
        <v>1</v>
      </c>
      <c r="F318" s="75">
        <v>54.56</v>
      </c>
      <c r="G318" s="26"/>
      <c r="H318" s="27"/>
    </row>
    <row r="319" spans="1:8" s="2" customFormat="1" ht="16.9" customHeight="1">
      <c r="A319" s="26"/>
      <c r="B319" s="27"/>
      <c r="C319" s="74" t="s">
        <v>1</v>
      </c>
      <c r="D319" s="74" t="s">
        <v>1216</v>
      </c>
      <c r="E319" s="18" t="s">
        <v>1</v>
      </c>
      <c r="F319" s="75">
        <v>10.88</v>
      </c>
      <c r="G319" s="26"/>
      <c r="H319" s="27"/>
    </row>
    <row r="320" spans="1:8" s="2" customFormat="1" ht="16.9" customHeight="1">
      <c r="A320" s="26"/>
      <c r="B320" s="27"/>
      <c r="C320" s="74" t="s">
        <v>1</v>
      </c>
      <c r="D320" s="74" t="s">
        <v>704</v>
      </c>
      <c r="E320" s="18" t="s">
        <v>1</v>
      </c>
      <c r="F320" s="75">
        <v>12.8</v>
      </c>
      <c r="G320" s="26"/>
      <c r="H320" s="27"/>
    </row>
    <row r="321" spans="1:8" s="2" customFormat="1" ht="16.9" customHeight="1">
      <c r="A321" s="26"/>
      <c r="B321" s="27"/>
      <c r="C321" s="74" t="s">
        <v>145</v>
      </c>
      <c r="D321" s="74" t="s">
        <v>229</v>
      </c>
      <c r="E321" s="18" t="s">
        <v>1</v>
      </c>
      <c r="F321" s="75">
        <v>78.24</v>
      </c>
      <c r="G321" s="26"/>
      <c r="H321" s="27"/>
    </row>
    <row r="322" spans="1:8" s="2" customFormat="1" ht="16.9" customHeight="1">
      <c r="A322" s="26"/>
      <c r="B322" s="27"/>
      <c r="C322" s="76" t="s">
        <v>4523</v>
      </c>
      <c r="D322" s="26"/>
      <c r="E322" s="26"/>
      <c r="F322" s="26"/>
      <c r="G322" s="26"/>
      <c r="H322" s="27"/>
    </row>
    <row r="323" spans="1:8" s="2" customFormat="1" ht="22.5">
      <c r="A323" s="26"/>
      <c r="B323" s="27"/>
      <c r="C323" s="74" t="s">
        <v>1212</v>
      </c>
      <c r="D323" s="74" t="s">
        <v>1213</v>
      </c>
      <c r="E323" s="18" t="s">
        <v>221</v>
      </c>
      <c r="F323" s="75">
        <v>78.24</v>
      </c>
      <c r="G323" s="26"/>
      <c r="H323" s="27"/>
    </row>
    <row r="324" spans="1:8" s="2" customFormat="1" ht="22.5">
      <c r="A324" s="26"/>
      <c r="B324" s="27"/>
      <c r="C324" s="74" t="s">
        <v>790</v>
      </c>
      <c r="D324" s="74" t="s">
        <v>791</v>
      </c>
      <c r="E324" s="18" t="s">
        <v>221</v>
      </c>
      <c r="F324" s="75">
        <v>78.24</v>
      </c>
      <c r="G324" s="26"/>
      <c r="H324" s="27"/>
    </row>
    <row r="325" spans="1:8" s="2" customFormat="1" ht="16.9" customHeight="1">
      <c r="A325" s="26"/>
      <c r="B325" s="27"/>
      <c r="C325" s="74" t="s">
        <v>801</v>
      </c>
      <c r="D325" s="74" t="s">
        <v>802</v>
      </c>
      <c r="E325" s="18" t="s">
        <v>221</v>
      </c>
      <c r="F325" s="75">
        <v>78.24</v>
      </c>
      <c r="G325" s="26"/>
      <c r="H325" s="27"/>
    </row>
    <row r="326" spans="1:8" s="2" customFormat="1" ht="22.5">
      <c r="A326" s="26"/>
      <c r="B326" s="27"/>
      <c r="C326" s="74" t="s">
        <v>806</v>
      </c>
      <c r="D326" s="74" t="s">
        <v>807</v>
      </c>
      <c r="E326" s="18" t="s">
        <v>221</v>
      </c>
      <c r="F326" s="75">
        <v>78.24</v>
      </c>
      <c r="G326" s="26"/>
      <c r="H326" s="27"/>
    </row>
    <row r="327" spans="1:8" s="2" customFormat="1" ht="16.9" customHeight="1">
      <c r="A327" s="26"/>
      <c r="B327" s="27"/>
      <c r="C327" s="74" t="s">
        <v>810</v>
      </c>
      <c r="D327" s="74" t="s">
        <v>811</v>
      </c>
      <c r="E327" s="18" t="s">
        <v>221</v>
      </c>
      <c r="F327" s="75">
        <v>78.24</v>
      </c>
      <c r="G327" s="26"/>
      <c r="H327" s="27"/>
    </row>
    <row r="328" spans="1:8" s="2" customFormat="1" ht="16.9" customHeight="1">
      <c r="A328" s="26"/>
      <c r="B328" s="27"/>
      <c r="C328" s="74" t="s">
        <v>824</v>
      </c>
      <c r="D328" s="74" t="s">
        <v>825</v>
      </c>
      <c r="E328" s="18" t="s">
        <v>221</v>
      </c>
      <c r="F328" s="75">
        <v>78.24</v>
      </c>
      <c r="G328" s="26"/>
      <c r="H328" s="27"/>
    </row>
    <row r="329" spans="1:8" s="2" customFormat="1" ht="16.9" customHeight="1">
      <c r="A329" s="26"/>
      <c r="B329" s="27"/>
      <c r="C329" s="74" t="s">
        <v>2815</v>
      </c>
      <c r="D329" s="74" t="s">
        <v>2816</v>
      </c>
      <c r="E329" s="18" t="s">
        <v>221</v>
      </c>
      <c r="F329" s="75">
        <v>78.24</v>
      </c>
      <c r="G329" s="26"/>
      <c r="H329" s="27"/>
    </row>
    <row r="330" spans="1:8" s="2" customFormat="1" ht="16.9" customHeight="1">
      <c r="A330" s="26"/>
      <c r="B330" s="27"/>
      <c r="C330" s="74" t="s">
        <v>2819</v>
      </c>
      <c r="D330" s="74" t="s">
        <v>2820</v>
      </c>
      <c r="E330" s="18" t="s">
        <v>221</v>
      </c>
      <c r="F330" s="75">
        <v>78.24</v>
      </c>
      <c r="G330" s="26"/>
      <c r="H330" s="27"/>
    </row>
    <row r="331" spans="1:8" s="2" customFormat="1" ht="16.9" customHeight="1">
      <c r="A331" s="26"/>
      <c r="B331" s="27"/>
      <c r="C331" s="74" t="s">
        <v>2832</v>
      </c>
      <c r="D331" s="74" t="s">
        <v>2833</v>
      </c>
      <c r="E331" s="18" t="s">
        <v>221</v>
      </c>
      <c r="F331" s="75">
        <v>156.48</v>
      </c>
      <c r="G331" s="26"/>
      <c r="H331" s="27"/>
    </row>
    <row r="332" spans="1:8" s="2" customFormat="1" ht="16.9" customHeight="1">
      <c r="A332" s="26"/>
      <c r="B332" s="27"/>
      <c r="C332" s="74" t="s">
        <v>1227</v>
      </c>
      <c r="D332" s="74" t="s">
        <v>1228</v>
      </c>
      <c r="E332" s="18" t="s">
        <v>221</v>
      </c>
      <c r="F332" s="75">
        <v>78.24</v>
      </c>
      <c r="G332" s="26"/>
      <c r="H332" s="27"/>
    </row>
    <row r="333" spans="1:8" s="2" customFormat="1" ht="16.9" customHeight="1">
      <c r="A333" s="26"/>
      <c r="B333" s="27"/>
      <c r="C333" s="74" t="s">
        <v>1437</v>
      </c>
      <c r="D333" s="74" t="s">
        <v>1438</v>
      </c>
      <c r="E333" s="18" t="s">
        <v>221</v>
      </c>
      <c r="F333" s="75">
        <v>78.24</v>
      </c>
      <c r="G333" s="26"/>
      <c r="H333" s="27"/>
    </row>
    <row r="334" spans="1:8" s="2" customFormat="1" ht="16.9" customHeight="1">
      <c r="A334" s="26"/>
      <c r="B334" s="27"/>
      <c r="C334" s="70" t="s">
        <v>148</v>
      </c>
      <c r="D334" s="71" t="s">
        <v>149</v>
      </c>
      <c r="E334" s="72" t="s">
        <v>1</v>
      </c>
      <c r="F334" s="73">
        <v>185.588</v>
      </c>
      <c r="G334" s="26"/>
      <c r="H334" s="27"/>
    </row>
    <row r="335" spans="1:8" s="2" customFormat="1" ht="16.9" customHeight="1">
      <c r="A335" s="26"/>
      <c r="B335" s="27"/>
      <c r="C335" s="74" t="s">
        <v>1</v>
      </c>
      <c r="D335" s="74" t="s">
        <v>700</v>
      </c>
      <c r="E335" s="18" t="s">
        <v>1</v>
      </c>
      <c r="F335" s="75">
        <v>0</v>
      </c>
      <c r="G335" s="26"/>
      <c r="H335" s="27"/>
    </row>
    <row r="336" spans="1:8" s="2" customFormat="1" ht="33.75">
      <c r="A336" s="26"/>
      <c r="B336" s="27"/>
      <c r="C336" s="74" t="s">
        <v>1</v>
      </c>
      <c r="D336" s="74" t="s">
        <v>701</v>
      </c>
      <c r="E336" s="18" t="s">
        <v>1</v>
      </c>
      <c r="F336" s="75">
        <v>168.88</v>
      </c>
      <c r="G336" s="26"/>
      <c r="H336" s="27"/>
    </row>
    <row r="337" spans="1:8" s="2" customFormat="1" ht="16.9" customHeight="1">
      <c r="A337" s="26"/>
      <c r="B337" s="27"/>
      <c r="C337" s="74" t="s">
        <v>1</v>
      </c>
      <c r="D337" s="74" t="s">
        <v>702</v>
      </c>
      <c r="E337" s="18" t="s">
        <v>1</v>
      </c>
      <c r="F337" s="75">
        <v>-2.172</v>
      </c>
      <c r="G337" s="26"/>
      <c r="H337" s="27"/>
    </row>
    <row r="338" spans="1:8" s="2" customFormat="1" ht="16.9" customHeight="1">
      <c r="A338" s="26"/>
      <c r="B338" s="27"/>
      <c r="C338" s="74" t="s">
        <v>1</v>
      </c>
      <c r="D338" s="74" t="s">
        <v>703</v>
      </c>
      <c r="E338" s="18" t="s">
        <v>1</v>
      </c>
      <c r="F338" s="75">
        <v>6.08</v>
      </c>
      <c r="G338" s="26"/>
      <c r="H338" s="27"/>
    </row>
    <row r="339" spans="1:8" s="2" customFormat="1" ht="16.9" customHeight="1">
      <c r="A339" s="26"/>
      <c r="B339" s="27"/>
      <c r="C339" s="74" t="s">
        <v>1</v>
      </c>
      <c r="D339" s="74" t="s">
        <v>704</v>
      </c>
      <c r="E339" s="18" t="s">
        <v>1</v>
      </c>
      <c r="F339" s="75">
        <v>12.8</v>
      </c>
      <c r="G339" s="26"/>
      <c r="H339" s="27"/>
    </row>
    <row r="340" spans="1:8" s="2" customFormat="1" ht="16.9" customHeight="1">
      <c r="A340" s="26"/>
      <c r="B340" s="27"/>
      <c r="C340" s="74" t="s">
        <v>148</v>
      </c>
      <c r="D340" s="74" t="s">
        <v>229</v>
      </c>
      <c r="E340" s="18" t="s">
        <v>1</v>
      </c>
      <c r="F340" s="75">
        <v>185.588</v>
      </c>
      <c r="G340" s="26"/>
      <c r="H340" s="27"/>
    </row>
    <row r="341" spans="1:8" s="2" customFormat="1" ht="16.9" customHeight="1">
      <c r="A341" s="26"/>
      <c r="B341" s="27"/>
      <c r="C341" s="76" t="s">
        <v>4523</v>
      </c>
      <c r="D341" s="26"/>
      <c r="E341" s="26"/>
      <c r="F341" s="26"/>
      <c r="G341" s="26"/>
      <c r="H341" s="27"/>
    </row>
    <row r="342" spans="1:8" s="2" customFormat="1" ht="16.9" customHeight="1">
      <c r="A342" s="26"/>
      <c r="B342" s="27"/>
      <c r="C342" s="74" t="s">
        <v>697</v>
      </c>
      <c r="D342" s="74" t="s">
        <v>698</v>
      </c>
      <c r="E342" s="18" t="s">
        <v>221</v>
      </c>
      <c r="F342" s="75">
        <v>185.588</v>
      </c>
      <c r="G342" s="26"/>
      <c r="H342" s="27"/>
    </row>
    <row r="343" spans="1:8" s="2" customFormat="1" ht="16.9" customHeight="1">
      <c r="A343" s="26"/>
      <c r="B343" s="27"/>
      <c r="C343" s="74" t="s">
        <v>692</v>
      </c>
      <c r="D343" s="74" t="s">
        <v>693</v>
      </c>
      <c r="E343" s="18" t="s">
        <v>221</v>
      </c>
      <c r="F343" s="75">
        <v>185.588</v>
      </c>
      <c r="G343" s="26"/>
      <c r="H343" s="27"/>
    </row>
    <row r="344" spans="1:8" s="2" customFormat="1" ht="22.5">
      <c r="A344" s="26"/>
      <c r="B344" s="27"/>
      <c r="C344" s="74" t="s">
        <v>706</v>
      </c>
      <c r="D344" s="74" t="s">
        <v>707</v>
      </c>
      <c r="E344" s="18" t="s">
        <v>221</v>
      </c>
      <c r="F344" s="75">
        <v>185.588</v>
      </c>
      <c r="G344" s="26"/>
      <c r="H344" s="27"/>
    </row>
    <row r="345" spans="1:8" s="2" customFormat="1" ht="22.5">
      <c r="A345" s="26"/>
      <c r="B345" s="27"/>
      <c r="C345" s="74" t="s">
        <v>710</v>
      </c>
      <c r="D345" s="74" t="s">
        <v>711</v>
      </c>
      <c r="E345" s="18" t="s">
        <v>221</v>
      </c>
      <c r="F345" s="75">
        <v>185.588</v>
      </c>
      <c r="G345" s="26"/>
      <c r="H345" s="27"/>
    </row>
    <row r="346" spans="1:8" s="2" customFormat="1" ht="16.9" customHeight="1">
      <c r="A346" s="26"/>
      <c r="B346" s="27"/>
      <c r="C346" s="74" t="s">
        <v>815</v>
      </c>
      <c r="D346" s="74" t="s">
        <v>816</v>
      </c>
      <c r="E346" s="18" t="s">
        <v>221</v>
      </c>
      <c r="F346" s="75">
        <v>185.588</v>
      </c>
      <c r="G346" s="26"/>
      <c r="H346" s="27"/>
    </row>
    <row r="347" spans="1:8" s="2" customFormat="1" ht="16.9" customHeight="1">
      <c r="A347" s="26"/>
      <c r="B347" s="27"/>
      <c r="C347" s="74" t="s">
        <v>820</v>
      </c>
      <c r="D347" s="74" t="s">
        <v>821</v>
      </c>
      <c r="E347" s="18" t="s">
        <v>221</v>
      </c>
      <c r="F347" s="75">
        <v>185.588</v>
      </c>
      <c r="G347" s="26"/>
      <c r="H347" s="27"/>
    </row>
    <row r="348" spans="1:8" s="2" customFormat="1" ht="22.5">
      <c r="A348" s="26"/>
      <c r="B348" s="27"/>
      <c r="C348" s="74" t="s">
        <v>2866</v>
      </c>
      <c r="D348" s="74" t="s">
        <v>2867</v>
      </c>
      <c r="E348" s="18" t="s">
        <v>221</v>
      </c>
      <c r="F348" s="75">
        <v>185.588</v>
      </c>
      <c r="G348" s="26"/>
      <c r="H348" s="27"/>
    </row>
    <row r="349" spans="1:8" s="2" customFormat="1" ht="16.9" customHeight="1">
      <c r="A349" s="26"/>
      <c r="B349" s="27"/>
      <c r="C349" s="70" t="s">
        <v>151</v>
      </c>
      <c r="D349" s="71" t="s">
        <v>152</v>
      </c>
      <c r="E349" s="72" t="s">
        <v>1</v>
      </c>
      <c r="F349" s="73">
        <v>988.26</v>
      </c>
      <c r="G349" s="26"/>
      <c r="H349" s="27"/>
    </row>
    <row r="350" spans="1:8" s="2" customFormat="1" ht="16.9" customHeight="1">
      <c r="A350" s="26"/>
      <c r="B350" s="27"/>
      <c r="C350" s="74" t="s">
        <v>1</v>
      </c>
      <c r="D350" s="74" t="s">
        <v>2387</v>
      </c>
      <c r="E350" s="18" t="s">
        <v>1</v>
      </c>
      <c r="F350" s="75">
        <v>5.04</v>
      </c>
      <c r="G350" s="26"/>
      <c r="H350" s="27"/>
    </row>
    <row r="351" spans="1:8" s="2" customFormat="1" ht="16.9" customHeight="1">
      <c r="A351" s="26"/>
      <c r="B351" s="27"/>
      <c r="C351" s="74" t="s">
        <v>1</v>
      </c>
      <c r="D351" s="74" t="s">
        <v>2388</v>
      </c>
      <c r="E351" s="18" t="s">
        <v>1</v>
      </c>
      <c r="F351" s="75">
        <v>6.59</v>
      </c>
      <c r="G351" s="26"/>
      <c r="H351" s="27"/>
    </row>
    <row r="352" spans="1:8" s="2" customFormat="1" ht="16.9" customHeight="1">
      <c r="A352" s="26"/>
      <c r="B352" s="27"/>
      <c r="C352" s="74" t="s">
        <v>1</v>
      </c>
      <c r="D352" s="74" t="s">
        <v>2389</v>
      </c>
      <c r="E352" s="18" t="s">
        <v>1</v>
      </c>
      <c r="F352" s="75">
        <v>8.57</v>
      </c>
      <c r="G352" s="26"/>
      <c r="H352" s="27"/>
    </row>
    <row r="353" spans="1:8" s="2" customFormat="1" ht="16.9" customHeight="1">
      <c r="A353" s="26"/>
      <c r="B353" s="27"/>
      <c r="C353" s="74" t="s">
        <v>1</v>
      </c>
      <c r="D353" s="74" t="s">
        <v>2390</v>
      </c>
      <c r="E353" s="18" t="s">
        <v>1</v>
      </c>
      <c r="F353" s="75">
        <v>4.88</v>
      </c>
      <c r="G353" s="26"/>
      <c r="H353" s="27"/>
    </row>
    <row r="354" spans="1:8" s="2" customFormat="1" ht="16.9" customHeight="1">
      <c r="A354" s="26"/>
      <c r="B354" s="27"/>
      <c r="C354" s="74" t="s">
        <v>1</v>
      </c>
      <c r="D354" s="74" t="s">
        <v>2391</v>
      </c>
      <c r="E354" s="18" t="s">
        <v>1</v>
      </c>
      <c r="F354" s="75">
        <v>5.04</v>
      </c>
      <c r="G354" s="26"/>
      <c r="H354" s="27"/>
    </row>
    <row r="355" spans="1:8" s="2" customFormat="1" ht="16.9" customHeight="1">
      <c r="A355" s="26"/>
      <c r="B355" s="27"/>
      <c r="C355" s="74" t="s">
        <v>1</v>
      </c>
      <c r="D355" s="74" t="s">
        <v>2392</v>
      </c>
      <c r="E355" s="18" t="s">
        <v>1</v>
      </c>
      <c r="F355" s="75">
        <v>6.55</v>
      </c>
      <c r="G355" s="26"/>
      <c r="H355" s="27"/>
    </row>
    <row r="356" spans="1:8" s="2" customFormat="1" ht="16.9" customHeight="1">
      <c r="A356" s="26"/>
      <c r="B356" s="27"/>
      <c r="C356" s="74" t="s">
        <v>1</v>
      </c>
      <c r="D356" s="74" t="s">
        <v>2393</v>
      </c>
      <c r="E356" s="18" t="s">
        <v>1</v>
      </c>
      <c r="F356" s="75">
        <v>8.51</v>
      </c>
      <c r="G356" s="26"/>
      <c r="H356" s="27"/>
    </row>
    <row r="357" spans="1:8" s="2" customFormat="1" ht="16.9" customHeight="1">
      <c r="A357" s="26"/>
      <c r="B357" s="27"/>
      <c r="C357" s="74" t="s">
        <v>1</v>
      </c>
      <c r="D357" s="74" t="s">
        <v>2394</v>
      </c>
      <c r="E357" s="18" t="s">
        <v>1</v>
      </c>
      <c r="F357" s="75">
        <v>4.89</v>
      </c>
      <c r="G357" s="26"/>
      <c r="H357" s="27"/>
    </row>
    <row r="358" spans="1:8" s="2" customFormat="1" ht="16.9" customHeight="1">
      <c r="A358" s="26"/>
      <c r="B358" s="27"/>
      <c r="C358" s="74" t="s">
        <v>1</v>
      </c>
      <c r="D358" s="74" t="s">
        <v>2395</v>
      </c>
      <c r="E358" s="18" t="s">
        <v>1</v>
      </c>
      <c r="F358" s="75">
        <v>5.02</v>
      </c>
      <c r="G358" s="26"/>
      <c r="H358" s="27"/>
    </row>
    <row r="359" spans="1:8" s="2" customFormat="1" ht="16.9" customHeight="1">
      <c r="A359" s="26"/>
      <c r="B359" s="27"/>
      <c r="C359" s="74" t="s">
        <v>1</v>
      </c>
      <c r="D359" s="74" t="s">
        <v>2396</v>
      </c>
      <c r="E359" s="18" t="s">
        <v>1</v>
      </c>
      <c r="F359" s="75">
        <v>4.89</v>
      </c>
      <c r="G359" s="26"/>
      <c r="H359" s="27"/>
    </row>
    <row r="360" spans="1:8" s="2" customFormat="1" ht="16.9" customHeight="1">
      <c r="A360" s="26"/>
      <c r="B360" s="27"/>
      <c r="C360" s="74" t="s">
        <v>1</v>
      </c>
      <c r="D360" s="74" t="s">
        <v>2397</v>
      </c>
      <c r="E360" s="18" t="s">
        <v>1</v>
      </c>
      <c r="F360" s="75">
        <v>5.02</v>
      </c>
      <c r="G360" s="26"/>
      <c r="H360" s="27"/>
    </row>
    <row r="361" spans="1:8" s="2" customFormat="1" ht="16.9" customHeight="1">
      <c r="A361" s="26"/>
      <c r="B361" s="27"/>
      <c r="C361" s="74" t="s">
        <v>1</v>
      </c>
      <c r="D361" s="74" t="s">
        <v>2398</v>
      </c>
      <c r="E361" s="18" t="s">
        <v>1</v>
      </c>
      <c r="F361" s="75">
        <v>6.65</v>
      </c>
      <c r="G361" s="26"/>
      <c r="H361" s="27"/>
    </row>
    <row r="362" spans="1:8" s="2" customFormat="1" ht="16.9" customHeight="1">
      <c r="A362" s="26"/>
      <c r="B362" s="27"/>
      <c r="C362" s="74" t="s">
        <v>1</v>
      </c>
      <c r="D362" s="74" t="s">
        <v>2399</v>
      </c>
      <c r="E362" s="18" t="s">
        <v>1</v>
      </c>
      <c r="F362" s="75">
        <v>3.26</v>
      </c>
      <c r="G362" s="26"/>
      <c r="H362" s="27"/>
    </row>
    <row r="363" spans="1:8" s="2" customFormat="1" ht="16.9" customHeight="1">
      <c r="A363" s="26"/>
      <c r="B363" s="27"/>
      <c r="C363" s="74" t="s">
        <v>1</v>
      </c>
      <c r="D363" s="74" t="s">
        <v>2400</v>
      </c>
      <c r="E363" s="18" t="s">
        <v>1</v>
      </c>
      <c r="F363" s="75">
        <v>4.89</v>
      </c>
      <c r="G363" s="26"/>
      <c r="H363" s="27"/>
    </row>
    <row r="364" spans="1:8" s="2" customFormat="1" ht="16.9" customHeight="1">
      <c r="A364" s="26"/>
      <c r="B364" s="27"/>
      <c r="C364" s="74" t="s">
        <v>1</v>
      </c>
      <c r="D364" s="74" t="s">
        <v>2401</v>
      </c>
      <c r="E364" s="18" t="s">
        <v>1</v>
      </c>
      <c r="F364" s="75">
        <v>4.97</v>
      </c>
      <c r="G364" s="26"/>
      <c r="H364" s="27"/>
    </row>
    <row r="365" spans="1:8" s="2" customFormat="1" ht="16.9" customHeight="1">
      <c r="A365" s="26"/>
      <c r="B365" s="27"/>
      <c r="C365" s="74" t="s">
        <v>1</v>
      </c>
      <c r="D365" s="74" t="s">
        <v>2402</v>
      </c>
      <c r="E365" s="18" t="s">
        <v>1</v>
      </c>
      <c r="F365" s="75">
        <v>27.8</v>
      </c>
      <c r="G365" s="26"/>
      <c r="H365" s="27"/>
    </row>
    <row r="366" spans="1:8" s="2" customFormat="1" ht="16.9" customHeight="1">
      <c r="A366" s="26"/>
      <c r="B366" s="27"/>
      <c r="C366" s="74" t="s">
        <v>1</v>
      </c>
      <c r="D366" s="74" t="s">
        <v>2403</v>
      </c>
      <c r="E366" s="18" t="s">
        <v>1</v>
      </c>
      <c r="F366" s="75">
        <v>4.89</v>
      </c>
      <c r="G366" s="26"/>
      <c r="H366" s="27"/>
    </row>
    <row r="367" spans="1:8" s="2" customFormat="1" ht="16.9" customHeight="1">
      <c r="A367" s="26"/>
      <c r="B367" s="27"/>
      <c r="C367" s="74" t="s">
        <v>1</v>
      </c>
      <c r="D367" s="74" t="s">
        <v>2404</v>
      </c>
      <c r="E367" s="18" t="s">
        <v>1</v>
      </c>
      <c r="F367" s="75">
        <v>137.39</v>
      </c>
      <c r="G367" s="26"/>
      <c r="H367" s="27"/>
    </row>
    <row r="368" spans="1:8" s="2" customFormat="1" ht="16.9" customHeight="1">
      <c r="A368" s="26"/>
      <c r="B368" s="27"/>
      <c r="C368" s="74" t="s">
        <v>1</v>
      </c>
      <c r="D368" s="74" t="s">
        <v>2405</v>
      </c>
      <c r="E368" s="18" t="s">
        <v>1</v>
      </c>
      <c r="F368" s="75">
        <v>129.41</v>
      </c>
      <c r="G368" s="26"/>
      <c r="H368" s="27"/>
    </row>
    <row r="369" spans="1:8" s="2" customFormat="1" ht="16.9" customHeight="1">
      <c r="A369" s="26"/>
      <c r="B369" s="27"/>
      <c r="C369" s="74" t="s">
        <v>1</v>
      </c>
      <c r="D369" s="74" t="s">
        <v>2406</v>
      </c>
      <c r="E369" s="18" t="s">
        <v>1</v>
      </c>
      <c r="F369" s="75">
        <v>190.47</v>
      </c>
      <c r="G369" s="26"/>
      <c r="H369" s="27"/>
    </row>
    <row r="370" spans="1:8" s="2" customFormat="1" ht="16.9" customHeight="1">
      <c r="A370" s="26"/>
      <c r="B370" s="27"/>
      <c r="C370" s="74" t="s">
        <v>1</v>
      </c>
      <c r="D370" s="74" t="s">
        <v>2407</v>
      </c>
      <c r="E370" s="18" t="s">
        <v>1</v>
      </c>
      <c r="F370" s="75">
        <v>137.39</v>
      </c>
      <c r="G370" s="26"/>
      <c r="H370" s="27"/>
    </row>
    <row r="371" spans="1:8" s="2" customFormat="1" ht="16.9" customHeight="1">
      <c r="A371" s="26"/>
      <c r="B371" s="27"/>
      <c r="C371" s="74" t="s">
        <v>1</v>
      </c>
      <c r="D371" s="74" t="s">
        <v>2408</v>
      </c>
      <c r="E371" s="18" t="s">
        <v>1</v>
      </c>
      <c r="F371" s="75">
        <v>111.27</v>
      </c>
      <c r="G371" s="26"/>
      <c r="H371" s="27"/>
    </row>
    <row r="372" spans="1:8" s="2" customFormat="1" ht="16.9" customHeight="1">
      <c r="A372" s="26"/>
      <c r="B372" s="27"/>
      <c r="C372" s="74" t="s">
        <v>1</v>
      </c>
      <c r="D372" s="74" t="s">
        <v>2409</v>
      </c>
      <c r="E372" s="18" t="s">
        <v>1</v>
      </c>
      <c r="F372" s="75">
        <v>134.75</v>
      </c>
      <c r="G372" s="26"/>
      <c r="H372" s="27"/>
    </row>
    <row r="373" spans="1:8" s="2" customFormat="1" ht="16.9" customHeight="1">
      <c r="A373" s="26"/>
      <c r="B373" s="27"/>
      <c r="C373" s="74" t="s">
        <v>1</v>
      </c>
      <c r="D373" s="74" t="s">
        <v>2410</v>
      </c>
      <c r="E373" s="18" t="s">
        <v>1</v>
      </c>
      <c r="F373" s="75">
        <v>6.59</v>
      </c>
      <c r="G373" s="26"/>
      <c r="H373" s="27"/>
    </row>
    <row r="374" spans="1:8" s="2" customFormat="1" ht="16.9" customHeight="1">
      <c r="A374" s="26"/>
      <c r="B374" s="27"/>
      <c r="C374" s="74" t="s">
        <v>1</v>
      </c>
      <c r="D374" s="74" t="s">
        <v>2411</v>
      </c>
      <c r="E374" s="18" t="s">
        <v>1</v>
      </c>
      <c r="F374" s="75">
        <v>23.53</v>
      </c>
      <c r="G374" s="26"/>
      <c r="H374" s="27"/>
    </row>
    <row r="375" spans="1:8" s="2" customFormat="1" ht="16.9" customHeight="1">
      <c r="A375" s="26"/>
      <c r="B375" s="27"/>
      <c r="C375" s="74" t="s">
        <v>151</v>
      </c>
      <c r="D375" s="74" t="s">
        <v>229</v>
      </c>
      <c r="E375" s="18" t="s">
        <v>1</v>
      </c>
      <c r="F375" s="75">
        <v>988.26</v>
      </c>
      <c r="G375" s="26"/>
      <c r="H375" s="27"/>
    </row>
    <row r="376" spans="1:8" s="2" customFormat="1" ht="16.9" customHeight="1">
      <c r="A376" s="26"/>
      <c r="B376" s="27"/>
      <c r="C376" s="76" t="s">
        <v>4523</v>
      </c>
      <c r="D376" s="26"/>
      <c r="E376" s="26"/>
      <c r="F376" s="26"/>
      <c r="G376" s="26"/>
      <c r="H376" s="27"/>
    </row>
    <row r="377" spans="1:8" s="2" customFormat="1" ht="16.9" customHeight="1">
      <c r="A377" s="26"/>
      <c r="B377" s="27"/>
      <c r="C377" s="74" t="s">
        <v>2384</v>
      </c>
      <c r="D377" s="74" t="s">
        <v>2385</v>
      </c>
      <c r="E377" s="18" t="s">
        <v>221</v>
      </c>
      <c r="F377" s="75">
        <v>988.26</v>
      </c>
      <c r="G377" s="26"/>
      <c r="H377" s="27"/>
    </row>
    <row r="378" spans="1:8" s="2" customFormat="1" ht="16.9" customHeight="1">
      <c r="A378" s="26"/>
      <c r="B378" s="27"/>
      <c r="C378" s="74" t="s">
        <v>553</v>
      </c>
      <c r="D378" s="74" t="s">
        <v>554</v>
      </c>
      <c r="E378" s="18" t="s">
        <v>221</v>
      </c>
      <c r="F378" s="75">
        <v>988.26</v>
      </c>
      <c r="G378" s="26"/>
      <c r="H378" s="27"/>
    </row>
    <row r="379" spans="1:8" s="2" customFormat="1" ht="22.5">
      <c r="A379" s="26"/>
      <c r="B379" s="27"/>
      <c r="C379" s="74" t="s">
        <v>557</v>
      </c>
      <c r="D379" s="74" t="s">
        <v>558</v>
      </c>
      <c r="E379" s="18" t="s">
        <v>221</v>
      </c>
      <c r="F379" s="75">
        <v>988.26</v>
      </c>
      <c r="G379" s="26"/>
      <c r="H379" s="27"/>
    </row>
    <row r="380" spans="1:8" s="2" customFormat="1" ht="16.9" customHeight="1">
      <c r="A380" s="26"/>
      <c r="B380" s="27"/>
      <c r="C380" s="74" t="s">
        <v>856</v>
      </c>
      <c r="D380" s="74" t="s">
        <v>857</v>
      </c>
      <c r="E380" s="18" t="s">
        <v>244</v>
      </c>
      <c r="F380" s="75">
        <v>63.249</v>
      </c>
      <c r="G380" s="26"/>
      <c r="H380" s="27"/>
    </row>
    <row r="381" spans="1:8" s="2" customFormat="1" ht="16.9" customHeight="1">
      <c r="A381" s="26"/>
      <c r="B381" s="27"/>
      <c r="C381" s="74" t="s">
        <v>862</v>
      </c>
      <c r="D381" s="74" t="s">
        <v>863</v>
      </c>
      <c r="E381" s="18" t="s">
        <v>244</v>
      </c>
      <c r="F381" s="75">
        <v>63.249</v>
      </c>
      <c r="G381" s="26"/>
      <c r="H381" s="27"/>
    </row>
    <row r="382" spans="1:8" s="2" customFormat="1" ht="16.9" customHeight="1">
      <c r="A382" s="26"/>
      <c r="B382" s="27"/>
      <c r="C382" s="74" t="s">
        <v>866</v>
      </c>
      <c r="D382" s="74" t="s">
        <v>867</v>
      </c>
      <c r="E382" s="18" t="s">
        <v>278</v>
      </c>
      <c r="F382" s="75">
        <v>3.5</v>
      </c>
      <c r="G382" s="26"/>
      <c r="H382" s="27"/>
    </row>
    <row r="383" spans="1:8" s="2" customFormat="1" ht="16.9" customHeight="1">
      <c r="A383" s="26"/>
      <c r="B383" s="27"/>
      <c r="C383" s="74" t="s">
        <v>872</v>
      </c>
      <c r="D383" s="74" t="s">
        <v>873</v>
      </c>
      <c r="E383" s="18" t="s">
        <v>221</v>
      </c>
      <c r="F383" s="75">
        <v>1087.086</v>
      </c>
      <c r="G383" s="26"/>
      <c r="H383" s="27"/>
    </row>
    <row r="384" spans="1:8" s="2" customFormat="1" ht="16.9" customHeight="1">
      <c r="A384" s="26"/>
      <c r="B384" s="27"/>
      <c r="C384" s="74" t="s">
        <v>1531</v>
      </c>
      <c r="D384" s="74" t="s">
        <v>1532</v>
      </c>
      <c r="E384" s="18" t="s">
        <v>221</v>
      </c>
      <c r="F384" s="75">
        <v>988.26</v>
      </c>
      <c r="G384" s="26"/>
      <c r="H384" s="27"/>
    </row>
    <row r="385" spans="1:8" s="2" customFormat="1" ht="16.9" customHeight="1">
      <c r="A385" s="26"/>
      <c r="B385" s="27"/>
      <c r="C385" s="74" t="s">
        <v>2423</v>
      </c>
      <c r="D385" s="74" t="s">
        <v>2424</v>
      </c>
      <c r="E385" s="18" t="s">
        <v>221</v>
      </c>
      <c r="F385" s="75">
        <v>988.26</v>
      </c>
      <c r="G385" s="26"/>
      <c r="H385" s="27"/>
    </row>
    <row r="386" spans="1:8" s="2" customFormat="1" ht="16.9" customHeight="1">
      <c r="A386" s="26"/>
      <c r="B386" s="27"/>
      <c r="C386" s="74" t="s">
        <v>2427</v>
      </c>
      <c r="D386" s="74" t="s">
        <v>2428</v>
      </c>
      <c r="E386" s="18" t="s">
        <v>221</v>
      </c>
      <c r="F386" s="75">
        <v>988.26</v>
      </c>
      <c r="G386" s="26"/>
      <c r="H386" s="27"/>
    </row>
    <row r="387" spans="1:8" s="2" customFormat="1" ht="16.9" customHeight="1">
      <c r="A387" s="26"/>
      <c r="B387" s="27"/>
      <c r="C387" s="74" t="s">
        <v>2431</v>
      </c>
      <c r="D387" s="74" t="s">
        <v>2432</v>
      </c>
      <c r="E387" s="18" t="s">
        <v>221</v>
      </c>
      <c r="F387" s="75">
        <v>988.26</v>
      </c>
      <c r="G387" s="26"/>
      <c r="H387" s="27"/>
    </row>
    <row r="388" spans="1:8" s="2" customFormat="1" ht="16.9" customHeight="1">
      <c r="A388" s="26"/>
      <c r="B388" s="27"/>
      <c r="C388" s="74" t="s">
        <v>2435</v>
      </c>
      <c r="D388" s="74" t="s">
        <v>2436</v>
      </c>
      <c r="E388" s="18" t="s">
        <v>221</v>
      </c>
      <c r="F388" s="75">
        <v>988.26</v>
      </c>
      <c r="G388" s="26"/>
      <c r="H388" s="27"/>
    </row>
    <row r="389" spans="1:8" s="2" customFormat="1" ht="22.5">
      <c r="A389" s="26"/>
      <c r="B389" s="27"/>
      <c r="C389" s="74" t="s">
        <v>2451</v>
      </c>
      <c r="D389" s="74" t="s">
        <v>2452</v>
      </c>
      <c r="E389" s="18" t="s">
        <v>221</v>
      </c>
      <c r="F389" s="75">
        <v>988.26</v>
      </c>
      <c r="G389" s="26"/>
      <c r="H389" s="27"/>
    </row>
    <row r="390" spans="1:8" s="2" customFormat="1" ht="16.9" customHeight="1">
      <c r="A390" s="26"/>
      <c r="B390" s="27"/>
      <c r="C390" s="74" t="s">
        <v>2455</v>
      </c>
      <c r="D390" s="74" t="s">
        <v>2456</v>
      </c>
      <c r="E390" s="18" t="s">
        <v>221</v>
      </c>
      <c r="F390" s="75">
        <v>330.974</v>
      </c>
      <c r="G390" s="26"/>
      <c r="H390" s="27"/>
    </row>
    <row r="391" spans="1:8" s="2" customFormat="1" ht="16.9" customHeight="1">
      <c r="A391" s="26"/>
      <c r="B391" s="27"/>
      <c r="C391" s="74" t="s">
        <v>2491</v>
      </c>
      <c r="D391" s="74" t="s">
        <v>2492</v>
      </c>
      <c r="E391" s="18" t="s">
        <v>221</v>
      </c>
      <c r="F391" s="75">
        <v>988.26</v>
      </c>
      <c r="G391" s="26"/>
      <c r="H391" s="27"/>
    </row>
    <row r="392" spans="1:8" s="2" customFormat="1" ht="22.5">
      <c r="A392" s="26"/>
      <c r="B392" s="27"/>
      <c r="C392" s="74" t="s">
        <v>917</v>
      </c>
      <c r="D392" s="74" t="s">
        <v>918</v>
      </c>
      <c r="E392" s="18" t="s">
        <v>221</v>
      </c>
      <c r="F392" s="75">
        <v>988.26</v>
      </c>
      <c r="G392" s="26"/>
      <c r="H392" s="27"/>
    </row>
    <row r="393" spans="1:8" s="2" customFormat="1" ht="16.9" customHeight="1">
      <c r="A393" s="26"/>
      <c r="B393" s="27"/>
      <c r="C393" s="74" t="s">
        <v>1027</v>
      </c>
      <c r="D393" s="74" t="s">
        <v>1028</v>
      </c>
      <c r="E393" s="18" t="s">
        <v>221</v>
      </c>
      <c r="F393" s="75">
        <v>988.26</v>
      </c>
      <c r="G393" s="26"/>
      <c r="H393" s="27"/>
    </row>
    <row r="394" spans="1:8" s="2" customFormat="1" ht="16.9" customHeight="1">
      <c r="A394" s="26"/>
      <c r="B394" s="27"/>
      <c r="C394" s="74" t="s">
        <v>1031</v>
      </c>
      <c r="D394" s="74" t="s">
        <v>1032</v>
      </c>
      <c r="E394" s="18" t="s">
        <v>244</v>
      </c>
      <c r="F394" s="75">
        <v>19.766</v>
      </c>
      <c r="G394" s="26"/>
      <c r="H394" s="27"/>
    </row>
    <row r="395" spans="1:8" s="2" customFormat="1" ht="16.9" customHeight="1">
      <c r="A395" s="26"/>
      <c r="B395" s="27"/>
      <c r="C395" s="70" t="s">
        <v>2538</v>
      </c>
      <c r="D395" s="71" t="s">
        <v>4525</v>
      </c>
      <c r="E395" s="72" t="s">
        <v>1</v>
      </c>
      <c r="F395" s="73">
        <v>248.66</v>
      </c>
      <c r="G395" s="26"/>
      <c r="H395" s="27"/>
    </row>
    <row r="396" spans="1:8" s="2" customFormat="1" ht="16.9" customHeight="1">
      <c r="A396" s="26"/>
      <c r="B396" s="27"/>
      <c r="C396" s="74" t="s">
        <v>1</v>
      </c>
      <c r="D396" s="74" t="s">
        <v>2407</v>
      </c>
      <c r="E396" s="18" t="s">
        <v>1</v>
      </c>
      <c r="F396" s="75">
        <v>137.39</v>
      </c>
      <c r="G396" s="26"/>
      <c r="H396" s="27"/>
    </row>
    <row r="397" spans="1:8" s="2" customFormat="1" ht="16.9" customHeight="1">
      <c r="A397" s="26"/>
      <c r="B397" s="27"/>
      <c r="C397" s="74" t="s">
        <v>1</v>
      </c>
      <c r="D397" s="74" t="s">
        <v>2537</v>
      </c>
      <c r="E397" s="18" t="s">
        <v>1</v>
      </c>
      <c r="F397" s="75">
        <v>111.27</v>
      </c>
      <c r="G397" s="26"/>
      <c r="H397" s="27"/>
    </row>
    <row r="398" spans="1:8" s="2" customFormat="1" ht="16.9" customHeight="1">
      <c r="A398" s="26"/>
      <c r="B398" s="27"/>
      <c r="C398" s="74" t="s">
        <v>2538</v>
      </c>
      <c r="D398" s="74" t="s">
        <v>229</v>
      </c>
      <c r="E398" s="18" t="s">
        <v>1</v>
      </c>
      <c r="F398" s="75">
        <v>248.66</v>
      </c>
      <c r="G398" s="26"/>
      <c r="H398" s="27"/>
    </row>
    <row r="399" spans="1:8" s="2" customFormat="1" ht="16.9" customHeight="1">
      <c r="A399" s="26"/>
      <c r="B399" s="27"/>
      <c r="C399" s="70" t="s">
        <v>154</v>
      </c>
      <c r="D399" s="71" t="s">
        <v>155</v>
      </c>
      <c r="E399" s="72" t="s">
        <v>1</v>
      </c>
      <c r="F399" s="73">
        <v>143.61</v>
      </c>
      <c r="G399" s="26"/>
      <c r="H399" s="27"/>
    </row>
    <row r="400" spans="1:8" s="2" customFormat="1" ht="16.9" customHeight="1">
      <c r="A400" s="26"/>
      <c r="B400" s="27"/>
      <c r="C400" s="74" t="s">
        <v>1</v>
      </c>
      <c r="D400" s="74" t="s">
        <v>1909</v>
      </c>
      <c r="E400" s="18" t="s">
        <v>1</v>
      </c>
      <c r="F400" s="75">
        <v>5.04</v>
      </c>
      <c r="G400" s="26"/>
      <c r="H400" s="27"/>
    </row>
    <row r="401" spans="1:8" s="2" customFormat="1" ht="16.9" customHeight="1">
      <c r="A401" s="26"/>
      <c r="B401" s="27"/>
      <c r="C401" s="74" t="s">
        <v>1</v>
      </c>
      <c r="D401" s="74" t="s">
        <v>1910</v>
      </c>
      <c r="E401" s="18" t="s">
        <v>1</v>
      </c>
      <c r="F401" s="75">
        <v>6.59</v>
      </c>
      <c r="G401" s="26"/>
      <c r="H401" s="27"/>
    </row>
    <row r="402" spans="1:8" s="2" customFormat="1" ht="16.9" customHeight="1">
      <c r="A402" s="26"/>
      <c r="B402" s="27"/>
      <c r="C402" s="74" t="s">
        <v>1</v>
      </c>
      <c r="D402" s="74" t="s">
        <v>1911</v>
      </c>
      <c r="E402" s="18" t="s">
        <v>1</v>
      </c>
      <c r="F402" s="75">
        <v>8.57</v>
      </c>
      <c r="G402" s="26"/>
      <c r="H402" s="27"/>
    </row>
    <row r="403" spans="1:8" s="2" customFormat="1" ht="16.9" customHeight="1">
      <c r="A403" s="26"/>
      <c r="B403" s="27"/>
      <c r="C403" s="74" t="s">
        <v>1</v>
      </c>
      <c r="D403" s="74" t="s">
        <v>1912</v>
      </c>
      <c r="E403" s="18" t="s">
        <v>1</v>
      </c>
      <c r="F403" s="75">
        <v>4.88</v>
      </c>
      <c r="G403" s="26"/>
      <c r="H403" s="27"/>
    </row>
    <row r="404" spans="1:8" s="2" customFormat="1" ht="16.9" customHeight="1">
      <c r="A404" s="26"/>
      <c r="B404" s="27"/>
      <c r="C404" s="74" t="s">
        <v>1</v>
      </c>
      <c r="D404" s="74" t="s">
        <v>1913</v>
      </c>
      <c r="E404" s="18" t="s">
        <v>1</v>
      </c>
      <c r="F404" s="75">
        <v>5.04</v>
      </c>
      <c r="G404" s="26"/>
      <c r="H404" s="27"/>
    </row>
    <row r="405" spans="1:8" s="2" customFormat="1" ht="16.9" customHeight="1">
      <c r="A405" s="26"/>
      <c r="B405" s="27"/>
      <c r="C405" s="74" t="s">
        <v>1</v>
      </c>
      <c r="D405" s="74" t="s">
        <v>1914</v>
      </c>
      <c r="E405" s="18" t="s">
        <v>1</v>
      </c>
      <c r="F405" s="75">
        <v>6.55</v>
      </c>
      <c r="G405" s="26"/>
      <c r="H405" s="27"/>
    </row>
    <row r="406" spans="1:8" s="2" customFormat="1" ht="16.9" customHeight="1">
      <c r="A406" s="26"/>
      <c r="B406" s="27"/>
      <c r="C406" s="74" t="s">
        <v>1</v>
      </c>
      <c r="D406" s="74" t="s">
        <v>1915</v>
      </c>
      <c r="E406" s="18" t="s">
        <v>1</v>
      </c>
      <c r="F406" s="75">
        <v>8.51</v>
      </c>
      <c r="G406" s="26"/>
      <c r="H406" s="27"/>
    </row>
    <row r="407" spans="1:8" s="2" customFormat="1" ht="16.9" customHeight="1">
      <c r="A407" s="26"/>
      <c r="B407" s="27"/>
      <c r="C407" s="74" t="s">
        <v>1</v>
      </c>
      <c r="D407" s="74" t="s">
        <v>1916</v>
      </c>
      <c r="E407" s="18" t="s">
        <v>1</v>
      </c>
      <c r="F407" s="75">
        <v>4.89</v>
      </c>
      <c r="G407" s="26"/>
      <c r="H407" s="27"/>
    </row>
    <row r="408" spans="1:8" s="2" customFormat="1" ht="16.9" customHeight="1">
      <c r="A408" s="26"/>
      <c r="B408" s="27"/>
      <c r="C408" s="74" t="s">
        <v>1</v>
      </c>
      <c r="D408" s="74" t="s">
        <v>1917</v>
      </c>
      <c r="E408" s="18" t="s">
        <v>1</v>
      </c>
      <c r="F408" s="75">
        <v>5.02</v>
      </c>
      <c r="G408" s="26"/>
      <c r="H408" s="27"/>
    </row>
    <row r="409" spans="1:8" s="2" customFormat="1" ht="16.9" customHeight="1">
      <c r="A409" s="26"/>
      <c r="B409" s="27"/>
      <c r="C409" s="74" t="s">
        <v>1</v>
      </c>
      <c r="D409" s="74" t="s">
        <v>1918</v>
      </c>
      <c r="E409" s="18" t="s">
        <v>1</v>
      </c>
      <c r="F409" s="75">
        <v>5.89</v>
      </c>
      <c r="G409" s="26"/>
      <c r="H409" s="27"/>
    </row>
    <row r="410" spans="1:8" s="2" customFormat="1" ht="16.9" customHeight="1">
      <c r="A410" s="26"/>
      <c r="B410" s="27"/>
      <c r="C410" s="74" t="s">
        <v>1</v>
      </c>
      <c r="D410" s="74" t="s">
        <v>1919</v>
      </c>
      <c r="E410" s="18" t="s">
        <v>1</v>
      </c>
      <c r="F410" s="75">
        <v>5.02</v>
      </c>
      <c r="G410" s="26"/>
      <c r="H410" s="27"/>
    </row>
    <row r="411" spans="1:8" s="2" customFormat="1" ht="16.9" customHeight="1">
      <c r="A411" s="26"/>
      <c r="B411" s="27"/>
      <c r="C411" s="74" t="s">
        <v>1</v>
      </c>
      <c r="D411" s="74" t="s">
        <v>1920</v>
      </c>
      <c r="E411" s="18" t="s">
        <v>1</v>
      </c>
      <c r="F411" s="75">
        <v>6.65</v>
      </c>
      <c r="G411" s="26"/>
      <c r="H411" s="27"/>
    </row>
    <row r="412" spans="1:8" s="2" customFormat="1" ht="16.9" customHeight="1">
      <c r="A412" s="26"/>
      <c r="B412" s="27"/>
      <c r="C412" s="74" t="s">
        <v>1</v>
      </c>
      <c r="D412" s="74" t="s">
        <v>1921</v>
      </c>
      <c r="E412" s="18" t="s">
        <v>1</v>
      </c>
      <c r="F412" s="75">
        <v>3.26</v>
      </c>
      <c r="G412" s="26"/>
      <c r="H412" s="27"/>
    </row>
    <row r="413" spans="1:8" s="2" customFormat="1" ht="16.9" customHeight="1">
      <c r="A413" s="26"/>
      <c r="B413" s="27"/>
      <c r="C413" s="74" t="s">
        <v>1</v>
      </c>
      <c r="D413" s="74" t="s">
        <v>1922</v>
      </c>
      <c r="E413" s="18" t="s">
        <v>1</v>
      </c>
      <c r="F413" s="75">
        <v>4.89</v>
      </c>
      <c r="G413" s="26"/>
      <c r="H413" s="27"/>
    </row>
    <row r="414" spans="1:8" s="2" customFormat="1" ht="16.9" customHeight="1">
      <c r="A414" s="26"/>
      <c r="B414" s="27"/>
      <c r="C414" s="74" t="s">
        <v>1</v>
      </c>
      <c r="D414" s="74" t="s">
        <v>1923</v>
      </c>
      <c r="E414" s="18" t="s">
        <v>1</v>
      </c>
      <c r="F414" s="75">
        <v>27.8</v>
      </c>
      <c r="G414" s="26"/>
      <c r="H414" s="27"/>
    </row>
    <row r="415" spans="1:8" s="2" customFormat="1" ht="16.9" customHeight="1">
      <c r="A415" s="26"/>
      <c r="B415" s="27"/>
      <c r="C415" s="74" t="s">
        <v>1</v>
      </c>
      <c r="D415" s="74" t="s">
        <v>1924</v>
      </c>
      <c r="E415" s="18" t="s">
        <v>1</v>
      </c>
      <c r="F415" s="75">
        <v>4.89</v>
      </c>
      <c r="G415" s="26"/>
      <c r="H415" s="27"/>
    </row>
    <row r="416" spans="1:8" s="2" customFormat="1" ht="16.9" customHeight="1">
      <c r="A416" s="26"/>
      <c r="B416" s="27"/>
      <c r="C416" s="74" t="s">
        <v>1</v>
      </c>
      <c r="D416" s="74" t="s">
        <v>1925</v>
      </c>
      <c r="E416" s="18" t="s">
        <v>1</v>
      </c>
      <c r="F416" s="75">
        <v>23.53</v>
      </c>
      <c r="G416" s="26"/>
      <c r="H416" s="27"/>
    </row>
    <row r="417" spans="1:8" s="2" customFormat="1" ht="16.9" customHeight="1">
      <c r="A417" s="26"/>
      <c r="B417" s="27"/>
      <c r="C417" s="74" t="s">
        <v>1</v>
      </c>
      <c r="D417" s="74" t="s">
        <v>1926</v>
      </c>
      <c r="E417" s="18" t="s">
        <v>1</v>
      </c>
      <c r="F417" s="75">
        <v>6.59</v>
      </c>
      <c r="G417" s="26"/>
      <c r="H417" s="27"/>
    </row>
    <row r="418" spans="1:8" s="2" customFormat="1" ht="16.9" customHeight="1">
      <c r="A418" s="26"/>
      <c r="B418" s="27"/>
      <c r="C418" s="74" t="s">
        <v>154</v>
      </c>
      <c r="D418" s="74" t="s">
        <v>229</v>
      </c>
      <c r="E418" s="18" t="s">
        <v>1</v>
      </c>
      <c r="F418" s="75">
        <v>143.61</v>
      </c>
      <c r="G418" s="26"/>
      <c r="H418" s="27"/>
    </row>
    <row r="419" spans="1:8" s="2" customFormat="1" ht="16.9" customHeight="1">
      <c r="A419" s="26"/>
      <c r="B419" s="27"/>
      <c r="C419" s="76" t="s">
        <v>4523</v>
      </c>
      <c r="D419" s="26"/>
      <c r="E419" s="26"/>
      <c r="F419" s="26"/>
      <c r="G419" s="26"/>
      <c r="H419" s="27"/>
    </row>
    <row r="420" spans="1:8" s="2" customFormat="1" ht="16.9" customHeight="1">
      <c r="A420" s="26"/>
      <c r="B420" s="27"/>
      <c r="C420" s="74" t="s">
        <v>1906</v>
      </c>
      <c r="D420" s="74" t="s">
        <v>1907</v>
      </c>
      <c r="E420" s="18" t="s">
        <v>221</v>
      </c>
      <c r="F420" s="75">
        <v>143.61</v>
      </c>
      <c r="G420" s="26"/>
      <c r="H420" s="27"/>
    </row>
    <row r="421" spans="1:8" s="2" customFormat="1" ht="16.9" customHeight="1">
      <c r="A421" s="26"/>
      <c r="B421" s="27"/>
      <c r="C421" s="74" t="s">
        <v>1928</v>
      </c>
      <c r="D421" s="74" t="s">
        <v>1929</v>
      </c>
      <c r="E421" s="18" t="s">
        <v>221</v>
      </c>
      <c r="F421" s="75">
        <v>143.61</v>
      </c>
      <c r="G421" s="26"/>
      <c r="H421" s="27"/>
    </row>
    <row r="422" spans="1:8" s="2" customFormat="1" ht="22.5">
      <c r="A422" s="26"/>
      <c r="B422" s="27"/>
      <c r="C422" s="74" t="s">
        <v>1937</v>
      </c>
      <c r="D422" s="74" t="s">
        <v>1938</v>
      </c>
      <c r="E422" s="18" t="s">
        <v>221</v>
      </c>
      <c r="F422" s="75">
        <v>143.61</v>
      </c>
      <c r="G422" s="26"/>
      <c r="H422" s="27"/>
    </row>
    <row r="423" spans="1:8" s="2" customFormat="1" ht="16.9" customHeight="1">
      <c r="A423" s="26"/>
      <c r="B423" s="27"/>
      <c r="C423" s="70" t="s">
        <v>157</v>
      </c>
      <c r="D423" s="71" t="s">
        <v>158</v>
      </c>
      <c r="E423" s="72" t="s">
        <v>1</v>
      </c>
      <c r="F423" s="73">
        <v>183.748</v>
      </c>
      <c r="G423" s="26"/>
      <c r="H423" s="27"/>
    </row>
    <row r="424" spans="1:8" s="2" customFormat="1" ht="16.9" customHeight="1">
      <c r="A424" s="26"/>
      <c r="B424" s="27"/>
      <c r="C424" s="74" t="s">
        <v>1</v>
      </c>
      <c r="D424" s="74" t="s">
        <v>1722</v>
      </c>
      <c r="E424" s="18" t="s">
        <v>1</v>
      </c>
      <c r="F424" s="75">
        <v>73.038</v>
      </c>
      <c r="G424" s="26"/>
      <c r="H424" s="27"/>
    </row>
    <row r="425" spans="1:8" s="2" customFormat="1" ht="16.9" customHeight="1">
      <c r="A425" s="26"/>
      <c r="B425" s="27"/>
      <c r="C425" s="74" t="s">
        <v>1</v>
      </c>
      <c r="D425" s="74" t="s">
        <v>1723</v>
      </c>
      <c r="E425" s="18" t="s">
        <v>1</v>
      </c>
      <c r="F425" s="75">
        <v>8.32</v>
      </c>
      <c r="G425" s="26"/>
      <c r="H425" s="27"/>
    </row>
    <row r="426" spans="1:8" s="2" customFormat="1" ht="16.9" customHeight="1">
      <c r="A426" s="26"/>
      <c r="B426" s="27"/>
      <c r="C426" s="74" t="s">
        <v>1</v>
      </c>
      <c r="D426" s="74" t="s">
        <v>1724</v>
      </c>
      <c r="E426" s="18" t="s">
        <v>1</v>
      </c>
      <c r="F426" s="75">
        <v>52.954</v>
      </c>
      <c r="G426" s="26"/>
      <c r="H426" s="27"/>
    </row>
    <row r="427" spans="1:8" s="2" customFormat="1" ht="16.9" customHeight="1">
      <c r="A427" s="26"/>
      <c r="B427" s="27"/>
      <c r="C427" s="74" t="s">
        <v>1</v>
      </c>
      <c r="D427" s="74" t="s">
        <v>1725</v>
      </c>
      <c r="E427" s="18" t="s">
        <v>1</v>
      </c>
      <c r="F427" s="75">
        <v>4.112</v>
      </c>
      <c r="G427" s="26"/>
      <c r="H427" s="27"/>
    </row>
    <row r="428" spans="1:8" s="2" customFormat="1" ht="16.9" customHeight="1">
      <c r="A428" s="26"/>
      <c r="B428" s="27"/>
      <c r="C428" s="74" t="s">
        <v>1</v>
      </c>
      <c r="D428" s="74" t="s">
        <v>1726</v>
      </c>
      <c r="E428" s="18" t="s">
        <v>1</v>
      </c>
      <c r="F428" s="75">
        <v>45.324</v>
      </c>
      <c r="G428" s="26"/>
      <c r="H428" s="27"/>
    </row>
    <row r="429" spans="1:8" s="2" customFormat="1" ht="16.9" customHeight="1">
      <c r="A429" s="26"/>
      <c r="B429" s="27"/>
      <c r="C429" s="74" t="s">
        <v>157</v>
      </c>
      <c r="D429" s="74" t="s">
        <v>229</v>
      </c>
      <c r="E429" s="18" t="s">
        <v>1</v>
      </c>
      <c r="F429" s="75">
        <v>183.748</v>
      </c>
      <c r="G429" s="26"/>
      <c r="H429" s="27"/>
    </row>
    <row r="430" spans="1:8" s="2" customFormat="1" ht="16.9" customHeight="1">
      <c r="A430" s="26"/>
      <c r="B430" s="27"/>
      <c r="C430" s="76" t="s">
        <v>4523</v>
      </c>
      <c r="D430" s="26"/>
      <c r="E430" s="26"/>
      <c r="F430" s="26"/>
      <c r="G430" s="26"/>
      <c r="H430" s="27"/>
    </row>
    <row r="431" spans="1:8" s="2" customFormat="1" ht="22.5">
      <c r="A431" s="26"/>
      <c r="B431" s="27"/>
      <c r="C431" s="74" t="s">
        <v>1719</v>
      </c>
      <c r="D431" s="74" t="s">
        <v>1720</v>
      </c>
      <c r="E431" s="18" t="s">
        <v>221</v>
      </c>
      <c r="F431" s="75">
        <v>183.748</v>
      </c>
      <c r="G431" s="26"/>
      <c r="H431" s="27"/>
    </row>
    <row r="432" spans="1:8" s="2" customFormat="1" ht="16.9" customHeight="1">
      <c r="A432" s="26"/>
      <c r="B432" s="27"/>
      <c r="C432" s="74" t="s">
        <v>1703</v>
      </c>
      <c r="D432" s="74" t="s">
        <v>1704</v>
      </c>
      <c r="E432" s="18" t="s">
        <v>221</v>
      </c>
      <c r="F432" s="75">
        <v>434.158</v>
      </c>
      <c r="G432" s="26"/>
      <c r="H432" s="27"/>
    </row>
    <row r="433" spans="1:8" s="2" customFormat="1" ht="16.9" customHeight="1">
      <c r="A433" s="26"/>
      <c r="B433" s="27"/>
      <c r="C433" s="74" t="s">
        <v>1708</v>
      </c>
      <c r="D433" s="74" t="s">
        <v>1709</v>
      </c>
      <c r="E433" s="18" t="s">
        <v>221</v>
      </c>
      <c r="F433" s="75">
        <v>434.158</v>
      </c>
      <c r="G433" s="26"/>
      <c r="H433" s="27"/>
    </row>
    <row r="434" spans="1:8" s="2" customFormat="1" ht="16.9" customHeight="1">
      <c r="A434" s="26"/>
      <c r="B434" s="27"/>
      <c r="C434" s="74" t="s">
        <v>2839</v>
      </c>
      <c r="D434" s="74" t="s">
        <v>2840</v>
      </c>
      <c r="E434" s="18" t="s">
        <v>221</v>
      </c>
      <c r="F434" s="75">
        <v>3316.035</v>
      </c>
      <c r="G434" s="26"/>
      <c r="H434" s="27"/>
    </row>
    <row r="435" spans="1:8" s="2" customFormat="1" ht="16.9" customHeight="1">
      <c r="A435" s="26"/>
      <c r="B435" s="27"/>
      <c r="C435" s="70" t="s">
        <v>160</v>
      </c>
      <c r="D435" s="71" t="s">
        <v>161</v>
      </c>
      <c r="E435" s="72" t="s">
        <v>1</v>
      </c>
      <c r="F435" s="73">
        <v>250.41</v>
      </c>
      <c r="G435" s="26"/>
      <c r="H435" s="27"/>
    </row>
    <row r="436" spans="1:8" s="2" customFormat="1" ht="16.9" customHeight="1">
      <c r="A436" s="26"/>
      <c r="B436" s="27"/>
      <c r="C436" s="74" t="s">
        <v>1</v>
      </c>
      <c r="D436" s="74" t="s">
        <v>1715</v>
      </c>
      <c r="E436" s="18" t="s">
        <v>1</v>
      </c>
      <c r="F436" s="75">
        <v>63.45</v>
      </c>
      <c r="G436" s="26"/>
      <c r="H436" s="27"/>
    </row>
    <row r="437" spans="1:8" s="2" customFormat="1" ht="16.9" customHeight="1">
      <c r="A437" s="26"/>
      <c r="B437" s="27"/>
      <c r="C437" s="74" t="s">
        <v>1</v>
      </c>
      <c r="D437" s="74" t="s">
        <v>1716</v>
      </c>
      <c r="E437" s="18" t="s">
        <v>1</v>
      </c>
      <c r="F437" s="75">
        <v>83.95</v>
      </c>
      <c r="G437" s="26"/>
      <c r="H437" s="27"/>
    </row>
    <row r="438" spans="1:8" s="2" customFormat="1" ht="16.9" customHeight="1">
      <c r="A438" s="26"/>
      <c r="B438" s="27"/>
      <c r="C438" s="74" t="s">
        <v>1</v>
      </c>
      <c r="D438" s="74" t="s">
        <v>1717</v>
      </c>
      <c r="E438" s="18" t="s">
        <v>1</v>
      </c>
      <c r="F438" s="75">
        <v>103.01</v>
      </c>
      <c r="G438" s="26"/>
      <c r="H438" s="27"/>
    </row>
    <row r="439" spans="1:8" s="2" customFormat="1" ht="16.9" customHeight="1">
      <c r="A439" s="26"/>
      <c r="B439" s="27"/>
      <c r="C439" s="74" t="s">
        <v>160</v>
      </c>
      <c r="D439" s="74" t="s">
        <v>229</v>
      </c>
      <c r="E439" s="18" t="s">
        <v>1</v>
      </c>
      <c r="F439" s="75">
        <v>250.41</v>
      </c>
      <c r="G439" s="26"/>
      <c r="H439" s="27"/>
    </row>
    <row r="440" spans="1:8" s="2" customFormat="1" ht="16.9" customHeight="1">
      <c r="A440" s="26"/>
      <c r="B440" s="27"/>
      <c r="C440" s="76" t="s">
        <v>4523</v>
      </c>
      <c r="D440" s="26"/>
      <c r="E440" s="26"/>
      <c r="F440" s="26"/>
      <c r="G440" s="26"/>
      <c r="H440" s="27"/>
    </row>
    <row r="441" spans="1:8" s="2" customFormat="1" ht="16.9" customHeight="1">
      <c r="A441" s="26"/>
      <c r="B441" s="27"/>
      <c r="C441" s="74" t="s">
        <v>1712</v>
      </c>
      <c r="D441" s="74" t="s">
        <v>1713</v>
      </c>
      <c r="E441" s="18" t="s">
        <v>221</v>
      </c>
      <c r="F441" s="75">
        <v>250.41</v>
      </c>
      <c r="G441" s="26"/>
      <c r="H441" s="27"/>
    </row>
    <row r="442" spans="1:8" s="2" customFormat="1" ht="16.9" customHeight="1">
      <c r="A442" s="26"/>
      <c r="B442" s="27"/>
      <c r="C442" s="74" t="s">
        <v>1703</v>
      </c>
      <c r="D442" s="74" t="s">
        <v>1704</v>
      </c>
      <c r="E442" s="18" t="s">
        <v>221</v>
      </c>
      <c r="F442" s="75">
        <v>434.158</v>
      </c>
      <c r="G442" s="26"/>
      <c r="H442" s="27"/>
    </row>
    <row r="443" spans="1:8" s="2" customFormat="1" ht="16.9" customHeight="1">
      <c r="A443" s="26"/>
      <c r="B443" s="27"/>
      <c r="C443" s="74" t="s">
        <v>1708</v>
      </c>
      <c r="D443" s="74" t="s">
        <v>1709</v>
      </c>
      <c r="E443" s="18" t="s">
        <v>221</v>
      </c>
      <c r="F443" s="75">
        <v>434.158</v>
      </c>
      <c r="G443" s="26"/>
      <c r="H443" s="27"/>
    </row>
    <row r="444" spans="1:8" s="2" customFormat="1" ht="16.9" customHeight="1">
      <c r="A444" s="26"/>
      <c r="B444" s="27"/>
      <c r="C444" s="74" t="s">
        <v>2839</v>
      </c>
      <c r="D444" s="74" t="s">
        <v>2840</v>
      </c>
      <c r="E444" s="18" t="s">
        <v>221</v>
      </c>
      <c r="F444" s="75">
        <v>3316.035</v>
      </c>
      <c r="G444" s="26"/>
      <c r="H444" s="27"/>
    </row>
    <row r="445" spans="1:8" s="2" customFormat="1" ht="16.9" customHeight="1">
      <c r="A445" s="26"/>
      <c r="B445" s="27"/>
      <c r="C445" s="70" t="s">
        <v>163</v>
      </c>
      <c r="D445" s="71" t="s">
        <v>164</v>
      </c>
      <c r="E445" s="72" t="s">
        <v>1</v>
      </c>
      <c r="F445" s="73">
        <v>158.79</v>
      </c>
      <c r="G445" s="26"/>
      <c r="H445" s="27"/>
    </row>
    <row r="446" spans="1:8" s="2" customFormat="1" ht="16.9" customHeight="1">
      <c r="A446" s="26"/>
      <c r="B446" s="27"/>
      <c r="C446" s="74" t="s">
        <v>1</v>
      </c>
      <c r="D446" s="74" t="s">
        <v>1614</v>
      </c>
      <c r="E446" s="18" t="s">
        <v>1</v>
      </c>
      <c r="F446" s="75">
        <v>0</v>
      </c>
      <c r="G446" s="26"/>
      <c r="H446" s="27"/>
    </row>
    <row r="447" spans="1:8" s="2" customFormat="1" ht="16.9" customHeight="1">
      <c r="A447" s="26"/>
      <c r="B447" s="27"/>
      <c r="C447" s="74" t="s">
        <v>1</v>
      </c>
      <c r="D447" s="74" t="s">
        <v>1615</v>
      </c>
      <c r="E447" s="18" t="s">
        <v>1</v>
      </c>
      <c r="F447" s="75">
        <v>5.925</v>
      </c>
      <c r="G447" s="26"/>
      <c r="H447" s="27"/>
    </row>
    <row r="448" spans="1:8" s="2" customFormat="1" ht="16.9" customHeight="1">
      <c r="A448" s="26"/>
      <c r="B448" s="27"/>
      <c r="C448" s="74" t="s">
        <v>1</v>
      </c>
      <c r="D448" s="74" t="s">
        <v>1616</v>
      </c>
      <c r="E448" s="18" t="s">
        <v>1</v>
      </c>
      <c r="F448" s="75">
        <v>3.95</v>
      </c>
      <c r="G448" s="26"/>
      <c r="H448" s="27"/>
    </row>
    <row r="449" spans="1:8" s="2" customFormat="1" ht="16.9" customHeight="1">
      <c r="A449" s="26"/>
      <c r="B449" s="27"/>
      <c r="C449" s="74" t="s">
        <v>1</v>
      </c>
      <c r="D449" s="74" t="s">
        <v>1617</v>
      </c>
      <c r="E449" s="18" t="s">
        <v>1</v>
      </c>
      <c r="F449" s="75">
        <v>3.555</v>
      </c>
      <c r="G449" s="26"/>
      <c r="H449" s="27"/>
    </row>
    <row r="450" spans="1:8" s="2" customFormat="1" ht="16.9" customHeight="1">
      <c r="A450" s="26"/>
      <c r="B450" s="27"/>
      <c r="C450" s="74" t="s">
        <v>1</v>
      </c>
      <c r="D450" s="74" t="s">
        <v>1618</v>
      </c>
      <c r="E450" s="18" t="s">
        <v>1</v>
      </c>
      <c r="F450" s="75">
        <v>3.555</v>
      </c>
      <c r="G450" s="26"/>
      <c r="H450" s="27"/>
    </row>
    <row r="451" spans="1:8" s="2" customFormat="1" ht="16.9" customHeight="1">
      <c r="A451" s="26"/>
      <c r="B451" s="27"/>
      <c r="C451" s="74" t="s">
        <v>1</v>
      </c>
      <c r="D451" s="74" t="s">
        <v>1619</v>
      </c>
      <c r="E451" s="18" t="s">
        <v>1</v>
      </c>
      <c r="F451" s="75">
        <v>5.925</v>
      </c>
      <c r="G451" s="26"/>
      <c r="H451" s="27"/>
    </row>
    <row r="452" spans="1:8" s="2" customFormat="1" ht="16.9" customHeight="1">
      <c r="A452" s="26"/>
      <c r="B452" s="27"/>
      <c r="C452" s="74" t="s">
        <v>1</v>
      </c>
      <c r="D452" s="74" t="s">
        <v>1620</v>
      </c>
      <c r="E452" s="18" t="s">
        <v>1</v>
      </c>
      <c r="F452" s="75">
        <v>3.95</v>
      </c>
      <c r="G452" s="26"/>
      <c r="H452" s="27"/>
    </row>
    <row r="453" spans="1:8" s="2" customFormat="1" ht="16.9" customHeight="1">
      <c r="A453" s="26"/>
      <c r="B453" s="27"/>
      <c r="C453" s="74" t="s">
        <v>1</v>
      </c>
      <c r="D453" s="74" t="s">
        <v>1621</v>
      </c>
      <c r="E453" s="18" t="s">
        <v>1</v>
      </c>
      <c r="F453" s="75">
        <v>3.555</v>
      </c>
      <c r="G453" s="26"/>
      <c r="H453" s="27"/>
    </row>
    <row r="454" spans="1:8" s="2" customFormat="1" ht="16.9" customHeight="1">
      <c r="A454" s="26"/>
      <c r="B454" s="27"/>
      <c r="C454" s="74" t="s">
        <v>1</v>
      </c>
      <c r="D454" s="74" t="s">
        <v>1622</v>
      </c>
      <c r="E454" s="18" t="s">
        <v>1</v>
      </c>
      <c r="F454" s="75">
        <v>3.555</v>
      </c>
      <c r="G454" s="26"/>
      <c r="H454" s="27"/>
    </row>
    <row r="455" spans="1:8" s="2" customFormat="1" ht="16.9" customHeight="1">
      <c r="A455" s="26"/>
      <c r="B455" s="27"/>
      <c r="C455" s="74" t="s">
        <v>1</v>
      </c>
      <c r="D455" s="74" t="s">
        <v>1623</v>
      </c>
      <c r="E455" s="18" t="s">
        <v>1</v>
      </c>
      <c r="F455" s="75">
        <v>5.925</v>
      </c>
      <c r="G455" s="26"/>
      <c r="H455" s="27"/>
    </row>
    <row r="456" spans="1:8" s="2" customFormat="1" ht="16.9" customHeight="1">
      <c r="A456" s="26"/>
      <c r="B456" s="27"/>
      <c r="C456" s="74" t="s">
        <v>1</v>
      </c>
      <c r="D456" s="74" t="s">
        <v>1624</v>
      </c>
      <c r="E456" s="18" t="s">
        <v>1</v>
      </c>
      <c r="F456" s="75">
        <v>3.555</v>
      </c>
      <c r="G456" s="26"/>
      <c r="H456" s="27"/>
    </row>
    <row r="457" spans="1:8" s="2" customFormat="1" ht="16.9" customHeight="1">
      <c r="A457" s="26"/>
      <c r="B457" s="27"/>
      <c r="C457" s="74" t="s">
        <v>1</v>
      </c>
      <c r="D457" s="74" t="s">
        <v>1625</v>
      </c>
      <c r="E457" s="18" t="s">
        <v>1</v>
      </c>
      <c r="F457" s="75">
        <v>5.925</v>
      </c>
      <c r="G457" s="26"/>
      <c r="H457" s="27"/>
    </row>
    <row r="458" spans="1:8" s="2" customFormat="1" ht="16.9" customHeight="1">
      <c r="A458" s="26"/>
      <c r="B458" s="27"/>
      <c r="C458" s="74" t="s">
        <v>1</v>
      </c>
      <c r="D458" s="74" t="s">
        <v>1626</v>
      </c>
      <c r="E458" s="18" t="s">
        <v>1</v>
      </c>
      <c r="F458" s="75">
        <v>3.95</v>
      </c>
      <c r="G458" s="26"/>
      <c r="H458" s="27"/>
    </row>
    <row r="459" spans="1:8" s="2" customFormat="1" ht="16.9" customHeight="1">
      <c r="A459" s="26"/>
      <c r="B459" s="27"/>
      <c r="C459" s="74" t="s">
        <v>1</v>
      </c>
      <c r="D459" s="74" t="s">
        <v>1627</v>
      </c>
      <c r="E459" s="18" t="s">
        <v>1</v>
      </c>
      <c r="F459" s="75">
        <v>3.95</v>
      </c>
      <c r="G459" s="26"/>
      <c r="H459" s="27"/>
    </row>
    <row r="460" spans="1:8" s="2" customFormat="1" ht="16.9" customHeight="1">
      <c r="A460" s="26"/>
      <c r="B460" s="27"/>
      <c r="C460" s="74" t="s">
        <v>1</v>
      </c>
      <c r="D460" s="74" t="s">
        <v>1628</v>
      </c>
      <c r="E460" s="18" t="s">
        <v>1</v>
      </c>
      <c r="F460" s="75">
        <v>3.555</v>
      </c>
      <c r="G460" s="26"/>
      <c r="H460" s="27"/>
    </row>
    <row r="461" spans="1:8" s="2" customFormat="1" ht="16.9" customHeight="1">
      <c r="A461" s="26"/>
      <c r="B461" s="27"/>
      <c r="C461" s="74" t="s">
        <v>1</v>
      </c>
      <c r="D461" s="74" t="s">
        <v>1629</v>
      </c>
      <c r="E461" s="18" t="s">
        <v>1</v>
      </c>
      <c r="F461" s="75">
        <v>5.925</v>
      </c>
      <c r="G461" s="26"/>
      <c r="H461" s="27"/>
    </row>
    <row r="462" spans="1:8" s="2" customFormat="1" ht="16.9" customHeight="1">
      <c r="A462" s="26"/>
      <c r="B462" s="27"/>
      <c r="C462" s="74" t="s">
        <v>1</v>
      </c>
      <c r="D462" s="74" t="s">
        <v>1630</v>
      </c>
      <c r="E462" s="18" t="s">
        <v>1</v>
      </c>
      <c r="F462" s="75">
        <v>5.925</v>
      </c>
      <c r="G462" s="26"/>
      <c r="H462" s="27"/>
    </row>
    <row r="463" spans="1:8" s="2" customFormat="1" ht="16.9" customHeight="1">
      <c r="A463" s="26"/>
      <c r="B463" s="27"/>
      <c r="C463" s="74" t="s">
        <v>1</v>
      </c>
      <c r="D463" s="74" t="s">
        <v>1631</v>
      </c>
      <c r="E463" s="18" t="s">
        <v>1</v>
      </c>
      <c r="F463" s="75">
        <v>3.555</v>
      </c>
      <c r="G463" s="26"/>
      <c r="H463" s="27"/>
    </row>
    <row r="464" spans="1:8" s="2" customFormat="1" ht="16.9" customHeight="1">
      <c r="A464" s="26"/>
      <c r="B464" s="27"/>
      <c r="C464" s="74" t="s">
        <v>1</v>
      </c>
      <c r="D464" s="74" t="s">
        <v>1632</v>
      </c>
      <c r="E464" s="18" t="s">
        <v>1</v>
      </c>
      <c r="F464" s="75">
        <v>3.95</v>
      </c>
      <c r="G464" s="26"/>
      <c r="H464" s="27"/>
    </row>
    <row r="465" spans="1:8" s="2" customFormat="1" ht="16.9" customHeight="1">
      <c r="A465" s="26"/>
      <c r="B465" s="27"/>
      <c r="C465" s="74" t="s">
        <v>1</v>
      </c>
      <c r="D465" s="74" t="s">
        <v>1633</v>
      </c>
      <c r="E465" s="18" t="s">
        <v>1</v>
      </c>
      <c r="F465" s="75">
        <v>3.95</v>
      </c>
      <c r="G465" s="26"/>
      <c r="H465" s="27"/>
    </row>
    <row r="466" spans="1:8" s="2" customFormat="1" ht="16.9" customHeight="1">
      <c r="A466" s="26"/>
      <c r="B466" s="27"/>
      <c r="C466" s="74" t="s">
        <v>1</v>
      </c>
      <c r="D466" s="74" t="s">
        <v>1634</v>
      </c>
      <c r="E466" s="18" t="s">
        <v>1</v>
      </c>
      <c r="F466" s="75">
        <v>3.95</v>
      </c>
      <c r="G466" s="26"/>
      <c r="H466" s="27"/>
    </row>
    <row r="467" spans="1:8" s="2" customFormat="1" ht="16.9" customHeight="1">
      <c r="A467" s="26"/>
      <c r="B467" s="27"/>
      <c r="C467" s="74" t="s">
        <v>1</v>
      </c>
      <c r="D467" s="74" t="s">
        <v>1635</v>
      </c>
      <c r="E467" s="18" t="s">
        <v>1</v>
      </c>
      <c r="F467" s="75">
        <v>1.58</v>
      </c>
      <c r="G467" s="26"/>
      <c r="H467" s="27"/>
    </row>
    <row r="468" spans="1:8" s="2" customFormat="1" ht="16.9" customHeight="1">
      <c r="A468" s="26"/>
      <c r="B468" s="27"/>
      <c r="C468" s="74" t="s">
        <v>1</v>
      </c>
      <c r="D468" s="74" t="s">
        <v>1636</v>
      </c>
      <c r="E468" s="18" t="s">
        <v>1</v>
      </c>
      <c r="F468" s="75">
        <v>4.74</v>
      </c>
      <c r="G468" s="26"/>
      <c r="H468" s="27"/>
    </row>
    <row r="469" spans="1:8" s="2" customFormat="1" ht="16.9" customHeight="1">
      <c r="A469" s="26"/>
      <c r="B469" s="27"/>
      <c r="C469" s="74" t="s">
        <v>1</v>
      </c>
      <c r="D469" s="74" t="s">
        <v>1637</v>
      </c>
      <c r="E469" s="18" t="s">
        <v>1</v>
      </c>
      <c r="F469" s="75">
        <v>14.22</v>
      </c>
      <c r="G469" s="26"/>
      <c r="H469" s="27"/>
    </row>
    <row r="470" spans="1:8" s="2" customFormat="1" ht="16.9" customHeight="1">
      <c r="A470" s="26"/>
      <c r="B470" s="27"/>
      <c r="C470" s="74" t="s">
        <v>1</v>
      </c>
      <c r="D470" s="74" t="s">
        <v>1638</v>
      </c>
      <c r="E470" s="18" t="s">
        <v>1</v>
      </c>
      <c r="F470" s="75">
        <v>10.27</v>
      </c>
      <c r="G470" s="26"/>
      <c r="H470" s="27"/>
    </row>
    <row r="471" spans="1:8" s="2" customFormat="1" ht="16.9" customHeight="1">
      <c r="A471" s="26"/>
      <c r="B471" s="27"/>
      <c r="C471" s="74" t="s">
        <v>1</v>
      </c>
      <c r="D471" s="74" t="s">
        <v>1639</v>
      </c>
      <c r="E471" s="18" t="s">
        <v>1</v>
      </c>
      <c r="F471" s="75">
        <v>19.75</v>
      </c>
      <c r="G471" s="26"/>
      <c r="H471" s="27"/>
    </row>
    <row r="472" spans="1:8" s="2" customFormat="1" ht="16.9" customHeight="1">
      <c r="A472" s="26"/>
      <c r="B472" s="27"/>
      <c r="C472" s="74" t="s">
        <v>1</v>
      </c>
      <c r="D472" s="74" t="s">
        <v>1640</v>
      </c>
      <c r="E472" s="18" t="s">
        <v>1</v>
      </c>
      <c r="F472" s="75">
        <v>20.145</v>
      </c>
      <c r="G472" s="26"/>
      <c r="H472" s="27"/>
    </row>
    <row r="473" spans="1:8" s="2" customFormat="1" ht="16.9" customHeight="1">
      <c r="A473" s="26"/>
      <c r="B473" s="27"/>
      <c r="C473" s="74" t="s">
        <v>163</v>
      </c>
      <c r="D473" s="74" t="s">
        <v>229</v>
      </c>
      <c r="E473" s="18" t="s">
        <v>1</v>
      </c>
      <c r="F473" s="75">
        <v>158.79</v>
      </c>
      <c r="G473" s="26"/>
      <c r="H473" s="27"/>
    </row>
    <row r="474" spans="1:8" s="2" customFormat="1" ht="16.9" customHeight="1">
      <c r="A474" s="26"/>
      <c r="B474" s="27"/>
      <c r="C474" s="76" t="s">
        <v>4523</v>
      </c>
      <c r="D474" s="26"/>
      <c r="E474" s="26"/>
      <c r="F474" s="26"/>
      <c r="G474" s="26"/>
      <c r="H474" s="27"/>
    </row>
    <row r="475" spans="1:8" s="2" customFormat="1" ht="16.9" customHeight="1">
      <c r="A475" s="26"/>
      <c r="B475" s="27"/>
      <c r="C475" s="74" t="s">
        <v>1611</v>
      </c>
      <c r="D475" s="74" t="s">
        <v>1612</v>
      </c>
      <c r="E475" s="18" t="s">
        <v>221</v>
      </c>
      <c r="F475" s="75">
        <v>158.79</v>
      </c>
      <c r="G475" s="26"/>
      <c r="H475" s="27"/>
    </row>
    <row r="476" spans="1:8" s="2" customFormat="1" ht="16.9" customHeight="1">
      <c r="A476" s="26"/>
      <c r="B476" s="27"/>
      <c r="C476" s="74" t="s">
        <v>1642</v>
      </c>
      <c r="D476" s="74" t="s">
        <v>1643</v>
      </c>
      <c r="E476" s="18" t="s">
        <v>221</v>
      </c>
      <c r="F476" s="75">
        <v>158.79</v>
      </c>
      <c r="G476" s="26"/>
      <c r="H476" s="27"/>
    </row>
    <row r="477" spans="1:8" s="2" customFormat="1" ht="16.9" customHeight="1">
      <c r="A477" s="26"/>
      <c r="B477" s="27"/>
      <c r="C477" s="74" t="s">
        <v>1676</v>
      </c>
      <c r="D477" s="74" t="s">
        <v>1677</v>
      </c>
      <c r="E477" s="18" t="s">
        <v>221</v>
      </c>
      <c r="F477" s="75">
        <v>158.79</v>
      </c>
      <c r="G477" s="26"/>
      <c r="H477" s="27"/>
    </row>
    <row r="478" spans="1:8" s="2" customFormat="1" ht="16.9" customHeight="1">
      <c r="A478" s="26"/>
      <c r="B478" s="27"/>
      <c r="C478" s="74" t="s">
        <v>2839</v>
      </c>
      <c r="D478" s="74" t="s">
        <v>2840</v>
      </c>
      <c r="E478" s="18" t="s">
        <v>221</v>
      </c>
      <c r="F478" s="75">
        <v>3316.035</v>
      </c>
      <c r="G478" s="26"/>
      <c r="H478" s="27"/>
    </row>
    <row r="479" spans="1:8" s="2" customFormat="1" ht="16.9" customHeight="1">
      <c r="A479" s="26"/>
      <c r="B479" s="27"/>
      <c r="C479" s="70" t="s">
        <v>166</v>
      </c>
      <c r="D479" s="71" t="s">
        <v>167</v>
      </c>
      <c r="E479" s="72" t="s">
        <v>1</v>
      </c>
      <c r="F479" s="73">
        <v>46.23</v>
      </c>
      <c r="G479" s="26"/>
      <c r="H479" s="27"/>
    </row>
    <row r="480" spans="1:8" s="2" customFormat="1" ht="16.9" customHeight="1">
      <c r="A480" s="26"/>
      <c r="B480" s="27"/>
      <c r="C480" s="74" t="s">
        <v>1</v>
      </c>
      <c r="D480" s="74" t="s">
        <v>261</v>
      </c>
      <c r="E480" s="18" t="s">
        <v>1</v>
      </c>
      <c r="F480" s="75">
        <v>0</v>
      </c>
      <c r="G480" s="26"/>
      <c r="H480" s="27"/>
    </row>
    <row r="481" spans="1:8" s="2" customFormat="1" ht="16.9" customHeight="1">
      <c r="A481" s="26"/>
      <c r="B481" s="27"/>
      <c r="C481" s="74" t="s">
        <v>1</v>
      </c>
      <c r="D481" s="74" t="s">
        <v>262</v>
      </c>
      <c r="E481" s="18" t="s">
        <v>1</v>
      </c>
      <c r="F481" s="75">
        <v>46.23</v>
      </c>
      <c r="G481" s="26"/>
      <c r="H481" s="27"/>
    </row>
    <row r="482" spans="1:8" s="2" customFormat="1" ht="16.9" customHeight="1">
      <c r="A482" s="26"/>
      <c r="B482" s="27"/>
      <c r="C482" s="74" t="s">
        <v>166</v>
      </c>
      <c r="D482" s="74" t="s">
        <v>229</v>
      </c>
      <c r="E482" s="18" t="s">
        <v>1</v>
      </c>
      <c r="F482" s="75">
        <v>46.23</v>
      </c>
      <c r="G482" s="26"/>
      <c r="H482" s="27"/>
    </row>
    <row r="483" spans="1:8" s="2" customFormat="1" ht="16.9" customHeight="1">
      <c r="A483" s="26"/>
      <c r="B483" s="27"/>
      <c r="C483" s="76" t="s">
        <v>4523</v>
      </c>
      <c r="D483" s="26"/>
      <c r="E483" s="26"/>
      <c r="F483" s="26"/>
      <c r="G483" s="26"/>
      <c r="H483" s="27"/>
    </row>
    <row r="484" spans="1:8" s="2" customFormat="1" ht="22.5">
      <c r="A484" s="26"/>
      <c r="B484" s="27"/>
      <c r="C484" s="74" t="s">
        <v>258</v>
      </c>
      <c r="D484" s="74" t="s">
        <v>259</v>
      </c>
      <c r="E484" s="18" t="s">
        <v>244</v>
      </c>
      <c r="F484" s="75">
        <v>46.23</v>
      </c>
      <c r="G484" s="26"/>
      <c r="H484" s="27"/>
    </row>
    <row r="485" spans="1:8" s="2" customFormat="1" ht="22.5">
      <c r="A485" s="26"/>
      <c r="B485" s="27"/>
      <c r="C485" s="74" t="s">
        <v>264</v>
      </c>
      <c r="D485" s="74" t="s">
        <v>265</v>
      </c>
      <c r="E485" s="18" t="s">
        <v>244</v>
      </c>
      <c r="F485" s="75">
        <v>693.45</v>
      </c>
      <c r="G485" s="26"/>
      <c r="H485" s="27"/>
    </row>
    <row r="486" spans="1:8" s="2" customFormat="1" ht="16.9" customHeight="1">
      <c r="A486" s="26"/>
      <c r="B486" s="27"/>
      <c r="C486" s="74" t="s">
        <v>269</v>
      </c>
      <c r="D486" s="74" t="s">
        <v>270</v>
      </c>
      <c r="E486" s="18" t="s">
        <v>244</v>
      </c>
      <c r="F486" s="75">
        <v>90.24</v>
      </c>
      <c r="G486" s="26"/>
      <c r="H486" s="27"/>
    </row>
    <row r="487" spans="1:8" s="2" customFormat="1" ht="22.5">
      <c r="A487" s="26"/>
      <c r="B487" s="27"/>
      <c r="C487" s="74" t="s">
        <v>276</v>
      </c>
      <c r="D487" s="74" t="s">
        <v>277</v>
      </c>
      <c r="E487" s="18" t="s">
        <v>278</v>
      </c>
      <c r="F487" s="75">
        <v>83.214</v>
      </c>
      <c r="G487" s="26"/>
      <c r="H487" s="27"/>
    </row>
    <row r="488" spans="1:8" s="2" customFormat="1" ht="16.9" customHeight="1">
      <c r="A488" s="26"/>
      <c r="B488" s="27"/>
      <c r="C488" s="70" t="s">
        <v>169</v>
      </c>
      <c r="D488" s="71" t="s">
        <v>170</v>
      </c>
      <c r="E488" s="72" t="s">
        <v>1</v>
      </c>
      <c r="F488" s="73">
        <v>13.5</v>
      </c>
      <c r="G488" s="26"/>
      <c r="H488" s="27"/>
    </row>
    <row r="489" spans="1:8" s="2" customFormat="1" ht="16.9" customHeight="1">
      <c r="A489" s="26"/>
      <c r="B489" s="27"/>
      <c r="C489" s="74" t="s">
        <v>1</v>
      </c>
      <c r="D489" s="74" t="s">
        <v>2774</v>
      </c>
      <c r="E489" s="18" t="s">
        <v>1</v>
      </c>
      <c r="F489" s="75">
        <v>0</v>
      </c>
      <c r="G489" s="26"/>
      <c r="H489" s="27"/>
    </row>
    <row r="490" spans="1:8" s="2" customFormat="1" ht="16.9" customHeight="1">
      <c r="A490" s="26"/>
      <c r="B490" s="27"/>
      <c r="C490" s="74" t="s">
        <v>1</v>
      </c>
      <c r="D490" s="74" t="s">
        <v>2775</v>
      </c>
      <c r="E490" s="18" t="s">
        <v>1</v>
      </c>
      <c r="F490" s="75">
        <v>0.9</v>
      </c>
      <c r="G490" s="26"/>
      <c r="H490" s="27"/>
    </row>
    <row r="491" spans="1:8" s="2" customFormat="1" ht="16.9" customHeight="1">
      <c r="A491" s="26"/>
      <c r="B491" s="27"/>
      <c r="C491" s="74" t="s">
        <v>1</v>
      </c>
      <c r="D491" s="74" t="s">
        <v>2776</v>
      </c>
      <c r="E491" s="18" t="s">
        <v>1</v>
      </c>
      <c r="F491" s="75">
        <v>0.9</v>
      </c>
      <c r="G491" s="26"/>
      <c r="H491" s="27"/>
    </row>
    <row r="492" spans="1:8" s="2" customFormat="1" ht="16.9" customHeight="1">
      <c r="A492" s="26"/>
      <c r="B492" s="27"/>
      <c r="C492" s="74" t="s">
        <v>1</v>
      </c>
      <c r="D492" s="74" t="s">
        <v>2777</v>
      </c>
      <c r="E492" s="18" t="s">
        <v>1</v>
      </c>
      <c r="F492" s="75">
        <v>0.9</v>
      </c>
      <c r="G492" s="26"/>
      <c r="H492" s="27"/>
    </row>
    <row r="493" spans="1:8" s="2" customFormat="1" ht="16.9" customHeight="1">
      <c r="A493" s="26"/>
      <c r="B493" s="27"/>
      <c r="C493" s="74" t="s">
        <v>1</v>
      </c>
      <c r="D493" s="74" t="s">
        <v>2778</v>
      </c>
      <c r="E493" s="18" t="s">
        <v>1</v>
      </c>
      <c r="F493" s="75">
        <v>0.9</v>
      </c>
      <c r="G493" s="26"/>
      <c r="H493" s="27"/>
    </row>
    <row r="494" spans="1:8" s="2" customFormat="1" ht="16.9" customHeight="1">
      <c r="A494" s="26"/>
      <c r="B494" s="27"/>
      <c r="C494" s="74" t="s">
        <v>1</v>
      </c>
      <c r="D494" s="74" t="s">
        <v>2779</v>
      </c>
      <c r="E494" s="18" t="s">
        <v>1</v>
      </c>
      <c r="F494" s="75">
        <v>0.9</v>
      </c>
      <c r="G494" s="26"/>
      <c r="H494" s="27"/>
    </row>
    <row r="495" spans="1:8" s="2" customFormat="1" ht="16.9" customHeight="1">
      <c r="A495" s="26"/>
      <c r="B495" s="27"/>
      <c r="C495" s="74" t="s">
        <v>1</v>
      </c>
      <c r="D495" s="74" t="s">
        <v>2780</v>
      </c>
      <c r="E495" s="18" t="s">
        <v>1</v>
      </c>
      <c r="F495" s="75">
        <v>0.9</v>
      </c>
      <c r="G495" s="26"/>
      <c r="H495" s="27"/>
    </row>
    <row r="496" spans="1:8" s="2" customFormat="1" ht="16.9" customHeight="1">
      <c r="A496" s="26"/>
      <c r="B496" s="27"/>
      <c r="C496" s="74" t="s">
        <v>1</v>
      </c>
      <c r="D496" s="74" t="s">
        <v>2781</v>
      </c>
      <c r="E496" s="18" t="s">
        <v>1</v>
      </c>
      <c r="F496" s="75">
        <v>2.7</v>
      </c>
      <c r="G496" s="26"/>
      <c r="H496" s="27"/>
    </row>
    <row r="497" spans="1:8" s="2" customFormat="1" ht="16.9" customHeight="1">
      <c r="A497" s="26"/>
      <c r="B497" s="27"/>
      <c r="C497" s="74" t="s">
        <v>1</v>
      </c>
      <c r="D497" s="74" t="s">
        <v>2782</v>
      </c>
      <c r="E497" s="18" t="s">
        <v>1</v>
      </c>
      <c r="F497" s="75">
        <v>0.9</v>
      </c>
      <c r="G497" s="26"/>
      <c r="H497" s="27"/>
    </row>
    <row r="498" spans="1:8" s="2" customFormat="1" ht="16.9" customHeight="1">
      <c r="A498" s="26"/>
      <c r="B498" s="27"/>
      <c r="C498" s="74" t="s">
        <v>1</v>
      </c>
      <c r="D498" s="74" t="s">
        <v>2783</v>
      </c>
      <c r="E498" s="18" t="s">
        <v>1</v>
      </c>
      <c r="F498" s="75">
        <v>0.9</v>
      </c>
      <c r="G498" s="26"/>
      <c r="H498" s="27"/>
    </row>
    <row r="499" spans="1:8" s="2" customFormat="1" ht="16.9" customHeight="1">
      <c r="A499" s="26"/>
      <c r="B499" s="27"/>
      <c r="C499" s="74" t="s">
        <v>1</v>
      </c>
      <c r="D499" s="74" t="s">
        <v>2784</v>
      </c>
      <c r="E499" s="18" t="s">
        <v>1</v>
      </c>
      <c r="F499" s="75">
        <v>1.8</v>
      </c>
      <c r="G499" s="26"/>
      <c r="H499" s="27"/>
    </row>
    <row r="500" spans="1:8" s="2" customFormat="1" ht="16.9" customHeight="1">
      <c r="A500" s="26"/>
      <c r="B500" s="27"/>
      <c r="C500" s="74" t="s">
        <v>1</v>
      </c>
      <c r="D500" s="74" t="s">
        <v>2785</v>
      </c>
      <c r="E500" s="18" t="s">
        <v>1</v>
      </c>
      <c r="F500" s="75">
        <v>1.8</v>
      </c>
      <c r="G500" s="26"/>
      <c r="H500" s="27"/>
    </row>
    <row r="501" spans="1:8" s="2" customFormat="1" ht="16.9" customHeight="1">
      <c r="A501" s="26"/>
      <c r="B501" s="27"/>
      <c r="C501" s="74" t="s">
        <v>169</v>
      </c>
      <c r="D501" s="74" t="s">
        <v>229</v>
      </c>
      <c r="E501" s="18" t="s">
        <v>1</v>
      </c>
      <c r="F501" s="75">
        <v>13.5</v>
      </c>
      <c r="G501" s="26"/>
      <c r="H501" s="27"/>
    </row>
    <row r="502" spans="1:8" s="2" customFormat="1" ht="16.9" customHeight="1">
      <c r="A502" s="26"/>
      <c r="B502" s="27"/>
      <c r="C502" s="76" t="s">
        <v>4523</v>
      </c>
      <c r="D502" s="26"/>
      <c r="E502" s="26"/>
      <c r="F502" s="26"/>
      <c r="G502" s="26"/>
      <c r="H502" s="27"/>
    </row>
    <row r="503" spans="1:8" s="2" customFormat="1" ht="16.9" customHeight="1">
      <c r="A503" s="26"/>
      <c r="B503" s="27"/>
      <c r="C503" s="74" t="s">
        <v>2771</v>
      </c>
      <c r="D503" s="74" t="s">
        <v>2772</v>
      </c>
      <c r="E503" s="18" t="s">
        <v>221</v>
      </c>
      <c r="F503" s="75">
        <v>13.5</v>
      </c>
      <c r="G503" s="26"/>
      <c r="H503" s="27"/>
    </row>
    <row r="504" spans="1:8" s="2" customFormat="1" ht="16.9" customHeight="1">
      <c r="A504" s="26"/>
      <c r="B504" s="27"/>
      <c r="C504" s="74" t="s">
        <v>2787</v>
      </c>
      <c r="D504" s="74" t="s">
        <v>2788</v>
      </c>
      <c r="E504" s="18" t="s">
        <v>221</v>
      </c>
      <c r="F504" s="75">
        <v>13.5</v>
      </c>
      <c r="G504" s="26"/>
      <c r="H504" s="27"/>
    </row>
    <row r="505" spans="1:8" s="2" customFormat="1" ht="16.9" customHeight="1">
      <c r="A505" s="26"/>
      <c r="B505" s="27"/>
      <c r="C505" s="74" t="s">
        <v>2791</v>
      </c>
      <c r="D505" s="74" t="s">
        <v>2792</v>
      </c>
      <c r="E505" s="18" t="s">
        <v>221</v>
      </c>
      <c r="F505" s="75">
        <v>13.5</v>
      </c>
      <c r="G505" s="26"/>
      <c r="H505" s="27"/>
    </row>
    <row r="506" spans="1:8" s="2" customFormat="1" ht="16.9" customHeight="1">
      <c r="A506" s="26"/>
      <c r="B506" s="27"/>
      <c r="C506" s="74" t="s">
        <v>1</v>
      </c>
      <c r="D506" s="74" t="s">
        <v>3468</v>
      </c>
      <c r="E506" s="18" t="s">
        <v>1</v>
      </c>
      <c r="F506" s="75">
        <v>0.45</v>
      </c>
      <c r="G506" s="26"/>
      <c r="H506" s="27"/>
    </row>
    <row r="507" spans="1:8" s="2" customFormat="1" ht="16.9" customHeight="1">
      <c r="A507" s="26"/>
      <c r="B507" s="27"/>
      <c r="C507" s="74" t="s">
        <v>1</v>
      </c>
      <c r="D507" s="74" t="s">
        <v>3469</v>
      </c>
      <c r="E507" s="18" t="s">
        <v>1</v>
      </c>
      <c r="F507" s="75">
        <v>0.45</v>
      </c>
      <c r="G507" s="26"/>
      <c r="H507" s="27"/>
    </row>
    <row r="508" spans="1:8" s="2" customFormat="1" ht="16.9" customHeight="1">
      <c r="A508" s="26"/>
      <c r="B508" s="27"/>
      <c r="C508" s="74" t="s">
        <v>1</v>
      </c>
      <c r="D508" s="74" t="s">
        <v>3470</v>
      </c>
      <c r="E508" s="18" t="s">
        <v>1</v>
      </c>
      <c r="F508" s="75">
        <v>0.45</v>
      </c>
      <c r="G508" s="26"/>
      <c r="H508" s="27"/>
    </row>
    <row r="509" spans="1:8" s="2" customFormat="1" ht="16.9" customHeight="1">
      <c r="A509" s="26"/>
      <c r="B509" s="27"/>
      <c r="C509" s="74" t="s">
        <v>1</v>
      </c>
      <c r="D509" s="74" t="s">
        <v>3471</v>
      </c>
      <c r="E509" s="18" t="s">
        <v>1</v>
      </c>
      <c r="F509" s="75">
        <v>0.45</v>
      </c>
      <c r="G509" s="26"/>
      <c r="H509" s="27"/>
    </row>
    <row r="510" spans="1:8" s="2" customFormat="1" ht="16.9" customHeight="1">
      <c r="A510" s="26"/>
      <c r="B510" s="27"/>
      <c r="C510" s="74" t="s">
        <v>1</v>
      </c>
      <c r="D510" s="74" t="s">
        <v>3472</v>
      </c>
      <c r="E510" s="18" t="s">
        <v>1</v>
      </c>
      <c r="F510" s="75">
        <v>0.3</v>
      </c>
      <c r="G510" s="26"/>
      <c r="H510" s="27"/>
    </row>
    <row r="511" spans="1:8" s="2" customFormat="1" ht="16.9" customHeight="1">
      <c r="A511" s="26"/>
      <c r="B511" s="27"/>
      <c r="C511" s="74" t="s">
        <v>1</v>
      </c>
      <c r="D511" s="74" t="s">
        <v>3473</v>
      </c>
      <c r="E511" s="18" t="s">
        <v>1</v>
      </c>
      <c r="F511" s="75">
        <v>0.45</v>
      </c>
      <c r="G511" s="26"/>
      <c r="H511" s="27"/>
    </row>
    <row r="512" spans="1:8" s="2" customFormat="1" ht="16.9" customHeight="1">
      <c r="A512" s="26"/>
      <c r="B512" s="27"/>
      <c r="C512" s="74" t="s">
        <v>1</v>
      </c>
      <c r="D512" s="74" t="s">
        <v>3474</v>
      </c>
      <c r="E512" s="18" t="s">
        <v>1</v>
      </c>
      <c r="F512" s="75">
        <v>0.45</v>
      </c>
      <c r="G512" s="26"/>
      <c r="H512" s="27"/>
    </row>
    <row r="513" spans="1:8" s="2" customFormat="1" ht="16.9" customHeight="1">
      <c r="A513" s="26"/>
      <c r="B513" s="27"/>
      <c r="C513" s="74" t="s">
        <v>1</v>
      </c>
      <c r="D513" s="74" t="s">
        <v>3475</v>
      </c>
      <c r="E513" s="18" t="s">
        <v>1</v>
      </c>
      <c r="F513" s="75">
        <v>0.45</v>
      </c>
      <c r="G513" s="26"/>
      <c r="H513" s="27"/>
    </row>
    <row r="514" spans="1:8" s="2" customFormat="1" ht="16.9" customHeight="1">
      <c r="A514" s="26"/>
      <c r="B514" s="27"/>
      <c r="C514" s="74" t="s">
        <v>1</v>
      </c>
      <c r="D514" s="74" t="s">
        <v>3476</v>
      </c>
      <c r="E514" s="18" t="s">
        <v>1</v>
      </c>
      <c r="F514" s="75">
        <v>0.3</v>
      </c>
      <c r="G514" s="26"/>
      <c r="H514" s="27"/>
    </row>
    <row r="515" spans="1:8" s="2" customFormat="1" ht="16.9" customHeight="1">
      <c r="A515" s="26"/>
      <c r="B515" s="27"/>
      <c r="C515" s="74" t="s">
        <v>1</v>
      </c>
      <c r="D515" s="74" t="s">
        <v>3477</v>
      </c>
      <c r="E515" s="18" t="s">
        <v>1</v>
      </c>
      <c r="F515" s="75">
        <v>6.336</v>
      </c>
      <c r="G515" s="26"/>
      <c r="H515" s="27"/>
    </row>
    <row r="516" spans="1:8" s="2" customFormat="1" ht="16.9" customHeight="1">
      <c r="A516" s="26"/>
      <c r="B516" s="27"/>
      <c r="C516" s="74" t="s">
        <v>1</v>
      </c>
      <c r="D516" s="74" t="s">
        <v>3478</v>
      </c>
      <c r="E516" s="18" t="s">
        <v>1</v>
      </c>
      <c r="F516" s="75">
        <v>1.65</v>
      </c>
      <c r="G516" s="26"/>
      <c r="H516" s="27"/>
    </row>
    <row r="517" spans="1:8" s="2" customFormat="1" ht="16.9" customHeight="1">
      <c r="A517" s="26"/>
      <c r="B517" s="27"/>
      <c r="C517" s="74" t="s">
        <v>1</v>
      </c>
      <c r="D517" s="74" t="s">
        <v>3479</v>
      </c>
      <c r="E517" s="18" t="s">
        <v>1</v>
      </c>
      <c r="F517" s="75">
        <v>0.45</v>
      </c>
      <c r="G517" s="26"/>
      <c r="H517" s="27"/>
    </row>
    <row r="518" spans="1:8" s="2" customFormat="1" ht="16.9" customHeight="1">
      <c r="A518" s="26"/>
      <c r="B518" s="27"/>
      <c r="C518" s="74" t="s">
        <v>1</v>
      </c>
      <c r="D518" s="74" t="s">
        <v>3480</v>
      </c>
      <c r="E518" s="18" t="s">
        <v>1</v>
      </c>
      <c r="F518" s="75">
        <v>0.3</v>
      </c>
      <c r="G518" s="26"/>
      <c r="H518" s="27"/>
    </row>
    <row r="519" spans="1:8" s="2" customFormat="1" ht="16.9" customHeight="1">
      <c r="A519" s="26"/>
      <c r="B519" s="27"/>
      <c r="C519" s="74" t="s">
        <v>1</v>
      </c>
      <c r="D519" s="74" t="s">
        <v>3481</v>
      </c>
      <c r="E519" s="18" t="s">
        <v>1</v>
      </c>
      <c r="F519" s="75">
        <v>1.584</v>
      </c>
      <c r="G519" s="26"/>
      <c r="H519" s="27"/>
    </row>
    <row r="520" spans="1:8" s="2" customFormat="1" ht="16.9" customHeight="1">
      <c r="A520" s="26"/>
      <c r="B520" s="27"/>
      <c r="C520" s="74" t="s">
        <v>1</v>
      </c>
      <c r="D520" s="74" t="s">
        <v>3482</v>
      </c>
      <c r="E520" s="18" t="s">
        <v>1</v>
      </c>
      <c r="F520" s="75">
        <v>0.45</v>
      </c>
      <c r="G520" s="26"/>
      <c r="H520" s="27"/>
    </row>
    <row r="521" spans="1:8" s="2" customFormat="1" ht="16.9" customHeight="1">
      <c r="A521" s="26"/>
      <c r="B521" s="27"/>
      <c r="C521" s="74" t="s">
        <v>1</v>
      </c>
      <c r="D521" s="74" t="s">
        <v>3483</v>
      </c>
      <c r="E521" s="18" t="s">
        <v>1</v>
      </c>
      <c r="F521" s="75">
        <v>0.45</v>
      </c>
      <c r="G521" s="26"/>
      <c r="H521" s="27"/>
    </row>
    <row r="522" spans="1:8" s="2" customFormat="1" ht="16.9" customHeight="1">
      <c r="A522" s="26"/>
      <c r="B522" s="27"/>
      <c r="C522" s="74" t="s">
        <v>1</v>
      </c>
      <c r="D522" s="74" t="s">
        <v>3484</v>
      </c>
      <c r="E522" s="18" t="s">
        <v>1</v>
      </c>
      <c r="F522" s="75">
        <v>0.3</v>
      </c>
      <c r="G522" s="26"/>
      <c r="H522" s="27"/>
    </row>
    <row r="523" spans="1:8" s="2" customFormat="1" ht="16.9" customHeight="1">
      <c r="A523" s="26"/>
      <c r="B523" s="27"/>
      <c r="C523" s="74" t="s">
        <v>1</v>
      </c>
      <c r="D523" s="74" t="s">
        <v>3485</v>
      </c>
      <c r="E523" s="18" t="s">
        <v>1</v>
      </c>
      <c r="F523" s="75">
        <v>0.3</v>
      </c>
      <c r="G523" s="26"/>
      <c r="H523" s="27"/>
    </row>
    <row r="524" spans="1:8" s="2" customFormat="1" ht="16.9" customHeight="1">
      <c r="A524" s="26"/>
      <c r="B524" s="27"/>
      <c r="C524" s="74" t="s">
        <v>1</v>
      </c>
      <c r="D524" s="74" t="s">
        <v>3486</v>
      </c>
      <c r="E524" s="18" t="s">
        <v>1</v>
      </c>
      <c r="F524" s="75">
        <v>4.752</v>
      </c>
      <c r="G524" s="26"/>
      <c r="H524" s="27"/>
    </row>
    <row r="525" spans="1:8" s="2" customFormat="1" ht="16.9" customHeight="1">
      <c r="A525" s="26"/>
      <c r="B525" s="27"/>
      <c r="C525" s="74" t="s">
        <v>1</v>
      </c>
      <c r="D525" s="74" t="s">
        <v>3487</v>
      </c>
      <c r="E525" s="18" t="s">
        <v>1</v>
      </c>
      <c r="F525" s="75">
        <v>2.376</v>
      </c>
      <c r="G525" s="26"/>
      <c r="H525" s="27"/>
    </row>
    <row r="526" spans="1:8" s="2" customFormat="1" ht="16.9" customHeight="1">
      <c r="A526" s="26"/>
      <c r="B526" s="27"/>
      <c r="C526" s="74" t="s">
        <v>1</v>
      </c>
      <c r="D526" s="74" t="s">
        <v>3488</v>
      </c>
      <c r="E526" s="18" t="s">
        <v>1</v>
      </c>
      <c r="F526" s="75">
        <v>0.45</v>
      </c>
      <c r="G526" s="26"/>
      <c r="H526" s="27"/>
    </row>
    <row r="527" spans="1:8" s="2" customFormat="1" ht="16.9" customHeight="1">
      <c r="A527" s="26"/>
      <c r="B527" s="27"/>
      <c r="C527" s="74" t="s">
        <v>1</v>
      </c>
      <c r="D527" s="74" t="s">
        <v>3489</v>
      </c>
      <c r="E527" s="18" t="s">
        <v>1</v>
      </c>
      <c r="F527" s="75">
        <v>0.6</v>
      </c>
      <c r="G527" s="26"/>
      <c r="H527" s="27"/>
    </row>
    <row r="528" spans="1:8" s="2" customFormat="1" ht="16.9" customHeight="1">
      <c r="A528" s="26"/>
      <c r="B528" s="27"/>
      <c r="C528" s="74" t="s">
        <v>1</v>
      </c>
      <c r="D528" s="74" t="s">
        <v>3490</v>
      </c>
      <c r="E528" s="18" t="s">
        <v>1</v>
      </c>
      <c r="F528" s="75">
        <v>0.3</v>
      </c>
      <c r="G528" s="26"/>
      <c r="H528" s="27"/>
    </row>
    <row r="529" spans="1:8" s="2" customFormat="1" ht="16.9" customHeight="1">
      <c r="A529" s="26"/>
      <c r="B529" s="27"/>
      <c r="C529" s="74" t="s">
        <v>3415</v>
      </c>
      <c r="D529" s="74" t="s">
        <v>229</v>
      </c>
      <c r="E529" s="18" t="s">
        <v>1</v>
      </c>
      <c r="F529" s="75">
        <v>31.134</v>
      </c>
      <c r="G529" s="26"/>
      <c r="H529" s="27"/>
    </row>
    <row r="530" spans="1:8" s="2" customFormat="1" ht="16.9" customHeight="1">
      <c r="A530" s="26"/>
      <c r="B530" s="27"/>
      <c r="C530" s="76" t="s">
        <v>4523</v>
      </c>
      <c r="D530" s="26"/>
      <c r="E530" s="26"/>
      <c r="F530" s="26"/>
      <c r="G530" s="26"/>
      <c r="H530" s="27"/>
    </row>
    <row r="531" spans="1:8" s="2" customFormat="1" ht="16.9" customHeight="1">
      <c r="A531" s="26"/>
      <c r="B531" s="27"/>
      <c r="C531" s="74" t="s">
        <v>3461</v>
      </c>
      <c r="D531" s="74" t="s">
        <v>3462</v>
      </c>
      <c r="E531" s="18" t="s">
        <v>221</v>
      </c>
      <c r="F531" s="75">
        <v>31.134</v>
      </c>
      <c r="G531" s="26"/>
      <c r="H531" s="27"/>
    </row>
    <row r="532" spans="1:8" s="2" customFormat="1" ht="16.9" customHeight="1">
      <c r="A532" s="26"/>
      <c r="B532" s="27"/>
      <c r="C532" s="74" t="s">
        <v>3491</v>
      </c>
      <c r="D532" s="74" t="s">
        <v>3492</v>
      </c>
      <c r="E532" s="18" t="s">
        <v>221</v>
      </c>
      <c r="F532" s="75">
        <v>31.134</v>
      </c>
      <c r="G532" s="26"/>
      <c r="H532" s="27"/>
    </row>
    <row r="533" spans="1:8" s="2" customFormat="1" ht="16.9" customHeight="1">
      <c r="A533" s="26"/>
      <c r="B533" s="27"/>
      <c r="C533" s="74" t="s">
        <v>3494</v>
      </c>
      <c r="D533" s="74" t="s">
        <v>3495</v>
      </c>
      <c r="E533" s="18" t="s">
        <v>221</v>
      </c>
      <c r="F533" s="75">
        <v>31.134</v>
      </c>
      <c r="G533" s="26"/>
      <c r="H533" s="27"/>
    </row>
    <row r="534" spans="1:8" s="2" customFormat="1" ht="16.9" customHeight="1">
      <c r="A534" s="26"/>
      <c r="B534" s="27"/>
      <c r="C534" s="74" t="s">
        <v>3497</v>
      </c>
      <c r="D534" s="74" t="s">
        <v>3498</v>
      </c>
      <c r="E534" s="18" t="s">
        <v>221</v>
      </c>
      <c r="F534" s="75">
        <v>31.134</v>
      </c>
      <c r="G534" s="26"/>
      <c r="H534" s="27"/>
    </row>
    <row r="535" spans="1:8" s="2" customFormat="1" ht="16.9" customHeight="1">
      <c r="A535" s="26"/>
      <c r="B535" s="27"/>
      <c r="C535" s="74" t="s">
        <v>3500</v>
      </c>
      <c r="D535" s="74" t="s">
        <v>3501</v>
      </c>
      <c r="E535" s="18" t="s">
        <v>221</v>
      </c>
      <c r="F535" s="75">
        <v>31.134</v>
      </c>
      <c r="G535" s="26"/>
      <c r="H535" s="27"/>
    </row>
    <row r="536" spans="1:8" s="2" customFormat="1" ht="22.5">
      <c r="A536" s="26"/>
      <c r="B536" s="27"/>
      <c r="C536" s="74" t="s">
        <v>3542</v>
      </c>
      <c r="D536" s="74" t="s">
        <v>3543</v>
      </c>
      <c r="E536" s="18" t="s">
        <v>221</v>
      </c>
      <c r="F536" s="75">
        <v>267.2</v>
      </c>
      <c r="G536" s="26"/>
      <c r="H536" s="27"/>
    </row>
    <row r="537" spans="1:8" s="2" customFormat="1" ht="16.9" customHeight="1">
      <c r="A537" s="26"/>
      <c r="B537" s="27"/>
      <c r="C537" s="74" t="s">
        <v>3545</v>
      </c>
      <c r="D537" s="74" t="s">
        <v>3546</v>
      </c>
      <c r="E537" s="18" t="s">
        <v>221</v>
      </c>
      <c r="F537" s="75">
        <v>267.2</v>
      </c>
      <c r="G537" s="26"/>
      <c r="H537" s="27"/>
    </row>
    <row r="538" spans="1:8" s="2" customFormat="1" ht="16.9" customHeight="1">
      <c r="A538" s="26"/>
      <c r="B538" s="27"/>
      <c r="C538" s="74" t="s">
        <v>3548</v>
      </c>
      <c r="D538" s="74" t="s">
        <v>3549</v>
      </c>
      <c r="E538" s="18" t="s">
        <v>221</v>
      </c>
      <c r="F538" s="75">
        <v>267.2</v>
      </c>
      <c r="G538" s="26"/>
      <c r="H538" s="27"/>
    </row>
    <row r="539" spans="1:8" s="2" customFormat="1" ht="16.9" customHeight="1">
      <c r="A539" s="26"/>
      <c r="B539" s="27"/>
      <c r="C539" s="74" t="s">
        <v>3551</v>
      </c>
      <c r="D539" s="74" t="s">
        <v>3552</v>
      </c>
      <c r="E539" s="18" t="s">
        <v>221</v>
      </c>
      <c r="F539" s="75">
        <v>267.2</v>
      </c>
      <c r="G539" s="26"/>
      <c r="H539" s="27"/>
    </row>
    <row r="540" spans="1:8" s="2" customFormat="1" ht="16.9" customHeight="1">
      <c r="A540" s="26"/>
      <c r="B540" s="27"/>
      <c r="C540" s="74" t="s">
        <v>3554</v>
      </c>
      <c r="D540" s="74" t="s">
        <v>3555</v>
      </c>
      <c r="E540" s="18" t="s">
        <v>221</v>
      </c>
      <c r="F540" s="75">
        <v>267.2</v>
      </c>
      <c r="G540" s="26"/>
      <c r="H540" s="27"/>
    </row>
    <row r="541" spans="1:8" s="2" customFormat="1" ht="16.9" customHeight="1">
      <c r="A541" s="26"/>
      <c r="B541" s="27"/>
      <c r="C541" s="74" t="s">
        <v>3557</v>
      </c>
      <c r="D541" s="74" t="s">
        <v>3558</v>
      </c>
      <c r="E541" s="18" t="s">
        <v>221</v>
      </c>
      <c r="F541" s="75">
        <v>267.2</v>
      </c>
      <c r="G541" s="26"/>
      <c r="H541" s="27"/>
    </row>
    <row r="542" spans="1:8" s="2" customFormat="1" ht="16.9" customHeight="1">
      <c r="A542" s="26"/>
      <c r="B542" s="27"/>
      <c r="C542" s="74" t="s">
        <v>3562</v>
      </c>
      <c r="D542" s="74" t="s">
        <v>3563</v>
      </c>
      <c r="E542" s="18" t="s">
        <v>221</v>
      </c>
      <c r="F542" s="75">
        <v>267.2</v>
      </c>
      <c r="G542" s="26"/>
      <c r="H542" s="27"/>
    </row>
    <row r="543" spans="1:8" s="2" customFormat="1" ht="16.9" customHeight="1">
      <c r="A543" s="26"/>
      <c r="B543" s="27"/>
      <c r="C543" s="74" t="s">
        <v>2795</v>
      </c>
      <c r="D543" s="74" t="s">
        <v>2796</v>
      </c>
      <c r="E543" s="18" t="s">
        <v>221</v>
      </c>
      <c r="F543" s="75">
        <v>13.5</v>
      </c>
      <c r="G543" s="26"/>
      <c r="H543" s="27"/>
    </row>
    <row r="544" spans="1:8" s="2" customFormat="1" ht="16.9" customHeight="1">
      <c r="A544" s="26"/>
      <c r="B544" s="27"/>
      <c r="C544" s="74" t="s">
        <v>2799</v>
      </c>
      <c r="D544" s="74" t="s">
        <v>2800</v>
      </c>
      <c r="E544" s="18" t="s">
        <v>221</v>
      </c>
      <c r="F544" s="75">
        <v>13.5</v>
      </c>
      <c r="G544" s="26"/>
      <c r="H544" s="27"/>
    </row>
    <row r="545" spans="1:8" s="2" customFormat="1" ht="16.9" customHeight="1">
      <c r="A545" s="26"/>
      <c r="B545" s="27"/>
      <c r="C545" s="74" t="s">
        <v>2803</v>
      </c>
      <c r="D545" s="74" t="s">
        <v>2804</v>
      </c>
      <c r="E545" s="18" t="s">
        <v>221</v>
      </c>
      <c r="F545" s="75">
        <v>13.5</v>
      </c>
      <c r="G545" s="26"/>
      <c r="H545" s="27"/>
    </row>
    <row r="546" spans="1:8" s="2" customFormat="1" ht="16.9" customHeight="1">
      <c r="A546" s="26"/>
      <c r="B546" s="27"/>
      <c r="C546" s="74" t="s">
        <v>2807</v>
      </c>
      <c r="D546" s="74" t="s">
        <v>2808</v>
      </c>
      <c r="E546" s="18" t="s">
        <v>221</v>
      </c>
      <c r="F546" s="75">
        <v>13.5</v>
      </c>
      <c r="G546" s="26"/>
      <c r="H546" s="27"/>
    </row>
    <row r="547" spans="1:8" s="2" customFormat="1" ht="16.9" customHeight="1">
      <c r="A547" s="26"/>
      <c r="B547" s="27"/>
      <c r="C547" s="74" t="s">
        <v>2811</v>
      </c>
      <c r="D547" s="74" t="s">
        <v>2812</v>
      </c>
      <c r="E547" s="18" t="s">
        <v>221</v>
      </c>
      <c r="F547" s="75">
        <v>13.5</v>
      </c>
      <c r="G547" s="26"/>
      <c r="H547" s="27"/>
    </row>
    <row r="548" spans="1:8" s="2" customFormat="1" ht="16.9" customHeight="1">
      <c r="A548" s="26"/>
      <c r="B548" s="27"/>
      <c r="C548" s="70" t="s">
        <v>172</v>
      </c>
      <c r="D548" s="71" t="s">
        <v>173</v>
      </c>
      <c r="E548" s="72" t="s">
        <v>1</v>
      </c>
      <c r="F548" s="73">
        <v>22.005</v>
      </c>
      <c r="G548" s="26"/>
      <c r="H548" s="27"/>
    </row>
    <row r="549" spans="1:8" s="2" customFormat="1" ht="16.9" customHeight="1">
      <c r="A549" s="26"/>
      <c r="B549" s="27"/>
      <c r="C549" s="74" t="s">
        <v>1</v>
      </c>
      <c r="D549" s="74" t="s">
        <v>285</v>
      </c>
      <c r="E549" s="18" t="s">
        <v>1</v>
      </c>
      <c r="F549" s="75">
        <v>15.345</v>
      </c>
      <c r="G549" s="26"/>
      <c r="H549" s="27"/>
    </row>
    <row r="550" spans="1:8" s="2" customFormat="1" ht="16.9" customHeight="1">
      <c r="A550" s="26"/>
      <c r="B550" s="27"/>
      <c r="C550" s="74" t="s">
        <v>1</v>
      </c>
      <c r="D550" s="74" t="s">
        <v>286</v>
      </c>
      <c r="E550" s="18" t="s">
        <v>1</v>
      </c>
      <c r="F550" s="75">
        <v>3.06</v>
      </c>
      <c r="G550" s="26"/>
      <c r="H550" s="27"/>
    </row>
    <row r="551" spans="1:8" s="2" customFormat="1" ht="16.9" customHeight="1">
      <c r="A551" s="26"/>
      <c r="B551" s="27"/>
      <c r="C551" s="74" t="s">
        <v>1</v>
      </c>
      <c r="D551" s="74" t="s">
        <v>287</v>
      </c>
      <c r="E551" s="18" t="s">
        <v>1</v>
      </c>
      <c r="F551" s="75">
        <v>3.6</v>
      </c>
      <c r="G551" s="26"/>
      <c r="H551" s="27"/>
    </row>
    <row r="552" spans="1:8" s="2" customFormat="1" ht="16.9" customHeight="1">
      <c r="A552" s="26"/>
      <c r="B552" s="27"/>
      <c r="C552" s="74" t="s">
        <v>172</v>
      </c>
      <c r="D552" s="74" t="s">
        <v>229</v>
      </c>
      <c r="E552" s="18" t="s">
        <v>1</v>
      </c>
      <c r="F552" s="75">
        <v>22.005</v>
      </c>
      <c r="G552" s="26"/>
      <c r="H552" s="27"/>
    </row>
    <row r="553" spans="1:8" s="2" customFormat="1" ht="16.9" customHeight="1">
      <c r="A553" s="26"/>
      <c r="B553" s="27"/>
      <c r="C553" s="76" t="s">
        <v>4523</v>
      </c>
      <c r="D553" s="26"/>
      <c r="E553" s="26"/>
      <c r="F553" s="26"/>
      <c r="G553" s="26"/>
      <c r="H553" s="27"/>
    </row>
    <row r="554" spans="1:8" s="2" customFormat="1" ht="16.9" customHeight="1">
      <c r="A554" s="26"/>
      <c r="B554" s="27"/>
      <c r="C554" s="74" t="s">
        <v>282</v>
      </c>
      <c r="D554" s="74" t="s">
        <v>283</v>
      </c>
      <c r="E554" s="18" t="s">
        <v>244</v>
      </c>
      <c r="F554" s="75">
        <v>22.005</v>
      </c>
      <c r="G554" s="26"/>
      <c r="H554" s="27"/>
    </row>
    <row r="555" spans="1:8" s="2" customFormat="1" ht="22.5">
      <c r="A555" s="26"/>
      <c r="B555" s="27"/>
      <c r="C555" s="74" t="s">
        <v>258</v>
      </c>
      <c r="D555" s="74" t="s">
        <v>259</v>
      </c>
      <c r="E555" s="18" t="s">
        <v>244</v>
      </c>
      <c r="F555" s="75">
        <v>46.23</v>
      </c>
      <c r="G555" s="26"/>
      <c r="H555" s="27"/>
    </row>
    <row r="556" spans="1:8" s="2" customFormat="1" ht="16.9" customHeight="1">
      <c r="A556" s="26"/>
      <c r="B556" s="27"/>
      <c r="C556" s="74" t="s">
        <v>269</v>
      </c>
      <c r="D556" s="74" t="s">
        <v>270</v>
      </c>
      <c r="E556" s="18" t="s">
        <v>244</v>
      </c>
      <c r="F556" s="75">
        <v>90.24</v>
      </c>
      <c r="G556" s="26"/>
      <c r="H556" s="27"/>
    </row>
    <row r="557" spans="1:8" s="2" customFormat="1" ht="26.45" customHeight="1">
      <c r="A557" s="26"/>
      <c r="B557" s="27"/>
      <c r="C557" s="69" t="s">
        <v>4526</v>
      </c>
      <c r="D557" s="69" t="s">
        <v>98</v>
      </c>
      <c r="E557" s="26"/>
      <c r="F557" s="26"/>
      <c r="G557" s="26"/>
      <c r="H557" s="27"/>
    </row>
    <row r="558" spans="1:8" s="2" customFormat="1" ht="16.9" customHeight="1">
      <c r="A558" s="26"/>
      <c r="B558" s="27"/>
      <c r="C558" s="70" t="s">
        <v>3415</v>
      </c>
      <c r="D558" s="71" t="s">
        <v>3416</v>
      </c>
      <c r="E558" s="72" t="s">
        <v>1</v>
      </c>
      <c r="F558" s="73">
        <v>31.134</v>
      </c>
      <c r="G558" s="26"/>
      <c r="H558" s="27"/>
    </row>
    <row r="559" spans="1:8" s="2" customFormat="1" ht="16.9" customHeight="1">
      <c r="A559" s="26"/>
      <c r="B559" s="27"/>
      <c r="C559" s="74" t="s">
        <v>1</v>
      </c>
      <c r="D559" s="74" t="s">
        <v>3464</v>
      </c>
      <c r="E559" s="18" t="s">
        <v>1</v>
      </c>
      <c r="F559" s="75">
        <v>0</v>
      </c>
      <c r="G559" s="26"/>
      <c r="H559" s="27"/>
    </row>
    <row r="560" spans="1:8" s="2" customFormat="1" ht="16.9" customHeight="1">
      <c r="A560" s="26"/>
      <c r="B560" s="27"/>
      <c r="C560" s="74" t="s">
        <v>1</v>
      </c>
      <c r="D560" s="74" t="s">
        <v>3465</v>
      </c>
      <c r="E560" s="18" t="s">
        <v>1</v>
      </c>
      <c r="F560" s="75">
        <v>6.336</v>
      </c>
      <c r="G560" s="26"/>
      <c r="H560" s="27"/>
    </row>
    <row r="561" spans="1:8" s="2" customFormat="1" ht="16.9" customHeight="1">
      <c r="A561" s="26"/>
      <c r="B561" s="27"/>
      <c r="C561" s="74" t="s">
        <v>1</v>
      </c>
      <c r="D561" s="74" t="s">
        <v>3466</v>
      </c>
      <c r="E561" s="18" t="s">
        <v>1</v>
      </c>
      <c r="F561" s="75">
        <v>0.45</v>
      </c>
      <c r="G561" s="26"/>
      <c r="H561" s="27"/>
    </row>
    <row r="562" spans="1:8" s="2" customFormat="1" ht="16.9" customHeight="1">
      <c r="A562" s="26"/>
      <c r="B562" s="27"/>
      <c r="C562" s="74" t="s">
        <v>1</v>
      </c>
      <c r="D562" s="74" t="s">
        <v>3467</v>
      </c>
      <c r="E562" s="18" t="s">
        <v>1</v>
      </c>
      <c r="F562" s="75">
        <v>0.3</v>
      </c>
      <c r="G562" s="26"/>
      <c r="H562" s="27"/>
    </row>
    <row r="563" spans="1:8" s="2" customFormat="1" ht="16.9" customHeight="1">
      <c r="A563" s="26"/>
      <c r="B563" s="27"/>
      <c r="C563" s="74" t="s">
        <v>3503</v>
      </c>
      <c r="D563" s="74" t="s">
        <v>3504</v>
      </c>
      <c r="E563" s="18" t="s">
        <v>221</v>
      </c>
      <c r="F563" s="75">
        <v>31.134</v>
      </c>
      <c r="G563" s="26"/>
      <c r="H563" s="27"/>
    </row>
    <row r="564" spans="1:8" s="2" customFormat="1" ht="16.9" customHeight="1">
      <c r="A564" s="26"/>
      <c r="B564" s="27"/>
      <c r="C564" s="70" t="s">
        <v>3418</v>
      </c>
      <c r="D564" s="71" t="s">
        <v>3419</v>
      </c>
      <c r="E564" s="72" t="s">
        <v>1</v>
      </c>
      <c r="F564" s="73">
        <v>267.2</v>
      </c>
      <c r="G564" s="26"/>
      <c r="H564" s="27"/>
    </row>
    <row r="565" spans="1:8" s="2" customFormat="1" ht="16.9" customHeight="1">
      <c r="A565" s="26"/>
      <c r="B565" s="27"/>
      <c r="C565" s="74" t="s">
        <v>1</v>
      </c>
      <c r="D565" s="74" t="s">
        <v>3515</v>
      </c>
      <c r="E565" s="18" t="s">
        <v>1</v>
      </c>
      <c r="F565" s="75">
        <v>0</v>
      </c>
      <c r="G565" s="26"/>
      <c r="H565" s="27"/>
    </row>
    <row r="566" spans="1:8" s="2" customFormat="1" ht="16.9" customHeight="1">
      <c r="A566" s="26"/>
      <c r="B566" s="27"/>
      <c r="C566" s="74" t="s">
        <v>1</v>
      </c>
      <c r="D566" s="74" t="s">
        <v>3516</v>
      </c>
      <c r="E566" s="18" t="s">
        <v>1</v>
      </c>
      <c r="F566" s="75">
        <v>44.8</v>
      </c>
      <c r="G566" s="26"/>
      <c r="H566" s="27"/>
    </row>
    <row r="567" spans="1:8" s="2" customFormat="1" ht="16.9" customHeight="1">
      <c r="A567" s="26"/>
      <c r="B567" s="27"/>
      <c r="C567" s="74" t="s">
        <v>1</v>
      </c>
      <c r="D567" s="74" t="s">
        <v>3517</v>
      </c>
      <c r="E567" s="18" t="s">
        <v>1</v>
      </c>
      <c r="F567" s="75">
        <v>6.5</v>
      </c>
      <c r="G567" s="26"/>
      <c r="H567" s="27"/>
    </row>
    <row r="568" spans="1:8" s="2" customFormat="1" ht="16.9" customHeight="1">
      <c r="A568" s="26"/>
      <c r="B568" s="27"/>
      <c r="C568" s="74" t="s">
        <v>1</v>
      </c>
      <c r="D568" s="74" t="s">
        <v>3518</v>
      </c>
      <c r="E568" s="18" t="s">
        <v>1</v>
      </c>
      <c r="F568" s="75">
        <v>3.8</v>
      </c>
      <c r="G568" s="26"/>
      <c r="H568" s="27"/>
    </row>
    <row r="569" spans="1:8" s="2" customFormat="1" ht="16.9" customHeight="1">
      <c r="A569" s="26"/>
      <c r="B569" s="27"/>
      <c r="C569" s="74" t="s">
        <v>1</v>
      </c>
      <c r="D569" s="74" t="s">
        <v>3519</v>
      </c>
      <c r="E569" s="18" t="s">
        <v>1</v>
      </c>
      <c r="F569" s="75">
        <v>3.8</v>
      </c>
      <c r="G569" s="26"/>
      <c r="H569" s="27"/>
    </row>
    <row r="570" spans="1:8" s="2" customFormat="1" ht="16.9" customHeight="1">
      <c r="A570" s="26"/>
      <c r="B570" s="27"/>
      <c r="C570" s="74" t="s">
        <v>1</v>
      </c>
      <c r="D570" s="74" t="s">
        <v>3520</v>
      </c>
      <c r="E570" s="18" t="s">
        <v>1</v>
      </c>
      <c r="F570" s="75">
        <v>3.8</v>
      </c>
      <c r="G570" s="26"/>
      <c r="H570" s="27"/>
    </row>
    <row r="571" spans="1:8" s="2" customFormat="1" ht="16.9" customHeight="1">
      <c r="A571" s="26"/>
      <c r="B571" s="27"/>
      <c r="C571" s="74" t="s">
        <v>1</v>
      </c>
      <c r="D571" s="74" t="s">
        <v>3521</v>
      </c>
      <c r="E571" s="18" t="s">
        <v>1</v>
      </c>
      <c r="F571" s="75">
        <v>6.5</v>
      </c>
      <c r="G571" s="26"/>
      <c r="H571" s="27"/>
    </row>
    <row r="572" spans="1:8" s="2" customFormat="1" ht="16.9" customHeight="1">
      <c r="A572" s="26"/>
      <c r="B572" s="27"/>
      <c r="C572" s="74" t="s">
        <v>1</v>
      </c>
      <c r="D572" s="74" t="s">
        <v>3522</v>
      </c>
      <c r="E572" s="18" t="s">
        <v>1</v>
      </c>
      <c r="F572" s="75">
        <v>6.5</v>
      </c>
      <c r="G572" s="26"/>
      <c r="H572" s="27"/>
    </row>
    <row r="573" spans="1:8" s="2" customFormat="1" ht="16.9" customHeight="1">
      <c r="A573" s="26"/>
      <c r="B573" s="27"/>
      <c r="C573" s="74" t="s">
        <v>1</v>
      </c>
      <c r="D573" s="74" t="s">
        <v>3523</v>
      </c>
      <c r="E573" s="18" t="s">
        <v>1</v>
      </c>
      <c r="F573" s="75">
        <v>3.8</v>
      </c>
      <c r="G573" s="26"/>
      <c r="H573" s="27"/>
    </row>
    <row r="574" spans="1:8" s="2" customFormat="1" ht="16.9" customHeight="1">
      <c r="A574" s="26"/>
      <c r="B574" s="27"/>
      <c r="C574" s="74" t="s">
        <v>1</v>
      </c>
      <c r="D574" s="74" t="s">
        <v>3524</v>
      </c>
      <c r="E574" s="18" t="s">
        <v>1</v>
      </c>
      <c r="F574" s="75">
        <v>6.5</v>
      </c>
      <c r="G574" s="26"/>
      <c r="H574" s="27"/>
    </row>
    <row r="575" spans="1:8" s="2" customFormat="1" ht="16.9" customHeight="1">
      <c r="A575" s="26"/>
      <c r="B575" s="27"/>
      <c r="C575" s="74" t="s">
        <v>1</v>
      </c>
      <c r="D575" s="74" t="s">
        <v>3525</v>
      </c>
      <c r="E575" s="18" t="s">
        <v>1</v>
      </c>
      <c r="F575" s="75">
        <v>6.5</v>
      </c>
      <c r="G575" s="26"/>
      <c r="H575" s="27"/>
    </row>
    <row r="576" spans="1:8" s="2" customFormat="1" ht="16.9" customHeight="1">
      <c r="A576" s="26"/>
      <c r="B576" s="27"/>
      <c r="C576" s="74" t="s">
        <v>1</v>
      </c>
      <c r="D576" s="74" t="s">
        <v>3526</v>
      </c>
      <c r="E576" s="18" t="s">
        <v>1</v>
      </c>
      <c r="F576" s="75">
        <v>6.5</v>
      </c>
      <c r="G576" s="26"/>
      <c r="H576" s="27"/>
    </row>
    <row r="577" spans="1:8" s="2" customFormat="1" ht="16.9" customHeight="1">
      <c r="A577" s="26"/>
      <c r="B577" s="27"/>
      <c r="C577" s="74" t="s">
        <v>1</v>
      </c>
      <c r="D577" s="74" t="s">
        <v>3527</v>
      </c>
      <c r="E577" s="18" t="s">
        <v>1</v>
      </c>
      <c r="F577" s="75">
        <v>3.8</v>
      </c>
      <c r="G577" s="26"/>
      <c r="H577" s="27"/>
    </row>
    <row r="578" spans="1:8" s="2" customFormat="1" ht="16.9" customHeight="1">
      <c r="A578" s="26"/>
      <c r="B578" s="27"/>
      <c r="C578" s="74" t="s">
        <v>1</v>
      </c>
      <c r="D578" s="74" t="s">
        <v>3528</v>
      </c>
      <c r="E578" s="18" t="s">
        <v>1</v>
      </c>
      <c r="F578" s="75">
        <v>44.8</v>
      </c>
      <c r="G578" s="26"/>
      <c r="H578" s="27"/>
    </row>
    <row r="579" spans="1:8" s="2" customFormat="1" ht="16.9" customHeight="1">
      <c r="A579" s="26"/>
      <c r="B579" s="27"/>
      <c r="C579" s="74" t="s">
        <v>1</v>
      </c>
      <c r="D579" s="74" t="s">
        <v>3529</v>
      </c>
      <c r="E579" s="18" t="s">
        <v>1</v>
      </c>
      <c r="F579" s="75">
        <v>6.5</v>
      </c>
      <c r="G579" s="26"/>
      <c r="H579" s="27"/>
    </row>
    <row r="580" spans="1:8" s="2" customFormat="1" ht="16.9" customHeight="1">
      <c r="A580" s="26"/>
      <c r="B580" s="27"/>
      <c r="C580" s="74" t="s">
        <v>1</v>
      </c>
      <c r="D580" s="74" t="s">
        <v>3530</v>
      </c>
      <c r="E580" s="18" t="s">
        <v>1</v>
      </c>
      <c r="F580" s="75">
        <v>6.5</v>
      </c>
      <c r="G580" s="26"/>
      <c r="H580" s="27"/>
    </row>
    <row r="581" spans="1:8" s="2" customFormat="1" ht="16.9" customHeight="1">
      <c r="A581" s="26"/>
      <c r="B581" s="27"/>
      <c r="C581" s="74" t="s">
        <v>1</v>
      </c>
      <c r="D581" s="74" t="s">
        <v>3531</v>
      </c>
      <c r="E581" s="18" t="s">
        <v>1</v>
      </c>
      <c r="F581" s="75">
        <v>3.8</v>
      </c>
      <c r="G581" s="26"/>
      <c r="H581" s="27"/>
    </row>
    <row r="582" spans="1:8" s="2" customFormat="1" ht="16.9" customHeight="1">
      <c r="A582" s="26"/>
      <c r="B582" s="27"/>
      <c r="C582" s="74" t="s">
        <v>1</v>
      </c>
      <c r="D582" s="74" t="s">
        <v>3532</v>
      </c>
      <c r="E582" s="18" t="s">
        <v>1</v>
      </c>
      <c r="F582" s="75">
        <v>11.2</v>
      </c>
      <c r="G582" s="26"/>
      <c r="H582" s="27"/>
    </row>
    <row r="583" spans="1:8" s="2" customFormat="1" ht="16.9" customHeight="1">
      <c r="A583" s="26"/>
      <c r="B583" s="27"/>
      <c r="C583" s="74" t="s">
        <v>1</v>
      </c>
      <c r="D583" s="74" t="s">
        <v>3533</v>
      </c>
      <c r="E583" s="18" t="s">
        <v>1</v>
      </c>
      <c r="F583" s="75">
        <v>6.5</v>
      </c>
      <c r="G583" s="26"/>
      <c r="H583" s="27"/>
    </row>
    <row r="584" spans="1:8" s="2" customFormat="1" ht="16.9" customHeight="1">
      <c r="A584" s="26"/>
      <c r="B584" s="27"/>
      <c r="C584" s="74" t="s">
        <v>1</v>
      </c>
      <c r="D584" s="74" t="s">
        <v>3534</v>
      </c>
      <c r="E584" s="18" t="s">
        <v>1</v>
      </c>
      <c r="F584" s="75">
        <v>6.5</v>
      </c>
      <c r="G584" s="26"/>
      <c r="H584" s="27"/>
    </row>
    <row r="585" spans="1:8" s="2" customFormat="1" ht="16.9" customHeight="1">
      <c r="A585" s="26"/>
      <c r="B585" s="27"/>
      <c r="C585" s="74" t="s">
        <v>1</v>
      </c>
      <c r="D585" s="74" t="s">
        <v>3535</v>
      </c>
      <c r="E585" s="18" t="s">
        <v>1</v>
      </c>
      <c r="F585" s="75">
        <v>6.5</v>
      </c>
      <c r="G585" s="26"/>
      <c r="H585" s="27"/>
    </row>
    <row r="586" spans="1:8" s="2" customFormat="1" ht="16.9" customHeight="1">
      <c r="A586" s="26"/>
      <c r="B586" s="27"/>
      <c r="C586" s="74" t="s">
        <v>1</v>
      </c>
      <c r="D586" s="74" t="s">
        <v>3536</v>
      </c>
      <c r="E586" s="18" t="s">
        <v>1</v>
      </c>
      <c r="F586" s="75">
        <v>3.8</v>
      </c>
      <c r="G586" s="26"/>
      <c r="H586" s="27"/>
    </row>
    <row r="587" spans="1:8" s="2" customFormat="1" ht="16.9" customHeight="1">
      <c r="A587" s="26"/>
      <c r="B587" s="27"/>
      <c r="C587" s="74" t="s">
        <v>1</v>
      </c>
      <c r="D587" s="74" t="s">
        <v>3537</v>
      </c>
      <c r="E587" s="18" t="s">
        <v>1</v>
      </c>
      <c r="F587" s="75">
        <v>33.6</v>
      </c>
      <c r="G587" s="26"/>
      <c r="H587" s="27"/>
    </row>
    <row r="588" spans="1:8" s="2" customFormat="1" ht="16.9" customHeight="1">
      <c r="A588" s="26"/>
      <c r="B588" s="27"/>
      <c r="C588" s="74" t="s">
        <v>1</v>
      </c>
      <c r="D588" s="74" t="s">
        <v>3538</v>
      </c>
      <c r="E588" s="18" t="s">
        <v>1</v>
      </c>
      <c r="F588" s="75">
        <v>16.8</v>
      </c>
      <c r="G588" s="26"/>
      <c r="H588" s="27"/>
    </row>
    <row r="589" spans="1:8" s="2" customFormat="1" ht="16.9" customHeight="1">
      <c r="A589" s="26"/>
      <c r="B589" s="27"/>
      <c r="C589" s="74" t="s">
        <v>1</v>
      </c>
      <c r="D589" s="74" t="s">
        <v>3539</v>
      </c>
      <c r="E589" s="18" t="s">
        <v>1</v>
      </c>
      <c r="F589" s="75">
        <v>6.5</v>
      </c>
      <c r="G589" s="26"/>
      <c r="H589" s="27"/>
    </row>
    <row r="590" spans="1:8" s="2" customFormat="1" ht="16.9" customHeight="1">
      <c r="A590" s="26"/>
      <c r="B590" s="27"/>
      <c r="C590" s="74" t="s">
        <v>1</v>
      </c>
      <c r="D590" s="74" t="s">
        <v>3540</v>
      </c>
      <c r="E590" s="18" t="s">
        <v>1</v>
      </c>
      <c r="F590" s="75">
        <v>7.6</v>
      </c>
      <c r="G590" s="26"/>
      <c r="H590" s="27"/>
    </row>
    <row r="591" spans="1:8" s="2" customFormat="1" ht="16.9" customHeight="1">
      <c r="A591" s="26"/>
      <c r="B591" s="27"/>
      <c r="C591" s="74" t="s">
        <v>1</v>
      </c>
      <c r="D591" s="74" t="s">
        <v>3541</v>
      </c>
      <c r="E591" s="18" t="s">
        <v>1</v>
      </c>
      <c r="F591" s="75">
        <v>3.8</v>
      </c>
      <c r="G591" s="26"/>
      <c r="H591" s="27"/>
    </row>
    <row r="592" spans="1:8" s="2" customFormat="1" ht="16.9" customHeight="1">
      <c r="A592" s="26"/>
      <c r="B592" s="27"/>
      <c r="C592" s="74" t="s">
        <v>3418</v>
      </c>
      <c r="D592" s="74" t="s">
        <v>229</v>
      </c>
      <c r="E592" s="18" t="s">
        <v>1</v>
      </c>
      <c r="F592" s="75">
        <v>267.2</v>
      </c>
      <c r="G592" s="26"/>
      <c r="H592" s="27"/>
    </row>
    <row r="593" spans="1:8" s="2" customFormat="1" ht="16.9" customHeight="1">
      <c r="A593" s="26"/>
      <c r="B593" s="27"/>
      <c r="C593" s="76" t="s">
        <v>4523</v>
      </c>
      <c r="D593" s="26"/>
      <c r="E593" s="26"/>
      <c r="F593" s="26"/>
      <c r="G593" s="26"/>
      <c r="H593" s="27"/>
    </row>
    <row r="594" spans="1:8" s="2" customFormat="1" ht="16.9" customHeight="1">
      <c r="A594" s="26"/>
      <c r="B594" s="27"/>
      <c r="C594" s="74" t="s">
        <v>3512</v>
      </c>
      <c r="D594" s="74" t="s">
        <v>3513</v>
      </c>
      <c r="E594" s="18" t="s">
        <v>221</v>
      </c>
      <c r="F594" s="75">
        <v>267.2</v>
      </c>
      <c r="G594" s="26"/>
      <c r="H594" s="27"/>
    </row>
    <row r="595" spans="1:8" s="2" customFormat="1" ht="7.35" customHeight="1">
      <c r="A595" s="26"/>
      <c r="B595" s="32"/>
      <c r="C595" s="33"/>
      <c r="D595" s="33"/>
      <c r="E595" s="33"/>
      <c r="F595" s="33"/>
      <c r="G595" s="33"/>
      <c r="H595" s="27"/>
    </row>
    <row r="596" spans="1:8" s="2" customFormat="1" ht="12">
      <c r="A596" s="26"/>
      <c r="B596" s="26"/>
      <c r="C596" s="26"/>
      <c r="D596" s="26"/>
      <c r="E596" s="26"/>
      <c r="F596" s="26"/>
      <c r="G596" s="26"/>
      <c r="H596" s="26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DESKTOP-239ODQK\Lucie</dc:creator>
  <cp:keywords/>
  <dc:description/>
  <cp:lastModifiedBy>Lucie</cp:lastModifiedBy>
  <dcterms:created xsi:type="dcterms:W3CDTF">2021-12-20T11:51:03Z</dcterms:created>
  <dcterms:modified xsi:type="dcterms:W3CDTF">2022-05-04T12:25:23Z</dcterms:modified>
  <cp:category/>
  <cp:version/>
  <cp:contentType/>
  <cp:contentStatus/>
</cp:coreProperties>
</file>