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Rozpočty 2023\020_2023 REKONSTRUKCE PLOCHÉ STŘECHY BLOKU „B“ VŠ KOLEJÍ J. A. KOMENSKÉHO, UL. KOHOUTOVA, BRNO\Rozpočty_export\Export_11_05_2023\"/>
    </mc:Choice>
  </mc:AlternateContent>
  <xr:revisionPtr revIDLastSave="0" documentId="8_{114762A6-5CCF-45E6-97C3-3D5A172717CA}"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99 01 Naklady" sheetId="12" r:id="rId4"/>
    <sheet name="01 01 Pol" sheetId="13" r:id="rId5"/>
    <sheet name="01 0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3">'99 01 Naklady'!$1:$7</definedName>
    <definedName name="oadresa">Stavba!$D$6</definedName>
    <definedName name="Objednatel" localSheetId="1">Stavba!$D$5</definedName>
    <definedName name="Objekt" localSheetId="1">Stavba!$B$38</definedName>
    <definedName name="_xlnm.Print_Area" localSheetId="4">'01 01 Pol'!$A$1:$Y$520</definedName>
    <definedName name="_xlnm.Print_Area" localSheetId="5">'01 02 Pol'!$A$1:$Y$33</definedName>
    <definedName name="_xlnm.Print_Area" localSheetId="3">'99 01 Naklady'!$A$1:$Y$27</definedName>
    <definedName name="_xlnm.Print_Area" localSheetId="1">Stavba!$A$1:$J$81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0" i="1" l="1"/>
  <c r="I79" i="1"/>
  <c r="I78" i="1"/>
  <c r="I77" i="1"/>
  <c r="I76" i="1"/>
  <c r="I75" i="1"/>
  <c r="I74" i="1"/>
  <c r="I73" i="1"/>
  <c r="I72" i="1"/>
  <c r="I71" i="1"/>
  <c r="I70" i="1"/>
  <c r="I69" i="1"/>
  <c r="I68" i="1"/>
  <c r="I67" i="1"/>
  <c r="I66" i="1"/>
  <c r="I65" i="1"/>
  <c r="I64" i="1"/>
  <c r="I63" i="1"/>
  <c r="I62" i="1"/>
  <c r="I61" i="1"/>
  <c r="I60" i="1"/>
  <c r="I59" i="1"/>
  <c r="G45" i="1"/>
  <c r="F45" i="1"/>
  <c r="G44" i="1"/>
  <c r="F44" i="1"/>
  <c r="G43" i="1"/>
  <c r="F43" i="1"/>
  <c r="G41" i="1"/>
  <c r="F41" i="1"/>
  <c r="G40" i="1"/>
  <c r="F40" i="1"/>
  <c r="G39" i="1"/>
  <c r="G46" i="1" s="1"/>
  <c r="G25" i="1" s="1"/>
  <c r="A25" i="1" s="1"/>
  <c r="F39" i="1"/>
  <c r="G32" i="14"/>
  <c r="G9" i="14"/>
  <c r="G8" i="14" s="1"/>
  <c r="I9" i="14"/>
  <c r="I8" i="14" s="1"/>
  <c r="K9" i="14"/>
  <c r="K8" i="14" s="1"/>
  <c r="O9" i="14"/>
  <c r="O8" i="14" s="1"/>
  <c r="Q9" i="14"/>
  <c r="Q8" i="14" s="1"/>
  <c r="V9" i="14"/>
  <c r="V8" i="14" s="1"/>
  <c r="G10" i="14"/>
  <c r="I10" i="14"/>
  <c r="K10" i="14"/>
  <c r="M10" i="14"/>
  <c r="O10" i="14"/>
  <c r="Q10" i="14"/>
  <c r="V10" i="14"/>
  <c r="G11" i="14"/>
  <c r="I11" i="14"/>
  <c r="K11" i="14"/>
  <c r="M11" i="14"/>
  <c r="O11" i="14"/>
  <c r="Q11" i="14"/>
  <c r="V11" i="14"/>
  <c r="G12" i="14"/>
  <c r="I12" i="14"/>
  <c r="K12" i="14"/>
  <c r="M12" i="14"/>
  <c r="O12" i="14"/>
  <c r="Q12" i="14"/>
  <c r="V12" i="14"/>
  <c r="G13" i="14"/>
  <c r="M13" i="14" s="1"/>
  <c r="I13" i="14"/>
  <c r="K13" i="14"/>
  <c r="O13" i="14"/>
  <c r="Q13" i="14"/>
  <c r="V13" i="14"/>
  <c r="G14" i="14"/>
  <c r="I14" i="14"/>
  <c r="K14" i="14"/>
  <c r="M14" i="14"/>
  <c r="O14" i="14"/>
  <c r="Q14" i="14"/>
  <c r="V14" i="14"/>
  <c r="G15" i="14"/>
  <c r="I15" i="14"/>
  <c r="K15" i="14"/>
  <c r="M15" i="14"/>
  <c r="O15" i="14"/>
  <c r="Q15" i="14"/>
  <c r="V15" i="14"/>
  <c r="G16" i="14"/>
  <c r="I16" i="14"/>
  <c r="K16" i="14"/>
  <c r="M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I20" i="14"/>
  <c r="K20" i="14"/>
  <c r="M20" i="14"/>
  <c r="O20" i="14"/>
  <c r="Q20" i="14"/>
  <c r="V20" i="14"/>
  <c r="G21" i="14"/>
  <c r="M21" i="14" s="1"/>
  <c r="I21" i="14"/>
  <c r="K21" i="14"/>
  <c r="O21" i="14"/>
  <c r="Q21" i="14"/>
  <c r="V21" i="14"/>
  <c r="G22" i="14"/>
  <c r="I22" i="14"/>
  <c r="K22" i="14"/>
  <c r="M22" i="14"/>
  <c r="O22" i="14"/>
  <c r="Q22" i="14"/>
  <c r="V22" i="14"/>
  <c r="G23" i="14"/>
  <c r="I23" i="14"/>
  <c r="K23" i="14"/>
  <c r="M23" i="14"/>
  <c r="O23" i="14"/>
  <c r="Q23" i="14"/>
  <c r="V23" i="14"/>
  <c r="G25" i="14"/>
  <c r="G24" i="14" s="1"/>
  <c r="I25" i="14"/>
  <c r="I24" i="14" s="1"/>
  <c r="K25" i="14"/>
  <c r="K24" i="14" s="1"/>
  <c r="O25" i="14"/>
  <c r="O24" i="14" s="1"/>
  <c r="Q25" i="14"/>
  <c r="Q24" i="14" s="1"/>
  <c r="V25" i="14"/>
  <c r="V24" i="14" s="1"/>
  <c r="G26" i="14"/>
  <c r="I26" i="14"/>
  <c r="K26" i="14"/>
  <c r="M26" i="14"/>
  <c r="O26" i="14"/>
  <c r="Q26" i="14"/>
  <c r="V26" i="14"/>
  <c r="G27" i="14"/>
  <c r="I27" i="14"/>
  <c r="K27" i="14"/>
  <c r="M27" i="14"/>
  <c r="O27" i="14"/>
  <c r="Q27" i="14"/>
  <c r="V27" i="14"/>
  <c r="G28" i="14"/>
  <c r="I28" i="14"/>
  <c r="K28" i="14"/>
  <c r="M28" i="14"/>
  <c r="O28" i="14"/>
  <c r="Q28" i="14"/>
  <c r="V28" i="14"/>
  <c r="G29" i="14"/>
  <c r="O29" i="14"/>
  <c r="G30" i="14"/>
  <c r="I30" i="14"/>
  <c r="I29" i="14" s="1"/>
  <c r="K30" i="14"/>
  <c r="K29" i="14" s="1"/>
  <c r="M30" i="14"/>
  <c r="M29" i="14" s="1"/>
  <c r="O30" i="14"/>
  <c r="Q30" i="14"/>
  <c r="Q29" i="14" s="1"/>
  <c r="V30" i="14"/>
  <c r="V29" i="14" s="1"/>
  <c r="AF32" i="14"/>
  <c r="G519" i="13"/>
  <c r="BA462" i="13"/>
  <c r="BA334" i="13"/>
  <c r="BA145" i="13"/>
  <c r="BA59" i="13"/>
  <c r="BA46" i="13"/>
  <c r="BA34" i="13"/>
  <c r="BA30" i="13"/>
  <c r="G8" i="13"/>
  <c r="O8" i="13"/>
  <c r="G9" i="13"/>
  <c r="M9" i="13" s="1"/>
  <c r="M8" i="13" s="1"/>
  <c r="I9" i="13"/>
  <c r="I8" i="13" s="1"/>
  <c r="K9" i="13"/>
  <c r="K8" i="13" s="1"/>
  <c r="O9" i="13"/>
  <c r="Q9" i="13"/>
  <c r="Q8" i="13" s="1"/>
  <c r="V9" i="13"/>
  <c r="V8" i="13" s="1"/>
  <c r="G13" i="13"/>
  <c r="I13" i="13"/>
  <c r="K13" i="13"/>
  <c r="M13" i="13"/>
  <c r="O13" i="13"/>
  <c r="Q13" i="13"/>
  <c r="V13" i="13"/>
  <c r="G19" i="13"/>
  <c r="G18" i="13" s="1"/>
  <c r="I19" i="13"/>
  <c r="I18" i="13" s="1"/>
  <c r="K19" i="13"/>
  <c r="K18" i="13" s="1"/>
  <c r="O19" i="13"/>
  <c r="O18" i="13" s="1"/>
  <c r="Q19" i="13"/>
  <c r="Q18" i="13" s="1"/>
  <c r="V19" i="13"/>
  <c r="V18" i="13" s="1"/>
  <c r="G23" i="13"/>
  <c r="I23" i="13"/>
  <c r="K23" i="13"/>
  <c r="K22" i="13" s="1"/>
  <c r="M23" i="13"/>
  <c r="O23" i="13"/>
  <c r="Q23" i="13"/>
  <c r="V23" i="13"/>
  <c r="V22" i="13" s="1"/>
  <c r="G26" i="13"/>
  <c r="G22" i="13" s="1"/>
  <c r="I26" i="13"/>
  <c r="K26" i="13"/>
  <c r="M26" i="13"/>
  <c r="O26" i="13"/>
  <c r="O22" i="13" s="1"/>
  <c r="Q26" i="13"/>
  <c r="V26" i="13"/>
  <c r="G29" i="13"/>
  <c r="M29" i="13" s="1"/>
  <c r="I29" i="13"/>
  <c r="K29" i="13"/>
  <c r="O29" i="13"/>
  <c r="Q29" i="13"/>
  <c r="V29" i="13"/>
  <c r="G32" i="13"/>
  <c r="M32" i="13" s="1"/>
  <c r="I32" i="13"/>
  <c r="I22" i="13" s="1"/>
  <c r="K32" i="13"/>
  <c r="O32" i="13"/>
  <c r="Q32" i="13"/>
  <c r="Q22" i="13" s="1"/>
  <c r="V32" i="13"/>
  <c r="G36" i="13"/>
  <c r="I36" i="13"/>
  <c r="K36" i="13"/>
  <c r="M36" i="13"/>
  <c r="O36" i="13"/>
  <c r="Q36" i="13"/>
  <c r="V36" i="13"/>
  <c r="G41" i="13"/>
  <c r="I41" i="13"/>
  <c r="K41" i="13"/>
  <c r="M41" i="13"/>
  <c r="O41" i="13"/>
  <c r="Q41" i="13"/>
  <c r="V41" i="13"/>
  <c r="G43" i="13"/>
  <c r="M43" i="13" s="1"/>
  <c r="I43" i="13"/>
  <c r="K43" i="13"/>
  <c r="O43" i="13"/>
  <c r="Q43" i="13"/>
  <c r="V43" i="13"/>
  <c r="G45" i="13"/>
  <c r="M45" i="13" s="1"/>
  <c r="I45" i="13"/>
  <c r="K45" i="13"/>
  <c r="O45" i="13"/>
  <c r="Q45" i="13"/>
  <c r="V45" i="13"/>
  <c r="G48" i="13"/>
  <c r="I48" i="13"/>
  <c r="K48" i="13"/>
  <c r="M48" i="13"/>
  <c r="O48" i="13"/>
  <c r="Q48" i="13"/>
  <c r="V48" i="13"/>
  <c r="G50" i="13"/>
  <c r="I50" i="13"/>
  <c r="K50" i="13"/>
  <c r="M50" i="13"/>
  <c r="O50" i="13"/>
  <c r="Q50" i="13"/>
  <c r="V50" i="13"/>
  <c r="G53" i="13"/>
  <c r="O53" i="13"/>
  <c r="G54" i="13"/>
  <c r="M54" i="13" s="1"/>
  <c r="M53" i="13" s="1"/>
  <c r="I54" i="13"/>
  <c r="I53" i="13" s="1"/>
  <c r="K54" i="13"/>
  <c r="K53" i="13" s="1"/>
  <c r="O54" i="13"/>
  <c r="Q54" i="13"/>
  <c r="Q53" i="13" s="1"/>
  <c r="V54" i="13"/>
  <c r="V53" i="13" s="1"/>
  <c r="G58" i="13"/>
  <c r="I58" i="13"/>
  <c r="K58" i="13"/>
  <c r="M58" i="13"/>
  <c r="O58" i="13"/>
  <c r="Q58" i="13"/>
  <c r="V58" i="13"/>
  <c r="G63" i="13"/>
  <c r="I63" i="13"/>
  <c r="K63" i="13"/>
  <c r="M63" i="13"/>
  <c r="O63" i="13"/>
  <c r="Q63" i="13"/>
  <c r="V63" i="13"/>
  <c r="G68" i="13"/>
  <c r="O68" i="13"/>
  <c r="G69" i="13"/>
  <c r="M69" i="13" s="1"/>
  <c r="M68" i="13" s="1"/>
  <c r="I69" i="13"/>
  <c r="I68" i="13" s="1"/>
  <c r="K69" i="13"/>
  <c r="K68" i="13" s="1"/>
  <c r="O69" i="13"/>
  <c r="Q69" i="13"/>
  <c r="Q68" i="13" s="1"/>
  <c r="V69" i="13"/>
  <c r="V68" i="13" s="1"/>
  <c r="G72" i="13"/>
  <c r="G71" i="13" s="1"/>
  <c r="I72" i="13"/>
  <c r="K72" i="13"/>
  <c r="M72" i="13"/>
  <c r="O72" i="13"/>
  <c r="O71" i="13" s="1"/>
  <c r="Q72" i="13"/>
  <c r="V72" i="13"/>
  <c r="G76" i="13"/>
  <c r="M76" i="13" s="1"/>
  <c r="I76" i="13"/>
  <c r="I71" i="13" s="1"/>
  <c r="K76" i="13"/>
  <c r="O76" i="13"/>
  <c r="Q76" i="13"/>
  <c r="Q71" i="13" s="1"/>
  <c r="V76" i="13"/>
  <c r="G80" i="13"/>
  <c r="M80" i="13" s="1"/>
  <c r="I80" i="13"/>
  <c r="K80" i="13"/>
  <c r="O80" i="13"/>
  <c r="Q80" i="13"/>
  <c r="V80" i="13"/>
  <c r="G84" i="13"/>
  <c r="I84" i="13"/>
  <c r="K84" i="13"/>
  <c r="K71" i="13" s="1"/>
  <c r="M84" i="13"/>
  <c r="O84" i="13"/>
  <c r="Q84" i="13"/>
  <c r="V84" i="13"/>
  <c r="V71" i="13" s="1"/>
  <c r="G88" i="13"/>
  <c r="I88" i="13"/>
  <c r="K88" i="13"/>
  <c r="M88" i="13"/>
  <c r="O88" i="13"/>
  <c r="Q88" i="13"/>
  <c r="V88" i="13"/>
  <c r="G91" i="13"/>
  <c r="M91" i="13" s="1"/>
  <c r="I91" i="13"/>
  <c r="K91" i="13"/>
  <c r="O91" i="13"/>
  <c r="Q91" i="13"/>
  <c r="V91" i="13"/>
  <c r="G94" i="13"/>
  <c r="M94" i="13" s="1"/>
  <c r="I94" i="13"/>
  <c r="K94" i="13"/>
  <c r="O94" i="13"/>
  <c r="Q94" i="13"/>
  <c r="V94" i="13"/>
  <c r="G96" i="13"/>
  <c r="I96" i="13"/>
  <c r="K96" i="13"/>
  <c r="M96" i="13"/>
  <c r="O96" i="13"/>
  <c r="Q96" i="13"/>
  <c r="V96" i="13"/>
  <c r="G99" i="13"/>
  <c r="I99" i="13"/>
  <c r="K99" i="13"/>
  <c r="M99" i="13"/>
  <c r="O99" i="13"/>
  <c r="Q99" i="13"/>
  <c r="V99" i="13"/>
  <c r="G103" i="13"/>
  <c r="O103" i="13"/>
  <c r="G104" i="13"/>
  <c r="M104" i="13" s="1"/>
  <c r="M103" i="13" s="1"/>
  <c r="I104" i="13"/>
  <c r="I103" i="13" s="1"/>
  <c r="K104" i="13"/>
  <c r="K103" i="13" s="1"/>
  <c r="O104" i="13"/>
  <c r="Q104" i="13"/>
  <c r="Q103" i="13" s="1"/>
  <c r="V104" i="13"/>
  <c r="V103" i="13" s="1"/>
  <c r="G110" i="13"/>
  <c r="G109" i="13" s="1"/>
  <c r="I110" i="13"/>
  <c r="I109" i="13" s="1"/>
  <c r="K110" i="13"/>
  <c r="M110" i="13"/>
  <c r="O110" i="13"/>
  <c r="O109" i="13" s="1"/>
  <c r="Q110" i="13"/>
  <c r="Q109" i="13" s="1"/>
  <c r="V110" i="13"/>
  <c r="G114" i="13"/>
  <c r="M114" i="13" s="1"/>
  <c r="I114" i="13"/>
  <c r="K114" i="13"/>
  <c r="O114" i="13"/>
  <c r="Q114" i="13"/>
  <c r="V114" i="13"/>
  <c r="G118" i="13"/>
  <c r="I118" i="13"/>
  <c r="K118" i="13"/>
  <c r="M118" i="13"/>
  <c r="O118" i="13"/>
  <c r="Q118" i="13"/>
  <c r="V118" i="13"/>
  <c r="G122" i="13"/>
  <c r="I122" i="13"/>
  <c r="K122" i="13"/>
  <c r="K109" i="13" s="1"/>
  <c r="M122" i="13"/>
  <c r="O122" i="13"/>
  <c r="Q122" i="13"/>
  <c r="V122" i="13"/>
  <c r="V109" i="13" s="1"/>
  <c r="G128" i="13"/>
  <c r="I128" i="13"/>
  <c r="K128" i="13"/>
  <c r="M128" i="13"/>
  <c r="O128" i="13"/>
  <c r="Q128" i="13"/>
  <c r="V128" i="13"/>
  <c r="G131" i="13"/>
  <c r="M131" i="13" s="1"/>
  <c r="I131" i="13"/>
  <c r="K131" i="13"/>
  <c r="O131" i="13"/>
  <c r="Q131" i="13"/>
  <c r="V131" i="13"/>
  <c r="G138" i="13"/>
  <c r="I138" i="13"/>
  <c r="K138" i="13"/>
  <c r="M138" i="13"/>
  <c r="O138" i="13"/>
  <c r="Q138" i="13"/>
  <c r="V138" i="13"/>
  <c r="G140" i="13"/>
  <c r="M140" i="13" s="1"/>
  <c r="I140" i="13"/>
  <c r="K140" i="13"/>
  <c r="O140" i="13"/>
  <c r="Q140" i="13"/>
  <c r="V140" i="13"/>
  <c r="G143" i="13"/>
  <c r="I143" i="13"/>
  <c r="K143" i="13"/>
  <c r="M143" i="13"/>
  <c r="O143" i="13"/>
  <c r="Q143" i="13"/>
  <c r="V143" i="13"/>
  <c r="G148" i="13"/>
  <c r="M148" i="13" s="1"/>
  <c r="I148" i="13"/>
  <c r="K148" i="13"/>
  <c r="O148" i="13"/>
  <c r="Q148" i="13"/>
  <c r="V148" i="13"/>
  <c r="G163" i="13"/>
  <c r="I163" i="13"/>
  <c r="K163" i="13"/>
  <c r="M163" i="13"/>
  <c r="O163" i="13"/>
  <c r="Q163" i="13"/>
  <c r="V163" i="13"/>
  <c r="G168" i="13"/>
  <c r="M168" i="13" s="1"/>
  <c r="I168" i="13"/>
  <c r="K168" i="13"/>
  <c r="O168" i="13"/>
  <c r="Q168" i="13"/>
  <c r="V168" i="13"/>
  <c r="G172" i="13"/>
  <c r="I172" i="13"/>
  <c r="K172" i="13"/>
  <c r="M172" i="13"/>
  <c r="O172" i="13"/>
  <c r="Q172" i="13"/>
  <c r="V172" i="13"/>
  <c r="G176" i="13"/>
  <c r="M176" i="13" s="1"/>
  <c r="I176" i="13"/>
  <c r="K176" i="13"/>
  <c r="O176" i="13"/>
  <c r="Q176" i="13"/>
  <c r="V176" i="13"/>
  <c r="G180" i="13"/>
  <c r="I180" i="13"/>
  <c r="K180" i="13"/>
  <c r="M180" i="13"/>
  <c r="O180" i="13"/>
  <c r="Q180" i="13"/>
  <c r="V180" i="13"/>
  <c r="G184" i="13"/>
  <c r="M184" i="13" s="1"/>
  <c r="I184" i="13"/>
  <c r="K184" i="13"/>
  <c r="O184" i="13"/>
  <c r="Q184" i="13"/>
  <c r="V184" i="13"/>
  <c r="G188" i="13"/>
  <c r="I188" i="13"/>
  <c r="K188" i="13"/>
  <c r="M188" i="13"/>
  <c r="O188" i="13"/>
  <c r="Q188" i="13"/>
  <c r="V188" i="13"/>
  <c r="G192" i="13"/>
  <c r="M192" i="13" s="1"/>
  <c r="I192" i="13"/>
  <c r="K192" i="13"/>
  <c r="O192" i="13"/>
  <c r="Q192" i="13"/>
  <c r="V192" i="13"/>
  <c r="G196" i="13"/>
  <c r="I196" i="13"/>
  <c r="K196" i="13"/>
  <c r="M196" i="13"/>
  <c r="O196" i="13"/>
  <c r="Q196" i="13"/>
  <c r="V196" i="13"/>
  <c r="G200" i="13"/>
  <c r="M200" i="13" s="1"/>
  <c r="I200" i="13"/>
  <c r="K200" i="13"/>
  <c r="O200" i="13"/>
  <c r="Q200" i="13"/>
  <c r="V200" i="13"/>
  <c r="G204" i="13"/>
  <c r="I204" i="13"/>
  <c r="K204" i="13"/>
  <c r="M204" i="13"/>
  <c r="O204" i="13"/>
  <c r="Q204" i="13"/>
  <c r="V204" i="13"/>
  <c r="G208" i="13"/>
  <c r="M208" i="13" s="1"/>
  <c r="I208" i="13"/>
  <c r="K208" i="13"/>
  <c r="O208" i="13"/>
  <c r="Q208" i="13"/>
  <c r="V208" i="13"/>
  <c r="G213" i="13"/>
  <c r="I213" i="13"/>
  <c r="K213" i="13"/>
  <c r="M213" i="13"/>
  <c r="O213" i="13"/>
  <c r="Q213" i="13"/>
  <c r="V213" i="13"/>
  <c r="G216" i="13"/>
  <c r="M216" i="13" s="1"/>
  <c r="I216" i="13"/>
  <c r="K216" i="13"/>
  <c r="O216" i="13"/>
  <c r="Q216" i="13"/>
  <c r="V216" i="13"/>
  <c r="G222" i="13"/>
  <c r="I222" i="13"/>
  <c r="K222" i="13"/>
  <c r="M222" i="13"/>
  <c r="O222" i="13"/>
  <c r="Q222" i="13"/>
  <c r="V222" i="13"/>
  <c r="G232" i="13"/>
  <c r="M232" i="13" s="1"/>
  <c r="I232" i="13"/>
  <c r="K232" i="13"/>
  <c r="O232" i="13"/>
  <c r="Q232" i="13"/>
  <c r="V232" i="13"/>
  <c r="G237" i="13"/>
  <c r="I237" i="13"/>
  <c r="K237" i="13"/>
  <c r="M237" i="13"/>
  <c r="O237" i="13"/>
  <c r="Q237" i="13"/>
  <c r="V237" i="13"/>
  <c r="G241" i="13"/>
  <c r="M241" i="13" s="1"/>
  <c r="I241" i="13"/>
  <c r="K241" i="13"/>
  <c r="O241" i="13"/>
  <c r="Q241" i="13"/>
  <c r="V241" i="13"/>
  <c r="G247" i="13"/>
  <c r="G246" i="13" s="1"/>
  <c r="I247" i="13"/>
  <c r="I246" i="13" s="1"/>
  <c r="K247" i="13"/>
  <c r="K246" i="13" s="1"/>
  <c r="O247" i="13"/>
  <c r="O246" i="13" s="1"/>
  <c r="Q247" i="13"/>
  <c r="Q246" i="13" s="1"/>
  <c r="V247" i="13"/>
  <c r="V246" i="13" s="1"/>
  <c r="G251" i="13"/>
  <c r="I251" i="13"/>
  <c r="K251" i="13"/>
  <c r="M251" i="13"/>
  <c r="O251" i="13"/>
  <c r="Q251" i="13"/>
  <c r="V251" i="13"/>
  <c r="G255" i="13"/>
  <c r="I255" i="13"/>
  <c r="K255" i="13"/>
  <c r="M255" i="13"/>
  <c r="O255" i="13"/>
  <c r="Q255" i="13"/>
  <c r="V255" i="13"/>
  <c r="G269" i="13"/>
  <c r="I269" i="13"/>
  <c r="K269" i="13"/>
  <c r="M269" i="13"/>
  <c r="O269" i="13"/>
  <c r="Q269" i="13"/>
  <c r="V269" i="13"/>
  <c r="G273" i="13"/>
  <c r="M273" i="13" s="1"/>
  <c r="I273" i="13"/>
  <c r="K273" i="13"/>
  <c r="O273" i="13"/>
  <c r="Q273" i="13"/>
  <c r="V273" i="13"/>
  <c r="G275" i="13"/>
  <c r="I275" i="13"/>
  <c r="K275" i="13"/>
  <c r="M275" i="13"/>
  <c r="O275" i="13"/>
  <c r="Q275" i="13"/>
  <c r="V275" i="13"/>
  <c r="G282" i="13"/>
  <c r="I282" i="13"/>
  <c r="K282" i="13"/>
  <c r="M282" i="13"/>
  <c r="O282" i="13"/>
  <c r="Q282" i="13"/>
  <c r="V282" i="13"/>
  <c r="G287" i="13"/>
  <c r="I287" i="13"/>
  <c r="K287" i="13"/>
  <c r="M287" i="13"/>
  <c r="O287" i="13"/>
  <c r="Q287" i="13"/>
  <c r="V287" i="13"/>
  <c r="G293" i="13"/>
  <c r="M293" i="13" s="1"/>
  <c r="I293" i="13"/>
  <c r="K293" i="13"/>
  <c r="O293" i="13"/>
  <c r="Q293" i="13"/>
  <c r="V293" i="13"/>
  <c r="G305" i="13"/>
  <c r="I305" i="13"/>
  <c r="K305" i="13"/>
  <c r="M305" i="13"/>
  <c r="O305" i="13"/>
  <c r="Q305" i="13"/>
  <c r="V305" i="13"/>
  <c r="G308" i="13"/>
  <c r="I308" i="13"/>
  <c r="K308" i="13"/>
  <c r="M308" i="13"/>
  <c r="O308" i="13"/>
  <c r="Q308" i="13"/>
  <c r="V308" i="13"/>
  <c r="G314" i="13"/>
  <c r="G313" i="13" s="1"/>
  <c r="I314" i="13"/>
  <c r="I313" i="13" s="1"/>
  <c r="K314" i="13"/>
  <c r="K313" i="13" s="1"/>
  <c r="O314" i="13"/>
  <c r="O313" i="13" s="1"/>
  <c r="Q314" i="13"/>
  <c r="Q313" i="13" s="1"/>
  <c r="V314" i="13"/>
  <c r="V313" i="13" s="1"/>
  <c r="G320" i="13"/>
  <c r="I320" i="13"/>
  <c r="K320" i="13"/>
  <c r="M320" i="13"/>
  <c r="O320" i="13"/>
  <c r="Q320" i="13"/>
  <c r="V320" i="13"/>
  <c r="G325" i="13"/>
  <c r="I325" i="13"/>
  <c r="K325" i="13"/>
  <c r="M325" i="13"/>
  <c r="O325" i="13"/>
  <c r="Q325" i="13"/>
  <c r="V325" i="13"/>
  <c r="G330" i="13"/>
  <c r="I330" i="13"/>
  <c r="K330" i="13"/>
  <c r="M330" i="13"/>
  <c r="O330" i="13"/>
  <c r="Q330" i="13"/>
  <c r="V330" i="13"/>
  <c r="G332" i="13"/>
  <c r="M332" i="13" s="1"/>
  <c r="I332" i="13"/>
  <c r="K332" i="13"/>
  <c r="O332" i="13"/>
  <c r="Q332" i="13"/>
  <c r="V332" i="13"/>
  <c r="G336" i="13"/>
  <c r="I336" i="13"/>
  <c r="K336" i="13"/>
  <c r="M336" i="13"/>
  <c r="O336" i="13"/>
  <c r="Q336" i="13"/>
  <c r="V336" i="13"/>
  <c r="G338" i="13"/>
  <c r="I338" i="13"/>
  <c r="K338" i="13"/>
  <c r="M338" i="13"/>
  <c r="O338" i="13"/>
  <c r="Q338" i="13"/>
  <c r="V338" i="13"/>
  <c r="G344" i="13"/>
  <c r="G343" i="13" s="1"/>
  <c r="I344" i="13"/>
  <c r="I343" i="13" s="1"/>
  <c r="K344" i="13"/>
  <c r="K343" i="13" s="1"/>
  <c r="O344" i="13"/>
  <c r="O343" i="13" s="1"/>
  <c r="Q344" i="13"/>
  <c r="Q343" i="13" s="1"/>
  <c r="V344" i="13"/>
  <c r="V343" i="13" s="1"/>
  <c r="G346" i="13"/>
  <c r="I346" i="13"/>
  <c r="K346" i="13"/>
  <c r="M346" i="13"/>
  <c r="O346" i="13"/>
  <c r="Q346" i="13"/>
  <c r="V346" i="13"/>
  <c r="G348" i="13"/>
  <c r="I348" i="13"/>
  <c r="K348" i="13"/>
  <c r="M348" i="13"/>
  <c r="O348" i="13"/>
  <c r="Q348" i="13"/>
  <c r="V348" i="13"/>
  <c r="G350" i="13"/>
  <c r="I350" i="13"/>
  <c r="K350" i="13"/>
  <c r="M350" i="13"/>
  <c r="O350" i="13"/>
  <c r="Q350" i="13"/>
  <c r="V350" i="13"/>
  <c r="G352" i="13"/>
  <c r="M352" i="13" s="1"/>
  <c r="I352" i="13"/>
  <c r="K352" i="13"/>
  <c r="O352" i="13"/>
  <c r="Q352" i="13"/>
  <c r="V352" i="13"/>
  <c r="I357" i="13"/>
  <c r="Q357" i="13"/>
  <c r="G358" i="13"/>
  <c r="G357" i="13" s="1"/>
  <c r="I358" i="13"/>
  <c r="K358" i="13"/>
  <c r="K357" i="13" s="1"/>
  <c r="M358" i="13"/>
  <c r="O358" i="13"/>
  <c r="O357" i="13" s="1"/>
  <c r="Q358" i="13"/>
  <c r="V358" i="13"/>
  <c r="V357" i="13" s="1"/>
  <c r="G381" i="13"/>
  <c r="I381" i="13"/>
  <c r="K381" i="13"/>
  <c r="M381" i="13"/>
  <c r="O381" i="13"/>
  <c r="Q381" i="13"/>
  <c r="V381" i="13"/>
  <c r="G384" i="13"/>
  <c r="M384" i="13" s="1"/>
  <c r="I384" i="13"/>
  <c r="K384" i="13"/>
  <c r="O384" i="13"/>
  <c r="Q384" i="13"/>
  <c r="V384" i="13"/>
  <c r="G390" i="13"/>
  <c r="I390" i="13"/>
  <c r="K390" i="13"/>
  <c r="K389" i="13" s="1"/>
  <c r="M390" i="13"/>
  <c r="O390" i="13"/>
  <c r="Q390" i="13"/>
  <c r="V390" i="13"/>
  <c r="V389" i="13" s="1"/>
  <c r="G393" i="13"/>
  <c r="G389" i="13" s="1"/>
  <c r="I393" i="13"/>
  <c r="K393" i="13"/>
  <c r="M393" i="13"/>
  <c r="O393" i="13"/>
  <c r="O389" i="13" s="1"/>
  <c r="Q393" i="13"/>
  <c r="V393" i="13"/>
  <c r="G397" i="13"/>
  <c r="M397" i="13" s="1"/>
  <c r="I397" i="13"/>
  <c r="K397" i="13"/>
  <c r="O397" i="13"/>
  <c r="Q397" i="13"/>
  <c r="V397" i="13"/>
  <c r="G399" i="13"/>
  <c r="M399" i="13" s="1"/>
  <c r="I399" i="13"/>
  <c r="I389" i="13" s="1"/>
  <c r="K399" i="13"/>
  <c r="O399" i="13"/>
  <c r="Q399" i="13"/>
  <c r="Q389" i="13" s="1"/>
  <c r="V399" i="13"/>
  <c r="G403" i="13"/>
  <c r="I403" i="13"/>
  <c r="K403" i="13"/>
  <c r="M403" i="13"/>
  <c r="O403" i="13"/>
  <c r="Q403" i="13"/>
  <c r="V403" i="13"/>
  <c r="G406" i="13"/>
  <c r="I406" i="13"/>
  <c r="K406" i="13"/>
  <c r="M406" i="13"/>
  <c r="O406" i="13"/>
  <c r="Q406" i="13"/>
  <c r="V406" i="13"/>
  <c r="G409" i="13"/>
  <c r="M409" i="13" s="1"/>
  <c r="I409" i="13"/>
  <c r="K409" i="13"/>
  <c r="O409" i="13"/>
  <c r="Q409" i="13"/>
  <c r="V409" i="13"/>
  <c r="G413" i="13"/>
  <c r="M413" i="13" s="1"/>
  <c r="I413" i="13"/>
  <c r="K413" i="13"/>
  <c r="O413" i="13"/>
  <c r="Q413" i="13"/>
  <c r="V413" i="13"/>
  <c r="G416" i="13"/>
  <c r="I416" i="13"/>
  <c r="K416" i="13"/>
  <c r="M416" i="13"/>
  <c r="O416" i="13"/>
  <c r="Q416" i="13"/>
  <c r="V416" i="13"/>
  <c r="G419" i="13"/>
  <c r="I419" i="13"/>
  <c r="K419" i="13"/>
  <c r="M419" i="13"/>
  <c r="O419" i="13"/>
  <c r="Q419" i="13"/>
  <c r="V419" i="13"/>
  <c r="G424" i="13"/>
  <c r="M424" i="13" s="1"/>
  <c r="I424" i="13"/>
  <c r="K424" i="13"/>
  <c r="O424" i="13"/>
  <c r="Q424" i="13"/>
  <c r="V424" i="13"/>
  <c r="G428" i="13"/>
  <c r="M428" i="13" s="1"/>
  <c r="I428" i="13"/>
  <c r="K428" i="13"/>
  <c r="O428" i="13"/>
  <c r="Q428" i="13"/>
  <c r="V428" i="13"/>
  <c r="G431" i="13"/>
  <c r="I431" i="13"/>
  <c r="K431" i="13"/>
  <c r="M431" i="13"/>
  <c r="O431" i="13"/>
  <c r="Q431" i="13"/>
  <c r="V431" i="13"/>
  <c r="G433" i="13"/>
  <c r="I433" i="13"/>
  <c r="K433" i="13"/>
  <c r="M433" i="13"/>
  <c r="O433" i="13"/>
  <c r="Q433" i="13"/>
  <c r="V433" i="13"/>
  <c r="G435" i="13"/>
  <c r="M435" i="13" s="1"/>
  <c r="I435" i="13"/>
  <c r="K435" i="13"/>
  <c r="O435" i="13"/>
  <c r="Q435" i="13"/>
  <c r="V435" i="13"/>
  <c r="G441" i="13"/>
  <c r="I441" i="13"/>
  <c r="K441" i="13"/>
  <c r="K440" i="13" s="1"/>
  <c r="M441" i="13"/>
  <c r="O441" i="13"/>
  <c r="Q441" i="13"/>
  <c r="V441" i="13"/>
  <c r="V440" i="13" s="1"/>
  <c r="G444" i="13"/>
  <c r="I444" i="13"/>
  <c r="K444" i="13"/>
  <c r="M444" i="13"/>
  <c r="O444" i="13"/>
  <c r="Q444" i="13"/>
  <c r="V444" i="13"/>
  <c r="G447" i="13"/>
  <c r="G440" i="13" s="1"/>
  <c r="I447" i="13"/>
  <c r="K447" i="13"/>
  <c r="O447" i="13"/>
  <c r="O440" i="13" s="1"/>
  <c r="Q447" i="13"/>
  <c r="V447" i="13"/>
  <c r="G448" i="13"/>
  <c r="M448" i="13" s="1"/>
  <c r="I448" i="13"/>
  <c r="I440" i="13" s="1"/>
  <c r="K448" i="13"/>
  <c r="O448" i="13"/>
  <c r="Q448" i="13"/>
  <c r="Q440" i="13" s="1"/>
  <c r="V448" i="13"/>
  <c r="G449" i="13"/>
  <c r="I449" i="13"/>
  <c r="K449" i="13"/>
  <c r="M449" i="13"/>
  <c r="O449" i="13"/>
  <c r="Q449" i="13"/>
  <c r="V449" i="13"/>
  <c r="K454" i="13"/>
  <c r="V454" i="13"/>
  <c r="G455" i="13"/>
  <c r="G454" i="13" s="1"/>
  <c r="I455" i="13"/>
  <c r="I454" i="13" s="1"/>
  <c r="K455" i="13"/>
  <c r="O455" i="13"/>
  <c r="O454" i="13" s="1"/>
  <c r="Q455" i="13"/>
  <c r="Q454" i="13" s="1"/>
  <c r="V455" i="13"/>
  <c r="G456" i="13"/>
  <c r="M456" i="13" s="1"/>
  <c r="I456" i="13"/>
  <c r="K456" i="13"/>
  <c r="O456" i="13"/>
  <c r="Q456" i="13"/>
  <c r="V456" i="13"/>
  <c r="G459" i="13"/>
  <c r="G458" i="13" s="1"/>
  <c r="I459" i="13"/>
  <c r="K459" i="13"/>
  <c r="M459" i="13"/>
  <c r="O459" i="13"/>
  <c r="O458" i="13" s="1"/>
  <c r="Q459" i="13"/>
  <c r="V459" i="13"/>
  <c r="G461" i="13"/>
  <c r="M461" i="13" s="1"/>
  <c r="I461" i="13"/>
  <c r="K461" i="13"/>
  <c r="O461" i="13"/>
  <c r="Q461" i="13"/>
  <c r="V461" i="13"/>
  <c r="G464" i="13"/>
  <c r="M464" i="13" s="1"/>
  <c r="I464" i="13"/>
  <c r="I458" i="13" s="1"/>
  <c r="K464" i="13"/>
  <c r="O464" i="13"/>
  <c r="Q464" i="13"/>
  <c r="Q458" i="13" s="1"/>
  <c r="V464" i="13"/>
  <c r="G465" i="13"/>
  <c r="I465" i="13"/>
  <c r="K465" i="13"/>
  <c r="K458" i="13" s="1"/>
  <c r="M465" i="13"/>
  <c r="O465" i="13"/>
  <c r="Q465" i="13"/>
  <c r="V465" i="13"/>
  <c r="V458" i="13" s="1"/>
  <c r="G466" i="13"/>
  <c r="I466" i="13"/>
  <c r="K466" i="13"/>
  <c r="M466" i="13"/>
  <c r="O466" i="13"/>
  <c r="Q466" i="13"/>
  <c r="V466" i="13"/>
  <c r="G467" i="13"/>
  <c r="M467" i="13" s="1"/>
  <c r="I467" i="13"/>
  <c r="K467" i="13"/>
  <c r="O467" i="13"/>
  <c r="Q467" i="13"/>
  <c r="V467" i="13"/>
  <c r="G468" i="13"/>
  <c r="M468" i="13" s="1"/>
  <c r="I468" i="13"/>
  <c r="K468" i="13"/>
  <c r="O468" i="13"/>
  <c r="Q468" i="13"/>
  <c r="V468" i="13"/>
  <c r="G474" i="13"/>
  <c r="G473" i="13" s="1"/>
  <c r="I474" i="13"/>
  <c r="I473" i="13" s="1"/>
  <c r="K474" i="13"/>
  <c r="M474" i="13"/>
  <c r="O474" i="13"/>
  <c r="O473" i="13" s="1"/>
  <c r="Q474" i="13"/>
  <c r="Q473" i="13" s="1"/>
  <c r="V474" i="13"/>
  <c r="G481" i="13"/>
  <c r="M481" i="13" s="1"/>
  <c r="I481" i="13"/>
  <c r="K481" i="13"/>
  <c r="O481" i="13"/>
  <c r="Q481" i="13"/>
  <c r="V481" i="13"/>
  <c r="G483" i="13"/>
  <c r="M483" i="13" s="1"/>
  <c r="I483" i="13"/>
  <c r="K483" i="13"/>
  <c r="O483" i="13"/>
  <c r="Q483" i="13"/>
  <c r="V483" i="13"/>
  <c r="G487" i="13"/>
  <c r="M487" i="13" s="1"/>
  <c r="I487" i="13"/>
  <c r="K487" i="13"/>
  <c r="K473" i="13" s="1"/>
  <c r="O487" i="13"/>
  <c r="Q487" i="13"/>
  <c r="V487" i="13"/>
  <c r="V473" i="13" s="1"/>
  <c r="G490" i="13"/>
  <c r="I490" i="13"/>
  <c r="K490" i="13"/>
  <c r="M490" i="13"/>
  <c r="O490" i="13"/>
  <c r="Q490" i="13"/>
  <c r="V490" i="13"/>
  <c r="G493" i="13"/>
  <c r="M493" i="13" s="1"/>
  <c r="I493" i="13"/>
  <c r="K493" i="13"/>
  <c r="O493" i="13"/>
  <c r="Q493" i="13"/>
  <c r="V493" i="13"/>
  <c r="G497" i="13"/>
  <c r="I497" i="13"/>
  <c r="K497" i="13"/>
  <c r="M497" i="13"/>
  <c r="O497" i="13"/>
  <c r="Q497" i="13"/>
  <c r="V497" i="13"/>
  <c r="G501" i="13"/>
  <c r="M501" i="13" s="1"/>
  <c r="I501" i="13"/>
  <c r="K501" i="13"/>
  <c r="O501" i="13"/>
  <c r="Q501" i="13"/>
  <c r="V501" i="13"/>
  <c r="G506" i="13"/>
  <c r="I506" i="13"/>
  <c r="K506" i="13"/>
  <c r="M506" i="13"/>
  <c r="O506" i="13"/>
  <c r="Q506" i="13"/>
  <c r="V506" i="13"/>
  <c r="G510" i="13"/>
  <c r="M510" i="13" s="1"/>
  <c r="I510" i="13"/>
  <c r="K510" i="13"/>
  <c r="O510" i="13"/>
  <c r="Q510" i="13"/>
  <c r="V510" i="13"/>
  <c r="G514" i="13"/>
  <c r="I514" i="13"/>
  <c r="K514" i="13"/>
  <c r="M514" i="13"/>
  <c r="O514" i="13"/>
  <c r="Q514" i="13"/>
  <c r="V514" i="13"/>
  <c r="AE519" i="13"/>
  <c r="AF519" i="13"/>
  <c r="G26" i="12"/>
  <c r="BA24" i="12"/>
  <c r="BA22" i="12"/>
  <c r="BA19" i="12"/>
  <c r="BA14" i="12"/>
  <c r="BA12" i="12"/>
  <c r="BA10"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AE26" i="12" s="1"/>
  <c r="I15" i="12"/>
  <c r="K15" i="12"/>
  <c r="O15" i="12"/>
  <c r="O8" i="12" s="1"/>
  <c r="Q15" i="12"/>
  <c r="V15" i="12"/>
  <c r="I17" i="12"/>
  <c r="Q17" i="12"/>
  <c r="G18" i="12"/>
  <c r="I18" i="12"/>
  <c r="K18" i="12"/>
  <c r="K17" i="12" s="1"/>
  <c r="M18" i="12"/>
  <c r="O18" i="12"/>
  <c r="Q18" i="12"/>
  <c r="V18" i="12"/>
  <c r="V17" i="12" s="1"/>
  <c r="G21" i="12"/>
  <c r="I21" i="12"/>
  <c r="K21" i="12"/>
  <c r="M21" i="12"/>
  <c r="O21" i="12"/>
  <c r="Q21" i="12"/>
  <c r="V21" i="12"/>
  <c r="G23" i="12"/>
  <c r="G17" i="12" s="1"/>
  <c r="I23" i="12"/>
  <c r="K23" i="12"/>
  <c r="O23" i="12"/>
  <c r="O17" i="12" s="1"/>
  <c r="Q23" i="12"/>
  <c r="V23" i="12"/>
  <c r="AF26" i="12"/>
  <c r="I20" i="1"/>
  <c r="I19" i="1"/>
  <c r="I18" i="1"/>
  <c r="I17" i="1"/>
  <c r="I16" i="1"/>
  <c r="I81" i="1"/>
  <c r="J80" i="1" s="1"/>
  <c r="F46" i="1"/>
  <c r="H45" i="1"/>
  <c r="I45" i="1" s="1"/>
  <c r="H44" i="1"/>
  <c r="I44" i="1" s="1"/>
  <c r="H43" i="1"/>
  <c r="I43" i="1" s="1"/>
  <c r="H42" i="1"/>
  <c r="H41" i="1"/>
  <c r="I41" i="1" s="1"/>
  <c r="H40" i="1"/>
  <c r="I40" i="1" s="1"/>
  <c r="H39" i="1"/>
  <c r="I39" i="1" s="1"/>
  <c r="I46" i="1" s="1"/>
  <c r="J28" i="1"/>
  <c r="J26" i="1"/>
  <c r="G38" i="1"/>
  <c r="F38" i="1"/>
  <c r="J23" i="1"/>
  <c r="J24" i="1"/>
  <c r="J25" i="1"/>
  <c r="J27" i="1"/>
  <c r="E24" i="1"/>
  <c r="E26" i="1"/>
  <c r="J69" i="1" l="1"/>
  <c r="J73" i="1"/>
  <c r="J63" i="1"/>
  <c r="J78" i="1"/>
  <c r="J60" i="1"/>
  <c r="J67" i="1"/>
  <c r="J71" i="1"/>
  <c r="J75" i="1"/>
  <c r="J76" i="1"/>
  <c r="J74" i="1"/>
  <c r="J72" i="1"/>
  <c r="J70" i="1"/>
  <c r="J65" i="1"/>
  <c r="J68" i="1"/>
  <c r="J64" i="1"/>
  <c r="J66" i="1"/>
  <c r="J77" i="1"/>
  <c r="J79" i="1"/>
  <c r="J62" i="1"/>
  <c r="J59" i="1"/>
  <c r="J61" i="1"/>
  <c r="A26" i="1"/>
  <c r="G26" i="1"/>
  <c r="G28" i="1"/>
  <c r="G23" i="1"/>
  <c r="M25" i="14"/>
  <c r="M24" i="14" s="1"/>
  <c r="M9" i="14"/>
  <c r="M8" i="14" s="1"/>
  <c r="AE32" i="14"/>
  <c r="M440" i="13"/>
  <c r="M71" i="13"/>
  <c r="M22" i="13"/>
  <c r="M458" i="13"/>
  <c r="M109" i="13"/>
  <c r="M389" i="13"/>
  <c r="M357" i="13"/>
  <c r="M473" i="13"/>
  <c r="M455" i="13"/>
  <c r="M454" i="13" s="1"/>
  <c r="M447" i="13"/>
  <c r="M344" i="13"/>
  <c r="M343" i="13" s="1"/>
  <c r="M314" i="13"/>
  <c r="M313" i="13" s="1"/>
  <c r="M247" i="13"/>
  <c r="M246" i="13" s="1"/>
  <c r="M19" i="13"/>
  <c r="M18" i="13" s="1"/>
  <c r="M23" i="12"/>
  <c r="M17" i="12" s="1"/>
  <c r="G8" i="12"/>
  <c r="M15" i="12"/>
  <c r="M8" i="12" s="1"/>
  <c r="I21" i="1"/>
  <c r="J45" i="1"/>
  <c r="J39" i="1"/>
  <c r="J46" i="1" s="1"/>
  <c r="J40" i="1"/>
  <c r="J43" i="1"/>
  <c r="J41" i="1"/>
  <c r="J44" i="1"/>
  <c r="H46" i="1"/>
  <c r="J81" i="1" l="1"/>
  <c r="A23"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FC357C9-4576-4C54-8942-E26A89CF60D6}">
      <text>
        <r>
          <rPr>
            <sz val="9"/>
            <color indexed="81"/>
            <rFont val="Tahoma"/>
            <family val="2"/>
            <charset val="238"/>
          </rPr>
          <t>Jedná se o informaci, zda se jedná o položku, která je do rozpočtu zadána z cenové soustavy RTS, nebo vlastní.</t>
        </r>
      </text>
    </comment>
    <comment ref="T6" authorId="0" shapeId="0" xr:uid="{5405F11A-5713-4193-96B5-AD708D5899C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94FF51A-691B-4AAE-9543-D6E190546356}">
      <text>
        <r>
          <rPr>
            <sz val="9"/>
            <color indexed="81"/>
            <rFont val="Tahoma"/>
            <family val="2"/>
            <charset val="238"/>
          </rPr>
          <t>Jedná se o informaci, zda se jedná o položku, která je do rozpočtu zadána z cenové soustavy RTS, nebo vlastní.</t>
        </r>
      </text>
    </comment>
    <comment ref="T6" authorId="0" shapeId="0" xr:uid="{B655B92C-4C30-490A-9AA6-B4CF807186C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B08C614-2837-40CF-8CEE-8278318BC85C}">
      <text>
        <r>
          <rPr>
            <sz val="9"/>
            <color indexed="81"/>
            <rFont val="Tahoma"/>
            <family val="2"/>
            <charset val="238"/>
          </rPr>
          <t>Jedná se o informaci, zda se jedná o položku, která je do rozpočtu zadána z cenové soustavy RTS, nebo vlastní.</t>
        </r>
      </text>
    </comment>
    <comment ref="T6" authorId="0" shapeId="0" xr:uid="{20D082DD-B3B9-4883-BFE6-F8C1018551A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<sst xmlns="http://schemas.openxmlformats.org/spreadsheetml/2006/main" count="2436" uniqueCount="764">
  <si>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</si>
  <si>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</si>
  <si>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</si>
  <si>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</si>
  <si>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</si>
  <si>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</si>
  <si>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</si>
  <si>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</si>
  <si>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</si>
  <si>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</si>
  <si>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</si>
  <si>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</si>
  <si>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</si>
  <si>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</si>
  <si>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</si>
  <si>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</si>
  <si>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</si>
  <si>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</si>
  <si>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</si>
  <si>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</si>
  <si>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</si>
  <si>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</si>
  <si>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</si>
  <si>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</si>
  <si>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</si>
  <si>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</si>
  <si>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</si>
  <si>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</si>
  <si>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</si>
  <si>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</si>
  <si>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</si>
  <si>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</si>
  <si>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</si>
  <si>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</si>
  <si>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</si>
  <si>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</si>
  <si>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</si>
  <si>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</si>
  <si>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</si>
  <si>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</si>
  <si>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</si>
  <si>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</si>
  <si>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</si>
  <si>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</si>
  <si>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020_2023</t>
  </si>
  <si>
    <t>REKONSTRUKCE PLOCHÉ STŘECHY BLOKU „B“ VŠ KOLEJÍ J. A. KOMENSKÉHO, UL. KOHOUTOVA, BRNO</t>
  </si>
  <si>
    <t>Mendelova univerzita v Brně</t>
  </si>
  <si>
    <t>Zemědělská 1665/1</t>
  </si>
  <si>
    <t>Brno-Černá Pole</t>
  </si>
  <si>
    <t>61300</t>
  </si>
  <si>
    <t>62156489</t>
  </si>
  <si>
    <t>CZ62156489</t>
  </si>
  <si>
    <t>Stavba</t>
  </si>
  <si>
    <t>Ostatní a vedlejší náklady</t>
  </si>
  <si>
    <t>01</t>
  </si>
  <si>
    <t>ON, VN</t>
  </si>
  <si>
    <t>Stavební objekt</t>
  </si>
  <si>
    <t>STŘECHA</t>
  </si>
  <si>
    <t>ASŘ</t>
  </si>
  <si>
    <t>02</t>
  </si>
  <si>
    <t>Hromosvod</t>
  </si>
  <si>
    <t>Celkem za stavbu</t>
  </si>
  <si>
    <t>CZK</t>
  </si>
  <si>
    <t>#POPS</t>
  </si>
  <si>
    <t>Popis stavby: 020_2023 - REKONSTRUKCE PLOCHÉ STŘECHY BLOKU „B“ VŠ KOLEJÍ J. A. KOMENSKÉHO, UL. KOHOUTOVA, BRNO</t>
  </si>
  <si>
    <t>#POPO</t>
  </si>
  <si>
    <t>Popis objektu: 01 - STŘECHA</t>
  </si>
  <si>
    <t>#POPR</t>
  </si>
  <si>
    <t>Popis rozpočtu: 01 - ASŘ</t>
  </si>
  <si>
    <t>Popis rozpočtu: 02 - Hromosvod</t>
  </si>
  <si>
    <t>Popis objektu: 99 - Ostatní a vedlejší náklady</t>
  </si>
  <si>
    <t>Popis rozpočtu: 01 - ON, VN</t>
  </si>
  <si>
    <t>Rekapitulace dílů</t>
  </si>
  <si>
    <t>Typ dílu</t>
  </si>
  <si>
    <t>3</t>
  </si>
  <si>
    <t>Svislé a kompletní konstrukce</t>
  </si>
  <si>
    <t>61</t>
  </si>
  <si>
    <t>Úpravy povrchů vnitřní</t>
  </si>
  <si>
    <t>62</t>
  </si>
  <si>
    <t>Úpravy povrchů vnější</t>
  </si>
  <si>
    <t>63</t>
  </si>
  <si>
    <t>Podlahy a podlahové konstrukce</t>
  </si>
  <si>
    <t>94</t>
  </si>
  <si>
    <t>Lešení a stavební výtahy</t>
  </si>
  <si>
    <t>96</t>
  </si>
  <si>
    <t>Bourání konstrukcí</t>
  </si>
  <si>
    <t>99</t>
  </si>
  <si>
    <t>Staveništní přesun hmot</t>
  </si>
  <si>
    <t>712</t>
  </si>
  <si>
    <t>Povlakové krytiny</t>
  </si>
  <si>
    <t>713</t>
  </si>
  <si>
    <t>Izolace tepelné</t>
  </si>
  <si>
    <t>721</t>
  </si>
  <si>
    <t>Vnitřní kanalizace</t>
  </si>
  <si>
    <t>728</t>
  </si>
  <si>
    <t>Vzduchotechnika</t>
  </si>
  <si>
    <t>762</t>
  </si>
  <si>
    <t>Konstrukce tesařské</t>
  </si>
  <si>
    <t>764</t>
  </si>
  <si>
    <t>Konstrukce klempířské</t>
  </si>
  <si>
    <t>766</t>
  </si>
  <si>
    <t>Konstrukce truhlářské</t>
  </si>
  <si>
    <t>767</t>
  </si>
  <si>
    <t>Konstrukce zámečnické</t>
  </si>
  <si>
    <t>767_1</t>
  </si>
  <si>
    <t>Záchytný systém proti pádu z výšky a do hloubky</t>
  </si>
  <si>
    <t>Část hromosvod - jímací soustava</t>
  </si>
  <si>
    <t>Doplnění uzemnění</t>
  </si>
  <si>
    <t>03</t>
  </si>
  <si>
    <t>Revize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</si>
  <si>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</si>
  <si>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</si>
  <si>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</si>
  <si>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</si>
  <si>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</si>
  <si>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</si>
  <si>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</si>
  <si>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</si>
  <si>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</si>
  <si>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</si>
  <si>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</si>
  <si>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</si>
  <si>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</si>
  <si>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</si>
  <si>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</si>
  <si>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</si>
  <si>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</si>
  <si>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</si>
  <si>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</si>
  <si>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</si>
  <si>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</si>
  <si>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</si>
  <si>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</si>
  <si>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</si>
  <si>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</si>
  <si>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</si>
  <si>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</si>
  <si>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</si>
  <si>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</si>
  <si>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</si>
  <si>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</si>
  <si>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</si>
  <si>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</si>
  <si>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</si>
  <si>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</si>
  <si>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</si>
  <si>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</si>
  <si>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</si>
  <si>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</si>
  <si>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</si>
  <si>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</si>
  <si>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</si>
  <si>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</si>
  <si>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</si>
  <si>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</si>
  <si>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</si>
  <si>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</si>
  <si>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</si>
  <si>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</si>
  <si>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</si>
  <si>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</si>
  <si>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</si>
  <si>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</si>
  <si>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</si>
  <si>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00523  R</t>
  </si>
  <si>
    <t>Zkoušky a revize</t>
  </si>
  <si>
    <t>POL99_8</t>
  </si>
  <si>
    <t>Náklady zhotovitele, související s prováděním zkoušek a revizí předepsaných technickými normami nebo objednatelem a které jsou pro provedení díla nezbytné.</t>
  </si>
  <si>
    <t>tahová zkouška kotev tepelné izolace a krytiny : 1</t>
  </si>
  <si>
    <t>VV</t>
  </si>
  <si>
    <t>005241010R</t>
  </si>
  <si>
    <t xml:space="preserve">Dokumentace skutečného provedení </t>
  </si>
  <si>
    <t>Náklady na vyhotovení dokumentace skutečného provedení stavby a její předání objednateli v požadované formě a požadovaném počtu.</t>
  </si>
  <si>
    <t>0050001</t>
  </si>
  <si>
    <t>Náklady na opatření proti zatečení srážkové vody do objektu zajištěním proviz. hydroizolace střechy</t>
  </si>
  <si>
    <t>kpl</t>
  </si>
  <si>
    <t>Vlastní</t>
  </si>
  <si>
    <t>V rámci prací na střešním plášti musí být zabráněno zatečení srážkové vody do objektu zajištěním provizorní hydroizolace. Realizační firma si zvolí takový postup a pracovní záběr, aby byla schopna zabezpečit a ochránit konstrukci střechy tak, aby nedošlo k jejímu poškození a zatečení.</t>
  </si>
  <si>
    <t>SUM</t>
  </si>
  <si>
    <t>END</t>
  </si>
  <si>
    <t>Položkový soupis prací a dodávek</t>
  </si>
  <si>
    <t>342255024R00</t>
  </si>
  <si>
    <t>Příčky z cihel a tvárnic nepálených příčky z příčkovek pórobetonových tloušťky 100 mm</t>
  </si>
  <si>
    <t>m2</t>
  </si>
  <si>
    <t>801-1</t>
  </si>
  <si>
    <t>RTS 22/ II</t>
  </si>
  <si>
    <t>Práce</t>
  </si>
  <si>
    <t>POL1_</t>
  </si>
  <si>
    <t>včetně pomocného lešení</t>
  </si>
  <si>
    <t>SPI</t>
  </si>
  <si>
    <t xml:space="preserve">N02 : </t>
  </si>
  <si>
    <t>obezdění stávajících komínových těles : 0,65*(0,6+1,8+0,6)</t>
  </si>
  <si>
    <t>342941111R00</t>
  </si>
  <si>
    <t>Kotvení příček ke konstrukci kotvami na hmoždinky</t>
  </si>
  <si>
    <t>m</t>
  </si>
  <si>
    <t>Včetně dodávky kotev a spojovacího materiálu.</t>
  </si>
  <si>
    <t>Včetně dodávky kotev i spojovacího materiálu.</t>
  </si>
  <si>
    <t>obezdění stávajících komínových těles : 0,65*2</t>
  </si>
  <si>
    <t>612409991RT2</t>
  </si>
  <si>
    <t>Začištění omítek kolem oken, dveří a obkladů apod. s použitím suché maltové směsi</t>
  </si>
  <si>
    <t>801-4</t>
  </si>
  <si>
    <t>v interiéru, po výměně oken a dveří : 0,58*4*3</t>
  </si>
  <si>
    <t>(0,9+2,02)*2*2</t>
  </si>
  <si>
    <t>602015185RT6</t>
  </si>
  <si>
    <t xml:space="preserve">Omítka stěn z hotových směsí vrchní tenkovrstvá, silikonsilikátová, zatřená, tloušťka vrstvy 1,5 mm,  </t>
  </si>
  <si>
    <t>po jednotlivých vrstvách</t>
  </si>
  <si>
    <t>Odkaz na mn. položky pořadí 9 : 55,89120</t>
  </si>
  <si>
    <t>602016191R00</t>
  </si>
  <si>
    <t>Omítka stěn z hotových směsí Doplňkové práce pro omítky stěn z hotových směsí  penetrační nátěr stěn akrylátový</t>
  </si>
  <si>
    <t>Odkaz na mn. položky pořadí 4 : 55,89120</t>
  </si>
  <si>
    <t>622315563R00</t>
  </si>
  <si>
    <t>Zateplení parapetu extrudovaným polystyrénem, tloušťky 30 mm</t>
  </si>
  <si>
    <t>nanesení lepicího tmelu na izolační desky, nalepení desek, natažení stěrky, vtlačení výztužné tkaniny a přehlazení stěrky. Včetně parapetních lišt.</t>
  </si>
  <si>
    <t>pod vnější parapety : 0,12*0,6*3</t>
  </si>
  <si>
    <t>622318650Rxx</t>
  </si>
  <si>
    <t>Povrchová úprava ostění zateplovacího systému kontaktní nátěr a vrchní tenkovrstvá, silikonsilikátová, zatřená, tloušťka vrstvy 1,5 mm</t>
  </si>
  <si>
    <t>okenní a rohové lišty, výztužná stěrka. Povrchová úprava dle popisu položky.</t>
  </si>
  <si>
    <t>Položka obsahuje: okenní a rohové lišty, výztužnou stěrku, kontaktní nátěr a povrchovou úpravu omítkou.</t>
  </si>
  <si>
    <t>Odkaz na mn. položky pořadí 12 : 0,62640</t>
  </si>
  <si>
    <t>622454511R00</t>
  </si>
  <si>
    <t>Oprava vnějších omítek cementových v množství opravované plochy přes 30  do 50 % , hladkých hlazených dřevěným hladítkem</t>
  </si>
  <si>
    <t xml:space="preserve">B10 : </t>
  </si>
  <si>
    <t>střešní výlez : 3,6*(3,04+4,33)*2</t>
  </si>
  <si>
    <t xml:space="preserve"> - otvory : 0,58*0,58*3</t>
  </si>
  <si>
    <t>0,9*2,02</t>
  </si>
  <si>
    <t>622481211RT2</t>
  </si>
  <si>
    <t>Vyztužení povrchových úprav vnějších stěn stěrkou s výztužnou sklotextilní tkaninou, s dodávkou sítě a stěrkového tmelu</t>
  </si>
  <si>
    <t>Odkaz na mn. položky pořadí 8 : 55,89120</t>
  </si>
  <si>
    <t>622481291R00</t>
  </si>
  <si>
    <t>Vyztužení povrchových úprav vnějších stěn montáž výztužné lišty rohové a dilatační- bez dodávky materiálu</t>
  </si>
  <si>
    <t>střešní výlez : 3,6*4</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</si>
  <si>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</si>
  <si>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</si>
  <si>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</si>
  <si>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vyrovnání podkladu pod vnější parapety : 0,12*0,6*3</t>
  </si>
  <si>
    <t>612425921Rxx</t>
  </si>
  <si>
    <t>Omítka cementová vnějšího ostění - hladká</t>
  </si>
  <si>
    <t>ostění po výměně oken : 0,12*0,58*3*3</t>
  </si>
  <si>
    <t>55392551.AR</t>
  </si>
  <si>
    <t>lišta rohová, omítková; s tkaninou; materiál Al; 100x100 mm</t>
  </si>
  <si>
    <t>SPCM</t>
  </si>
  <si>
    <t>Specifikace</t>
  </si>
  <si>
    <t>POL3_</t>
  </si>
  <si>
    <t>Odkaz na mn. položky pořadí 10 : 14,40000</t>
  </si>
  <si>
    <t>Koeficient prořez: 0,1</t>
  </si>
  <si>
    <t>632411904R00</t>
  </si>
  <si>
    <t xml:space="preserve">Potěr ze suchých směsí nátěr savých podkladů penetrační,  </t>
  </si>
  <si>
    <t>s rozprostřením a uhlazením</t>
  </si>
  <si>
    <t xml:space="preserve">před vyrovnávacím potěrem : </t>
  </si>
  <si>
    <t>Odkaz na mn. položky pořadí 15 : 825,90000</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</si>
  <si>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</si>
  <si>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</si>
  <si>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</si>
  <si>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skladba S1 - betonová mazanina tl. 50 mm : </t>
  </si>
  <si>
    <t>vlevo : 333,8</t>
  </si>
  <si>
    <t>vpravo : 492,1</t>
  </si>
  <si>
    <t>952902110R00</t>
  </si>
  <si>
    <t>Čištění budov zametáním v místnostech, chodbách, na schodišti a na půdě</t>
  </si>
  <si>
    <t xml:space="preserve">před novou skladbou ( vyrovnávacím betonem ) : </t>
  </si>
  <si>
    <t>101 : 6,41</t>
  </si>
  <si>
    <t>102 : 2,41</t>
  </si>
  <si>
    <t>941955002R00</t>
  </si>
  <si>
    <t>Lešení lehké pracovní pomocné pomocné, o výšce lešeňové podlahy přes 1,2 do 1,9 m</t>
  </si>
  <si>
    <t>800-3</t>
  </si>
  <si>
    <t>fasáda střešního výlezu : 1,0*(3,0+6,5)*2</t>
  </si>
  <si>
    <t>965042141R00</t>
  </si>
  <si>
    <t>Bourání podkladů pod dlažby nebo litých celistvých dlažeb a mazanin  betonových nebo z litého asfaltu, tloušťky do 100 mm, plochy přes 4 m2</t>
  </si>
  <si>
    <t>m3</t>
  </si>
  <si>
    <t>801-3</t>
  </si>
  <si>
    <t xml:space="preserve">SS1 - hlavní střecha, litý asfalt 30,0 mm : </t>
  </si>
  <si>
    <t>vlevo : 333,8*0,03</t>
  </si>
  <si>
    <t>vpravo : 492,1*0,03</t>
  </si>
  <si>
    <t>965082933R00</t>
  </si>
  <si>
    <t>Odstranění násypu pod podlahami a ochranného na střechách tloušťky do 200 mm, plochy přes 2 m2</t>
  </si>
  <si>
    <t xml:space="preserve">SS1 - hlavní střecha, 20 až 160 mm ( area ) : </t>
  </si>
  <si>
    <t>vlevo : (0,02+0,16)/2*333,8</t>
  </si>
  <si>
    <t>vpravo : (0,02+0,16)/2*492,1</t>
  </si>
  <si>
    <t>968071112R00</t>
  </si>
  <si>
    <t>Vyvěšení nebo zavěšení kovových křídel oken, plochy do 1,5 m2</t>
  </si>
  <si>
    <t>kus</t>
  </si>
  <si>
    <t>s případným uložením a opětovným zavěšením po provedení stavebních změn,</t>
  </si>
  <si>
    <t xml:space="preserve">B07 : </t>
  </si>
  <si>
    <t>střešní výlez - okna ( 3 ks ) : 3</t>
  </si>
  <si>
    <t>968071125R00</t>
  </si>
  <si>
    <t>Vyvěšení nebo zavěšení kovových křídel dveří, plochy do 2 m2</t>
  </si>
  <si>
    <t>střešní výlez - dveře ( 2 ks ) : 2</t>
  </si>
  <si>
    <t>968072244R00</t>
  </si>
  <si>
    <t>Vybourání a vyjmutí kovových rámů a rolet rámů, včetně pomocného lešení o výšce podlahy do 1900 mm a pro zatížení do 1,5 kPa  (150 kg/m2) okenních jednoduchých, plochy do 1 m2</t>
  </si>
  <si>
    <t>střešní výlez - okna ( 3 ks ) : 0,58*0,58*3</t>
  </si>
  <si>
    <t>968072455R00</t>
  </si>
  <si>
    <t>Vybourání a vyjmutí kovových rámů a rolet rámů, včetně pomocného lešení o výšce podlahy do 1900 mm a pro zatížení do 1,5 kPa  (150 kg/m2) dveřních zárubní, plochy do 2 m2</t>
  </si>
  <si>
    <t>střešní výlez - dveře ( 2 ks ) : 0,9*2,02*2</t>
  </si>
  <si>
    <t>978015261R00</t>
  </si>
  <si>
    <t>Otlučení omítek vápenných nebo vápenocementových vnějších s vyškrabáním spár, s očištěním zdiva  1. až 4. stupni složitosti, v rozsahu do 50 %</t>
  </si>
  <si>
    <t>978015291R00</t>
  </si>
  <si>
    <t>Otlučení omítek vápenných nebo vápenocementových vnějších s vyškrabáním spár, s očištěním zdiva  1. až 4. stupni složitosti, v rozsahu do 100 %</t>
  </si>
  <si>
    <t xml:space="preserve">střešní výlez : </t>
  </si>
  <si>
    <t>ostění oken : 0,12*(0,58+0,58)*2*3</t>
  </si>
  <si>
    <t>9620000001</t>
  </si>
  <si>
    <t>Odstranění tepelné izolace z plynosilikátových tvárnic tl. 200 mm</t>
  </si>
  <si>
    <t xml:space="preserve">SS1 - hlavní střecha : </t>
  </si>
  <si>
    <t>999281111R00</t>
  </si>
  <si>
    <t xml:space="preserve">Přesun hmot pro opravy a údržbu objektů pro opravy a údržbu dosavadních objektů včetně vnějších plášťů  výšky do 25 m,  </t>
  </si>
  <si>
    <t>t</t>
  </si>
  <si>
    <t>Přesun hmot</t>
  </si>
  <si>
    <t>POL7_</t>
  </si>
  <si>
    <t>oborů 801, 803, 811 a 812</t>
  </si>
  <si>
    <t xml:space="preserve">Hmotnosti z položek s pořadovými čísly: : </t>
  </si>
  <si>
    <t xml:space="preserve">1,2,3,4,5,6,7,8,9,11,12,13,14,15,17,22,23, : </t>
  </si>
  <si>
    <t>Součet: : 105,34060</t>
  </si>
  <si>
    <t>711747688R00</t>
  </si>
  <si>
    <t>Provedení detailů pásy přitavením na plášťovou troubu  D přes 200 do 500 mm</t>
  </si>
  <si>
    <t>800-711</t>
  </si>
  <si>
    <t>RTS 14/ II</t>
  </si>
  <si>
    <t xml:space="preserve">parozábrana - opracování kruhového VZT potrubí : </t>
  </si>
  <si>
    <t>D 250 mm : 12</t>
  </si>
  <si>
    <t>D 315 mm : 12</t>
  </si>
  <si>
    <t>711777688R00</t>
  </si>
  <si>
    <t>Provedení detailů termoplasty na plášťovou troubu D přes 200 do 500 mm</t>
  </si>
  <si>
    <t xml:space="preserve">střešní krytina - opracování kruhového VZT potrubí : </t>
  </si>
  <si>
    <t>711778088R00</t>
  </si>
  <si>
    <t>Provedení detailů termoplasty opracování kotevních prostupů</t>
  </si>
  <si>
    <t xml:space="preserve">opracování kotvicích bodů záchytného systému : </t>
  </si>
  <si>
    <t>Z01 : 19</t>
  </si>
  <si>
    <t>Z02 : 2</t>
  </si>
  <si>
    <t>712300831R00</t>
  </si>
  <si>
    <t xml:space="preserve">Odstranění povlakové krytiny a mechu na střechách plochých do 10° povlakové krytiny  jednovrstvé,  </t>
  </si>
  <si>
    <t>SS1 - hlavní střecha, 1x modifikovaný pás nad MW ( konečná vrstva ) - včetně atik vodorovně : 911,1</t>
  </si>
  <si>
    <t xml:space="preserve"> - výlez na střechu : -13,2</t>
  </si>
  <si>
    <t xml:space="preserve"> + svisle na atiky a střešní výlez : </t>
  </si>
  <si>
    <t>vlevo : 0,35*(24,64+1,14+2,74+4,33+2,74+7,62+27,66+7,72+3,02+5,36)</t>
  </si>
  <si>
    <t>vpravo : 0,35*(38,81+7,7+5,0+0,3+2,25+5,08+36,05+13,08)</t>
  </si>
  <si>
    <t>712300832RT3</t>
  </si>
  <si>
    <t>Odstranění povlakové krytiny a mechu na střechách plochých do 10° povlakové krytiny  dvouvrstvé, z ploch jednotlivě přes 20 m</t>
  </si>
  <si>
    <t xml:space="preserve">SS1 - hlavní střecha, 2x oxidovaný pás nad litým asfaltem : </t>
  </si>
  <si>
    <t>Odkaz na mn. položky pořadí 33 : 894,23400</t>
  </si>
  <si>
    <t>712300833RT3</t>
  </si>
  <si>
    <t>Odstranění povlakové krytiny a mechu na střechách plochých do 10° povlakové krytiny  třívrstvé, z ploch jednotlivě přes 20 m</t>
  </si>
  <si>
    <t xml:space="preserve">SS1 - hlavní střecha, 3x oxidovaný pás pod litým asfaltem : </t>
  </si>
  <si>
    <t>712311101RZ1</t>
  </si>
  <si>
    <t>Povlakové krytiny střech do 10° za studena nátěrem 1 x, penetračním nebo asfaltovým lakem, včetně dodávky materiálu, Hmota nátěrová asfaltová; typ: lak, penetrace; funkce: zpevnění povrchu, adhezní můstek; vrstva: podkladní; exteriér; podklad: beton, keramika; bar...</t>
  </si>
  <si>
    <t>Odkaz na mn. položky pořadí 35 : 897,90000</t>
  </si>
  <si>
    <t>712341659RT1</t>
  </si>
  <si>
    <t>Povlakové krytiny střech do 10° pásy přitavením bodově, 1 vrstva, bez dodávky pásu</t>
  </si>
  <si>
    <t>skladba S1 - parozábrana - včetně atik : 911,1</t>
  </si>
  <si>
    <t>712348105RT3</t>
  </si>
  <si>
    <t>Povlakové krytiny střech do 10° pásy přitavením Doplňkové konstrukce k povlakovým krytinám z asfaltových pásů Prostup parozábranou, průměru 110 mm, s manžetou z modifikovaného asfaltového pásu</t>
  </si>
  <si>
    <t xml:space="preserve">  včetně dodávek výrobků</t>
  </si>
  <si>
    <t>ukotvení kotevní desky šrouby, utěsnění kolem prostupu PU pěnou, natavení manžety prostupu k parozábraně</t>
  </si>
  <si>
    <t>OV01 : 7</t>
  </si>
  <si>
    <t>OV02 : 12</t>
  </si>
  <si>
    <t>712373111RS1</t>
  </si>
  <si>
    <t xml:space="preserve">Povlakové krytiny střech do 10° termoplasty kotvené do betonu, 6 kotev/m2, pro tl. izolace do 160 mm, bez dodávky fólie,  </t>
  </si>
  <si>
    <t>včetně ukotvení k podkladu hmoždinkami, svaření všech spojů a překrytí kotev fólií.</t>
  </si>
  <si>
    <t xml:space="preserve">skledba S1 : </t>
  </si>
  <si>
    <t xml:space="preserve">atiky zhora : </t>
  </si>
  <si>
    <t xml:space="preserve">šířka 500 mm : </t>
  </si>
  <si>
    <t>hl. střecha - obvod. atika +19,49 : 0,5*(65,11+8,52+3,02+5,36+59,38+5,32)</t>
  </si>
  <si>
    <t xml:space="preserve"> + obvod - vyšší atika SZ : 0,5*(5,46+8,56+3,15)</t>
  </si>
  <si>
    <t xml:space="preserve">šířka 500 mm ( beton šířky 300 mm ) : </t>
  </si>
  <si>
    <t>hl. střecha - obvod - vyšší atika SZ : 0,5*(0,75+2,25)</t>
  </si>
  <si>
    <t xml:space="preserve">šířka 400 mm : </t>
  </si>
  <si>
    <t>středová dilatační atika ( u střešního výlezu ) : 0,4*4,33</t>
  </si>
  <si>
    <t xml:space="preserve">šířka 800 mm : </t>
  </si>
  <si>
    <t>středová dilatační atika : 0,8*(7,62+1,14)</t>
  </si>
  <si>
    <t xml:space="preserve"> + nová obezdívka komínů : 0,6*1,8</t>
  </si>
  <si>
    <t>Skladba S2 vč. atiky : 13,91</t>
  </si>
  <si>
    <t>712373111RVx</t>
  </si>
  <si>
    <t>Povlakové krytiny střech do 10° termoplasty kotvené do betonu, 7 kotev/m2, pro tl. izolace do 400 mm, bez dodávky fólie</t>
  </si>
  <si>
    <t xml:space="preserve">skladba S1 - krytina - area : </t>
  </si>
  <si>
    <t>vlevo : 325,2</t>
  </si>
  <si>
    <t>vpravo : 480,7</t>
  </si>
  <si>
    <t>712378101RT3</t>
  </si>
  <si>
    <t>Povlakové krytiny střech do 10° termoplasty Doplňkové konstrukce k povlakovým krytinám z fólií odvětrání kanalizace, průměr 110 mm, s manžetou z fólie z měkčeného PVC</t>
  </si>
  <si>
    <t>Osazení a ukotvení komínku, přitavení těsnicí manžety.</t>
  </si>
  <si>
    <t>K03</t>
  </si>
  <si>
    <t>Povlakové krytiny střech do 10° termoplasty Doplňkové konstrukce k povlakovým krytinám z fólií rohová lišta vnitřní, RŠ 120 mm, z pozinkovaného plechu s povrchovou úpravou PVC</t>
  </si>
  <si>
    <t>Úprava délky a připevnění rohové lišty natloukacími hmoždinkami včetně dodávky lišty.</t>
  </si>
  <si>
    <t>K03 : 400,0</t>
  </si>
  <si>
    <t>K04</t>
  </si>
  <si>
    <t>Povlakové krytiny střech do 10° termoplasty Doplňkové konstrukce k povlakovým krytinám z fólií rohová lišta vnější, RŠ 120 mm, z pozinkovaného plechu s povrchovou úpravou PVC</t>
  </si>
  <si>
    <t>K04 : 210,0</t>
  </si>
  <si>
    <t>K05</t>
  </si>
  <si>
    <t>Povlakové krytiny střech do 10° termoplasty Doplňkové konstrukce k povlakovým krytinám z fólií stěnová lišta vyhnutá, RŠ 100 mm, z pozinkovaného plechu s povrchovou úpravou PVC</t>
  </si>
  <si>
    <t>Úprava délky a připevnění stěnové lišty natloukacími hmoždinkami včetně dodávky lišty.</t>
  </si>
  <si>
    <t>K05 : 16,0</t>
  </si>
  <si>
    <t>K06_1</t>
  </si>
  <si>
    <t>Povlakové krytiny střech do 10° termoplasty Doplňkové konstrukce k povlakovým krytinám z fólií atikový plech, RŠ 90 mm, z pozinkovaného plechu s povrchovou úpravou PVC</t>
  </si>
  <si>
    <t>K06_1 : 170,0</t>
  </si>
  <si>
    <t>K06_3</t>
  </si>
  <si>
    <t>Povlakové krytiny střech do 10° termoplasty Doplňkové konstrukce k povlakovým krytinám z fólií pomocný kotvící plech, RŠ 240 mm, z pozinkovaného plechu s povrchovou úpravou PVC</t>
  </si>
  <si>
    <t>Úprava délky a připevnění okapnice natloukacími hmoždinkami včetně dodávky okapnice.</t>
  </si>
  <si>
    <t>K06_3 : 170,0</t>
  </si>
  <si>
    <t>K07</t>
  </si>
  <si>
    <t>Povlakové krytiny střech do 10° termoplasty Doplňkové konstrukce k povlakovým krytinám z fólií atiková okapnice, RŠ 245 mm, z pozinkovaného plechu s povrchovou úpravou PVC</t>
  </si>
  <si>
    <t>K07 : 16,0</t>
  </si>
  <si>
    <t>K10</t>
  </si>
  <si>
    <t>Povlakové krytiny střech do 10° termoplasty Doplňkové konstrukce k povlakovým krytinám z fólií krycí lišta pod okapnicí, RŠ 120 mm, z pozinkovaného plechu s povrchovou úpravou PVC</t>
  </si>
  <si>
    <t>K10 : 4,0</t>
  </si>
  <si>
    <t>K12</t>
  </si>
  <si>
    <t>Povlakové krytiny střech do 10° termoplasty Doplňkové konstrukce k povlakovým krytinám z fólií spojovací plech - 2x, RŠ 120 mm, z pozinkovaného plechu s povrchovou úpravou PVC</t>
  </si>
  <si>
    <t>K12 : 50,0</t>
  </si>
  <si>
    <t>712391171RZ5</t>
  </si>
  <si>
    <t>Textílie na střechách do 10° podkladní, včetně dodávky netkané polypropylénové textílie plošné hmotnosti 300 g/m2</t>
  </si>
  <si>
    <t xml:space="preserve">Skladba S2 : </t>
  </si>
  <si>
    <t>vodorovně : 13,91</t>
  </si>
  <si>
    <t>Skladba S2 na atiku : 0,25*(0,2+2,84+3,93+2,84+0,2)</t>
  </si>
  <si>
    <t>712391171RZ7</t>
  </si>
  <si>
    <t>Textílie na střechách do 10° podkladní, včetně dodávky netkané sklovláknité textílie plošné hmotnosti 120 g/m2</t>
  </si>
  <si>
    <t>Odkaz na mn. položky pořadí 37 : 107,17000</t>
  </si>
  <si>
    <t>Odkaz na mn. položky pořadí 38 : 805,90000</t>
  </si>
  <si>
    <t>Odkaz na mn. položky pořadí 52 : 172,39930</t>
  </si>
  <si>
    <t>Odkaz na mn. položky pořadí 48 : 16,41250*-1</t>
  </si>
  <si>
    <t>712811101RZ1</t>
  </si>
  <si>
    <t>Samostatné vytažení izolačního povlaku za studena nátěrem 1 x, penetračním lakem (ALP), včetně dodávky materiálu, Hmota nátěrová asfaltová; typ: lak, penetrace; funkce: zpevnění povrchu, adhezní můstek; vrstva: podkladní; exteriér; podklad: beton, keramika; bar...</t>
  </si>
  <si>
    <t>na konstrukce převyšující úroveň střechy,</t>
  </si>
  <si>
    <t>Odkaz na mn. položky pořadí 51 : 141,73250</t>
  </si>
  <si>
    <t>712841559RT1</t>
  </si>
  <si>
    <t>Samostatné vytažení izol. povlaku pásy přitavením v celé ploše, 1 vrstva, materiál ve specifikaci</t>
  </si>
  <si>
    <t xml:space="preserve">dle detailu D1 - skladba S1 - vytažení pásu na atiku a : </t>
  </si>
  <si>
    <t>vlevo : 0,65*(24,64+1,14+2,74+4,33+2,74+7,62+27,66+7,72+3,02+5,36+0,5+0,5)</t>
  </si>
  <si>
    <t>vpravo : 0,65*(38,81+7,7+5,0+0,3+2,25+5,08+36,05+13,08)</t>
  </si>
  <si>
    <t xml:space="preserve"> + navíc na vyšší atiku v rohu SZ : 0,65*(0,75+0,3+0,75+4,76+7,7+5,0+0,3+2,25)</t>
  </si>
  <si>
    <t>712871801RT1</t>
  </si>
  <si>
    <t>Samostatné vytažení izolačního povlaku termoplasty 1 vrstva, materiál ve specifikaci, bez rozlišení tloušťky fólie</t>
  </si>
  <si>
    <t xml:space="preserve">skladba S1 : </t>
  </si>
  <si>
    <t xml:space="preserve">atika : </t>
  </si>
  <si>
    <t>vlevo : 0,78*(27,46+7,52+3,02+5,36+24,44+1,04+2,52+0,5+1,8+0,5+3,2)</t>
  </si>
  <si>
    <t xml:space="preserve"> + střešní výlez : 0,6*(3,04+4,33)*2</t>
  </si>
  <si>
    <t xml:space="preserve">vpravo : </t>
  </si>
  <si>
    <t>atika + 19,655 : 0,78*(4,82+35,86+12,88+33,54)</t>
  </si>
  <si>
    <t>vyšší atika v rohu SZ : 1,4*(1,3+0,5+0,75+4,56+7,5+5,5+0,5+2,8)</t>
  </si>
  <si>
    <t>283220013R</t>
  </si>
  <si>
    <t>fólie izolační střešní hydroizolační; tloušťka 1,80 mm; plošná hmotnost 2 200 g/m2; PVC-P, PES výztuž; µ = 15 000,0</t>
  </si>
  <si>
    <t>Koeficient prořez a přeložení: 0,12</t>
  </si>
  <si>
    <t>628522691R</t>
  </si>
  <si>
    <t>pás izolační z modifikovaného asfaltu natavitelný; nosná vložka skelná rohož + Al fólie; horní strana jemný minerální posyp; spodní strana PE fólie; tl. 4,0 mm</t>
  </si>
  <si>
    <t>Koeficient prořez a přeložení: 0,15</t>
  </si>
  <si>
    <t>998712103R00</t>
  </si>
  <si>
    <t>Přesun hmot pro povlakové krytiny v objektech výšky přes 12 do 24 m</t>
  </si>
  <si>
    <t>50 m vodorovně</t>
  </si>
  <si>
    <t xml:space="preserve">28,29,30,34,35,36,39,40,41,42,43,44,45,46,47,48,49,50,51,52,53,54, : </t>
  </si>
  <si>
    <t>Součet: : 10,44198</t>
  </si>
  <si>
    <t>713104121R00</t>
  </si>
  <si>
    <t>Odstranění tepelné izolace z desek, lamel, rohoží, pásů a foukané izolace plochých střech, volně uložené, z minerálních desek, lamel, rohoží a pásů, tloušťky do 100 mm</t>
  </si>
  <si>
    <t>800-713</t>
  </si>
  <si>
    <t xml:space="preserve">SS1 - hlavní střecha, MW tl. 50 mm : </t>
  </si>
  <si>
    <t>713121118R00</t>
  </si>
  <si>
    <t xml:space="preserve">Izolace podlah tepelná obložení stěn dilatační páskou, bez dodávky materiálu,  </t>
  </si>
  <si>
    <t xml:space="preserve">dle detailu D1 - skladba S1 - dilatace kolem atiky a stěny střešního výlezu - potěr tl. 50 mm : </t>
  </si>
  <si>
    <t>vlevo : 24,64+1,14+2,74+4,33+2,74+7,62+27,66+7,72+3,02+5,36</t>
  </si>
  <si>
    <t>vpravo : 38,81+7,7+5,0+0,3+2,25+5,08+36,05+13,08</t>
  </si>
  <si>
    <t>713141125R00</t>
  </si>
  <si>
    <t>Montáž tepelné izolace plochých střech desky, na lepidlo</t>
  </si>
  <si>
    <t>Včetně očištění podkladu od nesoudržných vrstev.</t>
  </si>
  <si>
    <t xml:space="preserve">atika zhora ( ve spádu tl. 100 - 120 mm ) : </t>
  </si>
  <si>
    <t>atika +19,655 : 0,42*(5,32+65,11+8,52+3,02+5,36+59,38)</t>
  </si>
  <si>
    <t>vyšší atika v rohu SZ : 0,42*(5,46+8,56+3,15)</t>
  </si>
  <si>
    <t>0,34*(0,75+2,25)</t>
  </si>
  <si>
    <t>středová ( dilatační atika ) : 0,64*(7,62+1,14)</t>
  </si>
  <si>
    <t>0,32*4,33</t>
  </si>
  <si>
    <t xml:space="preserve">  + rozšíření obezdívky komínů : 0,62*1,8</t>
  </si>
  <si>
    <t xml:space="preserve">atika z boku ( tl. 100 mm ) : </t>
  </si>
  <si>
    <t>vlevo : 0,75*(27,46+7,52+3,02+5,36+24,44+1,04+2,52+0,5+1,8+0,5+3,2)</t>
  </si>
  <si>
    <t>atika + 19,655 : 0,75*(4,82+35,86+12,88+33,54)</t>
  </si>
  <si>
    <t>vyšší atika v rohu SZ : 1,35*(1,3+0,5+0,75+4,56+7,5+5,5+0,5+2,8)</t>
  </si>
  <si>
    <t>713141337Rxx</t>
  </si>
  <si>
    <t>Montáž tepelné izolace plochých střech třívrstvé, tloušťky do 400 mm na kotvy</t>
  </si>
  <si>
    <t xml:space="preserve">skladba S1 - tři vrstvy ( spád + 2x rovný křížem ) - area : </t>
  </si>
  <si>
    <t>713392611R00</t>
  </si>
  <si>
    <t>Izolace tepelné těles-doplňky a konstrukční části výplň otvorů (materiál ve specifikaci)  pásy nebo nebo jinými vláknitými materiály cpaním</t>
  </si>
  <si>
    <t>nová obezdívka komínů : 0,5*0,65*1,6</t>
  </si>
  <si>
    <t>28375704R</t>
  </si>
  <si>
    <t>deska izolační stabilizovaná; pěnový polystyren; rovná hrana; součinitel tepelné vodivosti 0,037 W/mK; obj. hmotnost 20,00 kg/m3</t>
  </si>
  <si>
    <t>vlevo : 0,75*(27,46+7,52+3,02+5,36+24,44+1,04+2,52+0,5+1,8+0,5+3,2)*0,1</t>
  </si>
  <si>
    <t>atika + 19,655 : 0,75*(4,82+35,86+12,88+33,54)*0,1</t>
  </si>
  <si>
    <t>vyšší atika v rohu SZ : 1,35*(1,3+0,5+0,75+4,56+7,5+5,5+0,5+2,8)*0,1</t>
  </si>
  <si>
    <t>Koeficient prořez: 0,05</t>
  </si>
  <si>
    <t>28375705R</t>
  </si>
  <si>
    <t>deska izolační stabilizovaná; pěnový polystyren; rovná hrana; součinitel tepelné vodivosti 0,035 W/mK; obj. hmotnost 25,00 kg/m3</t>
  </si>
  <si>
    <t xml:space="preserve">skladba S1 - tři vrstvy ( tl. 2x 90 mm = celkem 180 mm křížem ) - area : </t>
  </si>
  <si>
    <t>vlevo : 325,2*0,18</t>
  </si>
  <si>
    <t>vpravo : 480,7*0,18</t>
  </si>
  <si>
    <t>283759201R</t>
  </si>
  <si>
    <t>deska izolační EPS 70 F; pěnový polystyren; povrch hladký; rovná hrana; tl. 30,0 mm; součinitel tepelné vodivosti 0,038 W/mK; R = 0,789 m2K/W; obj. hmotnost 17,00 kg/m3</t>
  </si>
  <si>
    <t xml:space="preserve">EPS tl. 30 mm : </t>
  </si>
  <si>
    <t>vlevo : 0,05*(24,64+1,14+2,74+4,33+2,74+7,62+27,66+7,72+3,02+5,36)</t>
  </si>
  <si>
    <t>vpravo : 0,05*(38,81+7,7+5,0+0,3+2,25+5,08+36,05+13,08)</t>
  </si>
  <si>
    <t>Koeficient prořez: 0,15</t>
  </si>
  <si>
    <t>28375971R</t>
  </si>
  <si>
    <t>deska spádová, klín EPS 100; pěnový polystyren; součinitel tepelné vodivosti 0,037 W/mK</t>
  </si>
  <si>
    <t xml:space="preserve">atika zhora ( ve spádu 100 - 120 mm ) : </t>
  </si>
  <si>
    <t>atika +19,655 : 0,42*(5,32+65,11+8,52+3,02+5,36+59,38)*0,12</t>
  </si>
  <si>
    <t>vyšší atika v rohu SZ : 0,42*(5,46+8,56+3,15)*0,12</t>
  </si>
  <si>
    <t>0,34*(0,75+2,25)*0,12</t>
  </si>
  <si>
    <t>středová ( dilatační atika ) : 0,64*(7,62+1,14)*0,12</t>
  </si>
  <si>
    <t>0,32*4,33*0,12</t>
  </si>
  <si>
    <t xml:space="preserve">  + rozšíření obezdívky komínů : 0,62*1,8*0,12</t>
  </si>
  <si>
    <t xml:space="preserve">skladba S1 - tři vrstvy ( spád tl. 40 - 260 mm ) - area : </t>
  </si>
  <si>
    <t>vlevo : 325,2*0,15</t>
  </si>
  <si>
    <t>vpravo : 480,7*0,15</t>
  </si>
  <si>
    <t>631508592R</t>
  </si>
  <si>
    <t>rohož, pas izolační skelná vlna; tl. 100,0 mm; součinitel tepelné vodivosti 0,033 W/mK; R = 3,000 m2K/W; obj. hmotnost 12,00 kg/m3; hydrofobizováno</t>
  </si>
  <si>
    <t>nová obezdívka komínů : 0,65*1,6*5</t>
  </si>
  <si>
    <t>998713103R00</t>
  </si>
  <si>
    <t>Přesun hmot pro izolace tepelné v objektech výšky do 24 m</t>
  </si>
  <si>
    <t xml:space="preserve">58,61,62,63,64,65, : </t>
  </si>
  <si>
    <t>Součet: : 6,95744</t>
  </si>
  <si>
    <t>721171808R00</t>
  </si>
  <si>
    <t>Demontáž potrubí z novodurových trub přes D 75 mm do D 114 mm</t>
  </si>
  <si>
    <t>800-721</t>
  </si>
  <si>
    <t>odpadního nebo připojovacího,</t>
  </si>
  <si>
    <t>B01 - dmtž stávajících provětrávacích komínků : 0,8*6</t>
  </si>
  <si>
    <t>B03 - dmtž stávajících plastových komínků : 1,1*12</t>
  </si>
  <si>
    <t>B11 - dmtž odvětrání potrubí kanalizace ( u dveří do střešního výlezu ) : (0,2+1,1+1,8)</t>
  </si>
  <si>
    <t>B02 - dmtž stáv. vpusti : 0,5*7,0</t>
  </si>
  <si>
    <t>721176212R00</t>
  </si>
  <si>
    <t>Potrubí KG odpadní svislé vnější průměr D 110 mm, tloušťka stěny 3,2 mm, DN 100</t>
  </si>
  <si>
    <t>včetně tvarovek, objímek. Bez zednických výpomocí.</t>
  </si>
  <si>
    <t>Potrubí včetně tvarovek, objímek a vložek pro tlumení hluku. Bez zednických výpomocí.</t>
  </si>
  <si>
    <t>Včetně zřízení a demontáže pomocného lešení.</t>
  </si>
  <si>
    <t>OV02 : 0,5*12</t>
  </si>
  <si>
    <t>721176232R00</t>
  </si>
  <si>
    <t>Potrubí KG svodné (ležaté) zavěšené vnější průměr D 110 mm, tloušťka stěny 3,2 mm, DN 100</t>
  </si>
  <si>
    <t xml:space="preserve"> odvětrání potrubí kanalizace ( u dveří do střešního výlezu ) : (0,2+1,1+1,8)</t>
  </si>
  <si>
    <t>721210823R00</t>
  </si>
  <si>
    <t>Demontáž vpusti střešní , DN 125</t>
  </si>
  <si>
    <t>B02 - dmtž stáv. vpusti : 7,0</t>
  </si>
  <si>
    <t>721231114RT4</t>
  </si>
  <si>
    <t>Střešní vtoky vtok pro střechu s povlakovou krytinou, střecha zateplená, výška izolace do 300 mm, D 75, 110, 125 mm, včetně dodávky materiálu</t>
  </si>
  <si>
    <t>Vtok ve střeše s povlakovou krytinou a tepelnou izolací tl. do 300 mm.</t>
  </si>
  <si>
    <t>Položka obsahuje: osazení vpusti, vyplnění prostoru mezi vpustí a stropní konstrukcí tepelně izolačním materiálem, ukotvení vpusti šrouby, //, vytvoření otvoru v tepelné izolaci a zahloubení mělké mísy, osazení těsnicího kroužku do potrubí, osazení nástavce vpusti a jeho případná délková úprava, ukotvení do podkladu, přitavení hydroizolace k manžetě, doplnění manžety pojistnou zálivkovou hmotou, osazení koše. Včetně dodávky materiálu.</t>
  </si>
  <si>
    <t>721273200RT3</t>
  </si>
  <si>
    <t>Ventilační hlavice D 110 mm, souprava z PP, Hlavice ventilační pro vnitřní kanalizaci</t>
  </si>
  <si>
    <t>998721103R00</t>
  </si>
  <si>
    <t>Přesun hmot pro vnitřní kanalizaci v objektech výšky do 24 m</t>
  </si>
  <si>
    <t>50 m vodorovně, měřeno od těžiště půdorysné plochy skládky do těžiště půdorysné plochy objektu</t>
  </si>
  <si>
    <t xml:space="preserve">68,69,71,72, : </t>
  </si>
  <si>
    <t>Součet: : 0,03237</t>
  </si>
  <si>
    <t>728112114R00</t>
  </si>
  <si>
    <t>Montáž kruhového plechového potrubí do průměru d 400 mm</t>
  </si>
  <si>
    <t>800-728</t>
  </si>
  <si>
    <t>N03 - prodloužení potrubí D 315 mm : 0,5</t>
  </si>
  <si>
    <t>728212714R00</t>
  </si>
  <si>
    <t>Montáž tvarovky pro kruhové plechové potrubí do průměru d 400 mm, - protidešťové střišky nebo výfukové hlavice do kruhového plechového potrubí</t>
  </si>
  <si>
    <t>N03 - zpětná montáž hlavice ( prodloužení potrubí ) : 1</t>
  </si>
  <si>
    <t>728212714Rxx</t>
  </si>
  <si>
    <t>Demontáž střišky nebo hlavice plech.kruh.do d 400 mm</t>
  </si>
  <si>
    <t>N03 - demontáž hlavice ( prodloužení potrubí ) : 1</t>
  </si>
  <si>
    <t>42981170R</t>
  </si>
  <si>
    <t>potrubí spirálně vinuté; pozinkovaný plech; pr. 315,0 mm; l = 3 000 mm; použití pro rozvody vzduchu</t>
  </si>
  <si>
    <t>N03 - prodloužení potrubí D 315 mm .... délka 0,5 m : 0,2</t>
  </si>
  <si>
    <t>998728103R00</t>
  </si>
  <si>
    <t>Přesun hmot pro vzduchotechniku v objektech výšky do 24 m</t>
  </si>
  <si>
    <t>vodorovně do 50 m</t>
  </si>
  <si>
    <t xml:space="preserve">77, : </t>
  </si>
  <si>
    <t>Součet: : 0,00349</t>
  </si>
  <si>
    <t>762441112R00</t>
  </si>
  <si>
    <t>Obložení atiky montáž z dřevoštěpkových desek, 1 vrstva, šroubováním</t>
  </si>
  <si>
    <t>800-762</t>
  </si>
  <si>
    <t xml:space="preserve">na atikách - pod polystyrenem - detail D1 ( voděvzdorná překližka ) : </t>
  </si>
  <si>
    <t>hl. střecha - obvod. atika +19,49 : 0,4*(65,11+8,52+3,02+5,36+59,38+5,32)</t>
  </si>
  <si>
    <t xml:space="preserve"> + obvod - vyšší atika SZ : 0,4*(5,46+8,56+3,15)</t>
  </si>
  <si>
    <t xml:space="preserve">šířka 300 mm : </t>
  </si>
  <si>
    <t>hl. střecha - obvod - vyšší atika SZ : 0,3*(0,75+2,25)</t>
  </si>
  <si>
    <t>středová dilatační atika ( u střešního výlezu ) : 0,3*4,33</t>
  </si>
  <si>
    <t>střecha nad střešním výlezem : 0,3*(3,04+4,33+3,4)</t>
  </si>
  <si>
    <t xml:space="preserve">šířka 600 mm : </t>
  </si>
  <si>
    <t>středová dilatační atika : 0,6*(7,62+1,14)</t>
  </si>
  <si>
    <t xml:space="preserve">na atikách - nad polystyrenem - detail D1 ( voděvzdorná překližka ) : </t>
  </si>
  <si>
    <t>60623314R</t>
  </si>
  <si>
    <t>překližka vodovzdorná; BO/SM; jakost C/C; tl = 21,0 mm; š = 2 500 mm; h = 1 250,0 mm; počet vrstev 9</t>
  </si>
  <si>
    <t>Odkaz na mn. položky pořadí 79 : 170,57800</t>
  </si>
  <si>
    <t>998762103R00</t>
  </si>
  <si>
    <t>Přesun hmot pro konstrukce tesařské v objektech výšky do 24 m</t>
  </si>
  <si>
    <t xml:space="preserve">80, : </t>
  </si>
  <si>
    <t>Součet: : 2,68746</t>
  </si>
  <si>
    <t>764819212R00</t>
  </si>
  <si>
    <t>Odpadní trouby kruhové, průměr 100 mm, z lakovaného pozinkovaného plechu,  , dodávka a montáž</t>
  </si>
  <si>
    <t>800-764</t>
  </si>
  <si>
    <t>včetně kolena, objímky, spojovacího materiálu a zednické výpomoci.</t>
  </si>
  <si>
    <t>K08 : 3,5</t>
  </si>
  <si>
    <t>764815211R00</t>
  </si>
  <si>
    <t>Žlaby podokapní půlkruhové, z lakovaného pozinkovaného plechu, rš 250 mm, dodávka a montáž</t>
  </si>
  <si>
    <t>včetně háků, čel, rohů, rovných hrdel a dilatací</t>
  </si>
  <si>
    <t>včetně háku, čela a spojky.</t>
  </si>
  <si>
    <t>K09 : 5,0</t>
  </si>
  <si>
    <t>764815810Rxx</t>
  </si>
  <si>
    <t>Ostatní prvky ke žlabům a odpadním troubám kotlík žlabový oválného tvaru o rozměru 250/100 mm, z lakovaného pozinkovaného plechu, dodávka a montáž</t>
  </si>
  <si>
    <t>K11 : 1</t>
  </si>
  <si>
    <t>764816115R00</t>
  </si>
  <si>
    <t>Oplechování parapetů včetně rohů, lepené lepidlem, z lakovaného pozinkovaného plechu, rš 155 mm, dodávka a montáž</t>
  </si>
  <si>
    <t>včetně rohů</t>
  </si>
  <si>
    <t>včetně krytek a spojovacích prostředků.</t>
  </si>
  <si>
    <t>K02 - RŠ 110 : 0,9</t>
  </si>
  <si>
    <t>764816120R00</t>
  </si>
  <si>
    <t>Oplechování parapetů včetně rohů, lepené lepidlem, z lakovaného pozinkovaného plechu, rš 200 mm, dodávka a montáž</t>
  </si>
  <si>
    <t>K01 - RŠ 180 mm : 0,62*3</t>
  </si>
  <si>
    <t>764323820R00</t>
  </si>
  <si>
    <t xml:space="preserve">Demontáž oplechování okapů na střechách s živičnou (fóliovou) krytinou, rš 250 mm,  </t>
  </si>
  <si>
    <t xml:space="preserve">B06 : </t>
  </si>
  <si>
    <t>střecha nad střešním výlezem : 3,83</t>
  </si>
  <si>
    <t>764331850R00</t>
  </si>
  <si>
    <t>Demontáž lemování zdí  na střechách s tvrdou krytinou, rš 400 a 500 mm, sklonu do 30°</t>
  </si>
  <si>
    <t>střešní výlez - lemování u obvodu zdiva : (3,04+4,33)*2</t>
  </si>
  <si>
    <t>vyšší atika na SZ : 0,75+0,3+0,75+4,76+7,7+5,0+0,3+2,25+0,16</t>
  </si>
  <si>
    <t>764352800R00</t>
  </si>
  <si>
    <t>Demontáž žlabů podokapních půlkruhových rovných, rš 250 mm, sklonu do 30°</t>
  </si>
  <si>
    <t>střecha nad střešním výlezem : 4,33</t>
  </si>
  <si>
    <t>764410850R00</t>
  </si>
  <si>
    <t>Demontáž oplechování parapetů rš od 100 do 330 mm</t>
  </si>
  <si>
    <t>střešní výlez - okna : 0,58*3</t>
  </si>
  <si>
    <t>764430840R00</t>
  </si>
  <si>
    <t>Demontáž oplechování zdí a nadezdívek rš od 330 do 500 mm</t>
  </si>
  <si>
    <t xml:space="preserve">B05 : </t>
  </si>
  <si>
    <t>hl. střecha - obvod - vyšší atika SZ : 0,75+2,25</t>
  </si>
  <si>
    <t>středová dilatační atika ( u střešního výlezu ) : 4,33</t>
  </si>
  <si>
    <t>střecha nad střešním výlezem : 3,14+4,43+3,14</t>
  </si>
  <si>
    <t>764430850R00</t>
  </si>
  <si>
    <t>Demontáž oplechování zdí a nadezdívek rš 600 mm</t>
  </si>
  <si>
    <t>hl. střecha - obvod. atika +19,49 : 65,21+8,62+3,02+5,36+59,43+5,37</t>
  </si>
  <si>
    <t xml:space="preserve"> + obvod - vyšší atika SZ : 5,56+8,66+3,25</t>
  </si>
  <si>
    <t>764430850Rxx</t>
  </si>
  <si>
    <t>Demontáž oplechování zdí a nadezdívek rš do 800 mm</t>
  </si>
  <si>
    <t>středová dilatační atika : 7,62+1,14</t>
  </si>
  <si>
    <t>764454801R00</t>
  </si>
  <si>
    <t>Demontáž odpadních trub nebo součástí trub kruhových , o průměru 75 a 100 mm</t>
  </si>
  <si>
    <t>střecha nad střešním výlezem : 3,5</t>
  </si>
  <si>
    <t>K06_2</t>
  </si>
  <si>
    <t>Krycí maska atiky, z lakovaného pozinkovaného plechu, rš 315 mm, dodávka a montáž</t>
  </si>
  <si>
    <t>K06_2 : 170,0</t>
  </si>
  <si>
    <t>998764103R00</t>
  </si>
  <si>
    <t>Přesun hmot pro konstrukce klempířské v objektech výšky do 24 m</t>
  </si>
  <si>
    <t xml:space="preserve">82,83,84,85,86,95, : </t>
  </si>
  <si>
    <t>Součet: : 0,25714</t>
  </si>
  <si>
    <t>766711001R00</t>
  </si>
  <si>
    <t xml:space="preserve">Montáž otvorových prvků plastových nebo z dřevěných europrofilů oken a balkonových dveří,  </t>
  </si>
  <si>
    <t>800-766</t>
  </si>
  <si>
    <t>Montáž plastových oken a dveří včetně dodávky a montáže PU pěny a spojovacích prostředků.</t>
  </si>
  <si>
    <t>PL01 : 0,58*4*3</t>
  </si>
  <si>
    <t>766711021R00</t>
  </si>
  <si>
    <t xml:space="preserve">Montáž otvorových prvků plastových nebo z dřevěných europrofilů vstupních dveří,  </t>
  </si>
  <si>
    <t>Montáž plastových dveří včetně dodávky a montáže PU pěny.</t>
  </si>
  <si>
    <t>PL02 : (0,9+2,02)*2*2</t>
  </si>
  <si>
    <t>PL01</t>
  </si>
  <si>
    <t>Okno plastové jednokřídlé 580 x 580 mm, dle výpisu plastových oken a dveří</t>
  </si>
  <si>
    <t>PL02</t>
  </si>
  <si>
    <t>Dveře plastové 1křídlové 900 x 2020 mm, plné, dle výpisu plastových oken a dveří</t>
  </si>
  <si>
    <t>998766103R00</t>
  </si>
  <si>
    <t>Přesun hmot pro konstrukce truhlářské v objektech výšky do 24 m</t>
  </si>
  <si>
    <t xml:space="preserve">97,98,99,100, : </t>
  </si>
  <si>
    <t>Součet: : 0,09887</t>
  </si>
  <si>
    <t>Z03</t>
  </si>
  <si>
    <t>Ocelový žebřík fasádní s košem, celk. výška 4350 mm od střechy, vč. kotvení a povrch. úpravy pozink., D+M, dle výpisu zámečnických výrobků</t>
  </si>
  <si>
    <t>ks</t>
  </si>
  <si>
    <t>Agregovaná položka</t>
  </si>
  <si>
    <t>POL2_</t>
  </si>
  <si>
    <t>998767103R00</t>
  </si>
  <si>
    <t>Přesun hmot pro kovové stavební doplňk. konstrukce v objektech výšky do 24 m</t>
  </si>
  <si>
    <t>800-767</t>
  </si>
  <si>
    <t>767842330R00</t>
  </si>
  <si>
    <t>Ochranný systém proti pádu osob nerezový kotvicí bod, délky 300 mm, osazený do betonové střechy minimální tloušťky 80 mm na chemické kotvy</t>
  </si>
  <si>
    <t>Z03 : 2</t>
  </si>
  <si>
    <t>767842360R00</t>
  </si>
  <si>
    <t>Ochranný systém proti pádu osob nerezový kotvicí bod, délky 600 mm, osazený do betonové střechy minimální tloušťky 80 mm na chemické kotvy</t>
  </si>
  <si>
    <t>Nerezový kotvicí bod pro betonové konstrukce min. tl. 80 mm. Určený pro beton třídy C20/25 a vyšší. Průměr sloupku 42 mm. Kotvicí základna je o rozměru 150 x 150 mm. Instalace do předvrtaného otvoru pomocí chemické kotvy.</t>
  </si>
  <si>
    <t>767841160R01</t>
  </si>
  <si>
    <t>Revize a předání do užívání záchytného systému</t>
  </si>
  <si>
    <t>767841160R02</t>
  </si>
  <si>
    <t>Tahové zkoušky</t>
  </si>
  <si>
    <t>67500001</t>
  </si>
  <si>
    <t>Set pro údržbu střechy, obsahuje zachycovací postroj, spojovací lano 10m a vak, D+M</t>
  </si>
  <si>
    <t>67500002</t>
  </si>
  <si>
    <t>Skříňka pro uložení OOPP, D+M</t>
  </si>
  <si>
    <t xml:space="preserve">104,105,106,107,108,109, : </t>
  </si>
  <si>
    <t>Součet: : 0,07613</t>
  </si>
  <si>
    <t>979990001R00</t>
  </si>
  <si>
    <t>Poplatek za skládku stavební suti, skupina 17 09 04 z Katalogu odpadů</t>
  </si>
  <si>
    <t>RTS 20/ I</t>
  </si>
  <si>
    <t>suť celkem : 342,51969</t>
  </si>
  <si>
    <t xml:space="preserve"> - ostatní suť : </t>
  </si>
  <si>
    <t>Odkaz na mn. položky pořadí 111 : 54,50940*-1</t>
  </si>
  <si>
    <t>Odkaz na mn. položky pořadí 112 : 27,25902*-1</t>
  </si>
  <si>
    <t>Odkaz na mn. položky pořadí 113 : 12,38850*-1</t>
  </si>
  <si>
    <t>Odkaz na mn. položky pořadí 114 : 0,18948*-1</t>
  </si>
  <si>
    <t>979990112R00</t>
  </si>
  <si>
    <t>Poplatek za skládku za uložení, obalované kamenivo, asfalt, kusovost do 300 x 300 mm,  , skupina 17 03 02 z Katalogu odpadů</t>
  </si>
  <si>
    <t>Odkaz na dem. hmot. položky pořadí 18 : 54,50940</t>
  </si>
  <si>
    <t>979990121R00</t>
  </si>
  <si>
    <t>Poplatek za skládku za uložení, asfaltové pásy,  , skupina 17 03 02 z Katalogu odpadů</t>
  </si>
  <si>
    <t>Odkaz na dem. hmot. položky pořadí 31 : 5,79740</t>
  </si>
  <si>
    <t>Odkaz na dem. hmot. položky pořadí 32 : 8,94234</t>
  </si>
  <si>
    <t>Odkaz na dem. hmot. položky pořadí 33 : 12,51928</t>
  </si>
  <si>
    <t>979990146R00</t>
  </si>
  <si>
    <t>Poplatek za skládku za uložení, čistý polystyren, čistá minerální a skelná vata,  , skupina 17 06 04 z Katalogu odpadů</t>
  </si>
  <si>
    <t xml:space="preserve">MW tl. 50 mm : </t>
  </si>
  <si>
    <t>Odkaz na dem. hmot. položky pořadí 56 : 12,38850</t>
  </si>
  <si>
    <t>979990191R00</t>
  </si>
  <si>
    <t>Poplatek za skládku za uložení, plastové výrobky,  , skupina 17 02 03 z Katalogu odpadů</t>
  </si>
  <si>
    <t>Odkaz na dem. hmot. položky pořadí 67 : 0,04871</t>
  </si>
  <si>
    <t>Odkaz na dem. hmot. položky pořadí 70 : 0,14077</t>
  </si>
  <si>
    <t>979011111R00</t>
  </si>
  <si>
    <t>Svislá doprava suti a vybouraných hmot za prvé podlaží nad nebo pod základním podlažím</t>
  </si>
  <si>
    <t>Přesun suti</t>
  </si>
  <si>
    <t>POL8_</t>
  </si>
  <si>
    <t xml:space="preserve">Demontážní hmotnosti z položek s pořadovými čísly: : </t>
  </si>
  <si>
    <t xml:space="preserve">18,19,20,21,22,23,24,25,26,31,32,33,56,67,70,87,88,89,90,91,92,93,94, : </t>
  </si>
  <si>
    <t>Součet: : 342,54641</t>
  </si>
  <si>
    <t>979011121R00</t>
  </si>
  <si>
    <t>Svislá doprava suti a vybouraných hmot příplatek za každé další podlaží</t>
  </si>
  <si>
    <t>Součet: : 2055,27843</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</si>
  <si>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</si>
  <si>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</si>
  <si>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</si>
  <si>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</si>
  <si>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</si>
  <si>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2397,82484</t>
  </si>
  <si>
    <t>979082111R00</t>
  </si>
  <si>
    <t>Vnitrostaveništní doprava suti a vybouraných hmot do 10 m</t>
  </si>
  <si>
    <t>979082121R00</t>
  </si>
  <si>
    <t>Vnitrostaveništní doprava suti a vybouraných hmot příplatek k ceně za každých dalších 5 m</t>
  </si>
  <si>
    <t>Součet: : 4110,55687</t>
  </si>
  <si>
    <t>Pol__0001</t>
  </si>
  <si>
    <t>Vodič AlMgSi D=8mm</t>
  </si>
  <si>
    <t>POL1_1</t>
  </si>
  <si>
    <t>Pol__0002</t>
  </si>
  <si>
    <t>Pomocný drátový jímač, h=0,5m se svorkami</t>
  </si>
  <si>
    <t>Pol__0003</t>
  </si>
  <si>
    <t>Svorka křížová SK</t>
  </si>
  <si>
    <t>Pol__0004</t>
  </si>
  <si>
    <t>Svorka spojovací SS</t>
  </si>
  <si>
    <t>Pol__0005</t>
  </si>
  <si>
    <t>Svorka univerzální / okapová SU / SO - vední na atice</t>
  </si>
  <si>
    <t>Pol__0006</t>
  </si>
  <si>
    <t>Držák stěnový (nástavba)</t>
  </si>
  <si>
    <t>Pol__0007</t>
  </si>
  <si>
    <t>Svorka pásková (na potrubí)</t>
  </si>
  <si>
    <t>Pol__0008</t>
  </si>
  <si>
    <t>Podpěra vedení pro ploché střechy PV21d</t>
  </si>
  <si>
    <t>Pol__0009</t>
  </si>
  <si>
    <t>Označovací štítek OS</t>
  </si>
  <si>
    <t>Pol__0010</t>
  </si>
  <si>
    <t>Demontáž původního systému, vytřádění materiálu</t>
  </si>
  <si>
    <t>hod</t>
  </si>
  <si>
    <t>Pol__0011</t>
  </si>
  <si>
    <t>Uchování použitelného materiálu, skladování</t>
  </si>
  <si>
    <t>dní</t>
  </si>
  <si>
    <t>Pol__0012</t>
  </si>
  <si>
    <t>Likvidace materiálu</t>
  </si>
  <si>
    <t>Pol__0013</t>
  </si>
  <si>
    <t>Montáž opraveného systému</t>
  </si>
  <si>
    <t>Pol__0014</t>
  </si>
  <si>
    <t>Doprava, příprava materiálu</t>
  </si>
  <si>
    <t>Pol__0015</t>
  </si>
  <si>
    <t>Neočekávatelné nutné práce</t>
  </si>
  <si>
    <t>Pol__0016</t>
  </si>
  <si>
    <t>Zemnící tyč ZT2, l = 2m</t>
  </si>
  <si>
    <t>Pol__0017</t>
  </si>
  <si>
    <t>Zemní práce - výkop jámy pro tyč, zához, úprava terénu</t>
  </si>
  <si>
    <t>Pol__0018</t>
  </si>
  <si>
    <t>Drát FeZn D=10mm na propoj s uzemněním</t>
  </si>
  <si>
    <t>Pol__0019</t>
  </si>
  <si>
    <t>Zemní svorka křížová</t>
  </si>
  <si>
    <t>Pol__0020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</si>
</sst>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PW/c0WRiXObSgyvWi2PdymryEG5z8+VOVBBeAsWilrxhjrUBZLbMA5BDoBn7mtdOQFjf9djhbRSIf6xKKrys2w==" saltValue="TIXjkvmnyj3UnEPvvU+ey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4"/>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2" t="s">
        <v>43</v>
      </c>
      <c r="E14" s="262"/>
      <c r="F14" s="262"/>
      <c r="G14" s="262"/>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SUMIF(F59:F80,A16,I59:I80)+SUMIF(F59:F80,"PSU",I59:I80)</f>
        <v>0</v>
      </c>
      <c r="J16" s="83"/>
    </row>
    <row r="17" spans="1:10" ht="23.25" customHeight="1" x14ac:dyDescent="0.2">
      <c r="A17" s="194" t="s">
        <v>25</v>
      </c>
      <c r="B17" s="38" t="s">
        <v>25</v>
      </c>
      <c r="C17" s="60"/>
      <c r="D17" s="61"/>
      <c r="E17" s="81"/>
      <c r="F17" s="82"/>
      <c r="G17" s="81"/>
      <c r="H17" s="82"/>
      <c r="I17" s="81">
        <f>SUMIF(F59:F80,A17,I59:I80)</f>
        <v>0</v>
      </c>
      <c r="J17" s="83"/>
    </row>
    <row r="18" spans="1:10" ht="23.25" customHeight="1" x14ac:dyDescent="0.2">
      <c r="A18" s="194" t="s">
        <v>26</v>
      </c>
      <c r="B18" s="38" t="s">
        <v>26</v>
      </c>
      <c r="C18" s="60"/>
      <c r="D18" s="61"/>
      <c r="E18" s="81"/>
      <c r="F18" s="82"/>
      <c r="G18" s="81"/>
      <c r="H18" s="82"/>
      <c r="I18" s="81">
        <f>SUMIF(F59:F80,A18,I59:I80)</f>
        <v>0</v>
      </c>
      <c r="J18" s="83"/>
    </row>
    <row r="19" spans="1:10" ht="23.25" customHeight="1" x14ac:dyDescent="0.2">
      <c r="A19" s="194" t="s">
        <v>113</v>
      </c>
      <c r="B19" s="38" t="s">
        <v>27</v>
      </c>
      <c r="C19" s="60"/>
      <c r="D19" s="61"/>
      <c r="E19" s="81"/>
      <c r="F19" s="82"/>
      <c r="G19" s="81"/>
      <c r="H19" s="82"/>
      <c r="I19" s="81">
        <f>SUMIF(F59:F80,A19,I59:I80)</f>
        <v>0</v>
      </c>
      <c r="J19" s="83"/>
    </row>
    <row r="20" spans="1:10" ht="23.25" customHeight="1" x14ac:dyDescent="0.2">
      <c r="A20" s="194" t="s">
        <v>114</v>
      </c>
      <c r="B20" s="38" t="s">
        <v>28</v>
      </c>
      <c r="C20" s="60"/>
      <c r="D20" s="61"/>
      <c r="E20" s="81"/>
      <c r="F20" s="82"/>
      <c r="G20" s="81"/>
      <c r="H20" s="82"/>
      <c r="I20" s="81">
        <f>SUMIF(F59:F80,A20,I59:I80)</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62</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'99 01 Naklady'!AE26+'01 01 Pol'!AE519+'01 02 Pol'!AE32</f>
        <v>0</v>
      </c>
      <c r="G39" s="147">
        <f>'99 01 Naklady'!AF26+'01 01 Pol'!AF519+'01 02 Pol'!AF32</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'99 01 Naklady'!AE26</f>
        <v>0</v>
      </c>
      <c r="G40" s="153">
        <f>'99 01 Naklady'!AF26</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'99 01 Naklady'!AE26</f>
        <v>0</v>
      </c>
      <c r="G41" s="148">
        <f>'99 01 Naklady'!AF26</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54</v>
      </c>
      <c r="C43" s="151" t="s">
        <v>57</v>
      </c>
      <c r="D43" s="151"/>
      <c r="E43" s="151"/>
      <c r="F43" s="152">
        <f>'01 01 Pol'!AE519+'01 02 Pol'!AE32</f>
        <v>0</v>
      </c>
      <c r="G43" s="153">
        <f>'01 01 Pol'!AF519+'01 02 Pol'!AF32</f>
        <v>0</v>
      </c>
      <c r="H43" s="153">
        <f>(F43*SazbaDPH1/100)+(G43*SazbaDPH2/100)</f>
        <v>0</v>
      </c>
      <c r="I43" s="153">
        <f>F43+G43+H43</f>
        <v>0</v>
      </c>
      <c r="J43" s="154" t="str">
        <f>IF(CenaCelkemVypocet=0,"",I43/CenaCelkemVypocet*100)</f>
        <v/>
      </c>
    </row>
    <row r="44" spans="1:10" ht="25.5" customHeight="1" x14ac:dyDescent="0.2">
      <c r="A44" s="134">
        <v>3</v>
      </c>
      <c r="B44" s="155" t="s">
        <v>54</v>
      </c>
      <c r="C44" s="145" t="s">
        <v>58</v>
      </c>
      <c r="D44" s="145"/>
      <c r="E44" s="145"/>
      <c r="F44" s="156">
        <f>'01 01 Pol'!AE519</f>
        <v>0</v>
      </c>
      <c r="G44" s="148">
        <f>'01 01 Pol'!AF519</f>
        <v>0</v>
      </c>
      <c r="H44" s="148">
        <f>(F44*SazbaDPH1/100)+(G44*SazbaDPH2/100)</f>
        <v>0</v>
      </c>
      <c r="I44" s="148">
        <f>F44+G44+H44</f>
        <v>0</v>
      </c>
      <c r="J44" s="149" t="str">
        <f>IF(CenaCelkemVypocet=0,"",I44/CenaCelkemVypocet*100)</f>
        <v/>
      </c>
    </row>
    <row r="45" spans="1:10" ht="25.5" customHeight="1" x14ac:dyDescent="0.2">
      <c r="A45" s="134">
        <v>3</v>
      </c>
      <c r="B45" s="155" t="s">
        <v>59</v>
      </c>
      <c r="C45" s="145" t="s">
        <v>60</v>
      </c>
      <c r="D45" s="145"/>
      <c r="E45" s="145"/>
      <c r="F45" s="156">
        <f>'01 02 Pol'!AE32</f>
        <v>0</v>
      </c>
      <c r="G45" s="148">
        <f>'01 02 Pol'!AF32</f>
        <v>0</v>
      </c>
      <c r="H45" s="148">
        <f>(F45*SazbaDPH1/100)+(G45*SazbaDPH2/100)</f>
        <v>0</v>
      </c>
      <c r="I45" s="148">
        <f>F45+G45+H45</f>
        <v>0</v>
      </c>
      <c r="J45" s="149" t="str">
        <f>IF(CenaCelkemVypocet=0,"",I45/CenaCelkemVypocet*100)</f>
        <v/>
      </c>
    </row>
    <row r="46" spans="1:10" ht="25.5" customHeight="1" x14ac:dyDescent="0.2">
      <c r="A46" s="134"/>
      <c r="B46" s="157" t="s">
        <v>61</v>
      </c>
      <c r="C46" s="158"/>
      <c r="D46" s="158"/>
      <c r="E46" s="159"/>
      <c r="F46" s="160">
        <f>SUMIF(A39:A45,"=1",F39:F45)</f>
        <v>0</v>
      </c>
      <c r="G46" s="161">
        <f>SUMIF(A39:A45,"=1",G39:G45)</f>
        <v>0</v>
      </c>
      <c r="H46" s="161">
        <f>SUMIF(A39:A45,"=1",H39:H45)</f>
        <v>0</v>
      </c>
      <c r="I46" s="161">
        <f>SUMIF(A39:A45,"=1",I39:I45)</f>
        <v>0</v>
      </c>
      <c r="J46" s="162">
        <f>SUMIF(A39:A45,"=1",J39:J45)</f>
        <v>0</v>
      </c>
    </row>
    <row r="48" spans="1:10" x14ac:dyDescent="0.2">
      <c r="A48" t="s">
        <v>63</v>
      </c>
      <c r="B48" t="s">
        <v>64</v>
      </c>
    </row>
    <row r="49" spans="1:10" x14ac:dyDescent="0.2">
      <c r="A49" t="s">
        <v>65</v>
      </c>
      <c r="B49" t="s">
        <v>66</v>
      </c>
    </row>
    <row r="50" spans="1:10" x14ac:dyDescent="0.2">
      <c r="A50" t="s">
        <v>67</v>
      </c>
      <c r="B50" t="s">
        <v>68</v>
      </c>
    </row>
    <row r="51" spans="1:10" x14ac:dyDescent="0.2">
      <c r="A51" t="s">
        <v>67</v>
      </c>
      <c r="B51" t="s">
        <v>69</v>
      </c>
    </row>
    <row r="52" spans="1:10" x14ac:dyDescent="0.2">
      <c r="A52" t="s">
        <v>65</v>
      </c>
      <c r="B52" t="s">
        <v>70</v>
      </c>
    </row>
    <row r="53" spans="1:10" x14ac:dyDescent="0.2">
      <c r="A53" t="s">
        <v>67</v>
      </c>
      <c r="B53" t="s">
        <v>71</v>
      </c>
    </row>
    <row r="56" spans="1:10" ht="15.75" x14ac:dyDescent="0.25">
      <c r="B56" s="173" t="s">
        <v>72</v>
      </c>
    </row>
    <row r="58" spans="1:10" ht="25.5" customHeight="1" x14ac:dyDescent="0.2">
      <c r="A58" s="175"/>
      <c r="B58" s="178" t="s">
        <v>17</v>
      </c>
      <c r="C58" s="178" t="s">
        <v>5</v>
      </c>
      <c r="D58" s="179"/>
      <c r="E58" s="179"/>
      <c r="F58" s="180" t="s">
        <v>73</v>
      </c>
      <c r="G58" s="180"/>
      <c r="H58" s="180"/>
      <c r="I58" s="180" t="s">
        <v>29</v>
      </c>
      <c r="J58" s="180" t="s">
        <v>0</v>
      </c>
    </row>
    <row r="59" spans="1:10" ht="36.75" customHeight="1" x14ac:dyDescent="0.2">
      <c r="A59" s="176"/>
      <c r="B59" s="181" t="s">
        <v>74</v>
      </c>
      <c r="C59" s="182" t="s">
        <v>75</v>
      </c>
      <c r="D59" s="183"/>
      <c r="E59" s="183"/>
      <c r="F59" s="190" t="s">
        <v>24</v>
      </c>
      <c r="G59" s="191"/>
      <c r="H59" s="191"/>
      <c r="I59" s="191">
        <f>'01 01 Pol'!G8</f>
        <v>0</v>
      </c>
      <c r="J59" s="187" t="str">
        <f>IF(I81=0,"",I59/I81*100)</f>
        <v/>
      </c>
    </row>
    <row r="60" spans="1:10" ht="36.75" customHeight="1" x14ac:dyDescent="0.2">
      <c r="A60" s="176"/>
      <c r="B60" s="181" t="s">
        <v>76</v>
      </c>
      <c r="C60" s="182" t="s">
        <v>77</v>
      </c>
      <c r="D60" s="183"/>
      <c r="E60" s="183"/>
      <c r="F60" s="190" t="s">
        <v>24</v>
      </c>
      <c r="G60" s="191"/>
      <c r="H60" s="191"/>
      <c r="I60" s="191">
        <f>'01 01 Pol'!G18</f>
        <v>0</v>
      </c>
      <c r="J60" s="187" t="str">
        <f>IF(I81=0,"",I60/I81*100)</f>
        <v/>
      </c>
    </row>
    <row r="61" spans="1:10" ht="36.75" customHeight="1" x14ac:dyDescent="0.2">
      <c r="A61" s="176"/>
      <c r="B61" s="181" t="s">
        <v>78</v>
      </c>
      <c r="C61" s="182" t="s">
        <v>79</v>
      </c>
      <c r="D61" s="183"/>
      <c r="E61" s="183"/>
      <c r="F61" s="190" t="s">
        <v>24</v>
      </c>
      <c r="G61" s="191"/>
      <c r="H61" s="191"/>
      <c r="I61" s="191">
        <f>'01 01 Pol'!G22</f>
        <v>0</v>
      </c>
      <c r="J61" s="187" t="str">
        <f>IF(I81=0,"",I61/I81*100)</f>
        <v/>
      </c>
    </row>
    <row r="62" spans="1:10" ht="36.75" customHeight="1" x14ac:dyDescent="0.2">
      <c r="A62" s="176"/>
      <c r="B62" s="181" t="s">
        <v>80</v>
      </c>
      <c r="C62" s="182" t="s">
        <v>81</v>
      </c>
      <c r="D62" s="183"/>
      <c r="E62" s="183"/>
      <c r="F62" s="190" t="s">
        <v>24</v>
      </c>
      <c r="G62" s="191"/>
      <c r="H62" s="191"/>
      <c r="I62" s="191">
        <f>'01 01 Pol'!G53</f>
        <v>0</v>
      </c>
      <c r="J62" s="187" t="str">
        <f>IF(I81=0,"",I62/I81*100)</f>
        <v/>
      </c>
    </row>
    <row r="63" spans="1:10" ht="36.75" customHeight="1" x14ac:dyDescent="0.2">
      <c r="A63" s="176"/>
      <c r="B63" s="181" t="s">
        <v>82</v>
      </c>
      <c r="C63" s="182" t="s">
        <v>83</v>
      </c>
      <c r="D63" s="183"/>
      <c r="E63" s="183"/>
      <c r="F63" s="190" t="s">
        <v>24</v>
      </c>
      <c r="G63" s="191"/>
      <c r="H63" s="191"/>
      <c r="I63" s="191">
        <f>'01 01 Pol'!G68</f>
        <v>0</v>
      </c>
      <c r="J63" s="187" t="str">
        <f>IF(I81=0,"",I63/I81*100)</f>
        <v/>
      </c>
    </row>
    <row r="64" spans="1:10" ht="36.75" customHeight="1" x14ac:dyDescent="0.2">
      <c r="A64" s="176"/>
      <c r="B64" s="181" t="s">
        <v>84</v>
      </c>
      <c r="C64" s="182" t="s">
        <v>85</v>
      </c>
      <c r="D64" s="183"/>
      <c r="E64" s="183"/>
      <c r="F64" s="190" t="s">
        <v>24</v>
      </c>
      <c r="G64" s="191"/>
      <c r="H64" s="191"/>
      <c r="I64" s="191">
        <f>'01 01 Pol'!G71</f>
        <v>0</v>
      </c>
      <c r="J64" s="187" t="str">
        <f>IF(I81=0,"",I64/I81*100)</f>
        <v/>
      </c>
    </row>
    <row r="65" spans="1:10" ht="36.75" customHeight="1" x14ac:dyDescent="0.2">
      <c r="A65" s="176"/>
      <c r="B65" s="181" t="s">
        <v>86</v>
      </c>
      <c r="C65" s="182" t="s">
        <v>87</v>
      </c>
      <c r="D65" s="183"/>
      <c r="E65" s="183"/>
      <c r="F65" s="190" t="s">
        <v>24</v>
      </c>
      <c r="G65" s="191"/>
      <c r="H65" s="191"/>
      <c r="I65" s="191">
        <f>'01 01 Pol'!G103</f>
        <v>0</v>
      </c>
      <c r="J65" s="187" t="str">
        <f>IF(I81=0,"",I65/I81*100)</f>
        <v/>
      </c>
    </row>
    <row r="66" spans="1:10" ht="36.75" customHeight="1" x14ac:dyDescent="0.2">
      <c r="A66" s="176"/>
      <c r="B66" s="181" t="s">
        <v>88</v>
      </c>
      <c r="C66" s="182" t="s">
        <v>89</v>
      </c>
      <c r="D66" s="183"/>
      <c r="E66" s="183"/>
      <c r="F66" s="190" t="s">
        <v>25</v>
      </c>
      <c r="G66" s="191"/>
      <c r="H66" s="191"/>
      <c r="I66" s="191">
        <f>'01 01 Pol'!G109</f>
        <v>0</v>
      </c>
      <c r="J66" s="187" t="str">
        <f>IF(I81=0,"",I66/I81*100)</f>
        <v/>
      </c>
    </row>
    <row r="67" spans="1:10" ht="36.75" customHeight="1" x14ac:dyDescent="0.2">
      <c r="A67" s="176"/>
      <c r="B67" s="181" t="s">
        <v>90</v>
      </c>
      <c r="C67" s="182" t="s">
        <v>91</v>
      </c>
      <c r="D67" s="183"/>
      <c r="E67" s="183"/>
      <c r="F67" s="190" t="s">
        <v>25</v>
      </c>
      <c r="G67" s="191"/>
      <c r="H67" s="191"/>
      <c r="I67" s="191">
        <f>'01 01 Pol'!G246</f>
        <v>0</v>
      </c>
      <c r="J67" s="187" t="str">
        <f>IF(I81=0,"",I67/I81*100)</f>
        <v/>
      </c>
    </row>
    <row r="68" spans="1:10" ht="36.75" customHeight="1" x14ac:dyDescent="0.2">
      <c r="A68" s="176"/>
      <c r="B68" s="181" t="s">
        <v>92</v>
      </c>
      <c r="C68" s="182" t="s">
        <v>93</v>
      </c>
      <c r="D68" s="183"/>
      <c r="E68" s="183"/>
      <c r="F68" s="190" t="s">
        <v>25</v>
      </c>
      <c r="G68" s="191"/>
      <c r="H68" s="191"/>
      <c r="I68" s="191">
        <f>'01 01 Pol'!G313</f>
        <v>0</v>
      </c>
      <c r="J68" s="187" t="str">
        <f>IF(I81=0,"",I68/I81*100)</f>
        <v/>
      </c>
    </row>
    <row r="69" spans="1:10" ht="36.75" customHeight="1" x14ac:dyDescent="0.2">
      <c r="A69" s="176"/>
      <c r="B69" s="181" t="s">
        <v>94</v>
      </c>
      <c r="C69" s="182" t="s">
        <v>95</v>
      </c>
      <c r="D69" s="183"/>
      <c r="E69" s="183"/>
      <c r="F69" s="190" t="s">
        <v>25</v>
      </c>
      <c r="G69" s="191"/>
      <c r="H69" s="191"/>
      <c r="I69" s="191">
        <f>'01 01 Pol'!G343</f>
        <v>0</v>
      </c>
      <c r="J69" s="187" t="str">
        <f>IF(I81=0,"",I69/I81*100)</f>
        <v/>
      </c>
    </row>
    <row r="70" spans="1:10" ht="36.75" customHeight="1" x14ac:dyDescent="0.2">
      <c r="A70" s="176"/>
      <c r="B70" s="181" t="s">
        <v>96</v>
      </c>
      <c r="C70" s="182" t="s">
        <v>97</v>
      </c>
      <c r="D70" s="183"/>
      <c r="E70" s="183"/>
      <c r="F70" s="190" t="s">
        <v>25</v>
      </c>
      <c r="G70" s="191"/>
      <c r="H70" s="191"/>
      <c r="I70" s="191">
        <f>'01 01 Pol'!G357</f>
        <v>0</v>
      </c>
      <c r="J70" s="187" t="str">
        <f>IF(I81=0,"",I70/I81*100)</f>
        <v/>
      </c>
    </row>
    <row r="71" spans="1:10" ht="36.75" customHeight="1" x14ac:dyDescent="0.2">
      <c r="A71" s="176"/>
      <c r="B71" s="181" t="s">
        <v>98</v>
      </c>
      <c r="C71" s="182" t="s">
        <v>99</v>
      </c>
      <c r="D71" s="183"/>
      <c r="E71" s="183"/>
      <c r="F71" s="190" t="s">
        <v>25</v>
      </c>
      <c r="G71" s="191"/>
      <c r="H71" s="191"/>
      <c r="I71" s="191">
        <f>'01 01 Pol'!G389</f>
        <v>0</v>
      </c>
      <c r="J71" s="187" t="str">
        <f>IF(I81=0,"",I71/I81*100)</f>
        <v/>
      </c>
    </row>
    <row r="72" spans="1:10" ht="36.75" customHeight="1" x14ac:dyDescent="0.2">
      <c r="A72" s="176"/>
      <c r="B72" s="181" t="s">
        <v>100</v>
      </c>
      <c r="C72" s="182" t="s">
        <v>101</v>
      </c>
      <c r="D72" s="183"/>
      <c r="E72" s="183"/>
      <c r="F72" s="190" t="s">
        <v>25</v>
      </c>
      <c r="G72" s="191"/>
      <c r="H72" s="191"/>
      <c r="I72" s="191">
        <f>'01 01 Pol'!G440</f>
        <v>0</v>
      </c>
      <c r="J72" s="187" t="str">
        <f>IF(I81=0,"",I72/I81*100)</f>
        <v/>
      </c>
    </row>
    <row r="73" spans="1:10" ht="36.75" customHeight="1" x14ac:dyDescent="0.2">
      <c r="A73" s="176"/>
      <c r="B73" s="181" t="s">
        <v>102</v>
      </c>
      <c r="C73" s="182" t="s">
        <v>103</v>
      </c>
      <c r="D73" s="183"/>
      <c r="E73" s="183"/>
      <c r="F73" s="190" t="s">
        <v>25</v>
      </c>
      <c r="G73" s="191"/>
      <c r="H73" s="191"/>
      <c r="I73" s="191">
        <f>'01 01 Pol'!G454</f>
        <v>0</v>
      </c>
      <c r="J73" s="187" t="str">
        <f>IF(I81=0,"",I73/I81*100)</f>
        <v/>
      </c>
    </row>
    <row r="74" spans="1:10" ht="36.75" customHeight="1" x14ac:dyDescent="0.2">
      <c r="A74" s="176"/>
      <c r="B74" s="181" t="s">
        <v>104</v>
      </c>
      <c r="C74" s="182" t="s">
        <v>105</v>
      </c>
      <c r="D74" s="183"/>
      <c r="E74" s="183"/>
      <c r="F74" s="190" t="s">
        <v>25</v>
      </c>
      <c r="G74" s="191"/>
      <c r="H74" s="191"/>
      <c r="I74" s="191">
        <f>'01 01 Pol'!G458</f>
        <v>0</v>
      </c>
      <c r="J74" s="187" t="str">
        <f>IF(I81=0,"",I74/I81*100)</f>
        <v/>
      </c>
    </row>
    <row r="75" spans="1:10" ht="36.75" customHeight="1" x14ac:dyDescent="0.2">
      <c r="A75" s="176"/>
      <c r="B75" s="181" t="s">
        <v>54</v>
      </c>
      <c r="C75" s="182" t="s">
        <v>106</v>
      </c>
      <c r="D75" s="183"/>
      <c r="E75" s="183"/>
      <c r="F75" s="190" t="s">
        <v>26</v>
      </c>
      <c r="G75" s="191"/>
      <c r="H75" s="191"/>
      <c r="I75" s="191">
        <f>'01 02 Pol'!G8</f>
        <v>0</v>
      </c>
      <c r="J75" s="187" t="str">
        <f>IF(I81=0,"",I75/I81*100)</f>
        <v/>
      </c>
    </row>
    <row r="76" spans="1:10" ht="36.75" customHeight="1" x14ac:dyDescent="0.2">
      <c r="A76" s="176"/>
      <c r="B76" s="181" t="s">
        <v>59</v>
      </c>
      <c r="C76" s="182" t="s">
        <v>107</v>
      </c>
      <c r="D76" s="183"/>
      <c r="E76" s="183"/>
      <c r="F76" s="190" t="s">
        <v>26</v>
      </c>
      <c r="G76" s="191"/>
      <c r="H76" s="191"/>
      <c r="I76" s="191">
        <f>'01 02 Pol'!G24</f>
        <v>0</v>
      </c>
      <c r="J76" s="187" t="str">
        <f>IF(I81=0,"",I76/I81*100)</f>
        <v/>
      </c>
    </row>
    <row r="77" spans="1:10" ht="36.75" customHeight="1" x14ac:dyDescent="0.2">
      <c r="A77" s="176"/>
      <c r="B77" s="181" t="s">
        <v>108</v>
      </c>
      <c r="C77" s="182" t="s">
        <v>109</v>
      </c>
      <c r="D77" s="183"/>
      <c r="E77" s="183"/>
      <c r="F77" s="190" t="s">
        <v>26</v>
      </c>
      <c r="G77" s="191"/>
      <c r="H77" s="191"/>
      <c r="I77" s="191">
        <f>'01 02 Pol'!G29</f>
        <v>0</v>
      </c>
      <c r="J77" s="187" t="str">
        <f>IF(I81=0,"",I77/I81*100)</f>
        <v/>
      </c>
    </row>
    <row r="78" spans="1:10" ht="36.75" customHeight="1" x14ac:dyDescent="0.2">
      <c r="A78" s="176"/>
      <c r="B78" s="181" t="s">
        <v>110</v>
      </c>
      <c r="C78" s="182" t="s">
        <v>111</v>
      </c>
      <c r="D78" s="183"/>
      <c r="E78" s="183"/>
      <c r="F78" s="190" t="s">
        <v>112</v>
      </c>
      <c r="G78" s="191"/>
      <c r="H78" s="191"/>
      <c r="I78" s="191">
        <f>'01 01 Pol'!G473</f>
        <v>0</v>
      </c>
      <c r="J78" s="187" t="str">
        <f>IF(I81=0,"",I78/I81*100)</f>
        <v/>
      </c>
    </row>
    <row r="79" spans="1:10" ht="36.75" customHeight="1" x14ac:dyDescent="0.2">
      <c r="A79" s="176"/>
      <c r="B79" s="181" t="s">
        <v>113</v>
      </c>
      <c r="C79" s="182" t="s">
        <v>27</v>
      </c>
      <c r="D79" s="183"/>
      <c r="E79" s="183"/>
      <c r="F79" s="190" t="s">
        <v>113</v>
      </c>
      <c r="G79" s="191"/>
      <c r="H79" s="191"/>
      <c r="I79" s="191">
        <f>'99 01 Naklady'!G8</f>
        <v>0</v>
      </c>
      <c r="J79" s="187" t="str">
        <f>IF(I81=0,"",I79/I81*100)</f>
        <v/>
      </c>
    </row>
    <row r="80" spans="1:10" ht="36.75" customHeight="1" x14ac:dyDescent="0.2">
      <c r="A80" s="176"/>
      <c r="B80" s="181" t="s">
        <v>114</v>
      </c>
      <c r="C80" s="182" t="s">
        <v>28</v>
      </c>
      <c r="D80" s="183"/>
      <c r="E80" s="183"/>
      <c r="F80" s="190" t="s">
        <v>114</v>
      </c>
      <c r="G80" s="191"/>
      <c r="H80" s="191"/>
      <c r="I80" s="191">
        <f>'99 01 Naklady'!G17</f>
        <v>0</v>
      </c>
      <c r="J80" s="187" t="str">
        <f>IF(I81=0,"",I80/I81*100)</f>
        <v/>
      </c>
    </row>
    <row r="81" spans="1:10" ht="25.5" customHeight="1" x14ac:dyDescent="0.2">
      <c r="A81" s="177"/>
      <c r="B81" s="184" t="s">
        <v>1</v>
      </c>
      <c r="C81" s="185"/>
      <c r="D81" s="186"/>
      <c r="E81" s="186"/>
      <c r="F81" s="192"/>
      <c r="G81" s="193"/>
      <c r="H81" s="193"/>
      <c r="I81" s="193">
        <f>SUM(I59:I80)</f>
        <v>0</v>
      </c>
      <c r="J81" s="188">
        <f>SUM(J59:J80)</f>
        <v>0</v>
      </c>
    </row>
    <row r="82" spans="1:10" x14ac:dyDescent="0.2">
      <c r="F82" s="133"/>
      <c r="G82" s="133"/>
      <c r="H82" s="133"/>
      <c r="I82" s="133"/>
      <c r="J82" s="189"/>
    </row>
    <row r="83" spans="1:10" x14ac:dyDescent="0.2">
      <c r="F83" s="133"/>
      <c r="G83" s="133"/>
      <c r="H83" s="133"/>
      <c r="I83" s="133"/>
      <c r="J83" s="189"/>
    </row>
    <row r="84" spans="1:10" x14ac:dyDescent="0.2">
      <c r="F84" s="133"/>
      <c r="G84" s="133"/>
      <c r="H84" s="133"/>
      <c r="I84" s="133"/>
      <c r="J84" s="189"/>
    </row>
  </sheetData>
  <sheetProtection algorithmName="SHA-512" hashValue="233KnxWivszOeYxopD2XjOe3jX2BeA25mkEC4K62BEJFqu7dNqqxlHznh+BcgTwMrPkhEJ+hUY7G+neyYOAJEw==" saltValue="m+z3AjOm/9rwQQ7l7uUMV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44:E44"/>
    <mergeCell ref="C45:E45"/>
    <mergeCell ref="B46:E46"/>
    <mergeCell ref="C59:E59"/>
    <mergeCell ref="C60:E6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D14:G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k/Wm2AEDMUaveVQC0lC2kP9fn1ZRPdINU2YcVJZ1XTg8AIGdPsr5JJ7DSsFo0qCr0ruDUYRoHMumd3EWxY9jlA==" saltValue="P8Nzyv+td6oeptMQ+rzOj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CBEA-999B-4FF0-89E9-3244B890FA8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115</v>
      </c>
      <c r="B1" s="195"/>
      <c r="C1" s="195"/>
      <c r="D1" s="195"/>
      <c r="E1" s="195"/>
      <c r="F1" s="195"/>
      <c r="G1" s="195"/>
      <c r="AG1" t="s">
        <v>116</v>
      </c>
    </row>
    <row r="2" spans="1:60" ht="24.95" customHeight="1" x14ac:dyDescent="0.2">
      <c r="A2" s="196" t="s">
        <v>7</v>
      </c>
      <c r="B2" s="49" t="s">
        <v>44</v>
      </c>
      <c r="C2" s="199" t="s">
        <v>45</v>
      </c>
      <c r="D2" s="197"/>
      <c r="E2" s="197"/>
      <c r="F2" s="197"/>
      <c r="G2" s="198"/>
      <c r="AG2" t="s">
        <v>117</v>
      </c>
    </row>
    <row r="3" spans="1:60" ht="24.95" customHeight="1" x14ac:dyDescent="0.2">
      <c r="A3" s="196" t="s">
        <v>8</v>
      </c>
      <c r="B3" s="49" t="s">
        <v>86</v>
      </c>
      <c r="C3" s="199" t="s">
        <v>53</v>
      </c>
      <c r="D3" s="197"/>
      <c r="E3" s="197"/>
      <c r="F3" s="197"/>
      <c r="G3" s="198"/>
      <c r="AC3" s="174" t="s">
        <v>118</v>
      </c>
      <c r="AG3" t="s">
        <v>119</v>
      </c>
    </row>
    <row r="4" spans="1:60" ht="24.95" customHeight="1" x14ac:dyDescent="0.2">
      <c r="A4" s="200" t="s">
        <v>9</v>
      </c>
      <c r="B4" s="201" t="s">
        <v>54</v>
      </c>
      <c r="C4" s="202" t="s">
        <v>55</v>
      </c>
      <c r="D4" s="203"/>
      <c r="E4" s="203"/>
      <c r="F4" s="203"/>
      <c r="G4" s="204"/>
      <c r="AG4" t="s">
        <v>120</v>
      </c>
    </row>
    <row r="5" spans="1:60" x14ac:dyDescent="0.2">
      <c r="D5" s="10"/>
    </row>
    <row r="6" spans="1:60" ht="38.25" x14ac:dyDescent="0.2">
      <c r="A6" s="206" t="s">
        <v>121</v>
      </c>
      <c r="B6" s="208" t="s">
        <v>122</v>
      </c>
      <c r="C6" s="208" t="s">
        <v>123</v>
      </c>
      <c r="D6" s="207" t="s">
        <v>124</v>
      </c>
      <c r="E6" s="206" t="s">
        <v>125</v>
      </c>
      <c r="F6" s="205" t="s">
        <v>126</v>
      </c>
      <c r="G6" s="206" t="s">
        <v>29</v>
      </c>
      <c r="H6" s="209" t="s">
        <v>30</v>
      </c>
      <c r="I6" s="209" t="s">
        <v>127</v>
      </c>
      <c r="J6" s="209" t="s">
        <v>31</v>
      </c>
      <c r="K6" s="209" t="s">
        <v>128</v>
      </c>
      <c r="L6" s="209" t="s">
        <v>129</v>
      </c>
      <c r="M6" s="209" t="s">
        <v>130</v>
      </c>
      <c r="N6" s="209" t="s">
        <v>131</v>
      </c>
      <c r="O6" s="209" t="s">
        <v>132</v>
      </c>
      <c r="P6" s="209" t="s">
        <v>133</v>
      </c>
      <c r="Q6" s="209" t="s">
        <v>134</v>
      </c>
      <c r="R6" s="209" t="s">
        <v>135</v>
      </c>
      <c r="S6" s="209" t="s">
        <v>136</v>
      </c>
      <c r="T6" s="209" t="s">
        <v>137</v>
      </c>
      <c r="U6" s="209" t="s">
        <v>138</v>
      </c>
      <c r="V6" s="209" t="s">
        <v>139</v>
      </c>
      <c r="W6" s="209" t="s">
        <v>140</v>
      </c>
      <c r="X6" s="209" t="s">
        <v>141</v>
      </c>
      <c r="Y6" s="209" t="s">
        <v>142</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143</v>
      </c>
      <c r="B8" s="225" t="s">
        <v>113</v>
      </c>
      <c r="C8" s="240" t="s">
        <v>27</v>
      </c>
      <c r="D8" s="226"/>
      <c r="E8" s="227"/>
      <c r="F8" s="228"/>
      <c r="G8" s="228">
        <f>SUMIF(AG9:AG16,"&lt;&gt;NOR",G9:G16)</f>
        <v>0</v>
      </c>
      <c r="H8" s="228"/>
      <c r="I8" s="228">
        <f>SUM(I9:I16)</f>
        <v>0</v>
      </c>
      <c r="J8" s="228"/>
      <c r="K8" s="228">
        <f>SUM(K9:K16)</f>
        <v>0</v>
      </c>
      <c r="L8" s="228"/>
      <c r="M8" s="228">
        <f>SUM(M9:M16)</f>
        <v>0</v>
      </c>
      <c r="N8" s="227"/>
      <c r="O8" s="227">
        <f>SUM(O9:O16)</f>
        <v>0</v>
      </c>
      <c r="P8" s="227"/>
      <c r="Q8" s="227">
        <f>SUM(Q9:Q16)</f>
        <v>0</v>
      </c>
      <c r="R8" s="228"/>
      <c r="S8" s="228"/>
      <c r="T8" s="229"/>
      <c r="U8" s="223"/>
      <c r="V8" s="223">
        <f>SUM(V9:V16)</f>
        <v>0</v>
      </c>
      <c r="W8" s="223"/>
      <c r="X8" s="223"/>
      <c r="Y8" s="223"/>
      <c r="AG8" t="s">
        <v>144</v>
      </c>
    </row>
    <row r="9" spans="1:60" outlineLevel="1" x14ac:dyDescent="0.2">
      <c r="A9" s="231">
        <v>1</v>
      </c>
      <c r="B9" s="232" t="s">
        <v>145</v>
      </c>
      <c r="C9" s="241" t="s">
        <v>146</v>
      </c>
      <c r="D9" s="233" t="s">
        <v>147</v>
      </c>
      <c r="E9" s="234">
        <v>1</v>
      </c>
      <c r="F9" s="235"/>
      <c r="G9" s="236">
        <f>ROUND(E9*F9,2)</f>
        <v>0</v>
      </c>
      <c r="H9" s="235"/>
      <c r="I9" s="236">
        <f>ROUND(E9*H9,2)</f>
        <v>0</v>
      </c>
      <c r="J9" s="235"/>
      <c r="K9" s="236">
        <f>ROUND(E9*J9,2)</f>
        <v>0</v>
      </c>
      <c r="L9" s="236">
        <v>15</v>
      </c>
      <c r="M9" s="236">
        <f>G9*(1+L9/100)</f>
        <v>0</v>
      </c>
      <c r="N9" s="234">
        <v>0</v>
      </c>
      <c r="O9" s="234">
        <f>ROUND(E9*N9,2)</f>
        <v>0</v>
      </c>
      <c r="P9" s="234">
        <v>0</v>
      </c>
      <c r="Q9" s="234">
        <f>ROUND(E9*P9,2)</f>
        <v>0</v>
      </c>
      <c r="R9" s="236"/>
      <c r="S9" s="236" t="s">
        <v>148</v>
      </c>
      <c r="T9" s="237" t="s">
        <v>149</v>
      </c>
      <c r="U9" s="220">
        <v>0</v>
      </c>
      <c r="V9" s="220">
        <f>ROUND(E9*U9,2)</f>
        <v>0</v>
      </c>
      <c r="W9" s="220"/>
      <c r="X9" s="220" t="s">
        <v>150</v>
      </c>
      <c r="Y9" s="220" t="s">
        <v>151</v>
      </c>
      <c r="Z9" s="210"/>
      <c r="AA9" s="210"/>
      <c r="AB9" s="210"/>
      <c r="AC9" s="210"/>
      <c r="AD9" s="210"/>
      <c r="AE9" s="210"/>
      <c r="AF9" s="210"/>
      <c r="AG9" s="210" t="s">
        <v>152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2" t="s">
        <v>153</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154</v>
      </c>
      <c r="AH10" s="210"/>
      <c r="AI10" s="210"/>
      <c r="AJ10" s="210"/>
      <c r="AK10" s="210"/>
      <c r="AL10" s="210"/>
      <c r="AM10" s="210"/>
      <c r="AN10" s="210"/>
      <c r="AO10" s="210"/>
      <c r="AP10" s="210"/>
      <c r="AQ10" s="210"/>
      <c r="AR10" s="210"/>
      <c r="AS10" s="210"/>
      <c r="AT10" s="210"/>
      <c r="AU10" s="210"/>
      <c r="AV10" s="210"/>
      <c r="AW10" s="210"/>
      <c r="AX10" s="210"/>
      <c r="AY10" s="210"/>
      <c r="AZ10" s="210"/>
      <c r="BA10" s="238"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0"/>
      <c r="BC10" s="210"/>
      <c r="BD10" s="210"/>
      <c r="BE10" s="210"/>
      <c r="BF10" s="210"/>
      <c r="BG10" s="210"/>
      <c r="BH10" s="210"/>
    </row>
    <row r="11" spans="1:60" outlineLevel="1" x14ac:dyDescent="0.2">
      <c r="A11" s="231">
        <v>2</v>
      </c>
      <c r="B11" s="232" t="s">
        <v>155</v>
      </c>
      <c r="C11" s="241" t="s">
        <v>156</v>
      </c>
      <c r="D11" s="233" t="s">
        <v>147</v>
      </c>
      <c r="E11" s="234">
        <v>1</v>
      </c>
      <c r="F11" s="235"/>
      <c r="G11" s="236">
        <f>ROUND(E11*F11,2)</f>
        <v>0</v>
      </c>
      <c r="H11" s="235"/>
      <c r="I11" s="236">
        <f>ROUND(E11*H11,2)</f>
        <v>0</v>
      </c>
      <c r="J11" s="235"/>
      <c r="K11" s="236">
        <f>ROUND(E11*J11,2)</f>
        <v>0</v>
      </c>
      <c r="L11" s="236">
        <v>15</v>
      </c>
      <c r="M11" s="236">
        <f>G11*(1+L11/100)</f>
        <v>0</v>
      </c>
      <c r="N11" s="234">
        <v>0</v>
      </c>
      <c r="O11" s="234">
        <f>ROUND(E11*N11,2)</f>
        <v>0</v>
      </c>
      <c r="P11" s="234">
        <v>0</v>
      </c>
      <c r="Q11" s="234">
        <f>ROUND(E11*P11,2)</f>
        <v>0</v>
      </c>
      <c r="R11" s="236"/>
      <c r="S11" s="236" t="s">
        <v>148</v>
      </c>
      <c r="T11" s="237" t="s">
        <v>149</v>
      </c>
      <c r="U11" s="220">
        <v>0</v>
      </c>
      <c r="V11" s="220">
        <f>ROUND(E11*U11,2)</f>
        <v>0</v>
      </c>
      <c r="W11" s="220"/>
      <c r="X11" s="220" t="s">
        <v>150</v>
      </c>
      <c r="Y11" s="220" t="s">
        <v>151</v>
      </c>
      <c r="Z11" s="210"/>
      <c r="AA11" s="210"/>
      <c r="AB11" s="210"/>
      <c r="AC11" s="210"/>
      <c r="AD11" s="210"/>
      <c r="AE11" s="210"/>
      <c r="AF11" s="210"/>
      <c r="AG11" s="210" t="s">
        <v>152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2" x14ac:dyDescent="0.2">
      <c r="A12" s="217"/>
      <c r="B12" s="218"/>
      <c r="C12" s="242" t="s">
        <v>157</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154</v>
      </c>
      <c r="AH12" s="210"/>
      <c r="AI12" s="210"/>
      <c r="AJ12" s="210"/>
      <c r="AK12" s="210"/>
      <c r="AL12" s="210"/>
      <c r="AM12" s="210"/>
      <c r="AN12" s="210"/>
      <c r="AO12" s="210"/>
      <c r="AP12" s="210"/>
      <c r="AQ12" s="210"/>
      <c r="AR12" s="210"/>
      <c r="AS12" s="210"/>
      <c r="AT12" s="210"/>
      <c r="AU12" s="210"/>
      <c r="AV12" s="210"/>
      <c r="AW12" s="210"/>
      <c r="AX12" s="210"/>
      <c r="AY12" s="210"/>
      <c r="AZ12" s="210"/>
      <c r="BA12" s="238"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0"/>
      <c r="BC12" s="210"/>
      <c r="BD12" s="210"/>
      <c r="BE12" s="210"/>
      <c r="BF12" s="210"/>
      <c r="BG12" s="210"/>
      <c r="BH12" s="210"/>
    </row>
    <row r="13" spans="1:60" outlineLevel="1" x14ac:dyDescent="0.2">
      <c r="A13" s="231">
        <v>3</v>
      </c>
      <c r="B13" s="232" t="s">
        <v>158</v>
      </c>
      <c r="C13" s="241" t="s">
        <v>159</v>
      </c>
      <c r="D13" s="233" t="s">
        <v>147</v>
      </c>
      <c r="E13" s="234">
        <v>1</v>
      </c>
      <c r="F13" s="235"/>
      <c r="G13" s="236">
        <f>ROUND(E13*F13,2)</f>
        <v>0</v>
      </c>
      <c r="H13" s="235"/>
      <c r="I13" s="236">
        <f>ROUND(E13*H13,2)</f>
        <v>0</v>
      </c>
      <c r="J13" s="235"/>
      <c r="K13" s="236">
        <f>ROUND(E13*J13,2)</f>
        <v>0</v>
      </c>
      <c r="L13" s="236">
        <v>15</v>
      </c>
      <c r="M13" s="236">
        <f>G13*(1+L13/100)</f>
        <v>0</v>
      </c>
      <c r="N13" s="234">
        <v>0</v>
      </c>
      <c r="O13" s="234">
        <f>ROUND(E13*N13,2)</f>
        <v>0</v>
      </c>
      <c r="P13" s="234">
        <v>0</v>
      </c>
      <c r="Q13" s="234">
        <f>ROUND(E13*P13,2)</f>
        <v>0</v>
      </c>
      <c r="R13" s="236"/>
      <c r="S13" s="236" t="s">
        <v>148</v>
      </c>
      <c r="T13" s="237" t="s">
        <v>149</v>
      </c>
      <c r="U13" s="220">
        <v>0</v>
      </c>
      <c r="V13" s="220">
        <f>ROUND(E13*U13,2)</f>
        <v>0</v>
      </c>
      <c r="W13" s="220"/>
      <c r="X13" s="220" t="s">
        <v>150</v>
      </c>
      <c r="Y13" s="220" t="s">
        <v>151</v>
      </c>
      <c r="Z13" s="210"/>
      <c r="AA13" s="210"/>
      <c r="AB13" s="210"/>
      <c r="AC13" s="210"/>
      <c r="AD13" s="210"/>
      <c r="AE13" s="210"/>
      <c r="AF13" s="210"/>
      <c r="AG13" s="210" t="s">
        <v>152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2" x14ac:dyDescent="0.2">
      <c r="A14" s="217"/>
      <c r="B14" s="218"/>
      <c r="C14" s="242" t="s">
        <v>160</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154</v>
      </c>
      <c r="AH14" s="210"/>
      <c r="AI14" s="210"/>
      <c r="AJ14" s="210"/>
      <c r="AK14" s="210"/>
      <c r="AL14" s="210"/>
      <c r="AM14" s="210"/>
      <c r="AN14" s="210"/>
      <c r="AO14" s="210"/>
      <c r="AP14" s="210"/>
      <c r="AQ14" s="210"/>
      <c r="AR14" s="210"/>
      <c r="AS14" s="210"/>
      <c r="AT14" s="210"/>
      <c r="AU14" s="210"/>
      <c r="AV14" s="210"/>
      <c r="AW14" s="210"/>
      <c r="AX14" s="210"/>
      <c r="AY14" s="210"/>
      <c r="AZ14" s="210"/>
      <c r="BA14" s="238" t="str">
        <f>C14</f>
        <v>Odstranění objektů zařízení staveniště včetně přípojek energií a jejich odvoz. Položka zahrnuje i náklady na úpravu povrchů po odstranění zařízení staveniště a úklid ploch, na kterých bylo zařízení staveniště provozováno.</v>
      </c>
      <c r="BB14" s="210"/>
      <c r="BC14" s="210"/>
      <c r="BD14" s="210"/>
      <c r="BE14" s="210"/>
      <c r="BF14" s="210"/>
      <c r="BG14" s="210"/>
      <c r="BH14" s="210"/>
    </row>
    <row r="15" spans="1:60" outlineLevel="1" x14ac:dyDescent="0.2">
      <c r="A15" s="231">
        <v>4</v>
      </c>
      <c r="B15" s="232" t="s">
        <v>161</v>
      </c>
      <c r="C15" s="241" t="s">
        <v>162</v>
      </c>
      <c r="D15" s="233" t="s">
        <v>147</v>
      </c>
      <c r="E15" s="234">
        <v>1</v>
      </c>
      <c r="F15" s="235"/>
      <c r="G15" s="236">
        <f>ROUND(E15*F15,2)</f>
        <v>0</v>
      </c>
      <c r="H15" s="235"/>
      <c r="I15" s="236">
        <f>ROUND(E15*H15,2)</f>
        <v>0</v>
      </c>
      <c r="J15" s="235"/>
      <c r="K15" s="236">
        <f>ROUND(E15*J15,2)</f>
        <v>0</v>
      </c>
      <c r="L15" s="236">
        <v>15</v>
      </c>
      <c r="M15" s="236">
        <f>G15*(1+L15/100)</f>
        <v>0</v>
      </c>
      <c r="N15" s="234">
        <v>0</v>
      </c>
      <c r="O15" s="234">
        <f>ROUND(E15*N15,2)</f>
        <v>0</v>
      </c>
      <c r="P15" s="234">
        <v>0</v>
      </c>
      <c r="Q15" s="234">
        <f>ROUND(E15*P15,2)</f>
        <v>0</v>
      </c>
      <c r="R15" s="236"/>
      <c r="S15" s="236" t="s">
        <v>148</v>
      </c>
      <c r="T15" s="237" t="s">
        <v>149</v>
      </c>
      <c r="U15" s="220">
        <v>0</v>
      </c>
      <c r="V15" s="220">
        <f>ROUND(E15*U15,2)</f>
        <v>0</v>
      </c>
      <c r="W15" s="220"/>
      <c r="X15" s="220" t="s">
        <v>150</v>
      </c>
      <c r="Y15" s="220" t="s">
        <v>151</v>
      </c>
      <c r="Z15" s="210"/>
      <c r="AA15" s="210"/>
      <c r="AB15" s="210"/>
      <c r="AC15" s="210"/>
      <c r="AD15" s="210"/>
      <c r="AE15" s="210"/>
      <c r="AF15" s="210"/>
      <c r="AG15" s="210" t="s">
        <v>152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2" t="s">
        <v>163</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154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4" t="s">
        <v>143</v>
      </c>
      <c r="B17" s="225" t="s">
        <v>114</v>
      </c>
      <c r="C17" s="240" t="s">
        <v>28</v>
      </c>
      <c r="D17" s="226"/>
      <c r="E17" s="227"/>
      <c r="F17" s="228"/>
      <c r="G17" s="228">
        <f>SUMIF(AG18:AG24,"&lt;&gt;NOR",G18:G24)</f>
        <v>0</v>
      </c>
      <c r="H17" s="228"/>
      <c r="I17" s="228">
        <f>SUM(I18:I24)</f>
        <v>0</v>
      </c>
      <c r="J17" s="228"/>
      <c r="K17" s="228">
        <f>SUM(K18:K24)</f>
        <v>0</v>
      </c>
      <c r="L17" s="228"/>
      <c r="M17" s="228">
        <f>SUM(M18:M24)</f>
        <v>0</v>
      </c>
      <c r="N17" s="227"/>
      <c r="O17" s="227">
        <f>SUM(O18:O24)</f>
        <v>0</v>
      </c>
      <c r="P17" s="227"/>
      <c r="Q17" s="227">
        <f>SUM(Q18:Q24)</f>
        <v>0</v>
      </c>
      <c r="R17" s="228"/>
      <c r="S17" s="228"/>
      <c r="T17" s="229"/>
      <c r="U17" s="223"/>
      <c r="V17" s="223">
        <f>SUM(V18:V24)</f>
        <v>0</v>
      </c>
      <c r="W17" s="223"/>
      <c r="X17" s="223"/>
      <c r="Y17" s="223"/>
      <c r="AG17" t="s">
        <v>144</v>
      </c>
    </row>
    <row r="18" spans="1:60" outlineLevel="1" x14ac:dyDescent="0.2">
      <c r="A18" s="231">
        <v>5</v>
      </c>
      <c r="B18" s="232" t="s">
        <v>164</v>
      </c>
      <c r="C18" s="241" t="s">
        <v>165</v>
      </c>
      <c r="D18" s="233" t="s">
        <v>147</v>
      </c>
      <c r="E18" s="234">
        <v>1</v>
      </c>
      <c r="F18" s="235"/>
      <c r="G18" s="236">
        <f>ROUND(E18*F18,2)</f>
        <v>0</v>
      </c>
      <c r="H18" s="235"/>
      <c r="I18" s="236">
        <f>ROUND(E18*H18,2)</f>
        <v>0</v>
      </c>
      <c r="J18" s="235"/>
      <c r="K18" s="236">
        <f>ROUND(E18*J18,2)</f>
        <v>0</v>
      </c>
      <c r="L18" s="236">
        <v>15</v>
      </c>
      <c r="M18" s="236">
        <f>G18*(1+L18/100)</f>
        <v>0</v>
      </c>
      <c r="N18" s="234">
        <v>0</v>
      </c>
      <c r="O18" s="234">
        <f>ROUND(E18*N18,2)</f>
        <v>0</v>
      </c>
      <c r="P18" s="234">
        <v>0</v>
      </c>
      <c r="Q18" s="234">
        <f>ROUND(E18*P18,2)</f>
        <v>0</v>
      </c>
      <c r="R18" s="236"/>
      <c r="S18" s="236" t="s">
        <v>148</v>
      </c>
      <c r="T18" s="237" t="s">
        <v>149</v>
      </c>
      <c r="U18" s="220">
        <v>0</v>
      </c>
      <c r="V18" s="220">
        <f>ROUND(E18*U18,2)</f>
        <v>0</v>
      </c>
      <c r="W18" s="220"/>
      <c r="X18" s="220" t="s">
        <v>150</v>
      </c>
      <c r="Y18" s="220" t="s">
        <v>151</v>
      </c>
      <c r="Z18" s="210"/>
      <c r="AA18" s="210"/>
      <c r="AB18" s="210"/>
      <c r="AC18" s="210"/>
      <c r="AD18" s="210"/>
      <c r="AE18" s="210"/>
      <c r="AF18" s="210"/>
      <c r="AG18" s="210" t="s">
        <v>166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42" t="s">
        <v>167</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154</v>
      </c>
      <c r="AH19" s="210"/>
      <c r="AI19" s="210"/>
      <c r="AJ19" s="210"/>
      <c r="AK19" s="210"/>
      <c r="AL19" s="210"/>
      <c r="AM19" s="210"/>
      <c r="AN19" s="210"/>
      <c r="AO19" s="210"/>
      <c r="AP19" s="210"/>
      <c r="AQ19" s="210"/>
      <c r="AR19" s="210"/>
      <c r="AS19" s="210"/>
      <c r="AT19" s="210"/>
      <c r="AU19" s="210"/>
      <c r="AV19" s="210"/>
      <c r="AW19" s="210"/>
      <c r="AX19" s="210"/>
      <c r="AY19" s="210"/>
      <c r="AZ19" s="210"/>
      <c r="BA19" s="238" t="str">
        <f>C19</f>
        <v>Náklady zhotovitele, související s prováděním zkoušek a revizí předepsaných technickými normami nebo objednatelem a které jsou pro provedení díla nezbytné.</v>
      </c>
      <c r="BB19" s="210"/>
      <c r="BC19" s="210"/>
      <c r="BD19" s="210"/>
      <c r="BE19" s="210"/>
      <c r="BF19" s="210"/>
      <c r="BG19" s="210"/>
      <c r="BH19" s="210"/>
    </row>
    <row r="20" spans="1:60" outlineLevel="2" x14ac:dyDescent="0.2">
      <c r="A20" s="217"/>
      <c r="B20" s="218"/>
      <c r="C20" s="243" t="s">
        <v>168</v>
      </c>
      <c r="D20" s="221"/>
      <c r="E20" s="222">
        <v>1</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169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1">
        <v>6</v>
      </c>
      <c r="B21" s="232" t="s">
        <v>170</v>
      </c>
      <c r="C21" s="241" t="s">
        <v>171</v>
      </c>
      <c r="D21" s="233" t="s">
        <v>147</v>
      </c>
      <c r="E21" s="234">
        <v>1</v>
      </c>
      <c r="F21" s="235"/>
      <c r="G21" s="236">
        <f>ROUND(E21*F21,2)</f>
        <v>0</v>
      </c>
      <c r="H21" s="235"/>
      <c r="I21" s="236">
        <f>ROUND(E21*H21,2)</f>
        <v>0</v>
      </c>
      <c r="J21" s="235"/>
      <c r="K21" s="236">
        <f>ROUND(E21*J21,2)</f>
        <v>0</v>
      </c>
      <c r="L21" s="236">
        <v>15</v>
      </c>
      <c r="M21" s="236">
        <f>G21*(1+L21/100)</f>
        <v>0</v>
      </c>
      <c r="N21" s="234">
        <v>0</v>
      </c>
      <c r="O21" s="234">
        <f>ROUND(E21*N21,2)</f>
        <v>0</v>
      </c>
      <c r="P21" s="234">
        <v>0</v>
      </c>
      <c r="Q21" s="234">
        <f>ROUND(E21*P21,2)</f>
        <v>0</v>
      </c>
      <c r="R21" s="236"/>
      <c r="S21" s="236" t="s">
        <v>148</v>
      </c>
      <c r="T21" s="237" t="s">
        <v>149</v>
      </c>
      <c r="U21" s="220">
        <v>0</v>
      </c>
      <c r="V21" s="220">
        <f>ROUND(E21*U21,2)</f>
        <v>0</v>
      </c>
      <c r="W21" s="220"/>
      <c r="X21" s="220" t="s">
        <v>150</v>
      </c>
      <c r="Y21" s="220" t="s">
        <v>151</v>
      </c>
      <c r="Z21" s="210"/>
      <c r="AA21" s="210"/>
      <c r="AB21" s="210"/>
      <c r="AC21" s="210"/>
      <c r="AD21" s="210"/>
      <c r="AE21" s="210"/>
      <c r="AF21" s="210"/>
      <c r="AG21" s="210" t="s">
        <v>166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2" t="s">
        <v>172</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154</v>
      </c>
      <c r="AH22" s="210"/>
      <c r="AI22" s="210"/>
      <c r="AJ22" s="210"/>
      <c r="AK22" s="210"/>
      <c r="AL22" s="210"/>
      <c r="AM22" s="210"/>
      <c r="AN22" s="210"/>
      <c r="AO22" s="210"/>
      <c r="AP22" s="210"/>
      <c r="AQ22" s="210"/>
      <c r="AR22" s="210"/>
      <c r="AS22" s="210"/>
      <c r="AT22" s="210"/>
      <c r="AU22" s="210"/>
      <c r="AV22" s="210"/>
      <c r="AW22" s="210"/>
      <c r="AX22" s="210"/>
      <c r="AY22" s="210"/>
      <c r="AZ22" s="210"/>
      <c r="BA22" s="238" t="str">
        <f>C22</f>
        <v>Náklady na vyhotovení dokumentace skutečného provedení stavby a její předání objednateli v požadované formě a požadovaném počtu.</v>
      </c>
      <c r="BB22" s="210"/>
      <c r="BC22" s="210"/>
      <c r="BD22" s="210"/>
      <c r="BE22" s="210"/>
      <c r="BF22" s="210"/>
      <c r="BG22" s="210"/>
      <c r="BH22" s="210"/>
    </row>
    <row r="23" spans="1:60" ht="22.5" outlineLevel="1" x14ac:dyDescent="0.2">
      <c r="A23" s="231">
        <v>7</v>
      </c>
      <c r="B23" s="232" t="s">
        <v>173</v>
      </c>
      <c r="C23" s="241" t="s">
        <v>174</v>
      </c>
      <c r="D23" s="233" t="s">
        <v>175</v>
      </c>
      <c r="E23" s="234">
        <v>1</v>
      </c>
      <c r="F23" s="235"/>
      <c r="G23" s="236">
        <f>ROUND(E23*F23,2)</f>
        <v>0</v>
      </c>
      <c r="H23" s="235"/>
      <c r="I23" s="236">
        <f>ROUND(E23*H23,2)</f>
        <v>0</v>
      </c>
      <c r="J23" s="235"/>
      <c r="K23" s="236">
        <f>ROUND(E23*J23,2)</f>
        <v>0</v>
      </c>
      <c r="L23" s="236">
        <v>15</v>
      </c>
      <c r="M23" s="236">
        <f>G23*(1+L23/100)</f>
        <v>0</v>
      </c>
      <c r="N23" s="234">
        <v>0</v>
      </c>
      <c r="O23" s="234">
        <f>ROUND(E23*N23,2)</f>
        <v>0</v>
      </c>
      <c r="P23" s="234">
        <v>0</v>
      </c>
      <c r="Q23" s="234">
        <f>ROUND(E23*P23,2)</f>
        <v>0</v>
      </c>
      <c r="R23" s="236"/>
      <c r="S23" s="236" t="s">
        <v>176</v>
      </c>
      <c r="T23" s="237" t="s">
        <v>149</v>
      </c>
      <c r="U23" s="220">
        <v>0</v>
      </c>
      <c r="V23" s="220">
        <f>ROUND(E23*U23,2)</f>
        <v>0</v>
      </c>
      <c r="W23" s="220"/>
      <c r="X23" s="220" t="s">
        <v>150</v>
      </c>
      <c r="Y23" s="220" t="s">
        <v>151</v>
      </c>
      <c r="Z23" s="210"/>
      <c r="AA23" s="210"/>
      <c r="AB23" s="210"/>
      <c r="AC23" s="210"/>
      <c r="AD23" s="210"/>
      <c r="AE23" s="210"/>
      <c r="AF23" s="210"/>
      <c r="AG23" s="210" t="s">
        <v>166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2" x14ac:dyDescent="0.2">
      <c r="A24" s="217"/>
      <c r="B24" s="218"/>
      <c r="C24" s="242" t="s">
        <v>177</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154</v>
      </c>
      <c r="AH24" s="210"/>
      <c r="AI24" s="210"/>
      <c r="AJ24" s="210"/>
      <c r="AK24" s="210"/>
      <c r="AL24" s="210"/>
      <c r="AM24" s="210"/>
      <c r="AN24" s="210"/>
      <c r="AO24" s="210"/>
      <c r="AP24" s="210"/>
      <c r="AQ24" s="210"/>
      <c r="AR24" s="210"/>
      <c r="AS24" s="210"/>
      <c r="AT24" s="210"/>
      <c r="AU24" s="210"/>
      <c r="AV24" s="210"/>
      <c r="AW24" s="210"/>
      <c r="AX24" s="210"/>
      <c r="AY24" s="210"/>
      <c r="AZ24" s="210"/>
      <c r="BA24" s="238" t="str">
        <f>C24</f>
        <v>V rámci prací na střešním plášti musí být zabráněno zatečení srážkové vody do objektu zajištěním provizorní hydroizolace. Realizační firma si zvolí takový postup a pracovní záběr, aby byla schopna zabezpečit a ochránit konstrukci střechy tak, aby nedošlo k jejímu poškození a zatečení.</v>
      </c>
      <c r="BB24" s="210"/>
      <c r="BC24" s="210"/>
      <c r="BD24" s="210"/>
      <c r="BE24" s="210"/>
      <c r="BF24" s="210"/>
      <c r="BG24" s="210"/>
      <c r="BH24" s="210"/>
    </row>
    <row r="25" spans="1:60" x14ac:dyDescent="0.2">
      <c r="A25" s="3"/>
      <c r="B25" s="4"/>
      <c r="C25" s="244"/>
      <c r="D25" s="6"/>
      <c r="E25" s="3"/>
      <c r="F25" s="3"/>
      <c r="G25" s="3"/>
      <c r="H25" s="3"/>
      <c r="I25" s="3"/>
      <c r="J25" s="3"/>
      <c r="K25" s="3"/>
      <c r="L25" s="3"/>
      <c r="M25" s="3"/>
      <c r="N25" s="3"/>
      <c r="O25" s="3"/>
      <c r="P25" s="3"/>
      <c r="Q25" s="3"/>
      <c r="R25" s="3"/>
      <c r="S25" s="3"/>
      <c r="T25" s="3"/>
      <c r="U25" s="3"/>
      <c r="V25" s="3"/>
      <c r="W25" s="3"/>
      <c r="X25" s="3"/>
      <c r="Y25" s="3"/>
      <c r="AE25">
        <v>15</v>
      </c>
      <c r="AF25">
        <v>21</v>
      </c>
      <c r="AG25" t="s">
        <v>129</v>
      </c>
    </row>
    <row r="26" spans="1:60" x14ac:dyDescent="0.2">
      <c r="A26" s="213"/>
      <c r="B26" s="214" t="s">
        <v>29</v>
      </c>
      <c r="C26" s="245"/>
      <c r="D26" s="215"/>
      <c r="E26" s="216"/>
      <c r="F26" s="216"/>
      <c r="G26" s="230">
        <f>G8+G17</f>
        <v>0</v>
      </c>
      <c r="H26" s="3"/>
      <c r="I26" s="3"/>
      <c r="J26" s="3"/>
      <c r="K26" s="3"/>
      <c r="L26" s="3"/>
      <c r="M26" s="3"/>
      <c r="N26" s="3"/>
      <c r="O26" s="3"/>
      <c r="P26" s="3"/>
      <c r="Q26" s="3"/>
      <c r="R26" s="3"/>
      <c r="S26" s="3"/>
      <c r="T26" s="3"/>
      <c r="U26" s="3"/>
      <c r="V26" s="3"/>
      <c r="W26" s="3"/>
      <c r="X26" s="3"/>
      <c r="Y26" s="3"/>
      <c r="AE26">
        <f>SUMIF(L7:L24,AE25,G7:G24)</f>
        <v>0</v>
      </c>
      <c r="AF26">
        <f>SUMIF(L7:L24,AF25,G7:G24)</f>
        <v>0</v>
      </c>
      <c r="AG26" t="s">
        <v>178</v>
      </c>
    </row>
    <row r="27" spans="1:60" x14ac:dyDescent="0.2">
      <c r="C27" s="246"/>
      <c r="D27" s="10"/>
      <c r="AG27" t="s">
        <v>179</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U2KoqJEoUlG45MWhiBERj/6SvLq49kcMg0sDUR+oKHrsyFlO20C9Y7phccnMO0gM2ZC9GOiuEHMfF1gOinVYA==" saltValue="4kPGAOJ5awScRfYJkxeG4w==" spinCount="100000" sheet="1" formatRows="0"/>
  <mergeCells count="11">
    <mergeCell ref="C14:G14"/>
    <mergeCell ref="C16:G16"/>
    <mergeCell ref="C19:G19"/>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BA03-6D99-4065-B089-BFEACAF81CD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180</v>
      </c>
      <c r="B1" s="195"/>
      <c r="C1" s="195"/>
      <c r="D1" s="195"/>
      <c r="E1" s="195"/>
      <c r="F1" s="195"/>
      <c r="G1" s="195"/>
      <c r="AG1" t="s">
        <v>116</v>
      </c>
    </row>
    <row r="2" spans="1:60" ht="24.95" customHeight="1" x14ac:dyDescent="0.2">
      <c r="A2" s="196" t="s">
        <v>7</v>
      </c>
      <c r="B2" s="49" t="s">
        <v>44</v>
      </c>
      <c r="C2" s="199" t="s">
        <v>45</v>
      </c>
      <c r="D2" s="197"/>
      <c r="E2" s="197"/>
      <c r="F2" s="197"/>
      <c r="G2" s="198"/>
      <c r="AG2" t="s">
        <v>117</v>
      </c>
    </row>
    <row r="3" spans="1:60" ht="24.95" customHeight="1" x14ac:dyDescent="0.2">
      <c r="A3" s="196" t="s">
        <v>8</v>
      </c>
      <c r="B3" s="49" t="s">
        <v>54</v>
      </c>
      <c r="C3" s="199" t="s">
        <v>57</v>
      </c>
      <c r="D3" s="197"/>
      <c r="E3" s="197"/>
      <c r="F3" s="197"/>
      <c r="G3" s="198"/>
      <c r="AC3" s="174" t="s">
        <v>117</v>
      </c>
      <c r="AG3" t="s">
        <v>119</v>
      </c>
    </row>
    <row r="4" spans="1:60" ht="24.95" customHeight="1" x14ac:dyDescent="0.2">
      <c r="A4" s="200" t="s">
        <v>9</v>
      </c>
      <c r="B4" s="201" t="s">
        <v>54</v>
      </c>
      <c r="C4" s="202" t="s">
        <v>58</v>
      </c>
      <c r="D4" s="203"/>
      <c r="E4" s="203"/>
      <c r="F4" s="203"/>
      <c r="G4" s="204"/>
      <c r="AG4" t="s">
        <v>120</v>
      </c>
    </row>
    <row r="5" spans="1:60" x14ac:dyDescent="0.2">
      <c r="D5" s="10"/>
    </row>
    <row r="6" spans="1:60" ht="38.25" x14ac:dyDescent="0.2">
      <c r="A6" s="206" t="s">
        <v>121</v>
      </c>
      <c r="B6" s="208" t="s">
        <v>122</v>
      </c>
      <c r="C6" s="208" t="s">
        <v>123</v>
      </c>
      <c r="D6" s="207" t="s">
        <v>124</v>
      </c>
      <c r="E6" s="206" t="s">
        <v>125</v>
      </c>
      <c r="F6" s="205" t="s">
        <v>126</v>
      </c>
      <c r="G6" s="206" t="s">
        <v>29</v>
      </c>
      <c r="H6" s="209" t="s">
        <v>30</v>
      </c>
      <c r="I6" s="209" t="s">
        <v>127</v>
      </c>
      <c r="J6" s="209" t="s">
        <v>31</v>
      </c>
      <c r="K6" s="209" t="s">
        <v>128</v>
      </c>
      <c r="L6" s="209" t="s">
        <v>129</v>
      </c>
      <c r="M6" s="209" t="s">
        <v>130</v>
      </c>
      <c r="N6" s="209" t="s">
        <v>131</v>
      </c>
      <c r="O6" s="209" t="s">
        <v>132</v>
      </c>
      <c r="P6" s="209" t="s">
        <v>133</v>
      </c>
      <c r="Q6" s="209" t="s">
        <v>134</v>
      </c>
      <c r="R6" s="209" t="s">
        <v>135</v>
      </c>
      <c r="S6" s="209" t="s">
        <v>136</v>
      </c>
      <c r="T6" s="209" t="s">
        <v>137</v>
      </c>
      <c r="U6" s="209" t="s">
        <v>138</v>
      </c>
      <c r="V6" s="209" t="s">
        <v>139</v>
      </c>
      <c r="W6" s="209" t="s">
        <v>140</v>
      </c>
      <c r="X6" s="209" t="s">
        <v>141</v>
      </c>
      <c r="Y6" s="209" t="s">
        <v>142</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143</v>
      </c>
      <c r="B8" s="225" t="s">
        <v>74</v>
      </c>
      <c r="C8" s="240" t="s">
        <v>75</v>
      </c>
      <c r="D8" s="226"/>
      <c r="E8" s="227"/>
      <c r="F8" s="228"/>
      <c r="G8" s="228">
        <f>SUMIF(AG9:AG17,"&lt;&gt;NOR",G9:G17)</f>
        <v>0</v>
      </c>
      <c r="H8" s="228"/>
      <c r="I8" s="228">
        <f>SUM(I9:I17)</f>
        <v>0</v>
      </c>
      <c r="J8" s="228"/>
      <c r="K8" s="228">
        <f>SUM(K9:K17)</f>
        <v>0</v>
      </c>
      <c r="L8" s="228"/>
      <c r="M8" s="228">
        <f>SUM(M9:M17)</f>
        <v>0</v>
      </c>
      <c r="N8" s="227"/>
      <c r="O8" s="227">
        <f>SUM(O9:O17)</f>
        <v>0.15</v>
      </c>
      <c r="P8" s="227"/>
      <c r="Q8" s="227">
        <f>SUM(Q9:Q17)</f>
        <v>0</v>
      </c>
      <c r="R8" s="228"/>
      <c r="S8" s="228"/>
      <c r="T8" s="229"/>
      <c r="U8" s="223"/>
      <c r="V8" s="223">
        <f>SUM(V9:V17)</f>
        <v>1.32</v>
      </c>
      <c r="W8" s="223"/>
      <c r="X8" s="223"/>
      <c r="Y8" s="223"/>
      <c r="AG8" t="s">
        <v>144</v>
      </c>
    </row>
    <row r="9" spans="1:60" outlineLevel="1" x14ac:dyDescent="0.2">
      <c r="A9" s="231">
        <v>1</v>
      </c>
      <c r="B9" s="232" t="s">
        <v>181</v>
      </c>
      <c r="C9" s="241" t="s">
        <v>182</v>
      </c>
      <c r="D9" s="233" t="s">
        <v>183</v>
      </c>
      <c r="E9" s="234">
        <v>1.95</v>
      </c>
      <c r="F9" s="235"/>
      <c r="G9" s="236">
        <f>ROUND(E9*F9,2)</f>
        <v>0</v>
      </c>
      <c r="H9" s="235"/>
      <c r="I9" s="236">
        <f>ROUND(E9*H9,2)</f>
        <v>0</v>
      </c>
      <c r="J9" s="235"/>
      <c r="K9" s="236">
        <f>ROUND(E9*J9,2)</f>
        <v>0</v>
      </c>
      <c r="L9" s="236">
        <v>15</v>
      </c>
      <c r="M9" s="236">
        <f>G9*(1+L9/100)</f>
        <v>0</v>
      </c>
      <c r="N9" s="234">
        <v>7.4709999999999999E-2</v>
      </c>
      <c r="O9" s="234">
        <f>ROUND(E9*N9,2)</f>
        <v>0.15</v>
      </c>
      <c r="P9" s="234">
        <v>0</v>
      </c>
      <c r="Q9" s="234">
        <f>ROUND(E9*P9,2)</f>
        <v>0</v>
      </c>
      <c r="R9" s="236" t="s">
        <v>184</v>
      </c>
      <c r="S9" s="236" t="s">
        <v>148</v>
      </c>
      <c r="T9" s="237" t="s">
        <v>185</v>
      </c>
      <c r="U9" s="220">
        <v>0.52915000000000001</v>
      </c>
      <c r="V9" s="220">
        <f>ROUND(E9*U9,2)</f>
        <v>1.03</v>
      </c>
      <c r="W9" s="220"/>
      <c r="X9" s="220" t="s">
        <v>186</v>
      </c>
      <c r="Y9" s="220" t="s">
        <v>151</v>
      </c>
      <c r="Z9" s="210"/>
      <c r="AA9" s="210"/>
      <c r="AB9" s="210"/>
      <c r="AC9" s="210"/>
      <c r="AD9" s="210"/>
      <c r="AE9" s="210"/>
      <c r="AF9" s="210"/>
      <c r="AG9" s="210" t="s">
        <v>187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8" t="s">
        <v>188</v>
      </c>
      <c r="D10" s="249"/>
      <c r="E10" s="249"/>
      <c r="F10" s="249"/>
      <c r="G10" s="24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189</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43" t="s">
        <v>190</v>
      </c>
      <c r="D11" s="221"/>
      <c r="E11" s="222"/>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169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3" t="s">
        <v>191</v>
      </c>
      <c r="D12" s="221"/>
      <c r="E12" s="222">
        <v>1.95</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169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1">
        <v>2</v>
      </c>
      <c r="B13" s="232" t="s">
        <v>192</v>
      </c>
      <c r="C13" s="241" t="s">
        <v>193</v>
      </c>
      <c r="D13" s="233" t="s">
        <v>194</v>
      </c>
      <c r="E13" s="234">
        <v>1.3</v>
      </c>
      <c r="F13" s="235"/>
      <c r="G13" s="236">
        <f>ROUND(E13*F13,2)</f>
        <v>0</v>
      </c>
      <c r="H13" s="235"/>
      <c r="I13" s="236">
        <f>ROUND(E13*H13,2)</f>
        <v>0</v>
      </c>
      <c r="J13" s="235"/>
      <c r="K13" s="236">
        <f>ROUND(E13*J13,2)</f>
        <v>0</v>
      </c>
      <c r="L13" s="236">
        <v>15</v>
      </c>
      <c r="M13" s="236">
        <f>G13*(1+L13/100)</f>
        <v>0</v>
      </c>
      <c r="N13" s="234">
        <v>1.0300000000000001E-3</v>
      </c>
      <c r="O13" s="234">
        <f>ROUND(E13*N13,2)</f>
        <v>0</v>
      </c>
      <c r="P13" s="234">
        <v>0</v>
      </c>
      <c r="Q13" s="234">
        <f>ROUND(E13*P13,2)</f>
        <v>0</v>
      </c>
      <c r="R13" s="236" t="s">
        <v>184</v>
      </c>
      <c r="S13" s="236" t="s">
        <v>148</v>
      </c>
      <c r="T13" s="237" t="s">
        <v>185</v>
      </c>
      <c r="U13" s="220">
        <v>0.223</v>
      </c>
      <c r="V13" s="220">
        <f>ROUND(E13*U13,2)</f>
        <v>0.28999999999999998</v>
      </c>
      <c r="W13" s="220"/>
      <c r="X13" s="220" t="s">
        <v>186</v>
      </c>
      <c r="Y13" s="220" t="s">
        <v>151</v>
      </c>
      <c r="Z13" s="210"/>
      <c r="AA13" s="210"/>
      <c r="AB13" s="210"/>
      <c r="AC13" s="210"/>
      <c r="AD13" s="210"/>
      <c r="AE13" s="210"/>
      <c r="AF13" s="210"/>
      <c r="AG13" s="210" t="s">
        <v>187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8" t="s">
        <v>195</v>
      </c>
      <c r="D14" s="249"/>
      <c r="E14" s="249"/>
      <c r="F14" s="249"/>
      <c r="G14" s="24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189</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9" t="s">
        <v>196</v>
      </c>
      <c r="D15" s="250"/>
      <c r="E15" s="250"/>
      <c r="F15" s="250"/>
      <c r="G15" s="25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154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3" t="s">
        <v>190</v>
      </c>
      <c r="D16" s="221"/>
      <c r="E16" s="222"/>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169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3" t="s">
        <v>197</v>
      </c>
      <c r="D17" s="221"/>
      <c r="E17" s="222">
        <v>1.3</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169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4" t="s">
        <v>143</v>
      </c>
      <c r="B18" s="225" t="s">
        <v>76</v>
      </c>
      <c r="C18" s="240" t="s">
        <v>77</v>
      </c>
      <c r="D18" s="226"/>
      <c r="E18" s="227"/>
      <c r="F18" s="228"/>
      <c r="G18" s="228">
        <f>SUMIF(AG19:AG21,"&lt;&gt;NOR",G19:G21)</f>
        <v>0</v>
      </c>
      <c r="H18" s="228"/>
      <c r="I18" s="228">
        <f>SUM(I19:I21)</f>
        <v>0</v>
      </c>
      <c r="J18" s="228"/>
      <c r="K18" s="228">
        <f>SUM(K19:K21)</f>
        <v>0</v>
      </c>
      <c r="L18" s="228"/>
      <c r="M18" s="228">
        <f>SUM(M19:M21)</f>
        <v>0</v>
      </c>
      <c r="N18" s="227"/>
      <c r="O18" s="227">
        <f>SUM(O19:O21)</f>
        <v>0.04</v>
      </c>
      <c r="P18" s="227"/>
      <c r="Q18" s="227">
        <f>SUM(Q19:Q21)</f>
        <v>0</v>
      </c>
      <c r="R18" s="228"/>
      <c r="S18" s="228"/>
      <c r="T18" s="229"/>
      <c r="U18" s="223"/>
      <c r="V18" s="223">
        <f>SUM(V19:V21)</f>
        <v>3.4</v>
      </c>
      <c r="W18" s="223"/>
      <c r="X18" s="223"/>
      <c r="Y18" s="223"/>
      <c r="AG18" t="s">
        <v>144</v>
      </c>
    </row>
    <row r="19" spans="1:60" outlineLevel="1" x14ac:dyDescent="0.2">
      <c r="A19" s="231">
        <v>3</v>
      </c>
      <c r="B19" s="232" t="s">
        <v>198</v>
      </c>
      <c r="C19" s="241" t="s">
        <v>199</v>
      </c>
      <c r="D19" s="233" t="s">
        <v>194</v>
      </c>
      <c r="E19" s="234">
        <v>18.64</v>
      </c>
      <c r="F19" s="235"/>
      <c r="G19" s="236">
        <f>ROUND(E19*F19,2)</f>
        <v>0</v>
      </c>
      <c r="H19" s="235"/>
      <c r="I19" s="236">
        <f>ROUND(E19*H19,2)</f>
        <v>0</v>
      </c>
      <c r="J19" s="235"/>
      <c r="K19" s="236">
        <f>ROUND(E19*J19,2)</f>
        <v>0</v>
      </c>
      <c r="L19" s="236">
        <v>15</v>
      </c>
      <c r="M19" s="236">
        <f>G19*(1+L19/100)</f>
        <v>0</v>
      </c>
      <c r="N19" s="234">
        <v>2.3800000000000002E-3</v>
      </c>
      <c r="O19" s="234">
        <f>ROUND(E19*N19,2)</f>
        <v>0.04</v>
      </c>
      <c r="P19" s="234">
        <v>0</v>
      </c>
      <c r="Q19" s="234">
        <f>ROUND(E19*P19,2)</f>
        <v>0</v>
      </c>
      <c r="R19" s="236" t="s">
        <v>200</v>
      </c>
      <c r="S19" s="236" t="s">
        <v>148</v>
      </c>
      <c r="T19" s="237" t="s">
        <v>185</v>
      </c>
      <c r="U19" s="220">
        <v>0.18232999999999999</v>
      </c>
      <c r="V19" s="220">
        <f>ROUND(E19*U19,2)</f>
        <v>3.4</v>
      </c>
      <c r="W19" s="220"/>
      <c r="X19" s="220" t="s">
        <v>186</v>
      </c>
      <c r="Y19" s="220" t="s">
        <v>151</v>
      </c>
      <c r="Z19" s="210"/>
      <c r="AA19" s="210"/>
      <c r="AB19" s="210"/>
      <c r="AC19" s="210"/>
      <c r="AD19" s="210"/>
      <c r="AE19" s="210"/>
      <c r="AF19" s="210"/>
      <c r="AG19" s="210" t="s">
        <v>187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3" t="s">
        <v>201</v>
      </c>
      <c r="D20" s="221"/>
      <c r="E20" s="222">
        <v>6.96</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169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3" t="s">
        <v>202</v>
      </c>
      <c r="D21" s="221"/>
      <c r="E21" s="222">
        <v>11.68</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169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24" t="s">
        <v>143</v>
      </c>
      <c r="B22" s="225" t="s">
        <v>78</v>
      </c>
      <c r="C22" s="240" t="s">
        <v>79</v>
      </c>
      <c r="D22" s="226"/>
      <c r="E22" s="227"/>
      <c r="F22" s="228"/>
      <c r="G22" s="228">
        <f>SUMIF(AG23:AG52,"&lt;&gt;NOR",G23:G52)</f>
        <v>0</v>
      </c>
      <c r="H22" s="228"/>
      <c r="I22" s="228">
        <f>SUM(I23:I52)</f>
        <v>0</v>
      </c>
      <c r="J22" s="228"/>
      <c r="K22" s="228">
        <f>SUM(K23:K52)</f>
        <v>0</v>
      </c>
      <c r="L22" s="228"/>
      <c r="M22" s="228">
        <f>SUM(M23:M52)</f>
        <v>0</v>
      </c>
      <c r="N22" s="227"/>
      <c r="O22" s="227">
        <f>SUM(O23:O52)</f>
        <v>3.2399999999999998</v>
      </c>
      <c r="P22" s="227"/>
      <c r="Q22" s="227">
        <f>SUM(Q23:Q52)</f>
        <v>0</v>
      </c>
      <c r="R22" s="228"/>
      <c r="S22" s="228"/>
      <c r="T22" s="229"/>
      <c r="U22" s="223"/>
      <c r="V22" s="223">
        <f>SUM(V23:V52)</f>
        <v>69.13</v>
      </c>
      <c r="W22" s="223"/>
      <c r="X22" s="223"/>
      <c r="Y22" s="223"/>
      <c r="AG22" t="s">
        <v>144</v>
      </c>
    </row>
    <row r="23" spans="1:60" ht="22.5" outlineLevel="1" x14ac:dyDescent="0.2">
      <c r="A23" s="231">
        <v>4</v>
      </c>
      <c r="B23" s="232" t="s">
        <v>203</v>
      </c>
      <c r="C23" s="241" t="s">
        <v>204</v>
      </c>
      <c r="D23" s="233" t="s">
        <v>183</v>
      </c>
      <c r="E23" s="234">
        <v>55.891199999999998</v>
      </c>
      <c r="F23" s="235"/>
      <c r="G23" s="236">
        <f>ROUND(E23*F23,2)</f>
        <v>0</v>
      </c>
      <c r="H23" s="235"/>
      <c r="I23" s="236">
        <f>ROUND(E23*H23,2)</f>
        <v>0</v>
      </c>
      <c r="J23" s="235"/>
      <c r="K23" s="236">
        <f>ROUND(E23*J23,2)</f>
        <v>0</v>
      </c>
      <c r="L23" s="236">
        <v>15</v>
      </c>
      <c r="M23" s="236">
        <f>G23*(1+L23/100)</f>
        <v>0</v>
      </c>
      <c r="N23" s="234">
        <v>2.63E-3</v>
      </c>
      <c r="O23" s="234">
        <f>ROUND(E23*N23,2)</f>
        <v>0.15</v>
      </c>
      <c r="P23" s="234">
        <v>0</v>
      </c>
      <c r="Q23" s="234">
        <f>ROUND(E23*P23,2)</f>
        <v>0</v>
      </c>
      <c r="R23" s="236" t="s">
        <v>184</v>
      </c>
      <c r="S23" s="236" t="s">
        <v>148</v>
      </c>
      <c r="T23" s="237" t="s">
        <v>185</v>
      </c>
      <c r="U23" s="220">
        <v>0.22400999999999999</v>
      </c>
      <c r="V23" s="220">
        <f>ROUND(E23*U23,2)</f>
        <v>12.52</v>
      </c>
      <c r="W23" s="220"/>
      <c r="X23" s="220" t="s">
        <v>186</v>
      </c>
      <c r="Y23" s="220" t="s">
        <v>151</v>
      </c>
      <c r="Z23" s="210"/>
      <c r="AA23" s="210"/>
      <c r="AB23" s="210"/>
      <c r="AC23" s="210"/>
      <c r="AD23" s="210"/>
      <c r="AE23" s="210"/>
      <c r="AF23" s="210"/>
      <c r="AG23" s="210" t="s">
        <v>187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8" t="s">
        <v>205</v>
      </c>
      <c r="D24" s="249"/>
      <c r="E24" s="249"/>
      <c r="F24" s="249"/>
      <c r="G24" s="24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189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43" t="s">
        <v>206</v>
      </c>
      <c r="D25" s="221"/>
      <c r="E25" s="222">
        <v>55.891199999999998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169</v>
      </c>
      <c r="AH25" s="210">
        <v>5</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1">
        <v>5</v>
      </c>
      <c r="B26" s="232" t="s">
        <v>207</v>
      </c>
      <c r="C26" s="241" t="s">
        <v>208</v>
      </c>
      <c r="D26" s="233" t="s">
        <v>183</v>
      </c>
      <c r="E26" s="234">
        <v>55.891199999999998</v>
      </c>
      <c r="F26" s="235"/>
      <c r="G26" s="236">
        <f>ROUND(E26*F26,2)</f>
        <v>0</v>
      </c>
      <c r="H26" s="235"/>
      <c r="I26" s="236">
        <f>ROUND(E26*H26,2)</f>
        <v>0</v>
      </c>
      <c r="J26" s="235"/>
      <c r="K26" s="236">
        <f>ROUND(E26*J26,2)</f>
        <v>0</v>
      </c>
      <c r="L26" s="236">
        <v>15</v>
      </c>
      <c r="M26" s="236">
        <f>G26*(1+L26/100)</f>
        <v>0</v>
      </c>
      <c r="N26" s="234">
        <v>2.9999999999999997E-4</v>
      </c>
      <c r="O26" s="234">
        <f>ROUND(E26*N26,2)</f>
        <v>0.02</v>
      </c>
      <c r="P26" s="234">
        <v>0</v>
      </c>
      <c r="Q26" s="234">
        <f>ROUND(E26*P26,2)</f>
        <v>0</v>
      </c>
      <c r="R26" s="236" t="s">
        <v>184</v>
      </c>
      <c r="S26" s="236" t="s">
        <v>148</v>
      </c>
      <c r="T26" s="237" t="s">
        <v>185</v>
      </c>
      <c r="U26" s="220">
        <v>7.0000000000000007E-2</v>
      </c>
      <c r="V26" s="220">
        <f>ROUND(E26*U26,2)</f>
        <v>3.91</v>
      </c>
      <c r="W26" s="220"/>
      <c r="X26" s="220" t="s">
        <v>186</v>
      </c>
      <c r="Y26" s="220" t="s">
        <v>151</v>
      </c>
      <c r="Z26" s="210"/>
      <c r="AA26" s="210"/>
      <c r="AB26" s="210"/>
      <c r="AC26" s="210"/>
      <c r="AD26" s="210"/>
      <c r="AE26" s="210"/>
      <c r="AF26" s="210"/>
      <c r="AG26" s="210" t="s">
        <v>187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205</v>
      </c>
      <c r="D27" s="249"/>
      <c r="E27" s="249"/>
      <c r="F27" s="249"/>
      <c r="G27" s="24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189</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3" t="s">
        <v>209</v>
      </c>
      <c r="D28" s="221"/>
      <c r="E28" s="222">
        <v>55.891199999999998</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169</v>
      </c>
      <c r="AH28" s="210">
        <v>5</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1">
        <v>6</v>
      </c>
      <c r="B29" s="232" t="s">
        <v>210</v>
      </c>
      <c r="C29" s="241" t="s">
        <v>211</v>
      </c>
      <c r="D29" s="233" t="s">
        <v>183</v>
      </c>
      <c r="E29" s="234">
        <v>0.216</v>
      </c>
      <c r="F29" s="235"/>
      <c r="G29" s="236">
        <f>ROUND(E29*F29,2)</f>
        <v>0</v>
      </c>
      <c r="H29" s="235"/>
      <c r="I29" s="236">
        <f>ROUND(E29*H29,2)</f>
        <v>0</v>
      </c>
      <c r="J29" s="235"/>
      <c r="K29" s="236">
        <f>ROUND(E29*J29,2)</f>
        <v>0</v>
      </c>
      <c r="L29" s="236">
        <v>15</v>
      </c>
      <c r="M29" s="236">
        <f>G29*(1+L29/100)</f>
        <v>0</v>
      </c>
      <c r="N29" s="234">
        <v>9.92E-3</v>
      </c>
      <c r="O29" s="234">
        <f>ROUND(E29*N29,2)</f>
        <v>0</v>
      </c>
      <c r="P29" s="234">
        <v>0</v>
      </c>
      <c r="Q29" s="234">
        <f>ROUND(E29*P29,2)</f>
        <v>0</v>
      </c>
      <c r="R29" s="236" t="s">
        <v>184</v>
      </c>
      <c r="S29" s="236" t="s">
        <v>148</v>
      </c>
      <c r="T29" s="237" t="s">
        <v>185</v>
      </c>
      <c r="U29" s="220">
        <v>1.5620000000000001</v>
      </c>
      <c r="V29" s="220">
        <f>ROUND(E29*U29,2)</f>
        <v>0.34</v>
      </c>
      <c r="W29" s="220"/>
      <c r="X29" s="220" t="s">
        <v>186</v>
      </c>
      <c r="Y29" s="220" t="s">
        <v>151</v>
      </c>
      <c r="Z29" s="210"/>
      <c r="AA29" s="210"/>
      <c r="AB29" s="210"/>
      <c r="AC29" s="210"/>
      <c r="AD29" s="210"/>
      <c r="AE29" s="210"/>
      <c r="AF29" s="210"/>
      <c r="AG29" s="210" t="s">
        <v>187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2" x14ac:dyDescent="0.2">
      <c r="A30" s="217"/>
      <c r="B30" s="218"/>
      <c r="C30" s="258" t="s">
        <v>212</v>
      </c>
      <c r="D30" s="249"/>
      <c r="E30" s="249"/>
      <c r="F30" s="249"/>
      <c r="G30" s="249"/>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189</v>
      </c>
      <c r="AH30" s="210"/>
      <c r="AI30" s="210"/>
      <c r="AJ30" s="210"/>
      <c r="AK30" s="210"/>
      <c r="AL30" s="210"/>
      <c r="AM30" s="210"/>
      <c r="AN30" s="210"/>
      <c r="AO30" s="210"/>
      <c r="AP30" s="210"/>
      <c r="AQ30" s="210"/>
      <c r="AR30" s="210"/>
      <c r="AS30" s="210"/>
      <c r="AT30" s="210"/>
      <c r="AU30" s="210"/>
      <c r="AV30" s="210"/>
      <c r="AW30" s="210"/>
      <c r="AX30" s="210"/>
      <c r="AY30" s="210"/>
      <c r="AZ30" s="210"/>
      <c r="BA30" s="238" t="str">
        <f>C30</f>
        <v>nanesení lepicího tmelu na izolační desky, nalepení desek, natažení stěrky, vtlačení výztužné tkaniny a přehlazení stěrky. Včetně parapetních lišt.</v>
      </c>
      <c r="BB30" s="210"/>
      <c r="BC30" s="210"/>
      <c r="BD30" s="210"/>
      <c r="BE30" s="210"/>
      <c r="BF30" s="210"/>
      <c r="BG30" s="210"/>
      <c r="BH30" s="210"/>
    </row>
    <row r="31" spans="1:60" outlineLevel="2" x14ac:dyDescent="0.2">
      <c r="A31" s="217"/>
      <c r="B31" s="218"/>
      <c r="C31" s="243" t="s">
        <v>213</v>
      </c>
      <c r="D31" s="221"/>
      <c r="E31" s="222">
        <v>0.216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169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1">
        <v>7</v>
      </c>
      <c r="B32" s="232" t="s">
        <v>214</v>
      </c>
      <c r="C32" s="241" t="s">
        <v>215</v>
      </c>
      <c r="D32" s="233" t="s">
        <v>183</v>
      </c>
      <c r="E32" s="234">
        <v>0.62639999999999996</v>
      </c>
      <c r="F32" s="235"/>
      <c r="G32" s="236">
        <f>ROUND(E32*F32,2)</f>
        <v>0</v>
      </c>
      <c r="H32" s="235"/>
      <c r="I32" s="236">
        <f>ROUND(E32*H32,2)</f>
        <v>0</v>
      </c>
      <c r="J32" s="235"/>
      <c r="K32" s="236">
        <f>ROUND(E32*J32,2)</f>
        <v>0</v>
      </c>
      <c r="L32" s="236">
        <v>15</v>
      </c>
      <c r="M32" s="236">
        <f>G32*(1+L32/100)</f>
        <v>0</v>
      </c>
      <c r="N32" s="234">
        <v>1.1690000000000001E-2</v>
      </c>
      <c r="O32" s="234">
        <f>ROUND(E32*N32,2)</f>
        <v>0.01</v>
      </c>
      <c r="P32" s="234">
        <v>0</v>
      </c>
      <c r="Q32" s="234">
        <f>ROUND(E32*P32,2)</f>
        <v>0</v>
      </c>
      <c r="R32" s="236" t="s">
        <v>184</v>
      </c>
      <c r="S32" s="236" t="s">
        <v>176</v>
      </c>
      <c r="T32" s="237" t="s">
        <v>185</v>
      </c>
      <c r="U32" s="220">
        <v>2.19</v>
      </c>
      <c r="V32" s="220">
        <f>ROUND(E32*U32,2)</f>
        <v>1.37</v>
      </c>
      <c r="W32" s="220"/>
      <c r="X32" s="220" t="s">
        <v>186</v>
      </c>
      <c r="Y32" s="220" t="s">
        <v>151</v>
      </c>
      <c r="Z32" s="210"/>
      <c r="AA32" s="210"/>
      <c r="AB32" s="210"/>
      <c r="AC32" s="210"/>
      <c r="AD32" s="210"/>
      <c r="AE32" s="210"/>
      <c r="AF32" s="210"/>
      <c r="AG32" s="210" t="s">
        <v>187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216</v>
      </c>
      <c r="D33" s="249"/>
      <c r="E33" s="249"/>
      <c r="F33" s="249"/>
      <c r="G33" s="249"/>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189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9" t="s">
        <v>217</v>
      </c>
      <c r="D34" s="250"/>
      <c r="E34" s="250"/>
      <c r="F34" s="250"/>
      <c r="G34" s="25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154</v>
      </c>
      <c r="AH34" s="210"/>
      <c r="AI34" s="210"/>
      <c r="AJ34" s="210"/>
      <c r="AK34" s="210"/>
      <c r="AL34" s="210"/>
      <c r="AM34" s="210"/>
      <c r="AN34" s="210"/>
      <c r="AO34" s="210"/>
      <c r="AP34" s="210"/>
      <c r="AQ34" s="210"/>
      <c r="AR34" s="210"/>
      <c r="AS34" s="210"/>
      <c r="AT34" s="210"/>
      <c r="AU34" s="210"/>
      <c r="AV34" s="210"/>
      <c r="AW34" s="210"/>
      <c r="AX34" s="210"/>
      <c r="AY34" s="210"/>
      <c r="AZ34" s="210"/>
      <c r="BA34" s="238" t="str">
        <f>C34</f>
        <v>Položka obsahuje: okenní a rohové lišty, výztužnou stěrku, kontaktní nátěr a povrchovou úpravu omítkou.</v>
      </c>
      <c r="BB34" s="210"/>
      <c r="BC34" s="210"/>
      <c r="BD34" s="210"/>
      <c r="BE34" s="210"/>
      <c r="BF34" s="210"/>
      <c r="BG34" s="210"/>
      <c r="BH34" s="210"/>
    </row>
    <row r="35" spans="1:60" outlineLevel="2" x14ac:dyDescent="0.2">
      <c r="A35" s="217"/>
      <c r="B35" s="218"/>
      <c r="C35" s="243" t="s">
        <v>218</v>
      </c>
      <c r="D35" s="221"/>
      <c r="E35" s="222">
        <v>0.62639999999999996</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169</v>
      </c>
      <c r="AH35" s="210">
        <v>5</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1">
        <v>8</v>
      </c>
      <c r="B36" s="232" t="s">
        <v>219</v>
      </c>
      <c r="C36" s="241" t="s">
        <v>220</v>
      </c>
      <c r="D36" s="233" t="s">
        <v>183</v>
      </c>
      <c r="E36" s="234">
        <v>55.891199999999998</v>
      </c>
      <c r="F36" s="235"/>
      <c r="G36" s="236">
        <f>ROUND(E36*F36,2)</f>
        <v>0</v>
      </c>
      <c r="H36" s="235"/>
      <c r="I36" s="236">
        <f>ROUND(E36*H36,2)</f>
        <v>0</v>
      </c>
      <c r="J36" s="235"/>
      <c r="K36" s="236">
        <f>ROUND(E36*J36,2)</f>
        <v>0</v>
      </c>
      <c r="L36" s="236">
        <v>15</v>
      </c>
      <c r="M36" s="236">
        <f>G36*(1+L36/100)</f>
        <v>0</v>
      </c>
      <c r="N36" s="234">
        <v>4.9979999999999997E-2</v>
      </c>
      <c r="O36" s="234">
        <f>ROUND(E36*N36,2)</f>
        <v>2.79</v>
      </c>
      <c r="P36" s="234">
        <v>0</v>
      </c>
      <c r="Q36" s="234">
        <f>ROUND(E36*P36,2)</f>
        <v>0</v>
      </c>
      <c r="R36" s="236" t="s">
        <v>200</v>
      </c>
      <c r="S36" s="236" t="s">
        <v>148</v>
      </c>
      <c r="T36" s="237" t="s">
        <v>185</v>
      </c>
      <c r="U36" s="220">
        <v>0.51127999999999996</v>
      </c>
      <c r="V36" s="220">
        <f>ROUND(E36*U36,2)</f>
        <v>28.58</v>
      </c>
      <c r="W36" s="220"/>
      <c r="X36" s="220" t="s">
        <v>186</v>
      </c>
      <c r="Y36" s="220" t="s">
        <v>151</v>
      </c>
      <c r="Z36" s="210"/>
      <c r="AA36" s="210"/>
      <c r="AB36" s="210"/>
      <c r="AC36" s="210"/>
      <c r="AD36" s="210"/>
      <c r="AE36" s="210"/>
      <c r="AF36" s="210"/>
      <c r="AG36" s="210" t="s">
        <v>187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43" t="s">
        <v>221</v>
      </c>
      <c r="D37" s="221"/>
      <c r="E37" s="222"/>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169</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3" t="s">
        <v>222</v>
      </c>
      <c r="D38" s="221"/>
      <c r="E38" s="222">
        <v>53.064</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169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3" t="s">
        <v>223</v>
      </c>
      <c r="D39" s="221"/>
      <c r="E39" s="222">
        <v>1.0092000000000001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169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3" t="s">
        <v>224</v>
      </c>
      <c r="D40" s="221"/>
      <c r="E40" s="222">
        <v>1.8180000000000001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169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1">
        <v>9</v>
      </c>
      <c r="B41" s="232" t="s">
        <v>225</v>
      </c>
      <c r="C41" s="241" t="s">
        <v>226</v>
      </c>
      <c r="D41" s="233" t="s">
        <v>183</v>
      </c>
      <c r="E41" s="234">
        <v>55.891199999999998</v>
      </c>
      <c r="F41" s="235"/>
      <c r="G41" s="236">
        <f>ROUND(E41*F41,2)</f>
        <v>0</v>
      </c>
      <c r="H41" s="235"/>
      <c r="I41" s="236">
        <f>ROUND(E41*H41,2)</f>
        <v>0</v>
      </c>
      <c r="J41" s="235"/>
      <c r="K41" s="236">
        <f>ROUND(E41*J41,2)</f>
        <v>0</v>
      </c>
      <c r="L41" s="236">
        <v>15</v>
      </c>
      <c r="M41" s="236">
        <f>G41*(1+L41/100)</f>
        <v>0</v>
      </c>
      <c r="N41" s="234">
        <v>3.6700000000000001E-3</v>
      </c>
      <c r="O41" s="234">
        <f>ROUND(E41*N41,2)</f>
        <v>0.21</v>
      </c>
      <c r="P41" s="234">
        <v>0</v>
      </c>
      <c r="Q41" s="234">
        <f>ROUND(E41*P41,2)</f>
        <v>0</v>
      </c>
      <c r="R41" s="236" t="s">
        <v>184</v>
      </c>
      <c r="S41" s="236" t="s">
        <v>148</v>
      </c>
      <c r="T41" s="237" t="s">
        <v>185</v>
      </c>
      <c r="U41" s="220">
        <v>0.36199999999999999</v>
      </c>
      <c r="V41" s="220">
        <f>ROUND(E41*U41,2)</f>
        <v>20.23</v>
      </c>
      <c r="W41" s="220"/>
      <c r="X41" s="220" t="s">
        <v>186</v>
      </c>
      <c r="Y41" s="220" t="s">
        <v>151</v>
      </c>
      <c r="Z41" s="210"/>
      <c r="AA41" s="210"/>
      <c r="AB41" s="210"/>
      <c r="AC41" s="210"/>
      <c r="AD41" s="210"/>
      <c r="AE41" s="210"/>
      <c r="AF41" s="210"/>
      <c r="AG41" s="210" t="s">
        <v>187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3" t="s">
        <v>227</v>
      </c>
      <c r="D42" s="221"/>
      <c r="E42" s="222">
        <v>55.891199999999998</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169</v>
      </c>
      <c r="AH42" s="210">
        <v>5</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1">
        <v>10</v>
      </c>
      <c r="B43" s="232" t="s">
        <v>228</v>
      </c>
      <c r="C43" s="241" t="s">
        <v>229</v>
      </c>
      <c r="D43" s="233" t="s">
        <v>194</v>
      </c>
      <c r="E43" s="234">
        <v>14.4</v>
      </c>
      <c r="F43" s="235"/>
      <c r="G43" s="236">
        <f>ROUND(E43*F43,2)</f>
        <v>0</v>
      </c>
      <c r="H43" s="235"/>
      <c r="I43" s="236">
        <f>ROUND(E43*H43,2)</f>
        <v>0</v>
      </c>
      <c r="J43" s="235"/>
      <c r="K43" s="236">
        <f>ROUND(E43*J43,2)</f>
        <v>0</v>
      </c>
      <c r="L43" s="236">
        <v>15</v>
      </c>
      <c r="M43" s="236">
        <f>G43*(1+L43/100)</f>
        <v>0</v>
      </c>
      <c r="N43" s="234">
        <v>0</v>
      </c>
      <c r="O43" s="234">
        <f>ROUND(E43*N43,2)</f>
        <v>0</v>
      </c>
      <c r="P43" s="234">
        <v>0</v>
      </c>
      <c r="Q43" s="234">
        <f>ROUND(E43*P43,2)</f>
        <v>0</v>
      </c>
      <c r="R43" s="236" t="s">
        <v>184</v>
      </c>
      <c r="S43" s="236" t="s">
        <v>148</v>
      </c>
      <c r="T43" s="237" t="s">
        <v>185</v>
      </c>
      <c r="U43" s="220">
        <v>0.1</v>
      </c>
      <c r="V43" s="220">
        <f>ROUND(E43*U43,2)</f>
        <v>1.44</v>
      </c>
      <c r="W43" s="220"/>
      <c r="X43" s="220" t="s">
        <v>186</v>
      </c>
      <c r="Y43" s="220" t="s">
        <v>151</v>
      </c>
      <c r="Z43" s="210"/>
      <c r="AA43" s="210"/>
      <c r="AB43" s="210"/>
      <c r="AC43" s="210"/>
      <c r="AD43" s="210"/>
      <c r="AE43" s="210"/>
      <c r="AF43" s="210"/>
      <c r="AG43" s="210" t="s">
        <v>187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3" t="s">
        <v>230</v>
      </c>
      <c r="D44" s="221"/>
      <c r="E44" s="222">
        <v>14.4</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169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1">
        <v>11</v>
      </c>
      <c r="B45" s="232" t="s">
        <v>231</v>
      </c>
      <c r="C45" s="241" t="s">
        <v>232</v>
      </c>
      <c r="D45" s="233" t="s">
        <v>183</v>
      </c>
      <c r="E45" s="234">
        <v>0.216</v>
      </c>
      <c r="F45" s="235"/>
      <c r="G45" s="236">
        <f>ROUND(E45*F45,2)</f>
        <v>0</v>
      </c>
      <c r="H45" s="235"/>
      <c r="I45" s="236">
        <f>ROUND(E45*H45,2)</f>
        <v>0</v>
      </c>
      <c r="J45" s="235"/>
      <c r="K45" s="236">
        <f>ROUND(E45*J45,2)</f>
        <v>0</v>
      </c>
      <c r="L45" s="236">
        <v>15</v>
      </c>
      <c r="M45" s="236">
        <f>G45*(1+L45/100)</f>
        <v>0</v>
      </c>
      <c r="N45" s="234">
        <v>7.4260000000000007E-2</v>
      </c>
      <c r="O45" s="234">
        <f>ROUND(E45*N45,2)</f>
        <v>0.02</v>
      </c>
      <c r="P45" s="234">
        <v>0</v>
      </c>
      <c r="Q45" s="234">
        <f>ROUND(E45*P45,2)</f>
        <v>0</v>
      </c>
      <c r="R45" s="236" t="s">
        <v>184</v>
      </c>
      <c r="S45" s="236" t="s">
        <v>148</v>
      </c>
      <c r="T45" s="237" t="s">
        <v>185</v>
      </c>
      <c r="U45" s="220">
        <v>0.373</v>
      </c>
      <c r="V45" s="220">
        <f>ROUND(E45*U45,2)</f>
        <v>0.08</v>
      </c>
      <c r="W45" s="220"/>
      <c r="X45" s="220" t="s">
        <v>186</v>
      </c>
      <c r="Y45" s="220" t="s">
        <v>151</v>
      </c>
      <c r="Z45" s="210"/>
      <c r="AA45" s="210"/>
      <c r="AB45" s="210"/>
      <c r="AC45" s="210"/>
      <c r="AD45" s="210"/>
      <c r="AE45" s="210"/>
      <c r="AF45" s="210"/>
      <c r="AG45" s="210" t="s">
        <v>187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2" x14ac:dyDescent="0.2">
      <c r="A46" s="217"/>
      <c r="B46" s="218"/>
      <c r="C46" s="258" t="s">
        <v>233</v>
      </c>
      <c r="D46" s="249"/>
      <c r="E46" s="249"/>
      <c r="F46" s="249"/>
      <c r="G46" s="249"/>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189</v>
      </c>
      <c r="AH46" s="210"/>
      <c r="AI46" s="210"/>
      <c r="AJ46" s="210"/>
      <c r="AK46" s="210"/>
      <c r="AL46" s="210"/>
      <c r="AM46" s="210"/>
      <c r="AN46" s="210"/>
      <c r="AO46" s="210"/>
      <c r="AP46" s="210"/>
      <c r="AQ46" s="210"/>
      <c r="AR46" s="210"/>
      <c r="AS46" s="210"/>
      <c r="AT46" s="210"/>
      <c r="AU46" s="210"/>
      <c r="AV46" s="210"/>
      <c r="AW46" s="210"/>
      <c r="AX46" s="210"/>
      <c r="AY46" s="210"/>
      <c r="AZ46" s="210"/>
      <c r="BA46" s="238" t="str">
        <f>C46</f>
        <v>na zdivu jako podklad např. pod izolaci, na parapetech z prefabrikovaných dílců, pod oplechování apod., vodorovný nebo ve spádu do 15°, hlazený dřevěným hladítkem,</v>
      </c>
      <c r="BB46" s="210"/>
      <c r="BC46" s="210"/>
      <c r="BD46" s="210"/>
      <c r="BE46" s="210"/>
      <c r="BF46" s="210"/>
      <c r="BG46" s="210"/>
      <c r="BH46" s="210"/>
    </row>
    <row r="47" spans="1:60" outlineLevel="2" x14ac:dyDescent="0.2">
      <c r="A47" s="217"/>
      <c r="B47" s="218"/>
      <c r="C47" s="243" t="s">
        <v>234</v>
      </c>
      <c r="D47" s="221"/>
      <c r="E47" s="222">
        <v>0.216</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169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1">
        <v>12</v>
      </c>
      <c r="B48" s="232" t="s">
        <v>235</v>
      </c>
      <c r="C48" s="241" t="s">
        <v>236</v>
      </c>
      <c r="D48" s="233" t="s">
        <v>183</v>
      </c>
      <c r="E48" s="234">
        <v>0.62639999999999996</v>
      </c>
      <c r="F48" s="235"/>
      <c r="G48" s="236">
        <f>ROUND(E48*F48,2)</f>
        <v>0</v>
      </c>
      <c r="H48" s="235"/>
      <c r="I48" s="236">
        <f>ROUND(E48*H48,2)</f>
        <v>0</v>
      </c>
      <c r="J48" s="235"/>
      <c r="K48" s="236">
        <f>ROUND(E48*J48,2)</f>
        <v>0</v>
      </c>
      <c r="L48" s="236">
        <v>15</v>
      </c>
      <c r="M48" s="236">
        <f>G48*(1+L48/100)</f>
        <v>0</v>
      </c>
      <c r="N48" s="234">
        <v>5.2839999999999998E-2</v>
      </c>
      <c r="O48" s="234">
        <f>ROUND(E48*N48,2)</f>
        <v>0.03</v>
      </c>
      <c r="P48" s="234">
        <v>0</v>
      </c>
      <c r="Q48" s="234">
        <f>ROUND(E48*P48,2)</f>
        <v>0</v>
      </c>
      <c r="R48" s="236"/>
      <c r="S48" s="236" t="s">
        <v>176</v>
      </c>
      <c r="T48" s="237" t="s">
        <v>149</v>
      </c>
      <c r="U48" s="220">
        <v>1.0569999999999999</v>
      </c>
      <c r="V48" s="220">
        <f>ROUND(E48*U48,2)</f>
        <v>0.66</v>
      </c>
      <c r="W48" s="220"/>
      <c r="X48" s="220" t="s">
        <v>186</v>
      </c>
      <c r="Y48" s="220" t="s">
        <v>151</v>
      </c>
      <c r="Z48" s="210"/>
      <c r="AA48" s="210"/>
      <c r="AB48" s="210"/>
      <c r="AC48" s="210"/>
      <c r="AD48" s="210"/>
      <c r="AE48" s="210"/>
      <c r="AF48" s="210"/>
      <c r="AG48" s="210" t="s">
        <v>187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43" t="s">
        <v>237</v>
      </c>
      <c r="D49" s="221"/>
      <c r="E49" s="222">
        <v>0.62639999999999996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169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1">
        <v>13</v>
      </c>
      <c r="B50" s="232" t="s">
        <v>238</v>
      </c>
      <c r="C50" s="241" t="s">
        <v>239</v>
      </c>
      <c r="D50" s="233" t="s">
        <v>194</v>
      </c>
      <c r="E50" s="234">
        <v>15.84</v>
      </c>
      <c r="F50" s="235"/>
      <c r="G50" s="236">
        <f>ROUND(E50*F50,2)</f>
        <v>0</v>
      </c>
      <c r="H50" s="235"/>
      <c r="I50" s="236">
        <f>ROUND(E50*H50,2)</f>
        <v>0</v>
      </c>
      <c r="J50" s="235"/>
      <c r="K50" s="236">
        <f>ROUND(E50*J50,2)</f>
        <v>0</v>
      </c>
      <c r="L50" s="236">
        <v>15</v>
      </c>
      <c r="M50" s="236">
        <f>G50*(1+L50/100)</f>
        <v>0</v>
      </c>
      <c r="N50" s="234">
        <v>5.0000000000000001E-4</v>
      </c>
      <c r="O50" s="234">
        <f>ROUND(E50*N50,2)</f>
        <v>0.01</v>
      </c>
      <c r="P50" s="234">
        <v>0</v>
      </c>
      <c r="Q50" s="234">
        <f>ROUND(E50*P50,2)</f>
        <v>0</v>
      </c>
      <c r="R50" s="236" t="s">
        <v>240</v>
      </c>
      <c r="S50" s="236" t="s">
        <v>148</v>
      </c>
      <c r="T50" s="237" t="s">
        <v>185</v>
      </c>
      <c r="U50" s="220">
        <v>0</v>
      </c>
      <c r="V50" s="220">
        <f>ROUND(E50*U50,2)</f>
        <v>0</v>
      </c>
      <c r="W50" s="220"/>
      <c r="X50" s="220" t="s">
        <v>241</v>
      </c>
      <c r="Y50" s="220" t="s">
        <v>151</v>
      </c>
      <c r="Z50" s="210"/>
      <c r="AA50" s="210"/>
      <c r="AB50" s="210"/>
      <c r="AC50" s="210"/>
      <c r="AD50" s="210"/>
      <c r="AE50" s="210"/>
      <c r="AF50" s="210"/>
      <c r="AG50" s="210" t="s">
        <v>242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3" t="s">
        <v>243</v>
      </c>
      <c r="D51" s="221"/>
      <c r="E51" s="222">
        <v>14.4</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169</v>
      </c>
      <c r="AH51" s="210">
        <v>5</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0" t="s">
        <v>244</v>
      </c>
      <c r="D52" s="247"/>
      <c r="E52" s="248">
        <v>1.44</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169</v>
      </c>
      <c r="AH52" s="210">
        <v>4</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4" t="s">
        <v>143</v>
      </c>
      <c r="B53" s="225" t="s">
        <v>80</v>
      </c>
      <c r="C53" s="240" t="s">
        <v>81</v>
      </c>
      <c r="D53" s="226"/>
      <c r="E53" s="227"/>
      <c r="F53" s="228"/>
      <c r="G53" s="228">
        <f>SUMIF(AG54:AG67,"&lt;&gt;NOR",G54:G67)</f>
        <v>0</v>
      </c>
      <c r="H53" s="228"/>
      <c r="I53" s="228">
        <f>SUM(I54:I67)</f>
        <v>0</v>
      </c>
      <c r="J53" s="228"/>
      <c r="K53" s="228">
        <f>SUM(K54:K67)</f>
        <v>0</v>
      </c>
      <c r="L53" s="228"/>
      <c r="M53" s="228">
        <f>SUM(M54:M67)</f>
        <v>0</v>
      </c>
      <c r="N53" s="227"/>
      <c r="O53" s="227">
        <f>SUM(O54:O67)</f>
        <v>101.88</v>
      </c>
      <c r="P53" s="227"/>
      <c r="Q53" s="227">
        <f>SUM(Q54:Q67)</f>
        <v>0</v>
      </c>
      <c r="R53" s="228"/>
      <c r="S53" s="228"/>
      <c r="T53" s="229"/>
      <c r="U53" s="223"/>
      <c r="V53" s="223">
        <f>SUM(V54:V67)</f>
        <v>365.17999999999995</v>
      </c>
      <c r="W53" s="223"/>
      <c r="X53" s="223"/>
      <c r="Y53" s="223"/>
      <c r="AG53" t="s">
        <v>144</v>
      </c>
    </row>
    <row r="54" spans="1:60" outlineLevel="1" x14ac:dyDescent="0.2">
      <c r="A54" s="231">
        <v>14</v>
      </c>
      <c r="B54" s="232" t="s">
        <v>245</v>
      </c>
      <c r="C54" s="241" t="s">
        <v>246</v>
      </c>
      <c r="D54" s="233" t="s">
        <v>183</v>
      </c>
      <c r="E54" s="234">
        <v>825.9</v>
      </c>
      <c r="F54" s="235"/>
      <c r="G54" s="236">
        <f>ROUND(E54*F54,2)</f>
        <v>0</v>
      </c>
      <c r="H54" s="235"/>
      <c r="I54" s="236">
        <f>ROUND(E54*H54,2)</f>
        <v>0</v>
      </c>
      <c r="J54" s="235"/>
      <c r="K54" s="236">
        <f>ROUND(E54*J54,2)</f>
        <v>0</v>
      </c>
      <c r="L54" s="236">
        <v>15</v>
      </c>
      <c r="M54" s="236">
        <f>G54*(1+L54/100)</f>
        <v>0</v>
      </c>
      <c r="N54" s="234">
        <v>2.5999999999999998E-4</v>
      </c>
      <c r="O54" s="234">
        <f>ROUND(E54*N54,2)</f>
        <v>0.21</v>
      </c>
      <c r="P54" s="234">
        <v>0</v>
      </c>
      <c r="Q54" s="234">
        <f>ROUND(E54*P54,2)</f>
        <v>0</v>
      </c>
      <c r="R54" s="236" t="s">
        <v>184</v>
      </c>
      <c r="S54" s="236" t="s">
        <v>148</v>
      </c>
      <c r="T54" s="237" t="s">
        <v>185</v>
      </c>
      <c r="U54" s="220">
        <v>0.09</v>
      </c>
      <c r="V54" s="220">
        <f>ROUND(E54*U54,2)</f>
        <v>74.33</v>
      </c>
      <c r="W54" s="220"/>
      <c r="X54" s="220" t="s">
        <v>186</v>
      </c>
      <c r="Y54" s="220" t="s">
        <v>151</v>
      </c>
      <c r="Z54" s="210"/>
      <c r="AA54" s="210"/>
      <c r="AB54" s="210"/>
      <c r="AC54" s="210"/>
      <c r="AD54" s="210"/>
      <c r="AE54" s="210"/>
      <c r="AF54" s="210"/>
      <c r="AG54" s="210" t="s">
        <v>187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8" t="s">
        <v>247</v>
      </c>
      <c r="D55" s="249"/>
      <c r="E55" s="249"/>
      <c r="F55" s="249"/>
      <c r="G55" s="249"/>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189</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3" t="s">
        <v>248</v>
      </c>
      <c r="D56" s="221"/>
      <c r="E56" s="222"/>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169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43" t="s">
        <v>249</v>
      </c>
      <c r="D57" s="221"/>
      <c r="E57" s="222">
        <v>825.9</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169</v>
      </c>
      <c r="AH57" s="210">
        <v>5</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1">
        <v>15</v>
      </c>
      <c r="B58" s="232" t="s">
        <v>250</v>
      </c>
      <c r="C58" s="241" t="s">
        <v>251</v>
      </c>
      <c r="D58" s="233" t="s">
        <v>183</v>
      </c>
      <c r="E58" s="234">
        <v>825.9</v>
      </c>
      <c r="F58" s="235"/>
      <c r="G58" s="236">
        <f>ROUND(E58*F58,2)</f>
        <v>0</v>
      </c>
      <c r="H58" s="235"/>
      <c r="I58" s="236">
        <f>ROUND(E58*H58,2)</f>
        <v>0</v>
      </c>
      <c r="J58" s="235"/>
      <c r="K58" s="236">
        <f>ROUND(E58*J58,2)</f>
        <v>0</v>
      </c>
      <c r="L58" s="236">
        <v>15</v>
      </c>
      <c r="M58" s="236">
        <f>G58*(1+L58/100)</f>
        <v>0</v>
      </c>
      <c r="N58" s="234">
        <v>0.1231</v>
      </c>
      <c r="O58" s="234">
        <f>ROUND(E58*N58,2)</f>
        <v>101.67</v>
      </c>
      <c r="P58" s="234">
        <v>0</v>
      </c>
      <c r="Q58" s="234">
        <f>ROUND(E58*P58,2)</f>
        <v>0</v>
      </c>
      <c r="R58" s="236" t="s">
        <v>184</v>
      </c>
      <c r="S58" s="236" t="s">
        <v>148</v>
      </c>
      <c r="T58" s="237" t="s">
        <v>185</v>
      </c>
      <c r="U58" s="220">
        <v>0.33700000000000002</v>
      </c>
      <c r="V58" s="220">
        <f>ROUND(E58*U58,2)</f>
        <v>278.33</v>
      </c>
      <c r="W58" s="220"/>
      <c r="X58" s="220" t="s">
        <v>186</v>
      </c>
      <c r="Y58" s="220" t="s">
        <v>151</v>
      </c>
      <c r="Z58" s="210"/>
      <c r="AA58" s="210"/>
      <c r="AB58" s="210"/>
      <c r="AC58" s="210"/>
      <c r="AD58" s="210"/>
      <c r="AE58" s="210"/>
      <c r="AF58" s="210"/>
      <c r="AG58" s="210" t="s">
        <v>187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45" outlineLevel="2" x14ac:dyDescent="0.2">
      <c r="A59" s="217"/>
      <c r="B59" s="218"/>
      <c r="C59" s="258" t="s">
        <v>252</v>
      </c>
      <c r="D59" s="249"/>
      <c r="E59" s="249"/>
      <c r="F59" s="249"/>
      <c r="G59" s="249"/>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189</v>
      </c>
      <c r="AH59" s="210"/>
      <c r="AI59" s="210"/>
      <c r="AJ59" s="210"/>
      <c r="AK59" s="210"/>
      <c r="AL59" s="210"/>
      <c r="AM59" s="210"/>
      <c r="AN59" s="210"/>
      <c r="AO59" s="210"/>
      <c r="AP59" s="210"/>
      <c r="AQ59" s="210"/>
      <c r="AR59" s="210"/>
      <c r="AS59" s="210"/>
      <c r="AT59" s="210"/>
      <c r="AU59" s="210"/>
      <c r="AV59" s="210"/>
      <c r="AW59" s="210"/>
      <c r="AX59" s="210"/>
      <c r="AY59" s="210"/>
      <c r="AZ59" s="210"/>
      <c r="BA59" s="238" t="str">
        <f>C59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59" s="210"/>
      <c r="BC59" s="210"/>
      <c r="BD59" s="210"/>
      <c r="BE59" s="210"/>
      <c r="BF59" s="210"/>
      <c r="BG59" s="210"/>
      <c r="BH59" s="210"/>
    </row>
    <row r="60" spans="1:60" outlineLevel="2" x14ac:dyDescent="0.2">
      <c r="A60" s="217"/>
      <c r="B60" s="218"/>
      <c r="C60" s="243" t="s">
        <v>253</v>
      </c>
      <c r="D60" s="221"/>
      <c r="E60" s="222"/>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169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43" t="s">
        <v>254</v>
      </c>
      <c r="D61" s="221"/>
      <c r="E61" s="222">
        <v>333.8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169</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43" t="s">
        <v>255</v>
      </c>
      <c r="D62" s="221"/>
      <c r="E62" s="222">
        <v>492.1</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169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1">
        <v>16</v>
      </c>
      <c r="B63" s="232" t="s">
        <v>256</v>
      </c>
      <c r="C63" s="241" t="s">
        <v>257</v>
      </c>
      <c r="D63" s="233" t="s">
        <v>183</v>
      </c>
      <c r="E63" s="234">
        <v>834.72</v>
      </c>
      <c r="F63" s="235"/>
      <c r="G63" s="236">
        <f>ROUND(E63*F63,2)</f>
        <v>0</v>
      </c>
      <c r="H63" s="235"/>
      <c r="I63" s="236">
        <f>ROUND(E63*H63,2)</f>
        <v>0</v>
      </c>
      <c r="J63" s="235"/>
      <c r="K63" s="236">
        <f>ROUND(E63*J63,2)</f>
        <v>0</v>
      </c>
      <c r="L63" s="236">
        <v>15</v>
      </c>
      <c r="M63" s="236">
        <f>G63*(1+L63/100)</f>
        <v>0</v>
      </c>
      <c r="N63" s="234">
        <v>0</v>
      </c>
      <c r="O63" s="234">
        <f>ROUND(E63*N63,2)</f>
        <v>0</v>
      </c>
      <c r="P63" s="234">
        <v>0</v>
      </c>
      <c r="Q63" s="234">
        <f>ROUND(E63*P63,2)</f>
        <v>0</v>
      </c>
      <c r="R63" s="236" t="s">
        <v>200</v>
      </c>
      <c r="S63" s="236" t="s">
        <v>148</v>
      </c>
      <c r="T63" s="237" t="s">
        <v>185</v>
      </c>
      <c r="U63" s="220">
        <v>1.4999999999999999E-2</v>
      </c>
      <c r="V63" s="220">
        <f>ROUND(E63*U63,2)</f>
        <v>12.52</v>
      </c>
      <c r="W63" s="220"/>
      <c r="X63" s="220" t="s">
        <v>186</v>
      </c>
      <c r="Y63" s="220" t="s">
        <v>151</v>
      </c>
      <c r="Z63" s="210"/>
      <c r="AA63" s="210"/>
      <c r="AB63" s="210"/>
      <c r="AC63" s="210"/>
      <c r="AD63" s="210"/>
      <c r="AE63" s="210"/>
      <c r="AF63" s="210"/>
      <c r="AG63" s="210" t="s">
        <v>187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3" t="s">
        <v>258</v>
      </c>
      <c r="D64" s="221"/>
      <c r="E64" s="222"/>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169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3" t="s">
        <v>249</v>
      </c>
      <c r="D65" s="221"/>
      <c r="E65" s="222">
        <v>825.9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169</v>
      </c>
      <c r="AH65" s="210">
        <v>5</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3" t="s">
        <v>259</v>
      </c>
      <c r="D66" s="221"/>
      <c r="E66" s="222">
        <v>6.41</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169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3" t="s">
        <v>260</v>
      </c>
      <c r="D67" s="221"/>
      <c r="E67" s="222">
        <v>2.41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169</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
      <c r="A68" s="224" t="s">
        <v>143</v>
      </c>
      <c r="B68" s="225" t="s">
        <v>82</v>
      </c>
      <c r="C68" s="240" t="s">
        <v>83</v>
      </c>
      <c r="D68" s="226"/>
      <c r="E68" s="227"/>
      <c r="F68" s="228"/>
      <c r="G68" s="228">
        <f>SUMIF(AG69:AG70,"&lt;&gt;NOR",G69:G70)</f>
        <v>0</v>
      </c>
      <c r="H68" s="228"/>
      <c r="I68" s="228">
        <f>SUM(I69:I70)</f>
        <v>0</v>
      </c>
      <c r="J68" s="228"/>
      <c r="K68" s="228">
        <f>SUM(K69:K70)</f>
        <v>0</v>
      </c>
      <c r="L68" s="228"/>
      <c r="M68" s="228">
        <f>SUM(M69:M70)</f>
        <v>0</v>
      </c>
      <c r="N68" s="227"/>
      <c r="O68" s="227">
        <f>SUM(O69:O70)</f>
        <v>0.03</v>
      </c>
      <c r="P68" s="227"/>
      <c r="Q68" s="227">
        <f>SUM(Q69:Q70)</f>
        <v>0</v>
      </c>
      <c r="R68" s="228"/>
      <c r="S68" s="228"/>
      <c r="T68" s="229"/>
      <c r="U68" s="223"/>
      <c r="V68" s="223">
        <f>SUM(V69:V70)</f>
        <v>4.07</v>
      </c>
      <c r="W68" s="223"/>
      <c r="X68" s="223"/>
      <c r="Y68" s="223"/>
      <c r="AG68" t="s">
        <v>144</v>
      </c>
    </row>
    <row r="69" spans="1:60" outlineLevel="1" x14ac:dyDescent="0.2">
      <c r="A69" s="231">
        <v>17</v>
      </c>
      <c r="B69" s="232" t="s">
        <v>261</v>
      </c>
      <c r="C69" s="241" t="s">
        <v>262</v>
      </c>
      <c r="D69" s="233" t="s">
        <v>183</v>
      </c>
      <c r="E69" s="234">
        <v>19</v>
      </c>
      <c r="F69" s="235"/>
      <c r="G69" s="236">
        <f>ROUND(E69*F69,2)</f>
        <v>0</v>
      </c>
      <c r="H69" s="235"/>
      <c r="I69" s="236">
        <f>ROUND(E69*H69,2)</f>
        <v>0</v>
      </c>
      <c r="J69" s="235"/>
      <c r="K69" s="236">
        <f>ROUND(E69*J69,2)</f>
        <v>0</v>
      </c>
      <c r="L69" s="236">
        <v>15</v>
      </c>
      <c r="M69" s="236">
        <f>G69*(1+L69/100)</f>
        <v>0</v>
      </c>
      <c r="N69" s="234">
        <v>1.58E-3</v>
      </c>
      <c r="O69" s="234">
        <f>ROUND(E69*N69,2)</f>
        <v>0.03</v>
      </c>
      <c r="P69" s="234">
        <v>0</v>
      </c>
      <c r="Q69" s="234">
        <f>ROUND(E69*P69,2)</f>
        <v>0</v>
      </c>
      <c r="R69" s="236" t="s">
        <v>263</v>
      </c>
      <c r="S69" s="236" t="s">
        <v>148</v>
      </c>
      <c r="T69" s="237" t="s">
        <v>185</v>
      </c>
      <c r="U69" s="220">
        <v>0.214</v>
      </c>
      <c r="V69" s="220">
        <f>ROUND(E69*U69,2)</f>
        <v>4.07</v>
      </c>
      <c r="W69" s="220"/>
      <c r="X69" s="220" t="s">
        <v>186</v>
      </c>
      <c r="Y69" s="220" t="s">
        <v>151</v>
      </c>
      <c r="Z69" s="210"/>
      <c r="AA69" s="210"/>
      <c r="AB69" s="210"/>
      <c r="AC69" s="210"/>
      <c r="AD69" s="210"/>
      <c r="AE69" s="210"/>
      <c r="AF69" s="210"/>
      <c r="AG69" s="210" t="s">
        <v>187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3" t="s">
        <v>264</v>
      </c>
      <c r="D70" s="221"/>
      <c r="E70" s="222">
        <v>19</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169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x14ac:dyDescent="0.2">
      <c r="A71" s="224" t="s">
        <v>143</v>
      </c>
      <c r="B71" s="225" t="s">
        <v>84</v>
      </c>
      <c r="C71" s="240" t="s">
        <v>85</v>
      </c>
      <c r="D71" s="226"/>
      <c r="E71" s="227"/>
      <c r="F71" s="228"/>
      <c r="G71" s="228">
        <f>SUMIF(AG72:AG102,"&lt;&gt;NOR",G72:G102)</f>
        <v>0</v>
      </c>
      <c r="H71" s="228"/>
      <c r="I71" s="228">
        <f>SUM(I72:I102)</f>
        <v>0</v>
      </c>
      <c r="J71" s="228"/>
      <c r="K71" s="228">
        <f>SUM(K72:K102)</f>
        <v>0</v>
      </c>
      <c r="L71" s="228"/>
      <c r="M71" s="228">
        <f>SUM(M72:M102)</f>
        <v>0</v>
      </c>
      <c r="N71" s="227"/>
      <c r="O71" s="227">
        <f>SUM(O72:O102)</f>
        <v>0</v>
      </c>
      <c r="P71" s="227"/>
      <c r="Q71" s="227">
        <f>SUM(Q72:Q102)</f>
        <v>301.95</v>
      </c>
      <c r="R71" s="228"/>
      <c r="S71" s="228"/>
      <c r="T71" s="229"/>
      <c r="U71" s="223"/>
      <c r="V71" s="223">
        <f>SUM(V72:V102)</f>
        <v>431.17000000000007</v>
      </c>
      <c r="W71" s="223"/>
      <c r="X71" s="223"/>
      <c r="Y71" s="223"/>
      <c r="AG71" t="s">
        <v>144</v>
      </c>
    </row>
    <row r="72" spans="1:60" ht="22.5" outlineLevel="1" x14ac:dyDescent="0.2">
      <c r="A72" s="231">
        <v>18</v>
      </c>
      <c r="B72" s="232" t="s">
        <v>265</v>
      </c>
      <c r="C72" s="241" t="s">
        <v>266</v>
      </c>
      <c r="D72" s="233" t="s">
        <v>267</v>
      </c>
      <c r="E72" s="234">
        <v>24.777000000000001</v>
      </c>
      <c r="F72" s="235"/>
      <c r="G72" s="236">
        <f>ROUND(E72*F72,2)</f>
        <v>0</v>
      </c>
      <c r="H72" s="235"/>
      <c r="I72" s="236">
        <f>ROUND(E72*H72,2)</f>
        <v>0</v>
      </c>
      <c r="J72" s="235"/>
      <c r="K72" s="236">
        <f>ROUND(E72*J72,2)</f>
        <v>0</v>
      </c>
      <c r="L72" s="236">
        <v>15</v>
      </c>
      <c r="M72" s="236">
        <f>G72*(1+L72/100)</f>
        <v>0</v>
      </c>
      <c r="N72" s="234">
        <v>0</v>
      </c>
      <c r="O72" s="234">
        <f>ROUND(E72*N72,2)</f>
        <v>0</v>
      </c>
      <c r="P72" s="234">
        <v>2.2000000000000002</v>
      </c>
      <c r="Q72" s="234">
        <f>ROUND(E72*P72,2)</f>
        <v>54.51</v>
      </c>
      <c r="R72" s="236" t="s">
        <v>268</v>
      </c>
      <c r="S72" s="236" t="s">
        <v>148</v>
      </c>
      <c r="T72" s="237" t="s">
        <v>185</v>
      </c>
      <c r="U72" s="220">
        <v>7.1950000000000003</v>
      </c>
      <c r="V72" s="220">
        <f>ROUND(E72*U72,2)</f>
        <v>178.27</v>
      </c>
      <c r="W72" s="220"/>
      <c r="X72" s="220" t="s">
        <v>186</v>
      </c>
      <c r="Y72" s="220" t="s">
        <v>151</v>
      </c>
      <c r="Z72" s="210"/>
      <c r="AA72" s="210"/>
      <c r="AB72" s="210"/>
      <c r="AC72" s="210"/>
      <c r="AD72" s="210"/>
      <c r="AE72" s="210"/>
      <c r="AF72" s="210"/>
      <c r="AG72" s="210" t="s">
        <v>187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3" t="s">
        <v>269</v>
      </c>
      <c r="D73" s="221"/>
      <c r="E73" s="222"/>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169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3" t="s">
        <v>270</v>
      </c>
      <c r="D74" s="221"/>
      <c r="E74" s="222">
        <v>10.013999999999999</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169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3" t="s">
        <v>271</v>
      </c>
      <c r="D75" s="221"/>
      <c r="E75" s="222">
        <v>14.763</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169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1">
        <v>19</v>
      </c>
      <c r="B76" s="232" t="s">
        <v>272</v>
      </c>
      <c r="C76" s="241" t="s">
        <v>273</v>
      </c>
      <c r="D76" s="233" t="s">
        <v>267</v>
      </c>
      <c r="E76" s="234">
        <v>74.331000000000003</v>
      </c>
      <c r="F76" s="235"/>
      <c r="G76" s="236">
        <f>ROUND(E76*F76,2)</f>
        <v>0</v>
      </c>
      <c r="H76" s="235"/>
      <c r="I76" s="236">
        <f>ROUND(E76*H76,2)</f>
        <v>0</v>
      </c>
      <c r="J76" s="235"/>
      <c r="K76" s="236">
        <f>ROUND(E76*J76,2)</f>
        <v>0</v>
      </c>
      <c r="L76" s="236">
        <v>15</v>
      </c>
      <c r="M76" s="236">
        <f>G76*(1+L76/100)</f>
        <v>0</v>
      </c>
      <c r="N76" s="234">
        <v>0</v>
      </c>
      <c r="O76" s="234">
        <f>ROUND(E76*N76,2)</f>
        <v>0</v>
      </c>
      <c r="P76" s="234">
        <v>1.4</v>
      </c>
      <c r="Q76" s="234">
        <f>ROUND(E76*P76,2)</f>
        <v>104.06</v>
      </c>
      <c r="R76" s="236" t="s">
        <v>268</v>
      </c>
      <c r="S76" s="236" t="s">
        <v>148</v>
      </c>
      <c r="T76" s="237" t="s">
        <v>185</v>
      </c>
      <c r="U76" s="220">
        <v>1.0509999999999999</v>
      </c>
      <c r="V76" s="220">
        <f>ROUND(E76*U76,2)</f>
        <v>78.12</v>
      </c>
      <c r="W76" s="220"/>
      <c r="X76" s="220" t="s">
        <v>186</v>
      </c>
      <c r="Y76" s="220" t="s">
        <v>151</v>
      </c>
      <c r="Z76" s="210"/>
      <c r="AA76" s="210"/>
      <c r="AB76" s="210"/>
      <c r="AC76" s="210"/>
      <c r="AD76" s="210"/>
      <c r="AE76" s="210"/>
      <c r="AF76" s="210"/>
      <c r="AG76" s="210" t="s">
        <v>187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43" t="s">
        <v>274</v>
      </c>
      <c r="D77" s="221"/>
      <c r="E77" s="222"/>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169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3" t="s">
        <v>275</v>
      </c>
      <c r="D78" s="221"/>
      <c r="E78" s="222">
        <v>30.042000000000002</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169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3" t="s">
        <v>276</v>
      </c>
      <c r="D79" s="221"/>
      <c r="E79" s="222">
        <v>44.289000000000001</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169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1">
        <v>20</v>
      </c>
      <c r="B80" s="232" t="s">
        <v>277</v>
      </c>
      <c r="C80" s="241" t="s">
        <v>278</v>
      </c>
      <c r="D80" s="233" t="s">
        <v>279</v>
      </c>
      <c r="E80" s="234">
        <v>3</v>
      </c>
      <c r="F80" s="235"/>
      <c r="G80" s="236">
        <f>ROUND(E80*F80,2)</f>
        <v>0</v>
      </c>
      <c r="H80" s="235"/>
      <c r="I80" s="236">
        <f>ROUND(E80*H80,2)</f>
        <v>0</v>
      </c>
      <c r="J80" s="235"/>
      <c r="K80" s="236">
        <f>ROUND(E80*J80,2)</f>
        <v>0</v>
      </c>
      <c r="L80" s="236">
        <v>15</v>
      </c>
      <c r="M80" s="236">
        <f>G80*(1+L80/100)</f>
        <v>0</v>
      </c>
      <c r="N80" s="234">
        <v>0</v>
      </c>
      <c r="O80" s="234">
        <f>ROUND(E80*N80,2)</f>
        <v>0</v>
      </c>
      <c r="P80" s="234">
        <v>1.2E-2</v>
      </c>
      <c r="Q80" s="234">
        <f>ROUND(E80*P80,2)</f>
        <v>0.04</v>
      </c>
      <c r="R80" s="236" t="s">
        <v>268</v>
      </c>
      <c r="S80" s="236" t="s">
        <v>148</v>
      </c>
      <c r="T80" s="237" t="s">
        <v>185</v>
      </c>
      <c r="U80" s="220">
        <v>0.06</v>
      </c>
      <c r="V80" s="220">
        <f>ROUND(E80*U80,2)</f>
        <v>0.18</v>
      </c>
      <c r="W80" s="220"/>
      <c r="X80" s="220" t="s">
        <v>186</v>
      </c>
      <c r="Y80" s="220" t="s">
        <v>151</v>
      </c>
      <c r="Z80" s="210"/>
      <c r="AA80" s="210"/>
      <c r="AB80" s="210"/>
      <c r="AC80" s="210"/>
      <c r="AD80" s="210"/>
      <c r="AE80" s="210"/>
      <c r="AF80" s="210"/>
      <c r="AG80" s="210" t="s">
        <v>187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58" t="s">
        <v>280</v>
      </c>
      <c r="D81" s="249"/>
      <c r="E81" s="249"/>
      <c r="F81" s="249"/>
      <c r="G81" s="249"/>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189</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3" t="s">
        <v>281</v>
      </c>
      <c r="D82" s="221"/>
      <c r="E82" s="222"/>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169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3" t="s">
        <v>282</v>
      </c>
      <c r="D83" s="221"/>
      <c r="E83" s="222">
        <v>3</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169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1">
        <v>21</v>
      </c>
      <c r="B84" s="232" t="s">
        <v>283</v>
      </c>
      <c r="C84" s="241" t="s">
        <v>284</v>
      </c>
      <c r="D84" s="233" t="s">
        <v>279</v>
      </c>
      <c r="E84" s="234">
        <v>2</v>
      </c>
      <c r="F84" s="235"/>
      <c r="G84" s="236">
        <f>ROUND(E84*F84,2)</f>
        <v>0</v>
      </c>
      <c r="H84" s="235"/>
      <c r="I84" s="236">
        <f>ROUND(E84*H84,2)</f>
        <v>0</v>
      </c>
      <c r="J84" s="235"/>
      <c r="K84" s="236">
        <f>ROUND(E84*J84,2)</f>
        <v>0</v>
      </c>
      <c r="L84" s="236">
        <v>15</v>
      </c>
      <c r="M84" s="236">
        <f>G84*(1+L84/100)</f>
        <v>0</v>
      </c>
      <c r="N84" s="234">
        <v>0</v>
      </c>
      <c r="O84" s="234">
        <f>ROUND(E84*N84,2)</f>
        <v>0</v>
      </c>
      <c r="P84" s="234">
        <v>4.5999999999999999E-2</v>
      </c>
      <c r="Q84" s="234">
        <f>ROUND(E84*P84,2)</f>
        <v>0.09</v>
      </c>
      <c r="R84" s="236" t="s">
        <v>268</v>
      </c>
      <c r="S84" s="236" t="s">
        <v>148</v>
      </c>
      <c r="T84" s="237" t="s">
        <v>185</v>
      </c>
      <c r="U84" s="220">
        <v>0.08</v>
      </c>
      <c r="V84" s="220">
        <f>ROUND(E84*U84,2)</f>
        <v>0.16</v>
      </c>
      <c r="W84" s="220"/>
      <c r="X84" s="220" t="s">
        <v>186</v>
      </c>
      <c r="Y84" s="220" t="s">
        <v>151</v>
      </c>
      <c r="Z84" s="210"/>
      <c r="AA84" s="210"/>
      <c r="AB84" s="210"/>
      <c r="AC84" s="210"/>
      <c r="AD84" s="210"/>
      <c r="AE84" s="210"/>
      <c r="AF84" s="210"/>
      <c r="AG84" s="210" t="s">
        <v>187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58" t="s">
        <v>280</v>
      </c>
      <c r="D85" s="249"/>
      <c r="E85" s="249"/>
      <c r="F85" s="249"/>
      <c r="G85" s="249"/>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189</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3" t="s">
        <v>281</v>
      </c>
      <c r="D86" s="221"/>
      <c r="E86" s="222"/>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169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3" t="s">
        <v>285</v>
      </c>
      <c r="D87" s="221"/>
      <c r="E87" s="222">
        <v>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169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33.75" outlineLevel="1" x14ac:dyDescent="0.2">
      <c r="A88" s="231">
        <v>22</v>
      </c>
      <c r="B88" s="232" t="s">
        <v>286</v>
      </c>
      <c r="C88" s="241" t="s">
        <v>287</v>
      </c>
      <c r="D88" s="233" t="s">
        <v>183</v>
      </c>
      <c r="E88" s="234">
        <v>1.0092000000000001</v>
      </c>
      <c r="F88" s="235"/>
      <c r="G88" s="236">
        <f>ROUND(E88*F88,2)</f>
        <v>0</v>
      </c>
      <c r="H88" s="235"/>
      <c r="I88" s="236">
        <f>ROUND(E88*H88,2)</f>
        <v>0</v>
      </c>
      <c r="J88" s="235"/>
      <c r="K88" s="236">
        <f>ROUND(E88*J88,2)</f>
        <v>0</v>
      </c>
      <c r="L88" s="236">
        <v>15</v>
      </c>
      <c r="M88" s="236">
        <f>G88*(1+L88/100)</f>
        <v>0</v>
      </c>
      <c r="N88" s="234">
        <v>3.0400000000000002E-3</v>
      </c>
      <c r="O88" s="234">
        <f>ROUND(E88*N88,2)</f>
        <v>0</v>
      </c>
      <c r="P88" s="234">
        <v>6.5000000000000002E-2</v>
      </c>
      <c r="Q88" s="234">
        <f>ROUND(E88*P88,2)</f>
        <v>7.0000000000000007E-2</v>
      </c>
      <c r="R88" s="236" t="s">
        <v>268</v>
      </c>
      <c r="S88" s="236" t="s">
        <v>148</v>
      </c>
      <c r="T88" s="237" t="s">
        <v>185</v>
      </c>
      <c r="U88" s="220">
        <v>0.91300000000000003</v>
      </c>
      <c r="V88" s="220">
        <f>ROUND(E88*U88,2)</f>
        <v>0.92</v>
      </c>
      <c r="W88" s="220"/>
      <c r="X88" s="220" t="s">
        <v>186</v>
      </c>
      <c r="Y88" s="220" t="s">
        <v>151</v>
      </c>
      <c r="Z88" s="210"/>
      <c r="AA88" s="210"/>
      <c r="AB88" s="210"/>
      <c r="AC88" s="210"/>
      <c r="AD88" s="210"/>
      <c r="AE88" s="210"/>
      <c r="AF88" s="210"/>
      <c r="AG88" s="210" t="s">
        <v>187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3" t="s">
        <v>281</v>
      </c>
      <c r="D89" s="221"/>
      <c r="E89" s="222"/>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169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3" t="s">
        <v>288</v>
      </c>
      <c r="D90" s="221"/>
      <c r="E90" s="222">
        <v>1.0092000000000001</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169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33.75" outlineLevel="1" x14ac:dyDescent="0.2">
      <c r="A91" s="231">
        <v>23</v>
      </c>
      <c r="B91" s="232" t="s">
        <v>289</v>
      </c>
      <c r="C91" s="241" t="s">
        <v>290</v>
      </c>
      <c r="D91" s="233" t="s">
        <v>183</v>
      </c>
      <c r="E91" s="234">
        <v>3.6360000000000001</v>
      </c>
      <c r="F91" s="235"/>
      <c r="G91" s="236">
        <f>ROUND(E91*F91,2)</f>
        <v>0</v>
      </c>
      <c r="H91" s="235"/>
      <c r="I91" s="236">
        <f>ROUND(E91*H91,2)</f>
        <v>0</v>
      </c>
      <c r="J91" s="235"/>
      <c r="K91" s="236">
        <f>ROUND(E91*J91,2)</f>
        <v>0</v>
      </c>
      <c r="L91" s="236">
        <v>15</v>
      </c>
      <c r="M91" s="236">
        <f>G91*(1+L91/100)</f>
        <v>0</v>
      </c>
      <c r="N91" s="234">
        <v>1.17E-3</v>
      </c>
      <c r="O91" s="234">
        <f>ROUND(E91*N91,2)</f>
        <v>0</v>
      </c>
      <c r="P91" s="234">
        <v>7.5999999999999998E-2</v>
      </c>
      <c r="Q91" s="234">
        <f>ROUND(E91*P91,2)</f>
        <v>0.28000000000000003</v>
      </c>
      <c r="R91" s="236" t="s">
        <v>268</v>
      </c>
      <c r="S91" s="236" t="s">
        <v>148</v>
      </c>
      <c r="T91" s="237" t="s">
        <v>185</v>
      </c>
      <c r="U91" s="220">
        <v>0.93899999999999995</v>
      </c>
      <c r="V91" s="220">
        <f>ROUND(E91*U91,2)</f>
        <v>3.41</v>
      </c>
      <c r="W91" s="220"/>
      <c r="X91" s="220" t="s">
        <v>186</v>
      </c>
      <c r="Y91" s="220" t="s">
        <v>151</v>
      </c>
      <c r="Z91" s="210"/>
      <c r="AA91" s="210"/>
      <c r="AB91" s="210"/>
      <c r="AC91" s="210"/>
      <c r="AD91" s="210"/>
      <c r="AE91" s="210"/>
      <c r="AF91" s="210"/>
      <c r="AG91" s="210" t="s">
        <v>187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43" t="s">
        <v>281</v>
      </c>
      <c r="D92" s="221"/>
      <c r="E92" s="222"/>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169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3" t="s">
        <v>291</v>
      </c>
      <c r="D93" s="221"/>
      <c r="E93" s="222">
        <v>3.6360000000000001</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169</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1" x14ac:dyDescent="0.2">
      <c r="A94" s="231">
        <v>24</v>
      </c>
      <c r="B94" s="232" t="s">
        <v>292</v>
      </c>
      <c r="C94" s="241" t="s">
        <v>293</v>
      </c>
      <c r="D94" s="233" t="s">
        <v>183</v>
      </c>
      <c r="E94" s="234">
        <v>55.891199999999998</v>
      </c>
      <c r="F94" s="235"/>
      <c r="G94" s="236">
        <f>ROUND(E94*F94,2)</f>
        <v>0</v>
      </c>
      <c r="H94" s="235"/>
      <c r="I94" s="236">
        <f>ROUND(E94*H94,2)</f>
        <v>0</v>
      </c>
      <c r="J94" s="235"/>
      <c r="K94" s="236">
        <f>ROUND(E94*J94,2)</f>
        <v>0</v>
      </c>
      <c r="L94" s="236">
        <v>15</v>
      </c>
      <c r="M94" s="236">
        <f>G94*(1+L94/100)</f>
        <v>0</v>
      </c>
      <c r="N94" s="234">
        <v>0</v>
      </c>
      <c r="O94" s="234">
        <f>ROUND(E94*N94,2)</f>
        <v>0</v>
      </c>
      <c r="P94" s="234">
        <v>2.9000000000000001E-2</v>
      </c>
      <c r="Q94" s="234">
        <f>ROUND(E94*P94,2)</f>
        <v>1.62</v>
      </c>
      <c r="R94" s="236" t="s">
        <v>268</v>
      </c>
      <c r="S94" s="236" t="s">
        <v>148</v>
      </c>
      <c r="T94" s="237" t="s">
        <v>185</v>
      </c>
      <c r="U94" s="220">
        <v>0.1</v>
      </c>
      <c r="V94" s="220">
        <f>ROUND(E94*U94,2)</f>
        <v>5.59</v>
      </c>
      <c r="W94" s="220"/>
      <c r="X94" s="220" t="s">
        <v>186</v>
      </c>
      <c r="Y94" s="220" t="s">
        <v>151</v>
      </c>
      <c r="Z94" s="210"/>
      <c r="AA94" s="210"/>
      <c r="AB94" s="210"/>
      <c r="AC94" s="210"/>
      <c r="AD94" s="210"/>
      <c r="AE94" s="210"/>
      <c r="AF94" s="210"/>
      <c r="AG94" s="210" t="s">
        <v>187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43" t="s">
        <v>227</v>
      </c>
      <c r="D95" s="221"/>
      <c r="E95" s="222">
        <v>55.891199999999998</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169</v>
      </c>
      <c r="AH95" s="210">
        <v>5</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1">
        <v>25</v>
      </c>
      <c r="B96" s="232" t="s">
        <v>294</v>
      </c>
      <c r="C96" s="241" t="s">
        <v>295</v>
      </c>
      <c r="D96" s="233" t="s">
        <v>183</v>
      </c>
      <c r="E96" s="234">
        <v>0.83520000000000005</v>
      </c>
      <c r="F96" s="235"/>
      <c r="G96" s="236">
        <f>ROUND(E96*F96,2)</f>
        <v>0</v>
      </c>
      <c r="H96" s="235"/>
      <c r="I96" s="236">
        <f>ROUND(E96*H96,2)</f>
        <v>0</v>
      </c>
      <c r="J96" s="235"/>
      <c r="K96" s="236">
        <f>ROUND(E96*J96,2)</f>
        <v>0</v>
      </c>
      <c r="L96" s="236">
        <v>15</v>
      </c>
      <c r="M96" s="236">
        <f>G96*(1+L96/100)</f>
        <v>0</v>
      </c>
      <c r="N96" s="234">
        <v>0</v>
      </c>
      <c r="O96" s="234">
        <f>ROUND(E96*N96,2)</f>
        <v>0</v>
      </c>
      <c r="P96" s="234">
        <v>5.8999999999999997E-2</v>
      </c>
      <c r="Q96" s="234">
        <f>ROUND(E96*P96,2)</f>
        <v>0.05</v>
      </c>
      <c r="R96" s="236" t="s">
        <v>268</v>
      </c>
      <c r="S96" s="236" t="s">
        <v>148</v>
      </c>
      <c r="T96" s="237" t="s">
        <v>185</v>
      </c>
      <c r="U96" s="220">
        <v>0.2</v>
      </c>
      <c r="V96" s="220">
        <f>ROUND(E96*U96,2)</f>
        <v>0.17</v>
      </c>
      <c r="W96" s="220"/>
      <c r="X96" s="220" t="s">
        <v>186</v>
      </c>
      <c r="Y96" s="220" t="s">
        <v>151</v>
      </c>
      <c r="Z96" s="210"/>
      <c r="AA96" s="210"/>
      <c r="AB96" s="210"/>
      <c r="AC96" s="210"/>
      <c r="AD96" s="210"/>
      <c r="AE96" s="210"/>
      <c r="AF96" s="210"/>
      <c r="AG96" s="210" t="s">
        <v>187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43" t="s">
        <v>296</v>
      </c>
      <c r="D97" s="221"/>
      <c r="E97" s="222"/>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169</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43" t="s">
        <v>297</v>
      </c>
      <c r="D98" s="221"/>
      <c r="E98" s="222">
        <v>0.83520000000000005</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169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26</v>
      </c>
      <c r="B99" s="232" t="s">
        <v>298</v>
      </c>
      <c r="C99" s="241" t="s">
        <v>299</v>
      </c>
      <c r="D99" s="233" t="s">
        <v>183</v>
      </c>
      <c r="E99" s="234">
        <v>825.9</v>
      </c>
      <c r="F99" s="235"/>
      <c r="G99" s="236">
        <f>ROUND(E99*F99,2)</f>
        <v>0</v>
      </c>
      <c r="H99" s="235"/>
      <c r="I99" s="236">
        <f>ROUND(E99*H99,2)</f>
        <v>0</v>
      </c>
      <c r="J99" s="235"/>
      <c r="K99" s="236">
        <f>ROUND(E99*J99,2)</f>
        <v>0</v>
      </c>
      <c r="L99" s="236">
        <v>15</v>
      </c>
      <c r="M99" s="236">
        <f>G99*(1+L99/100)</f>
        <v>0</v>
      </c>
      <c r="N99" s="234">
        <v>0</v>
      </c>
      <c r="O99" s="234">
        <f>ROUND(E99*N99,2)</f>
        <v>0</v>
      </c>
      <c r="P99" s="234">
        <v>0.17100000000000001</v>
      </c>
      <c r="Q99" s="234">
        <f>ROUND(E99*P99,2)</f>
        <v>141.22999999999999</v>
      </c>
      <c r="R99" s="236"/>
      <c r="S99" s="236" t="s">
        <v>176</v>
      </c>
      <c r="T99" s="237" t="s">
        <v>149</v>
      </c>
      <c r="U99" s="220">
        <v>0.19900000000000001</v>
      </c>
      <c r="V99" s="220">
        <f>ROUND(E99*U99,2)</f>
        <v>164.35</v>
      </c>
      <c r="W99" s="220"/>
      <c r="X99" s="220" t="s">
        <v>186</v>
      </c>
      <c r="Y99" s="220" t="s">
        <v>151</v>
      </c>
      <c r="Z99" s="210"/>
      <c r="AA99" s="210"/>
      <c r="AB99" s="210"/>
      <c r="AC99" s="210"/>
      <c r="AD99" s="210"/>
      <c r="AE99" s="210"/>
      <c r="AF99" s="210"/>
      <c r="AG99" s="210" t="s">
        <v>187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3" t="s">
        <v>300</v>
      </c>
      <c r="D100" s="221"/>
      <c r="E100" s="222"/>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169</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3" t="s">
        <v>254</v>
      </c>
      <c r="D101" s="221"/>
      <c r="E101" s="222">
        <v>333.8</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169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43" t="s">
        <v>255</v>
      </c>
      <c r="D102" s="221"/>
      <c r="E102" s="222">
        <v>492.1</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169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24" t="s">
        <v>143</v>
      </c>
      <c r="B103" s="225" t="s">
        <v>86</v>
      </c>
      <c r="C103" s="240" t="s">
        <v>87</v>
      </c>
      <c r="D103" s="226"/>
      <c r="E103" s="227"/>
      <c r="F103" s="228"/>
      <c r="G103" s="228">
        <f>SUMIF(AG104:AG108,"&lt;&gt;NOR",G104:G108)</f>
        <v>0</v>
      </c>
      <c r="H103" s="228"/>
      <c r="I103" s="228">
        <f>SUM(I104:I108)</f>
        <v>0</v>
      </c>
      <c r="J103" s="228"/>
      <c r="K103" s="228">
        <f>SUM(K104:K108)</f>
        <v>0</v>
      </c>
      <c r="L103" s="228"/>
      <c r="M103" s="228">
        <f>SUM(M104:M108)</f>
        <v>0</v>
      </c>
      <c r="N103" s="227"/>
      <c r="O103" s="227">
        <f>SUM(O104:O108)</f>
        <v>0</v>
      </c>
      <c r="P103" s="227"/>
      <c r="Q103" s="227">
        <f>SUM(Q104:Q108)</f>
        <v>0</v>
      </c>
      <c r="R103" s="228"/>
      <c r="S103" s="228"/>
      <c r="T103" s="229"/>
      <c r="U103" s="223"/>
      <c r="V103" s="223">
        <f>SUM(V104:V108)</f>
        <v>271.45999999999998</v>
      </c>
      <c r="W103" s="223"/>
      <c r="X103" s="223"/>
      <c r="Y103" s="223"/>
      <c r="AG103" t="s">
        <v>144</v>
      </c>
    </row>
    <row r="104" spans="1:60" ht="22.5" outlineLevel="1" x14ac:dyDescent="0.2">
      <c r="A104" s="231">
        <v>27</v>
      </c>
      <c r="B104" s="232" t="s">
        <v>301</v>
      </c>
      <c r="C104" s="241" t="s">
        <v>302</v>
      </c>
      <c r="D104" s="233" t="s">
        <v>303</v>
      </c>
      <c r="E104" s="234">
        <v>105.34059999999999</v>
      </c>
      <c r="F104" s="235"/>
      <c r="G104" s="236">
        <f>ROUND(E104*F104,2)</f>
        <v>0</v>
      </c>
      <c r="H104" s="235"/>
      <c r="I104" s="236">
        <f>ROUND(E104*H104,2)</f>
        <v>0</v>
      </c>
      <c r="J104" s="235"/>
      <c r="K104" s="236">
        <f>ROUND(E104*J104,2)</f>
        <v>0</v>
      </c>
      <c r="L104" s="236">
        <v>15</v>
      </c>
      <c r="M104" s="236">
        <f>G104*(1+L104/100)</f>
        <v>0</v>
      </c>
      <c r="N104" s="234">
        <v>0</v>
      </c>
      <c r="O104" s="234">
        <f>ROUND(E104*N104,2)</f>
        <v>0</v>
      </c>
      <c r="P104" s="234">
        <v>0</v>
      </c>
      <c r="Q104" s="234">
        <f>ROUND(E104*P104,2)</f>
        <v>0</v>
      </c>
      <c r="R104" s="236" t="s">
        <v>200</v>
      </c>
      <c r="S104" s="236" t="s">
        <v>148</v>
      </c>
      <c r="T104" s="237" t="s">
        <v>185</v>
      </c>
      <c r="U104" s="220">
        <v>2.577</v>
      </c>
      <c r="V104" s="220">
        <f>ROUND(E104*U104,2)</f>
        <v>271.45999999999998</v>
      </c>
      <c r="W104" s="220"/>
      <c r="X104" s="220" t="s">
        <v>304</v>
      </c>
      <c r="Y104" s="220" t="s">
        <v>151</v>
      </c>
      <c r="Z104" s="210"/>
      <c r="AA104" s="210"/>
      <c r="AB104" s="210"/>
      <c r="AC104" s="210"/>
      <c r="AD104" s="210"/>
      <c r="AE104" s="210"/>
      <c r="AF104" s="210"/>
      <c r="AG104" s="210" t="s">
        <v>305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58" t="s">
        <v>306</v>
      </c>
      <c r="D105" s="249"/>
      <c r="E105" s="249"/>
      <c r="F105" s="249"/>
      <c r="G105" s="249"/>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189</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43" t="s">
        <v>307</v>
      </c>
      <c r="D106" s="221"/>
      <c r="E106" s="222"/>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169</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43" t="s">
        <v>308</v>
      </c>
      <c r="D107" s="221"/>
      <c r="E107" s="222"/>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169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3" t="s">
        <v>309</v>
      </c>
      <c r="D108" s="221"/>
      <c r="E108" s="222">
        <v>105.34059999999999</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169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x14ac:dyDescent="0.2">
      <c r="A109" s="224" t="s">
        <v>143</v>
      </c>
      <c r="B109" s="225" t="s">
        <v>88</v>
      </c>
      <c r="C109" s="240" t="s">
        <v>89</v>
      </c>
      <c r="D109" s="226"/>
      <c r="E109" s="227"/>
      <c r="F109" s="228"/>
      <c r="G109" s="228">
        <f>SUMIF(AG110:AG245,"&lt;&gt;NOR",G110:G245)</f>
        <v>0</v>
      </c>
      <c r="H109" s="228"/>
      <c r="I109" s="228">
        <f>SUM(I110:I245)</f>
        <v>0</v>
      </c>
      <c r="J109" s="228"/>
      <c r="K109" s="228">
        <f>SUM(K110:K245)</f>
        <v>0</v>
      </c>
      <c r="L109" s="228"/>
      <c r="M109" s="228">
        <f>SUM(M110:M245)</f>
        <v>0</v>
      </c>
      <c r="N109" s="227"/>
      <c r="O109" s="227">
        <f>SUM(O110:O245)</f>
        <v>10.43</v>
      </c>
      <c r="P109" s="227"/>
      <c r="Q109" s="227">
        <f>SUM(Q110:Q245)</f>
        <v>27.259999999999998</v>
      </c>
      <c r="R109" s="228"/>
      <c r="S109" s="228"/>
      <c r="T109" s="229"/>
      <c r="U109" s="223"/>
      <c r="V109" s="223">
        <f>SUM(V110:V245)</f>
        <v>1793.2099999999998</v>
      </c>
      <c r="W109" s="223"/>
      <c r="X109" s="223"/>
      <c r="Y109" s="223"/>
      <c r="AG109" t="s">
        <v>144</v>
      </c>
    </row>
    <row r="110" spans="1:60" outlineLevel="1" x14ac:dyDescent="0.2">
      <c r="A110" s="231">
        <v>28</v>
      </c>
      <c r="B110" s="232" t="s">
        <v>310</v>
      </c>
      <c r="C110" s="241" t="s">
        <v>311</v>
      </c>
      <c r="D110" s="233" t="s">
        <v>279</v>
      </c>
      <c r="E110" s="234">
        <v>24</v>
      </c>
      <c r="F110" s="235"/>
      <c r="G110" s="236">
        <f>ROUND(E110*F110,2)</f>
        <v>0</v>
      </c>
      <c r="H110" s="235"/>
      <c r="I110" s="236">
        <f>ROUND(E110*H110,2)</f>
        <v>0</v>
      </c>
      <c r="J110" s="235"/>
      <c r="K110" s="236">
        <f>ROUND(E110*J110,2)</f>
        <v>0</v>
      </c>
      <c r="L110" s="236">
        <v>15</v>
      </c>
      <c r="M110" s="236">
        <f>G110*(1+L110/100)</f>
        <v>0</v>
      </c>
      <c r="N110" s="234">
        <v>8.3800000000000003E-3</v>
      </c>
      <c r="O110" s="234">
        <f>ROUND(E110*N110,2)</f>
        <v>0.2</v>
      </c>
      <c r="P110" s="234">
        <v>0</v>
      </c>
      <c r="Q110" s="234">
        <f>ROUND(E110*P110,2)</f>
        <v>0</v>
      </c>
      <c r="R110" s="236" t="s">
        <v>312</v>
      </c>
      <c r="S110" s="236" t="s">
        <v>313</v>
      </c>
      <c r="T110" s="237" t="s">
        <v>149</v>
      </c>
      <c r="U110" s="220">
        <v>2.76</v>
      </c>
      <c r="V110" s="220">
        <f>ROUND(E110*U110,2)</f>
        <v>66.239999999999995</v>
      </c>
      <c r="W110" s="220"/>
      <c r="X110" s="220" t="s">
        <v>186</v>
      </c>
      <c r="Y110" s="220" t="s">
        <v>151</v>
      </c>
      <c r="Z110" s="210"/>
      <c r="AA110" s="210"/>
      <c r="AB110" s="210"/>
      <c r="AC110" s="210"/>
      <c r="AD110" s="210"/>
      <c r="AE110" s="210"/>
      <c r="AF110" s="210"/>
      <c r="AG110" s="210" t="s">
        <v>187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43" t="s">
        <v>314</v>
      </c>
      <c r="D111" s="221"/>
      <c r="E111" s="222"/>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169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43" t="s">
        <v>315</v>
      </c>
      <c r="D112" s="221"/>
      <c r="E112" s="222">
        <v>12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169</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3" t="s">
        <v>316</v>
      </c>
      <c r="D113" s="221"/>
      <c r="E113" s="222">
        <v>12</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169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1">
        <v>29</v>
      </c>
      <c r="B114" s="232" t="s">
        <v>317</v>
      </c>
      <c r="C114" s="241" t="s">
        <v>318</v>
      </c>
      <c r="D114" s="233" t="s">
        <v>279</v>
      </c>
      <c r="E114" s="234">
        <v>24</v>
      </c>
      <c r="F114" s="235"/>
      <c r="G114" s="236">
        <f>ROUND(E114*F114,2)</f>
        <v>0</v>
      </c>
      <c r="H114" s="235"/>
      <c r="I114" s="236">
        <f>ROUND(E114*H114,2)</f>
        <v>0</v>
      </c>
      <c r="J114" s="235"/>
      <c r="K114" s="236">
        <f>ROUND(E114*J114,2)</f>
        <v>0</v>
      </c>
      <c r="L114" s="236">
        <v>15</v>
      </c>
      <c r="M114" s="236">
        <f>G114*(1+L114/100)</f>
        <v>0</v>
      </c>
      <c r="N114" s="234">
        <v>8.8000000000000005E-3</v>
      </c>
      <c r="O114" s="234">
        <f>ROUND(E114*N114,2)</f>
        <v>0.21</v>
      </c>
      <c r="P114" s="234">
        <v>0</v>
      </c>
      <c r="Q114" s="234">
        <f>ROUND(E114*P114,2)</f>
        <v>0</v>
      </c>
      <c r="R114" s="236" t="s">
        <v>312</v>
      </c>
      <c r="S114" s="236" t="s">
        <v>148</v>
      </c>
      <c r="T114" s="237" t="s">
        <v>185</v>
      </c>
      <c r="U114" s="220">
        <v>2.6</v>
      </c>
      <c r="V114" s="220">
        <f>ROUND(E114*U114,2)</f>
        <v>62.4</v>
      </c>
      <c r="W114" s="220"/>
      <c r="X114" s="220" t="s">
        <v>186</v>
      </c>
      <c r="Y114" s="220" t="s">
        <v>151</v>
      </c>
      <c r="Z114" s="210"/>
      <c r="AA114" s="210"/>
      <c r="AB114" s="210"/>
      <c r="AC114" s="210"/>
      <c r="AD114" s="210"/>
      <c r="AE114" s="210"/>
      <c r="AF114" s="210"/>
      <c r="AG114" s="210" t="s">
        <v>187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3" t="s">
        <v>319</v>
      </c>
      <c r="D115" s="221"/>
      <c r="E115" s="222"/>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169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3" t="s">
        <v>315</v>
      </c>
      <c r="D116" s="221"/>
      <c r="E116" s="222">
        <v>12</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169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43" t="s">
        <v>316</v>
      </c>
      <c r="D117" s="221"/>
      <c r="E117" s="222">
        <v>12</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169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1">
        <v>30</v>
      </c>
      <c r="B118" s="232" t="s">
        <v>320</v>
      </c>
      <c r="C118" s="241" t="s">
        <v>321</v>
      </c>
      <c r="D118" s="233" t="s">
        <v>279</v>
      </c>
      <c r="E118" s="234">
        <v>21</v>
      </c>
      <c r="F118" s="235"/>
      <c r="G118" s="236">
        <f>ROUND(E118*F118,2)</f>
        <v>0</v>
      </c>
      <c r="H118" s="235"/>
      <c r="I118" s="236">
        <f>ROUND(E118*H118,2)</f>
        <v>0</v>
      </c>
      <c r="J118" s="235"/>
      <c r="K118" s="236">
        <f>ROUND(E118*J118,2)</f>
        <v>0</v>
      </c>
      <c r="L118" s="236">
        <v>15</v>
      </c>
      <c r="M118" s="236">
        <f>G118*(1+L118/100)</f>
        <v>0</v>
      </c>
      <c r="N118" s="234">
        <v>6.9999999999999994E-5</v>
      </c>
      <c r="O118" s="234">
        <f>ROUND(E118*N118,2)</f>
        <v>0</v>
      </c>
      <c r="P118" s="234">
        <v>0</v>
      </c>
      <c r="Q118" s="234">
        <f>ROUND(E118*P118,2)</f>
        <v>0</v>
      </c>
      <c r="R118" s="236" t="s">
        <v>312</v>
      </c>
      <c r="S118" s="236" t="s">
        <v>148</v>
      </c>
      <c r="T118" s="237" t="s">
        <v>185</v>
      </c>
      <c r="U118" s="220">
        <v>1</v>
      </c>
      <c r="V118" s="220">
        <f>ROUND(E118*U118,2)</f>
        <v>21</v>
      </c>
      <c r="W118" s="220"/>
      <c r="X118" s="220" t="s">
        <v>186</v>
      </c>
      <c r="Y118" s="220" t="s">
        <v>151</v>
      </c>
      <c r="Z118" s="210"/>
      <c r="AA118" s="210"/>
      <c r="AB118" s="210"/>
      <c r="AC118" s="210"/>
      <c r="AD118" s="210"/>
      <c r="AE118" s="210"/>
      <c r="AF118" s="210"/>
      <c r="AG118" s="210" t="s">
        <v>187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3" t="s">
        <v>322</v>
      </c>
      <c r="D119" s="221"/>
      <c r="E119" s="222"/>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169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3" t="s">
        <v>323</v>
      </c>
      <c r="D120" s="221"/>
      <c r="E120" s="222">
        <v>19</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169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43" t="s">
        <v>324</v>
      </c>
      <c r="D121" s="221"/>
      <c r="E121" s="222">
        <v>2</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169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1">
        <v>31</v>
      </c>
      <c r="B122" s="232" t="s">
        <v>325</v>
      </c>
      <c r="C122" s="241" t="s">
        <v>326</v>
      </c>
      <c r="D122" s="233" t="s">
        <v>183</v>
      </c>
      <c r="E122" s="234">
        <v>966.23400000000004</v>
      </c>
      <c r="F122" s="235"/>
      <c r="G122" s="236">
        <f>ROUND(E122*F122,2)</f>
        <v>0</v>
      </c>
      <c r="H122" s="235"/>
      <c r="I122" s="236">
        <f>ROUND(E122*H122,2)</f>
        <v>0</v>
      </c>
      <c r="J122" s="235"/>
      <c r="K122" s="236">
        <f>ROUND(E122*J122,2)</f>
        <v>0</v>
      </c>
      <c r="L122" s="236">
        <v>15</v>
      </c>
      <c r="M122" s="236">
        <f>G122*(1+L122/100)</f>
        <v>0</v>
      </c>
      <c r="N122" s="234">
        <v>0</v>
      </c>
      <c r="O122" s="234">
        <f>ROUND(E122*N122,2)</f>
        <v>0</v>
      </c>
      <c r="P122" s="234">
        <v>6.0000000000000001E-3</v>
      </c>
      <c r="Q122" s="234">
        <f>ROUND(E122*P122,2)</f>
        <v>5.8</v>
      </c>
      <c r="R122" s="236" t="s">
        <v>312</v>
      </c>
      <c r="S122" s="236" t="s">
        <v>148</v>
      </c>
      <c r="T122" s="237" t="s">
        <v>185</v>
      </c>
      <c r="U122" s="220">
        <v>5.1999999999999998E-2</v>
      </c>
      <c r="V122" s="220">
        <f>ROUND(E122*U122,2)</f>
        <v>50.24</v>
      </c>
      <c r="W122" s="220"/>
      <c r="X122" s="220" t="s">
        <v>186</v>
      </c>
      <c r="Y122" s="220" t="s">
        <v>151</v>
      </c>
      <c r="Z122" s="210"/>
      <c r="AA122" s="210"/>
      <c r="AB122" s="210"/>
      <c r="AC122" s="210"/>
      <c r="AD122" s="210"/>
      <c r="AE122" s="210"/>
      <c r="AF122" s="210"/>
      <c r="AG122" s="210" t="s">
        <v>187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2" x14ac:dyDescent="0.2">
      <c r="A123" s="217"/>
      <c r="B123" s="218"/>
      <c r="C123" s="243" t="s">
        <v>327</v>
      </c>
      <c r="D123" s="221"/>
      <c r="E123" s="222">
        <v>911.1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169</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3" t="s">
        <v>328</v>
      </c>
      <c r="D124" s="221"/>
      <c r="E124" s="222">
        <v>-13.2</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169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3" t="s">
        <v>329</v>
      </c>
      <c r="D125" s="221"/>
      <c r="E125" s="222"/>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169</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43" t="s">
        <v>330</v>
      </c>
      <c r="D126" s="221"/>
      <c r="E126" s="222">
        <v>30.439499999999999</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169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3" t="s">
        <v>331</v>
      </c>
      <c r="D127" s="221"/>
      <c r="E127" s="222">
        <v>37.894500000000001</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169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ht="22.5" outlineLevel="1" x14ac:dyDescent="0.2">
      <c r="A128" s="231">
        <v>32</v>
      </c>
      <c r="B128" s="232" t="s">
        <v>332</v>
      </c>
      <c r="C128" s="241" t="s">
        <v>333</v>
      </c>
      <c r="D128" s="233" t="s">
        <v>183</v>
      </c>
      <c r="E128" s="234">
        <v>894.23400000000004</v>
      </c>
      <c r="F128" s="235"/>
      <c r="G128" s="236">
        <f>ROUND(E128*F128,2)</f>
        <v>0</v>
      </c>
      <c r="H128" s="235"/>
      <c r="I128" s="236">
        <f>ROUND(E128*H128,2)</f>
        <v>0</v>
      </c>
      <c r="J128" s="235"/>
      <c r="K128" s="236">
        <f>ROUND(E128*J128,2)</f>
        <v>0</v>
      </c>
      <c r="L128" s="236">
        <v>15</v>
      </c>
      <c r="M128" s="236">
        <f>G128*(1+L128/100)</f>
        <v>0</v>
      </c>
      <c r="N128" s="234">
        <v>0</v>
      </c>
      <c r="O128" s="234">
        <f>ROUND(E128*N128,2)</f>
        <v>0</v>
      </c>
      <c r="P128" s="234">
        <v>0.01</v>
      </c>
      <c r="Q128" s="234">
        <f>ROUND(E128*P128,2)</f>
        <v>8.94</v>
      </c>
      <c r="R128" s="236" t="s">
        <v>312</v>
      </c>
      <c r="S128" s="236" t="s">
        <v>148</v>
      </c>
      <c r="T128" s="237" t="s">
        <v>185</v>
      </c>
      <c r="U128" s="220">
        <v>0.06</v>
      </c>
      <c r="V128" s="220">
        <f>ROUND(E128*U128,2)</f>
        <v>53.65</v>
      </c>
      <c r="W128" s="220"/>
      <c r="X128" s="220" t="s">
        <v>186</v>
      </c>
      <c r="Y128" s="220" t="s">
        <v>151</v>
      </c>
      <c r="Z128" s="210"/>
      <c r="AA128" s="210"/>
      <c r="AB128" s="210"/>
      <c r="AC128" s="210"/>
      <c r="AD128" s="210"/>
      <c r="AE128" s="210"/>
      <c r="AF128" s="210"/>
      <c r="AG128" s="210" t="s">
        <v>187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3" t="s">
        <v>334</v>
      </c>
      <c r="D129" s="221"/>
      <c r="E129" s="222"/>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169</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3" t="s">
        <v>335</v>
      </c>
      <c r="D130" s="221"/>
      <c r="E130" s="222">
        <v>894.23400000000004</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169</v>
      </c>
      <c r="AH130" s="210">
        <v>5</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1" x14ac:dyDescent="0.2">
      <c r="A131" s="231">
        <v>33</v>
      </c>
      <c r="B131" s="232" t="s">
        <v>336</v>
      </c>
      <c r="C131" s="241" t="s">
        <v>337</v>
      </c>
      <c r="D131" s="233" t="s">
        <v>183</v>
      </c>
      <c r="E131" s="234">
        <v>894.23400000000004</v>
      </c>
      <c r="F131" s="235"/>
      <c r="G131" s="236">
        <f>ROUND(E131*F131,2)</f>
        <v>0</v>
      </c>
      <c r="H131" s="235"/>
      <c r="I131" s="236">
        <f>ROUND(E131*H131,2)</f>
        <v>0</v>
      </c>
      <c r="J131" s="235"/>
      <c r="K131" s="236">
        <f>ROUND(E131*J131,2)</f>
        <v>0</v>
      </c>
      <c r="L131" s="236">
        <v>15</v>
      </c>
      <c r="M131" s="236">
        <f>G131*(1+L131/100)</f>
        <v>0</v>
      </c>
      <c r="N131" s="234">
        <v>0</v>
      </c>
      <c r="O131" s="234">
        <f>ROUND(E131*N131,2)</f>
        <v>0</v>
      </c>
      <c r="P131" s="234">
        <v>1.4E-2</v>
      </c>
      <c r="Q131" s="234">
        <f>ROUND(E131*P131,2)</f>
        <v>12.52</v>
      </c>
      <c r="R131" s="236" t="s">
        <v>312</v>
      </c>
      <c r="S131" s="236" t="s">
        <v>148</v>
      </c>
      <c r="T131" s="237" t="s">
        <v>185</v>
      </c>
      <c r="U131" s="220">
        <v>6.5000000000000002E-2</v>
      </c>
      <c r="V131" s="220">
        <f>ROUND(E131*U131,2)</f>
        <v>58.13</v>
      </c>
      <c r="W131" s="220"/>
      <c r="X131" s="220" t="s">
        <v>186</v>
      </c>
      <c r="Y131" s="220" t="s">
        <v>151</v>
      </c>
      <c r="Z131" s="210"/>
      <c r="AA131" s="210"/>
      <c r="AB131" s="210"/>
      <c r="AC131" s="210"/>
      <c r="AD131" s="210"/>
      <c r="AE131" s="210"/>
      <c r="AF131" s="210"/>
      <c r="AG131" s="210" t="s">
        <v>187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3" t="s">
        <v>338</v>
      </c>
      <c r="D132" s="221"/>
      <c r="E132" s="222"/>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169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3" t="s">
        <v>254</v>
      </c>
      <c r="D133" s="221"/>
      <c r="E133" s="222">
        <v>333.8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169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43" t="s">
        <v>255</v>
      </c>
      <c r="D134" s="221"/>
      <c r="E134" s="222">
        <v>492.1</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169</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43" t="s">
        <v>329</v>
      </c>
      <c r="D135" s="221"/>
      <c r="E135" s="222"/>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169</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43" t="s">
        <v>330</v>
      </c>
      <c r="D136" s="221"/>
      <c r="E136" s="222">
        <v>30.439499999999999</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169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43" t="s">
        <v>331</v>
      </c>
      <c r="D137" s="221"/>
      <c r="E137" s="222">
        <v>37.894500000000001</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169</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45" outlineLevel="1" x14ac:dyDescent="0.2">
      <c r="A138" s="231">
        <v>34</v>
      </c>
      <c r="B138" s="232" t="s">
        <v>339</v>
      </c>
      <c r="C138" s="241" t="s">
        <v>340</v>
      </c>
      <c r="D138" s="233" t="s">
        <v>183</v>
      </c>
      <c r="E138" s="234">
        <v>897.9</v>
      </c>
      <c r="F138" s="235"/>
      <c r="G138" s="236">
        <f>ROUND(E138*F138,2)</f>
        <v>0</v>
      </c>
      <c r="H138" s="235"/>
      <c r="I138" s="236">
        <f>ROUND(E138*H138,2)</f>
        <v>0</v>
      </c>
      <c r="J138" s="235"/>
      <c r="K138" s="236">
        <f>ROUND(E138*J138,2)</f>
        <v>0</v>
      </c>
      <c r="L138" s="236">
        <v>15</v>
      </c>
      <c r="M138" s="236">
        <f>G138*(1+L138/100)</f>
        <v>0</v>
      </c>
      <c r="N138" s="234">
        <v>3.3E-4</v>
      </c>
      <c r="O138" s="234">
        <f>ROUND(E138*N138,2)</f>
        <v>0.3</v>
      </c>
      <c r="P138" s="234">
        <v>0</v>
      </c>
      <c r="Q138" s="234">
        <f>ROUND(E138*P138,2)</f>
        <v>0</v>
      </c>
      <c r="R138" s="236" t="s">
        <v>312</v>
      </c>
      <c r="S138" s="236" t="s">
        <v>148</v>
      </c>
      <c r="T138" s="237" t="s">
        <v>185</v>
      </c>
      <c r="U138" s="220">
        <v>2.75E-2</v>
      </c>
      <c r="V138" s="220">
        <f>ROUND(E138*U138,2)</f>
        <v>24.69</v>
      </c>
      <c r="W138" s="220"/>
      <c r="X138" s="220" t="s">
        <v>186</v>
      </c>
      <c r="Y138" s="220" t="s">
        <v>151</v>
      </c>
      <c r="Z138" s="210"/>
      <c r="AA138" s="210"/>
      <c r="AB138" s="210"/>
      <c r="AC138" s="210"/>
      <c r="AD138" s="210"/>
      <c r="AE138" s="210"/>
      <c r="AF138" s="210"/>
      <c r="AG138" s="210" t="s">
        <v>187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43" t="s">
        <v>341</v>
      </c>
      <c r="D139" s="221"/>
      <c r="E139" s="222">
        <v>897.9</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169</v>
      </c>
      <c r="AH139" s="210">
        <v>5</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1">
        <v>35</v>
      </c>
      <c r="B140" s="232" t="s">
        <v>342</v>
      </c>
      <c r="C140" s="241" t="s">
        <v>343</v>
      </c>
      <c r="D140" s="233" t="s">
        <v>183</v>
      </c>
      <c r="E140" s="234">
        <v>897.9</v>
      </c>
      <c r="F140" s="235"/>
      <c r="G140" s="236">
        <f>ROUND(E140*F140,2)</f>
        <v>0</v>
      </c>
      <c r="H140" s="235"/>
      <c r="I140" s="236">
        <f>ROUND(E140*H140,2)</f>
        <v>0</v>
      </c>
      <c r="J140" s="235"/>
      <c r="K140" s="236">
        <f>ROUND(E140*J140,2)</f>
        <v>0</v>
      </c>
      <c r="L140" s="236">
        <v>15</v>
      </c>
      <c r="M140" s="236">
        <f>G140*(1+L140/100)</f>
        <v>0</v>
      </c>
      <c r="N140" s="234">
        <v>3.6000000000000002E-4</v>
      </c>
      <c r="O140" s="234">
        <f>ROUND(E140*N140,2)</f>
        <v>0.32</v>
      </c>
      <c r="P140" s="234">
        <v>0</v>
      </c>
      <c r="Q140" s="234">
        <f>ROUND(E140*P140,2)</f>
        <v>0</v>
      </c>
      <c r="R140" s="236" t="s">
        <v>312</v>
      </c>
      <c r="S140" s="236" t="s">
        <v>148</v>
      </c>
      <c r="T140" s="237" t="s">
        <v>185</v>
      </c>
      <c r="U140" s="220">
        <v>0.17777999999999999</v>
      </c>
      <c r="V140" s="220">
        <f>ROUND(E140*U140,2)</f>
        <v>159.63</v>
      </c>
      <c r="W140" s="220"/>
      <c r="X140" s="220" t="s">
        <v>186</v>
      </c>
      <c r="Y140" s="220" t="s">
        <v>151</v>
      </c>
      <c r="Z140" s="210"/>
      <c r="AA140" s="210"/>
      <c r="AB140" s="210"/>
      <c r="AC140" s="210"/>
      <c r="AD140" s="210"/>
      <c r="AE140" s="210"/>
      <c r="AF140" s="210"/>
      <c r="AG140" s="210" t="s">
        <v>187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3" t="s">
        <v>344</v>
      </c>
      <c r="D141" s="221"/>
      <c r="E141" s="222">
        <v>911.1</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169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43" t="s">
        <v>328</v>
      </c>
      <c r="D142" s="221"/>
      <c r="E142" s="222">
        <v>-13.2</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169</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1" x14ac:dyDescent="0.2">
      <c r="A143" s="231">
        <v>36</v>
      </c>
      <c r="B143" s="232" t="s">
        <v>345</v>
      </c>
      <c r="C143" s="241" t="s">
        <v>346</v>
      </c>
      <c r="D143" s="233" t="s">
        <v>279</v>
      </c>
      <c r="E143" s="234">
        <v>19</v>
      </c>
      <c r="F143" s="235"/>
      <c r="G143" s="236">
        <f>ROUND(E143*F143,2)</f>
        <v>0</v>
      </c>
      <c r="H143" s="235"/>
      <c r="I143" s="236">
        <f>ROUND(E143*H143,2)</f>
        <v>0</v>
      </c>
      <c r="J143" s="235"/>
      <c r="K143" s="236">
        <f>ROUND(E143*J143,2)</f>
        <v>0</v>
      </c>
      <c r="L143" s="236">
        <v>15</v>
      </c>
      <c r="M143" s="236">
        <f>G143*(1+L143/100)</f>
        <v>0</v>
      </c>
      <c r="N143" s="234">
        <v>3.8500000000000001E-3</v>
      </c>
      <c r="O143" s="234">
        <f>ROUND(E143*N143,2)</f>
        <v>7.0000000000000007E-2</v>
      </c>
      <c r="P143" s="234">
        <v>0</v>
      </c>
      <c r="Q143" s="234">
        <f>ROUND(E143*P143,2)</f>
        <v>0</v>
      </c>
      <c r="R143" s="236" t="s">
        <v>312</v>
      </c>
      <c r="S143" s="236" t="s">
        <v>148</v>
      </c>
      <c r="T143" s="237" t="s">
        <v>185</v>
      </c>
      <c r="U143" s="220">
        <v>0.7</v>
      </c>
      <c r="V143" s="220">
        <f>ROUND(E143*U143,2)</f>
        <v>13.3</v>
      </c>
      <c r="W143" s="220"/>
      <c r="X143" s="220" t="s">
        <v>186</v>
      </c>
      <c r="Y143" s="220" t="s">
        <v>151</v>
      </c>
      <c r="Z143" s="210"/>
      <c r="AA143" s="210"/>
      <c r="AB143" s="210"/>
      <c r="AC143" s="210"/>
      <c r="AD143" s="210"/>
      <c r="AE143" s="210"/>
      <c r="AF143" s="210"/>
      <c r="AG143" s="210" t="s">
        <v>187</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58" t="s">
        <v>347</v>
      </c>
      <c r="D144" s="249"/>
      <c r="E144" s="249"/>
      <c r="F144" s="249"/>
      <c r="G144" s="249"/>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189</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59" t="s">
        <v>348</v>
      </c>
      <c r="D145" s="250"/>
      <c r="E145" s="250"/>
      <c r="F145" s="250"/>
      <c r="G145" s="25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154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38" t="str">
        <f>C145</f>
        <v>ukotvení kotevní desky šrouby, utěsnění kolem prostupu PU pěnou, natavení manžety prostupu k parozábraně</v>
      </c>
      <c r="BB145" s="210"/>
      <c r="BC145" s="210"/>
      <c r="BD145" s="210"/>
      <c r="BE145" s="210"/>
      <c r="BF145" s="210"/>
      <c r="BG145" s="210"/>
      <c r="BH145" s="210"/>
    </row>
    <row r="146" spans="1:60" outlineLevel="2" x14ac:dyDescent="0.2">
      <c r="A146" s="217"/>
      <c r="B146" s="218"/>
      <c r="C146" s="243" t="s">
        <v>349</v>
      </c>
      <c r="D146" s="221"/>
      <c r="E146" s="222">
        <v>7</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169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3" t="s">
        <v>350</v>
      </c>
      <c r="D147" s="221"/>
      <c r="E147" s="222">
        <v>12</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169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22.5" outlineLevel="1" x14ac:dyDescent="0.2">
      <c r="A148" s="231">
        <v>37</v>
      </c>
      <c r="B148" s="232" t="s">
        <v>351</v>
      </c>
      <c r="C148" s="241" t="s">
        <v>352</v>
      </c>
      <c r="D148" s="233" t="s">
        <v>183</v>
      </c>
      <c r="E148" s="234">
        <v>107.17</v>
      </c>
      <c r="F148" s="235"/>
      <c r="G148" s="236">
        <f>ROUND(E148*F148,2)</f>
        <v>0</v>
      </c>
      <c r="H148" s="235"/>
      <c r="I148" s="236">
        <f>ROUND(E148*H148,2)</f>
        <v>0</v>
      </c>
      <c r="J148" s="235"/>
      <c r="K148" s="236">
        <f>ROUND(E148*J148,2)</f>
        <v>0</v>
      </c>
      <c r="L148" s="236">
        <v>15</v>
      </c>
      <c r="M148" s="236">
        <f>G148*(1+L148/100)</f>
        <v>0</v>
      </c>
      <c r="N148" s="234">
        <v>0</v>
      </c>
      <c r="O148" s="234">
        <f>ROUND(E148*N148,2)</f>
        <v>0</v>
      </c>
      <c r="P148" s="234">
        <v>0</v>
      </c>
      <c r="Q148" s="234">
        <f>ROUND(E148*P148,2)</f>
        <v>0</v>
      </c>
      <c r="R148" s="236" t="s">
        <v>312</v>
      </c>
      <c r="S148" s="236" t="s">
        <v>148</v>
      </c>
      <c r="T148" s="237" t="s">
        <v>185</v>
      </c>
      <c r="U148" s="220">
        <v>0.91459999999999997</v>
      </c>
      <c r="V148" s="220">
        <f>ROUND(E148*U148,2)</f>
        <v>98.02</v>
      </c>
      <c r="W148" s="220"/>
      <c r="X148" s="220" t="s">
        <v>186</v>
      </c>
      <c r="Y148" s="220" t="s">
        <v>151</v>
      </c>
      <c r="Z148" s="210"/>
      <c r="AA148" s="210"/>
      <c r="AB148" s="210"/>
      <c r="AC148" s="210"/>
      <c r="AD148" s="210"/>
      <c r="AE148" s="210"/>
      <c r="AF148" s="210"/>
      <c r="AG148" s="210" t="s">
        <v>187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2" t="s">
        <v>353</v>
      </c>
      <c r="D149" s="239"/>
      <c r="E149" s="239"/>
      <c r="F149" s="239"/>
      <c r="G149" s="239"/>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154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43" t="s">
        <v>354</v>
      </c>
      <c r="D150" s="221"/>
      <c r="E150" s="222"/>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169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43" t="s">
        <v>355</v>
      </c>
      <c r="D151" s="221"/>
      <c r="E151" s="222"/>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169</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43" t="s">
        <v>356</v>
      </c>
      <c r="D152" s="221"/>
      <c r="E152" s="222"/>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169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43" t="s">
        <v>357</v>
      </c>
      <c r="D153" s="221"/>
      <c r="E153" s="222">
        <v>73.355000000000004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169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3" t="s">
        <v>358</v>
      </c>
      <c r="D154" s="221"/>
      <c r="E154" s="222">
        <v>8.5850000000000009</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169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43" t="s">
        <v>359</v>
      </c>
      <c r="D155" s="221"/>
      <c r="E155" s="222"/>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169</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43" t="s">
        <v>360</v>
      </c>
      <c r="D156" s="221"/>
      <c r="E156" s="222">
        <v>1.5</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169</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3" t="s">
        <v>361</v>
      </c>
      <c r="D157" s="221"/>
      <c r="E157" s="222"/>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169</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43" t="s">
        <v>362</v>
      </c>
      <c r="D158" s="221"/>
      <c r="E158" s="222">
        <v>1.732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169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43" t="s">
        <v>363</v>
      </c>
      <c r="D159" s="221"/>
      <c r="E159" s="222"/>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169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3" t="s">
        <v>364</v>
      </c>
      <c r="D160" s="221"/>
      <c r="E160" s="222">
        <v>7.008</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169</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43" t="s">
        <v>365</v>
      </c>
      <c r="D161" s="221"/>
      <c r="E161" s="222">
        <v>1.08</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169</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43" t="s">
        <v>366</v>
      </c>
      <c r="D162" s="221"/>
      <c r="E162" s="222">
        <v>13.91</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169</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1">
        <v>38</v>
      </c>
      <c r="B163" s="232" t="s">
        <v>367</v>
      </c>
      <c r="C163" s="241" t="s">
        <v>368</v>
      </c>
      <c r="D163" s="233" t="s">
        <v>183</v>
      </c>
      <c r="E163" s="234">
        <v>805.9</v>
      </c>
      <c r="F163" s="235"/>
      <c r="G163" s="236">
        <f>ROUND(E163*F163,2)</f>
        <v>0</v>
      </c>
      <c r="H163" s="235"/>
      <c r="I163" s="236">
        <f>ROUND(E163*H163,2)</f>
        <v>0</v>
      </c>
      <c r="J163" s="235"/>
      <c r="K163" s="236">
        <f>ROUND(E163*J163,2)</f>
        <v>0</v>
      </c>
      <c r="L163" s="236">
        <v>15</v>
      </c>
      <c r="M163" s="236">
        <f>G163*(1+L163/100)</f>
        <v>0</v>
      </c>
      <c r="N163" s="234">
        <v>0</v>
      </c>
      <c r="O163" s="234">
        <f>ROUND(E163*N163,2)</f>
        <v>0</v>
      </c>
      <c r="P163" s="234">
        <v>0</v>
      </c>
      <c r="Q163" s="234">
        <f>ROUND(E163*P163,2)</f>
        <v>0</v>
      </c>
      <c r="R163" s="236" t="s">
        <v>312</v>
      </c>
      <c r="S163" s="236" t="s">
        <v>176</v>
      </c>
      <c r="T163" s="237" t="s">
        <v>149</v>
      </c>
      <c r="U163" s="220">
        <v>0.91459999999999997</v>
      </c>
      <c r="V163" s="220">
        <f>ROUND(E163*U163,2)</f>
        <v>737.08</v>
      </c>
      <c r="W163" s="220"/>
      <c r="X163" s="220" t="s">
        <v>186</v>
      </c>
      <c r="Y163" s="220" t="s">
        <v>151</v>
      </c>
      <c r="Z163" s="210"/>
      <c r="AA163" s="210"/>
      <c r="AB163" s="210"/>
      <c r="AC163" s="210"/>
      <c r="AD163" s="210"/>
      <c r="AE163" s="210"/>
      <c r="AF163" s="210"/>
      <c r="AG163" s="210" t="s">
        <v>187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42" t="s">
        <v>353</v>
      </c>
      <c r="D164" s="239"/>
      <c r="E164" s="239"/>
      <c r="F164" s="239"/>
      <c r="G164" s="239"/>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154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43" t="s">
        <v>369</v>
      </c>
      <c r="D165" s="221"/>
      <c r="E165" s="222"/>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169</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43" t="s">
        <v>370</v>
      </c>
      <c r="D166" s="221"/>
      <c r="E166" s="222">
        <v>325.2</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169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43" t="s">
        <v>371</v>
      </c>
      <c r="D167" s="221"/>
      <c r="E167" s="222">
        <v>480.7</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169</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33.75" outlineLevel="1" x14ac:dyDescent="0.2">
      <c r="A168" s="231">
        <v>39</v>
      </c>
      <c r="B168" s="232" t="s">
        <v>372</v>
      </c>
      <c r="C168" s="241" t="s">
        <v>373</v>
      </c>
      <c r="D168" s="233" t="s">
        <v>279</v>
      </c>
      <c r="E168" s="234">
        <v>12</v>
      </c>
      <c r="F168" s="235"/>
      <c r="G168" s="236">
        <f>ROUND(E168*F168,2)</f>
        <v>0</v>
      </c>
      <c r="H168" s="235"/>
      <c r="I168" s="236">
        <f>ROUND(E168*H168,2)</f>
        <v>0</v>
      </c>
      <c r="J168" s="235"/>
      <c r="K168" s="236">
        <f>ROUND(E168*J168,2)</f>
        <v>0</v>
      </c>
      <c r="L168" s="236">
        <v>15</v>
      </c>
      <c r="M168" s="236">
        <f>G168*(1+L168/100)</f>
        <v>0</v>
      </c>
      <c r="N168" s="234">
        <v>1.1999999999999999E-3</v>
      </c>
      <c r="O168" s="234">
        <f>ROUND(E168*N168,2)</f>
        <v>0.01</v>
      </c>
      <c r="P168" s="234">
        <v>0</v>
      </c>
      <c r="Q168" s="234">
        <f>ROUND(E168*P168,2)</f>
        <v>0</v>
      </c>
      <c r="R168" s="236" t="s">
        <v>312</v>
      </c>
      <c r="S168" s="236" t="s">
        <v>148</v>
      </c>
      <c r="T168" s="237" t="s">
        <v>185</v>
      </c>
      <c r="U168" s="220">
        <v>0.6</v>
      </c>
      <c r="V168" s="220">
        <f>ROUND(E168*U168,2)</f>
        <v>7.2</v>
      </c>
      <c r="W168" s="220"/>
      <c r="X168" s="220" t="s">
        <v>186</v>
      </c>
      <c r="Y168" s="220" t="s">
        <v>151</v>
      </c>
      <c r="Z168" s="210"/>
      <c r="AA168" s="210"/>
      <c r="AB168" s="210"/>
      <c r="AC168" s="210"/>
      <c r="AD168" s="210"/>
      <c r="AE168" s="210"/>
      <c r="AF168" s="210"/>
      <c r="AG168" s="210" t="s">
        <v>187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58" t="s">
        <v>347</v>
      </c>
      <c r="D169" s="249"/>
      <c r="E169" s="249"/>
      <c r="F169" s="249"/>
      <c r="G169" s="249"/>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189</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59" t="s">
        <v>374</v>
      </c>
      <c r="D170" s="250"/>
      <c r="E170" s="250"/>
      <c r="F170" s="250"/>
      <c r="G170" s="25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154</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43" t="s">
        <v>350</v>
      </c>
      <c r="D171" s="221"/>
      <c r="E171" s="222">
        <v>12</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169</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33.75" outlineLevel="1" x14ac:dyDescent="0.2">
      <c r="A172" s="231">
        <v>40</v>
      </c>
      <c r="B172" s="232" t="s">
        <v>375</v>
      </c>
      <c r="C172" s="241" t="s">
        <v>376</v>
      </c>
      <c r="D172" s="233" t="s">
        <v>194</v>
      </c>
      <c r="E172" s="234">
        <v>400</v>
      </c>
      <c r="F172" s="235"/>
      <c r="G172" s="236">
        <f>ROUND(E172*F172,2)</f>
        <v>0</v>
      </c>
      <c r="H172" s="235"/>
      <c r="I172" s="236">
        <f>ROUND(E172*H172,2)</f>
        <v>0</v>
      </c>
      <c r="J172" s="235"/>
      <c r="K172" s="236">
        <f>ROUND(E172*J172,2)</f>
        <v>0</v>
      </c>
      <c r="L172" s="236">
        <v>15</v>
      </c>
      <c r="M172" s="236">
        <f>G172*(1+L172/100)</f>
        <v>0</v>
      </c>
      <c r="N172" s="234">
        <v>7.6000000000000004E-4</v>
      </c>
      <c r="O172" s="234">
        <f>ROUND(E172*N172,2)</f>
        <v>0.3</v>
      </c>
      <c r="P172" s="234">
        <v>0</v>
      </c>
      <c r="Q172" s="234">
        <f>ROUND(E172*P172,2)</f>
        <v>0</v>
      </c>
      <c r="R172" s="236" t="s">
        <v>312</v>
      </c>
      <c r="S172" s="236" t="s">
        <v>176</v>
      </c>
      <c r="T172" s="237" t="s">
        <v>149</v>
      </c>
      <c r="U172" s="220">
        <v>0.189</v>
      </c>
      <c r="V172" s="220">
        <f>ROUND(E172*U172,2)</f>
        <v>75.599999999999994</v>
      </c>
      <c r="W172" s="220"/>
      <c r="X172" s="220" t="s">
        <v>186</v>
      </c>
      <c r="Y172" s="220" t="s">
        <v>151</v>
      </c>
      <c r="Z172" s="210"/>
      <c r="AA172" s="210"/>
      <c r="AB172" s="210"/>
      <c r="AC172" s="210"/>
      <c r="AD172" s="210"/>
      <c r="AE172" s="210"/>
      <c r="AF172" s="210"/>
      <c r="AG172" s="210" t="s">
        <v>187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58" t="s">
        <v>347</v>
      </c>
      <c r="D173" s="249"/>
      <c r="E173" s="249"/>
      <c r="F173" s="249"/>
      <c r="G173" s="249"/>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189</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59" t="s">
        <v>377</v>
      </c>
      <c r="D174" s="250"/>
      <c r="E174" s="250"/>
      <c r="F174" s="250"/>
      <c r="G174" s="25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154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43" t="s">
        <v>378</v>
      </c>
      <c r="D175" s="221"/>
      <c r="E175" s="222">
        <v>400</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169</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33.75" outlineLevel="1" x14ac:dyDescent="0.2">
      <c r="A176" s="231">
        <v>41</v>
      </c>
      <c r="B176" s="232" t="s">
        <v>379</v>
      </c>
      <c r="C176" s="241" t="s">
        <v>380</v>
      </c>
      <c r="D176" s="233" t="s">
        <v>194</v>
      </c>
      <c r="E176" s="234">
        <v>210</v>
      </c>
      <c r="F176" s="235"/>
      <c r="G176" s="236">
        <f>ROUND(E176*F176,2)</f>
        <v>0</v>
      </c>
      <c r="H176" s="235"/>
      <c r="I176" s="236">
        <f>ROUND(E176*H176,2)</f>
        <v>0</v>
      </c>
      <c r="J176" s="235"/>
      <c r="K176" s="236">
        <f>ROUND(E176*J176,2)</f>
        <v>0</v>
      </c>
      <c r="L176" s="236">
        <v>15</v>
      </c>
      <c r="M176" s="236">
        <f>G176*(1+L176/100)</f>
        <v>0</v>
      </c>
      <c r="N176" s="234">
        <v>7.6000000000000004E-4</v>
      </c>
      <c r="O176" s="234">
        <f>ROUND(E176*N176,2)</f>
        <v>0.16</v>
      </c>
      <c r="P176" s="234">
        <v>0</v>
      </c>
      <c r="Q176" s="234">
        <f>ROUND(E176*P176,2)</f>
        <v>0</v>
      </c>
      <c r="R176" s="236" t="s">
        <v>312</v>
      </c>
      <c r="S176" s="236" t="s">
        <v>176</v>
      </c>
      <c r="T176" s="237" t="s">
        <v>149</v>
      </c>
      <c r="U176" s="220">
        <v>0.189</v>
      </c>
      <c r="V176" s="220">
        <f>ROUND(E176*U176,2)</f>
        <v>39.69</v>
      </c>
      <c r="W176" s="220"/>
      <c r="X176" s="220" t="s">
        <v>186</v>
      </c>
      <c r="Y176" s="220" t="s">
        <v>151</v>
      </c>
      <c r="Z176" s="210"/>
      <c r="AA176" s="210"/>
      <c r="AB176" s="210"/>
      <c r="AC176" s="210"/>
      <c r="AD176" s="210"/>
      <c r="AE176" s="210"/>
      <c r="AF176" s="210"/>
      <c r="AG176" s="210" t="s">
        <v>187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58" t="s">
        <v>347</v>
      </c>
      <c r="D177" s="249"/>
      <c r="E177" s="249"/>
      <c r="F177" s="249"/>
      <c r="G177" s="249"/>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189</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59" t="s">
        <v>377</v>
      </c>
      <c r="D178" s="250"/>
      <c r="E178" s="250"/>
      <c r="F178" s="250"/>
      <c r="G178" s="25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154</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43" t="s">
        <v>381</v>
      </c>
      <c r="D179" s="221"/>
      <c r="E179" s="222">
        <v>210</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169</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ht="33.75" outlineLevel="1" x14ac:dyDescent="0.2">
      <c r="A180" s="231">
        <v>42</v>
      </c>
      <c r="B180" s="232" t="s">
        <v>382</v>
      </c>
      <c r="C180" s="241" t="s">
        <v>383</v>
      </c>
      <c r="D180" s="233" t="s">
        <v>194</v>
      </c>
      <c r="E180" s="234">
        <v>16</v>
      </c>
      <c r="F180" s="235"/>
      <c r="G180" s="236">
        <f>ROUND(E180*F180,2)</f>
        <v>0</v>
      </c>
      <c r="H180" s="235"/>
      <c r="I180" s="236">
        <f>ROUND(E180*H180,2)</f>
        <v>0</v>
      </c>
      <c r="J180" s="235"/>
      <c r="K180" s="236">
        <f>ROUND(E180*J180,2)</f>
        <v>0</v>
      </c>
      <c r="L180" s="236">
        <v>15</v>
      </c>
      <c r="M180" s="236">
        <f>G180*(1+L180/100)</f>
        <v>0</v>
      </c>
      <c r="N180" s="234">
        <v>5.8E-4</v>
      </c>
      <c r="O180" s="234">
        <f>ROUND(E180*N180,2)</f>
        <v>0.01</v>
      </c>
      <c r="P180" s="234">
        <v>0</v>
      </c>
      <c r="Q180" s="234">
        <f>ROUND(E180*P180,2)</f>
        <v>0</v>
      </c>
      <c r="R180" s="236" t="s">
        <v>312</v>
      </c>
      <c r="S180" s="236" t="s">
        <v>176</v>
      </c>
      <c r="T180" s="237" t="s">
        <v>149</v>
      </c>
      <c r="U180" s="220">
        <v>0.189</v>
      </c>
      <c r="V180" s="220">
        <f>ROUND(E180*U180,2)</f>
        <v>3.02</v>
      </c>
      <c r="W180" s="220"/>
      <c r="X180" s="220" t="s">
        <v>186</v>
      </c>
      <c r="Y180" s="220" t="s">
        <v>151</v>
      </c>
      <c r="Z180" s="210"/>
      <c r="AA180" s="210"/>
      <c r="AB180" s="210"/>
      <c r="AC180" s="210"/>
      <c r="AD180" s="210"/>
      <c r="AE180" s="210"/>
      <c r="AF180" s="210"/>
      <c r="AG180" s="210" t="s">
        <v>187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58" t="s">
        <v>347</v>
      </c>
      <c r="D181" s="249"/>
      <c r="E181" s="249"/>
      <c r="F181" s="249"/>
      <c r="G181" s="249"/>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189</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59" t="s">
        <v>384</v>
      </c>
      <c r="D182" s="250"/>
      <c r="E182" s="250"/>
      <c r="F182" s="250"/>
      <c r="G182" s="25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154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43" t="s">
        <v>385</v>
      </c>
      <c r="D183" s="221"/>
      <c r="E183" s="222">
        <v>16</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169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33.75" outlineLevel="1" x14ac:dyDescent="0.2">
      <c r="A184" s="231">
        <v>43</v>
      </c>
      <c r="B184" s="232" t="s">
        <v>386</v>
      </c>
      <c r="C184" s="241" t="s">
        <v>387</v>
      </c>
      <c r="D184" s="233" t="s">
        <v>194</v>
      </c>
      <c r="E184" s="234">
        <v>170</v>
      </c>
      <c r="F184" s="235"/>
      <c r="G184" s="236">
        <f>ROUND(E184*F184,2)</f>
        <v>0</v>
      </c>
      <c r="H184" s="235"/>
      <c r="I184" s="236">
        <f>ROUND(E184*H184,2)</f>
        <v>0</v>
      </c>
      <c r="J184" s="235"/>
      <c r="K184" s="236">
        <f>ROUND(E184*J184,2)</f>
        <v>0</v>
      </c>
      <c r="L184" s="236">
        <v>15</v>
      </c>
      <c r="M184" s="236">
        <f>G184*(1+L184/100)</f>
        <v>0</v>
      </c>
      <c r="N184" s="234">
        <v>7.6000000000000004E-4</v>
      </c>
      <c r="O184" s="234">
        <f>ROUND(E184*N184,2)</f>
        <v>0.13</v>
      </c>
      <c r="P184" s="234">
        <v>0</v>
      </c>
      <c r="Q184" s="234">
        <f>ROUND(E184*P184,2)</f>
        <v>0</v>
      </c>
      <c r="R184" s="236" t="s">
        <v>312</v>
      </c>
      <c r="S184" s="236" t="s">
        <v>176</v>
      </c>
      <c r="T184" s="237" t="s">
        <v>185</v>
      </c>
      <c r="U184" s="220">
        <v>0.189</v>
      </c>
      <c r="V184" s="220">
        <f>ROUND(E184*U184,2)</f>
        <v>32.130000000000003</v>
      </c>
      <c r="W184" s="220"/>
      <c r="X184" s="220" t="s">
        <v>186</v>
      </c>
      <c r="Y184" s="220" t="s">
        <v>151</v>
      </c>
      <c r="Z184" s="210"/>
      <c r="AA184" s="210"/>
      <c r="AB184" s="210"/>
      <c r="AC184" s="210"/>
      <c r="AD184" s="210"/>
      <c r="AE184" s="210"/>
      <c r="AF184" s="210"/>
      <c r="AG184" s="210" t="s">
        <v>187</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58" t="s">
        <v>347</v>
      </c>
      <c r="D185" s="249"/>
      <c r="E185" s="249"/>
      <c r="F185" s="249"/>
      <c r="G185" s="249"/>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189</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59" t="s">
        <v>377</v>
      </c>
      <c r="D186" s="250"/>
      <c r="E186" s="250"/>
      <c r="F186" s="250"/>
      <c r="G186" s="25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154</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43" t="s">
        <v>388</v>
      </c>
      <c r="D187" s="221"/>
      <c r="E187" s="222">
        <v>170</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169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33.75" outlineLevel="1" x14ac:dyDescent="0.2">
      <c r="A188" s="231">
        <v>44</v>
      </c>
      <c r="B188" s="232" t="s">
        <v>389</v>
      </c>
      <c r="C188" s="241" t="s">
        <v>390</v>
      </c>
      <c r="D188" s="233" t="s">
        <v>194</v>
      </c>
      <c r="E188" s="234">
        <v>170</v>
      </c>
      <c r="F188" s="235"/>
      <c r="G188" s="236">
        <f>ROUND(E188*F188,2)</f>
        <v>0</v>
      </c>
      <c r="H188" s="235"/>
      <c r="I188" s="236">
        <f>ROUND(E188*H188,2)</f>
        <v>0</v>
      </c>
      <c r="J188" s="235"/>
      <c r="K188" s="236">
        <f>ROUND(E188*J188,2)</f>
        <v>0</v>
      </c>
      <c r="L188" s="236">
        <v>15</v>
      </c>
      <c r="M188" s="236">
        <f>G188*(1+L188/100)</f>
        <v>0</v>
      </c>
      <c r="N188" s="234">
        <v>1.8400000000000001E-3</v>
      </c>
      <c r="O188" s="234">
        <f>ROUND(E188*N188,2)</f>
        <v>0.31</v>
      </c>
      <c r="P188" s="234">
        <v>0</v>
      </c>
      <c r="Q188" s="234">
        <f>ROUND(E188*P188,2)</f>
        <v>0</v>
      </c>
      <c r="R188" s="236" t="s">
        <v>312</v>
      </c>
      <c r="S188" s="236" t="s">
        <v>176</v>
      </c>
      <c r="T188" s="237" t="s">
        <v>185</v>
      </c>
      <c r="U188" s="220">
        <v>0.252</v>
      </c>
      <c r="V188" s="220">
        <f>ROUND(E188*U188,2)</f>
        <v>42.84</v>
      </c>
      <c r="W188" s="220"/>
      <c r="X188" s="220" t="s">
        <v>186</v>
      </c>
      <c r="Y188" s="220" t="s">
        <v>151</v>
      </c>
      <c r="Z188" s="210"/>
      <c r="AA188" s="210"/>
      <c r="AB188" s="210"/>
      <c r="AC188" s="210"/>
      <c r="AD188" s="210"/>
      <c r="AE188" s="210"/>
      <c r="AF188" s="210"/>
      <c r="AG188" s="210" t="s">
        <v>187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58" t="s">
        <v>347</v>
      </c>
      <c r="D189" s="249"/>
      <c r="E189" s="249"/>
      <c r="F189" s="249"/>
      <c r="G189" s="249"/>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189</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59" t="s">
        <v>391</v>
      </c>
      <c r="D190" s="250"/>
      <c r="E190" s="250"/>
      <c r="F190" s="250"/>
      <c r="G190" s="25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154</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
      <c r="A191" s="217"/>
      <c r="B191" s="218"/>
      <c r="C191" s="243" t="s">
        <v>392</v>
      </c>
      <c r="D191" s="221"/>
      <c r="E191" s="222">
        <v>170</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169</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33.75" outlineLevel="1" x14ac:dyDescent="0.2">
      <c r="A192" s="231">
        <v>45</v>
      </c>
      <c r="B192" s="232" t="s">
        <v>393</v>
      </c>
      <c r="C192" s="241" t="s">
        <v>394</v>
      </c>
      <c r="D192" s="233" t="s">
        <v>194</v>
      </c>
      <c r="E192" s="234">
        <v>16</v>
      </c>
      <c r="F192" s="235"/>
      <c r="G192" s="236">
        <f>ROUND(E192*F192,2)</f>
        <v>0</v>
      </c>
      <c r="H192" s="235"/>
      <c r="I192" s="236">
        <f>ROUND(E192*H192,2)</f>
        <v>0</v>
      </c>
      <c r="J192" s="235"/>
      <c r="K192" s="236">
        <f>ROUND(E192*J192,2)</f>
        <v>0</v>
      </c>
      <c r="L192" s="236">
        <v>15</v>
      </c>
      <c r="M192" s="236">
        <f>G192*(1+L192/100)</f>
        <v>0</v>
      </c>
      <c r="N192" s="234">
        <v>1.8400000000000001E-3</v>
      </c>
      <c r="O192" s="234">
        <f>ROUND(E192*N192,2)</f>
        <v>0.03</v>
      </c>
      <c r="P192" s="234">
        <v>0</v>
      </c>
      <c r="Q192" s="234">
        <f>ROUND(E192*P192,2)</f>
        <v>0</v>
      </c>
      <c r="R192" s="236" t="s">
        <v>312</v>
      </c>
      <c r="S192" s="236" t="s">
        <v>176</v>
      </c>
      <c r="T192" s="237" t="s">
        <v>185</v>
      </c>
      <c r="U192" s="220">
        <v>0.252</v>
      </c>
      <c r="V192" s="220">
        <f>ROUND(E192*U192,2)</f>
        <v>4.03</v>
      </c>
      <c r="W192" s="220"/>
      <c r="X192" s="220" t="s">
        <v>186</v>
      </c>
      <c r="Y192" s="220" t="s">
        <v>151</v>
      </c>
      <c r="Z192" s="210"/>
      <c r="AA192" s="210"/>
      <c r="AB192" s="210"/>
      <c r="AC192" s="210"/>
      <c r="AD192" s="210"/>
      <c r="AE192" s="210"/>
      <c r="AF192" s="210"/>
      <c r="AG192" s="210" t="s">
        <v>187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58" t="s">
        <v>347</v>
      </c>
      <c r="D193" s="249"/>
      <c r="E193" s="249"/>
      <c r="F193" s="249"/>
      <c r="G193" s="249"/>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189</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59" t="s">
        <v>391</v>
      </c>
      <c r="D194" s="250"/>
      <c r="E194" s="250"/>
      <c r="F194" s="250"/>
      <c r="G194" s="25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154</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2" x14ac:dyDescent="0.2">
      <c r="A195" s="217"/>
      <c r="B195" s="218"/>
      <c r="C195" s="243" t="s">
        <v>395</v>
      </c>
      <c r="D195" s="221"/>
      <c r="E195" s="222">
        <v>16</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169</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ht="33.75" outlineLevel="1" x14ac:dyDescent="0.2">
      <c r="A196" s="231">
        <v>46</v>
      </c>
      <c r="B196" s="232" t="s">
        <v>396</v>
      </c>
      <c r="C196" s="241" t="s">
        <v>397</v>
      </c>
      <c r="D196" s="233" t="s">
        <v>194</v>
      </c>
      <c r="E196" s="234">
        <v>4</v>
      </c>
      <c r="F196" s="235"/>
      <c r="G196" s="236">
        <f>ROUND(E196*F196,2)</f>
        <v>0</v>
      </c>
      <c r="H196" s="235"/>
      <c r="I196" s="236">
        <f>ROUND(E196*H196,2)</f>
        <v>0</v>
      </c>
      <c r="J196" s="235"/>
      <c r="K196" s="236">
        <f>ROUND(E196*J196,2)</f>
        <v>0</v>
      </c>
      <c r="L196" s="236">
        <v>15</v>
      </c>
      <c r="M196" s="236">
        <f>G196*(1+L196/100)</f>
        <v>0</v>
      </c>
      <c r="N196" s="234">
        <v>7.6000000000000004E-4</v>
      </c>
      <c r="O196" s="234">
        <f>ROUND(E196*N196,2)</f>
        <v>0</v>
      </c>
      <c r="P196" s="234">
        <v>0</v>
      </c>
      <c r="Q196" s="234">
        <f>ROUND(E196*P196,2)</f>
        <v>0</v>
      </c>
      <c r="R196" s="236" t="s">
        <v>312</v>
      </c>
      <c r="S196" s="236" t="s">
        <v>176</v>
      </c>
      <c r="T196" s="237" t="s">
        <v>149</v>
      </c>
      <c r="U196" s="220">
        <v>0.189</v>
      </c>
      <c r="V196" s="220">
        <f>ROUND(E196*U196,2)</f>
        <v>0.76</v>
      </c>
      <c r="W196" s="220"/>
      <c r="X196" s="220" t="s">
        <v>186</v>
      </c>
      <c r="Y196" s="220" t="s">
        <v>151</v>
      </c>
      <c r="Z196" s="210"/>
      <c r="AA196" s="210"/>
      <c r="AB196" s="210"/>
      <c r="AC196" s="210"/>
      <c r="AD196" s="210"/>
      <c r="AE196" s="210"/>
      <c r="AF196" s="210"/>
      <c r="AG196" s="210" t="s">
        <v>187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2" x14ac:dyDescent="0.2">
      <c r="A197" s="217"/>
      <c r="B197" s="218"/>
      <c r="C197" s="258" t="s">
        <v>347</v>
      </c>
      <c r="D197" s="249"/>
      <c r="E197" s="249"/>
      <c r="F197" s="249"/>
      <c r="G197" s="249"/>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189</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2" x14ac:dyDescent="0.2">
      <c r="A198" s="217"/>
      <c r="B198" s="218"/>
      <c r="C198" s="259" t="s">
        <v>377</v>
      </c>
      <c r="D198" s="250"/>
      <c r="E198" s="250"/>
      <c r="F198" s="250"/>
      <c r="G198" s="25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154</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43" t="s">
        <v>398</v>
      </c>
      <c r="D199" s="221"/>
      <c r="E199" s="222">
        <v>4</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169</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ht="33.75" outlineLevel="1" x14ac:dyDescent="0.2">
      <c r="A200" s="231">
        <v>47</v>
      </c>
      <c r="B200" s="232" t="s">
        <v>399</v>
      </c>
      <c r="C200" s="241" t="s">
        <v>400</v>
      </c>
      <c r="D200" s="233" t="s">
        <v>194</v>
      </c>
      <c r="E200" s="234">
        <v>50</v>
      </c>
      <c r="F200" s="235"/>
      <c r="G200" s="236">
        <f>ROUND(E200*F200,2)</f>
        <v>0</v>
      </c>
      <c r="H200" s="235"/>
      <c r="I200" s="236">
        <f>ROUND(E200*H200,2)</f>
        <v>0</v>
      </c>
      <c r="J200" s="235"/>
      <c r="K200" s="236">
        <f>ROUND(E200*J200,2)</f>
        <v>0</v>
      </c>
      <c r="L200" s="236">
        <v>15</v>
      </c>
      <c r="M200" s="236">
        <f>G200*(1+L200/100)</f>
        <v>0</v>
      </c>
      <c r="N200" s="234">
        <v>1.2099999999999999E-3</v>
      </c>
      <c r="O200" s="234">
        <f>ROUND(E200*N200,2)</f>
        <v>0.06</v>
      </c>
      <c r="P200" s="234">
        <v>0</v>
      </c>
      <c r="Q200" s="234">
        <f>ROUND(E200*P200,2)</f>
        <v>0</v>
      </c>
      <c r="R200" s="236" t="s">
        <v>312</v>
      </c>
      <c r="S200" s="236" t="s">
        <v>176</v>
      </c>
      <c r="T200" s="237" t="s">
        <v>185</v>
      </c>
      <c r="U200" s="220">
        <v>0.252</v>
      </c>
      <c r="V200" s="220">
        <f>ROUND(E200*U200,2)</f>
        <v>12.6</v>
      </c>
      <c r="W200" s="220"/>
      <c r="X200" s="220" t="s">
        <v>186</v>
      </c>
      <c r="Y200" s="220" t="s">
        <v>151</v>
      </c>
      <c r="Z200" s="210"/>
      <c r="AA200" s="210"/>
      <c r="AB200" s="210"/>
      <c r="AC200" s="210"/>
      <c r="AD200" s="210"/>
      <c r="AE200" s="210"/>
      <c r="AF200" s="210"/>
      <c r="AG200" s="210" t="s">
        <v>187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58" t="s">
        <v>347</v>
      </c>
      <c r="D201" s="249"/>
      <c r="E201" s="249"/>
      <c r="F201" s="249"/>
      <c r="G201" s="249"/>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189</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2" x14ac:dyDescent="0.2">
      <c r="A202" s="217"/>
      <c r="B202" s="218"/>
      <c r="C202" s="259" t="s">
        <v>391</v>
      </c>
      <c r="D202" s="250"/>
      <c r="E202" s="250"/>
      <c r="F202" s="250"/>
      <c r="G202" s="25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154</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43" t="s">
        <v>401</v>
      </c>
      <c r="D203" s="221"/>
      <c r="E203" s="222">
        <v>50</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169</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22.5" outlineLevel="1" x14ac:dyDescent="0.2">
      <c r="A204" s="231">
        <v>48</v>
      </c>
      <c r="B204" s="232" t="s">
        <v>402</v>
      </c>
      <c r="C204" s="241" t="s">
        <v>403</v>
      </c>
      <c r="D204" s="233" t="s">
        <v>183</v>
      </c>
      <c r="E204" s="234">
        <v>16.412500000000001</v>
      </c>
      <c r="F204" s="235"/>
      <c r="G204" s="236">
        <f>ROUND(E204*F204,2)</f>
        <v>0</v>
      </c>
      <c r="H204" s="235"/>
      <c r="I204" s="236">
        <f>ROUND(E204*H204,2)</f>
        <v>0</v>
      </c>
      <c r="J204" s="235"/>
      <c r="K204" s="236">
        <f>ROUND(E204*J204,2)</f>
        <v>0</v>
      </c>
      <c r="L204" s="236">
        <v>15</v>
      </c>
      <c r="M204" s="236">
        <f>G204*(1+L204/100)</f>
        <v>0</v>
      </c>
      <c r="N204" s="234">
        <v>3.2000000000000003E-4</v>
      </c>
      <c r="O204" s="234">
        <f>ROUND(E204*N204,2)</f>
        <v>0.01</v>
      </c>
      <c r="P204" s="234">
        <v>0</v>
      </c>
      <c r="Q204" s="234">
        <f>ROUND(E204*P204,2)</f>
        <v>0</v>
      </c>
      <c r="R204" s="236" t="s">
        <v>312</v>
      </c>
      <c r="S204" s="236" t="s">
        <v>148</v>
      </c>
      <c r="T204" s="237" t="s">
        <v>185</v>
      </c>
      <c r="U204" s="220">
        <v>0.1</v>
      </c>
      <c r="V204" s="220">
        <f>ROUND(E204*U204,2)</f>
        <v>1.64</v>
      </c>
      <c r="W204" s="220"/>
      <c r="X204" s="220" t="s">
        <v>186</v>
      </c>
      <c r="Y204" s="220" t="s">
        <v>151</v>
      </c>
      <c r="Z204" s="210"/>
      <c r="AA204" s="210"/>
      <c r="AB204" s="210"/>
      <c r="AC204" s="210"/>
      <c r="AD204" s="210"/>
      <c r="AE204" s="210"/>
      <c r="AF204" s="210"/>
      <c r="AG204" s="210" t="s">
        <v>187</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3" t="s">
        <v>404</v>
      </c>
      <c r="D205" s="221"/>
      <c r="E205" s="222"/>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169</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43" t="s">
        <v>405</v>
      </c>
      <c r="D206" s="221"/>
      <c r="E206" s="222">
        <v>13.91</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169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43" t="s">
        <v>406</v>
      </c>
      <c r="D207" s="221"/>
      <c r="E207" s="222">
        <v>2.5024999999999999</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169</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22.5" outlineLevel="1" x14ac:dyDescent="0.2">
      <c r="A208" s="231">
        <v>49</v>
      </c>
      <c r="B208" s="232" t="s">
        <v>407</v>
      </c>
      <c r="C208" s="241" t="s">
        <v>408</v>
      </c>
      <c r="D208" s="233" t="s">
        <v>183</v>
      </c>
      <c r="E208" s="234">
        <v>1069.0568000000001</v>
      </c>
      <c r="F208" s="235"/>
      <c r="G208" s="236">
        <f>ROUND(E208*F208,2)</f>
        <v>0</v>
      </c>
      <c r="H208" s="235"/>
      <c r="I208" s="236">
        <f>ROUND(E208*H208,2)</f>
        <v>0</v>
      </c>
      <c r="J208" s="235"/>
      <c r="K208" s="236">
        <f>ROUND(E208*J208,2)</f>
        <v>0</v>
      </c>
      <c r="L208" s="236">
        <v>15</v>
      </c>
      <c r="M208" s="236">
        <f>G208*(1+L208/100)</f>
        <v>0</v>
      </c>
      <c r="N208" s="234">
        <v>1.2999999999999999E-4</v>
      </c>
      <c r="O208" s="234">
        <f>ROUND(E208*N208,2)</f>
        <v>0.14000000000000001</v>
      </c>
      <c r="P208" s="234">
        <v>0</v>
      </c>
      <c r="Q208" s="234">
        <f>ROUND(E208*P208,2)</f>
        <v>0</v>
      </c>
      <c r="R208" s="236" t="s">
        <v>312</v>
      </c>
      <c r="S208" s="236" t="s">
        <v>148</v>
      </c>
      <c r="T208" s="237" t="s">
        <v>185</v>
      </c>
      <c r="U208" s="220">
        <v>0.1</v>
      </c>
      <c r="V208" s="220">
        <f>ROUND(E208*U208,2)</f>
        <v>106.91</v>
      </c>
      <c r="W208" s="220"/>
      <c r="X208" s="220" t="s">
        <v>186</v>
      </c>
      <c r="Y208" s="220" t="s">
        <v>151</v>
      </c>
      <c r="Z208" s="210"/>
      <c r="AA208" s="210"/>
      <c r="AB208" s="210"/>
      <c r="AC208" s="210"/>
      <c r="AD208" s="210"/>
      <c r="AE208" s="210"/>
      <c r="AF208" s="210"/>
      <c r="AG208" s="210" t="s">
        <v>187</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43" t="s">
        <v>409</v>
      </c>
      <c r="D209" s="221"/>
      <c r="E209" s="222">
        <v>107.17</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169</v>
      </c>
      <c r="AH209" s="210">
        <v>5</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43" t="s">
        <v>410</v>
      </c>
      <c r="D210" s="221"/>
      <c r="E210" s="222">
        <v>805.9</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169</v>
      </c>
      <c r="AH210" s="210">
        <v>5</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43" t="s">
        <v>411</v>
      </c>
      <c r="D211" s="221"/>
      <c r="E211" s="222">
        <v>172.39930000000001</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169</v>
      </c>
      <c r="AH211" s="210">
        <v>5</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43" t="s">
        <v>412</v>
      </c>
      <c r="D212" s="221"/>
      <c r="E212" s="222">
        <v>-16.412500000000001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169</v>
      </c>
      <c r="AH212" s="210">
        <v>5</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45" outlineLevel="1" x14ac:dyDescent="0.2">
      <c r="A213" s="231">
        <v>50</v>
      </c>
      <c r="B213" s="232" t="s">
        <v>413</v>
      </c>
      <c r="C213" s="241" t="s">
        <v>414</v>
      </c>
      <c r="D213" s="233" t="s">
        <v>183</v>
      </c>
      <c r="E213" s="234">
        <v>141.73249999999999</v>
      </c>
      <c r="F213" s="235"/>
      <c r="G213" s="236">
        <f>ROUND(E213*F213,2)</f>
        <v>0</v>
      </c>
      <c r="H213" s="235"/>
      <c r="I213" s="236">
        <f>ROUND(E213*H213,2)</f>
        <v>0</v>
      </c>
      <c r="J213" s="235"/>
      <c r="K213" s="236">
        <f>ROUND(E213*J213,2)</f>
        <v>0</v>
      </c>
      <c r="L213" s="236">
        <v>15</v>
      </c>
      <c r="M213" s="236">
        <f>G213*(1+L213/100)</f>
        <v>0</v>
      </c>
      <c r="N213" s="234">
        <v>3.5E-4</v>
      </c>
      <c r="O213" s="234">
        <f>ROUND(E213*N213,2)</f>
        <v>0.05</v>
      </c>
      <c r="P213" s="234">
        <v>0</v>
      </c>
      <c r="Q213" s="234">
        <f>ROUND(E213*P213,2)</f>
        <v>0</v>
      </c>
      <c r="R213" s="236" t="s">
        <v>312</v>
      </c>
      <c r="S213" s="236" t="s">
        <v>148</v>
      </c>
      <c r="T213" s="237" t="s">
        <v>185</v>
      </c>
      <c r="U213" s="220">
        <v>3.5999999999999997E-2</v>
      </c>
      <c r="V213" s="220">
        <f>ROUND(E213*U213,2)</f>
        <v>5.0999999999999996</v>
      </c>
      <c r="W213" s="220"/>
      <c r="X213" s="220" t="s">
        <v>186</v>
      </c>
      <c r="Y213" s="220" t="s">
        <v>151</v>
      </c>
      <c r="Z213" s="210"/>
      <c r="AA213" s="210"/>
      <c r="AB213" s="210"/>
      <c r="AC213" s="210"/>
      <c r="AD213" s="210"/>
      <c r="AE213" s="210"/>
      <c r="AF213" s="210"/>
      <c r="AG213" s="210" t="s">
        <v>187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58" t="s">
        <v>415</v>
      </c>
      <c r="D214" s="249"/>
      <c r="E214" s="249"/>
      <c r="F214" s="249"/>
      <c r="G214" s="249"/>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189</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43" t="s">
        <v>416</v>
      </c>
      <c r="D215" s="221"/>
      <c r="E215" s="222">
        <v>141.73249999999999</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169</v>
      </c>
      <c r="AH215" s="210">
        <v>5</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2.5" outlineLevel="1" x14ac:dyDescent="0.2">
      <c r="A216" s="231">
        <v>51</v>
      </c>
      <c r="B216" s="232" t="s">
        <v>417</v>
      </c>
      <c r="C216" s="241" t="s">
        <v>418</v>
      </c>
      <c r="D216" s="233" t="s">
        <v>183</v>
      </c>
      <c r="E216" s="234">
        <v>141.73249999999999</v>
      </c>
      <c r="F216" s="235"/>
      <c r="G216" s="236">
        <f>ROUND(E216*F216,2)</f>
        <v>0</v>
      </c>
      <c r="H216" s="235"/>
      <c r="I216" s="236">
        <f>ROUND(E216*H216,2)</f>
        <v>0</v>
      </c>
      <c r="J216" s="235"/>
      <c r="K216" s="236">
        <f>ROUND(E216*J216,2)</f>
        <v>0</v>
      </c>
      <c r="L216" s="236">
        <v>15</v>
      </c>
      <c r="M216" s="236">
        <f>G216*(1+L216/100)</f>
        <v>0</v>
      </c>
      <c r="N216" s="234">
        <v>4.2000000000000002E-4</v>
      </c>
      <c r="O216" s="234">
        <f>ROUND(E216*N216,2)</f>
        <v>0.06</v>
      </c>
      <c r="P216" s="234">
        <v>0</v>
      </c>
      <c r="Q216" s="234">
        <f>ROUND(E216*P216,2)</f>
        <v>0</v>
      </c>
      <c r="R216" s="236" t="s">
        <v>312</v>
      </c>
      <c r="S216" s="236" t="s">
        <v>148</v>
      </c>
      <c r="T216" s="237" t="s">
        <v>185</v>
      </c>
      <c r="U216" s="220">
        <v>0.28999999999999998</v>
      </c>
      <c r="V216" s="220">
        <f>ROUND(E216*U216,2)</f>
        <v>41.1</v>
      </c>
      <c r="W216" s="220"/>
      <c r="X216" s="220" t="s">
        <v>186</v>
      </c>
      <c r="Y216" s="220" t="s">
        <v>151</v>
      </c>
      <c r="Z216" s="210"/>
      <c r="AA216" s="210"/>
      <c r="AB216" s="210"/>
      <c r="AC216" s="210"/>
      <c r="AD216" s="210"/>
      <c r="AE216" s="210"/>
      <c r="AF216" s="210"/>
      <c r="AG216" s="210" t="s">
        <v>187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58" t="s">
        <v>415</v>
      </c>
      <c r="D217" s="249"/>
      <c r="E217" s="249"/>
      <c r="F217" s="249"/>
      <c r="G217" s="249"/>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189</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
      <c r="A218" s="217"/>
      <c r="B218" s="218"/>
      <c r="C218" s="243" t="s">
        <v>419</v>
      </c>
      <c r="D218" s="221"/>
      <c r="E218" s="222"/>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169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43" t="s">
        <v>420</v>
      </c>
      <c r="D219" s="221"/>
      <c r="E219" s="222">
        <v>57.180500000000002</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169</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43" t="s">
        <v>421</v>
      </c>
      <c r="D220" s="221"/>
      <c r="E220" s="222">
        <v>70.375500000000002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169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43" t="s">
        <v>422</v>
      </c>
      <c r="D221" s="221"/>
      <c r="E221" s="222">
        <v>14.176500000000001</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169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ht="22.5" outlineLevel="1" x14ac:dyDescent="0.2">
      <c r="A222" s="231">
        <v>52</v>
      </c>
      <c r="B222" s="232" t="s">
        <v>423</v>
      </c>
      <c r="C222" s="241" t="s">
        <v>424</v>
      </c>
      <c r="D222" s="233" t="s">
        <v>183</v>
      </c>
      <c r="E222" s="234">
        <v>172.39930000000001</v>
      </c>
      <c r="F222" s="235"/>
      <c r="G222" s="236">
        <f>ROUND(E222*F222,2)</f>
        <v>0</v>
      </c>
      <c r="H222" s="235"/>
      <c r="I222" s="236">
        <f>ROUND(E222*H222,2)</f>
        <v>0</v>
      </c>
      <c r="J222" s="235"/>
      <c r="K222" s="236">
        <f>ROUND(E222*J222,2)</f>
        <v>0</v>
      </c>
      <c r="L222" s="236">
        <v>15</v>
      </c>
      <c r="M222" s="236">
        <f>G222*(1+L222/100)</f>
        <v>0</v>
      </c>
      <c r="N222" s="234">
        <v>3.0000000000000001E-5</v>
      </c>
      <c r="O222" s="234">
        <f>ROUND(E222*N222,2)</f>
        <v>0.01</v>
      </c>
      <c r="P222" s="234">
        <v>0</v>
      </c>
      <c r="Q222" s="234">
        <f>ROUND(E222*P222,2)</f>
        <v>0</v>
      </c>
      <c r="R222" s="236" t="s">
        <v>312</v>
      </c>
      <c r="S222" s="236" t="s">
        <v>148</v>
      </c>
      <c r="T222" s="237" t="s">
        <v>185</v>
      </c>
      <c r="U222" s="220">
        <v>0.34</v>
      </c>
      <c r="V222" s="220">
        <f>ROUND(E222*U222,2)</f>
        <v>58.62</v>
      </c>
      <c r="W222" s="220"/>
      <c r="X222" s="220" t="s">
        <v>186</v>
      </c>
      <c r="Y222" s="220" t="s">
        <v>151</v>
      </c>
      <c r="Z222" s="210"/>
      <c r="AA222" s="210"/>
      <c r="AB222" s="210"/>
      <c r="AC222" s="210"/>
      <c r="AD222" s="210"/>
      <c r="AE222" s="210"/>
      <c r="AF222" s="210"/>
      <c r="AG222" s="210" t="s">
        <v>187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2" x14ac:dyDescent="0.2">
      <c r="A223" s="217"/>
      <c r="B223" s="218"/>
      <c r="C223" s="258" t="s">
        <v>415</v>
      </c>
      <c r="D223" s="249"/>
      <c r="E223" s="249"/>
      <c r="F223" s="249"/>
      <c r="G223" s="249"/>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189</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43" t="s">
        <v>425</v>
      </c>
      <c r="D224" s="221"/>
      <c r="E224" s="222"/>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169</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43" t="s">
        <v>426</v>
      </c>
      <c r="D225" s="221"/>
      <c r="E225" s="222"/>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169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43" t="s">
        <v>427</v>
      </c>
      <c r="D226" s="221"/>
      <c r="E226" s="222">
        <v>60.340800000000002</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169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43" t="s">
        <v>428</v>
      </c>
      <c r="D227" s="221"/>
      <c r="E227" s="222">
        <v>8.8439999999999994</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169</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43" t="s">
        <v>429</v>
      </c>
      <c r="D228" s="221"/>
      <c r="E228" s="222"/>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169</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43" t="s">
        <v>430</v>
      </c>
      <c r="D229" s="221"/>
      <c r="E229" s="222">
        <v>67.938000000000002</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169</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43" t="s">
        <v>431</v>
      </c>
      <c r="D230" s="221"/>
      <c r="E230" s="222">
        <v>32.774000000000001</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169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43" t="s">
        <v>406</v>
      </c>
      <c r="D231" s="221"/>
      <c r="E231" s="222">
        <v>2.5024999999999999</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169</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ht="22.5" outlineLevel="1" x14ac:dyDescent="0.2">
      <c r="A232" s="231">
        <v>53</v>
      </c>
      <c r="B232" s="232" t="s">
        <v>432</v>
      </c>
      <c r="C232" s="241" t="s">
        <v>433</v>
      </c>
      <c r="D232" s="233" t="s">
        <v>183</v>
      </c>
      <c r="E232" s="234">
        <v>1215.7256199999999</v>
      </c>
      <c r="F232" s="235"/>
      <c r="G232" s="236">
        <f>ROUND(E232*F232,2)</f>
        <v>0</v>
      </c>
      <c r="H232" s="235"/>
      <c r="I232" s="236">
        <f>ROUND(E232*H232,2)</f>
        <v>0</v>
      </c>
      <c r="J232" s="235"/>
      <c r="K232" s="236">
        <f>ROUND(E232*J232,2)</f>
        <v>0</v>
      </c>
      <c r="L232" s="236">
        <v>15</v>
      </c>
      <c r="M232" s="236">
        <f>G232*(1+L232/100)</f>
        <v>0</v>
      </c>
      <c r="N232" s="234">
        <v>2.2000000000000001E-3</v>
      </c>
      <c r="O232" s="234">
        <f>ROUND(E232*N232,2)</f>
        <v>2.67</v>
      </c>
      <c r="P232" s="234">
        <v>0</v>
      </c>
      <c r="Q232" s="234">
        <f>ROUND(E232*P232,2)</f>
        <v>0</v>
      </c>
      <c r="R232" s="236" t="s">
        <v>240</v>
      </c>
      <c r="S232" s="236" t="s">
        <v>148</v>
      </c>
      <c r="T232" s="237" t="s">
        <v>185</v>
      </c>
      <c r="U232" s="220">
        <v>0</v>
      </c>
      <c r="V232" s="220">
        <f>ROUND(E232*U232,2)</f>
        <v>0</v>
      </c>
      <c r="W232" s="220"/>
      <c r="X232" s="220" t="s">
        <v>241</v>
      </c>
      <c r="Y232" s="220" t="s">
        <v>151</v>
      </c>
      <c r="Z232" s="210"/>
      <c r="AA232" s="210"/>
      <c r="AB232" s="210"/>
      <c r="AC232" s="210"/>
      <c r="AD232" s="210"/>
      <c r="AE232" s="210"/>
      <c r="AF232" s="210"/>
      <c r="AG232" s="210" t="s">
        <v>242</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43" t="s">
        <v>409</v>
      </c>
      <c r="D233" s="221"/>
      <c r="E233" s="222">
        <v>107.17</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169</v>
      </c>
      <c r="AH233" s="210">
        <v>5</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43" t="s">
        <v>410</v>
      </c>
      <c r="D234" s="221"/>
      <c r="E234" s="222">
        <v>805.9</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169</v>
      </c>
      <c r="AH234" s="210">
        <v>5</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43" t="s">
        <v>411</v>
      </c>
      <c r="D235" s="221"/>
      <c r="E235" s="222">
        <v>172.39930000000001</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169</v>
      </c>
      <c r="AH235" s="210">
        <v>5</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60" t="s">
        <v>434</v>
      </c>
      <c r="D236" s="247"/>
      <c r="E236" s="248">
        <v>130.25631999999999</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169</v>
      </c>
      <c r="AH236" s="210">
        <v>4</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22.5" outlineLevel="1" x14ac:dyDescent="0.2">
      <c r="A237" s="231">
        <v>54</v>
      </c>
      <c r="B237" s="232" t="s">
        <v>435</v>
      </c>
      <c r="C237" s="241" t="s">
        <v>436</v>
      </c>
      <c r="D237" s="233" t="s">
        <v>183</v>
      </c>
      <c r="E237" s="234">
        <v>1195.5773799999999</v>
      </c>
      <c r="F237" s="235"/>
      <c r="G237" s="236">
        <f>ROUND(E237*F237,2)</f>
        <v>0</v>
      </c>
      <c r="H237" s="235"/>
      <c r="I237" s="236">
        <f>ROUND(E237*H237,2)</f>
        <v>0</v>
      </c>
      <c r="J237" s="235"/>
      <c r="K237" s="236">
        <f>ROUND(E237*J237,2)</f>
        <v>0</v>
      </c>
      <c r="L237" s="236">
        <v>15</v>
      </c>
      <c r="M237" s="236">
        <f>G237*(1+L237/100)</f>
        <v>0</v>
      </c>
      <c r="N237" s="234">
        <v>4.4999999999999997E-3</v>
      </c>
      <c r="O237" s="234">
        <f>ROUND(E237*N237,2)</f>
        <v>5.38</v>
      </c>
      <c r="P237" s="234">
        <v>0</v>
      </c>
      <c r="Q237" s="234">
        <f>ROUND(E237*P237,2)</f>
        <v>0</v>
      </c>
      <c r="R237" s="236" t="s">
        <v>240</v>
      </c>
      <c r="S237" s="236" t="s">
        <v>148</v>
      </c>
      <c r="T237" s="237" t="s">
        <v>185</v>
      </c>
      <c r="U237" s="220">
        <v>0</v>
      </c>
      <c r="V237" s="220">
        <f>ROUND(E237*U237,2)</f>
        <v>0</v>
      </c>
      <c r="W237" s="220"/>
      <c r="X237" s="220" t="s">
        <v>241</v>
      </c>
      <c r="Y237" s="220" t="s">
        <v>151</v>
      </c>
      <c r="Z237" s="210"/>
      <c r="AA237" s="210"/>
      <c r="AB237" s="210"/>
      <c r="AC237" s="210"/>
      <c r="AD237" s="210"/>
      <c r="AE237" s="210"/>
      <c r="AF237" s="210"/>
      <c r="AG237" s="210" t="s">
        <v>242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43" t="s">
        <v>341</v>
      </c>
      <c r="D238" s="221"/>
      <c r="E238" s="222">
        <v>897.9</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169</v>
      </c>
      <c r="AH238" s="210">
        <v>5</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43" t="s">
        <v>416</v>
      </c>
      <c r="D239" s="221"/>
      <c r="E239" s="222">
        <v>141.73249999999999</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169</v>
      </c>
      <c r="AH239" s="210">
        <v>5</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60" t="s">
        <v>437</v>
      </c>
      <c r="D240" s="247"/>
      <c r="E240" s="248">
        <v>155.94488000000001</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169</v>
      </c>
      <c r="AH240" s="210">
        <v>4</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1">
        <v>55</v>
      </c>
      <c r="B241" s="232" t="s">
        <v>438</v>
      </c>
      <c r="C241" s="241" t="s">
        <v>439</v>
      </c>
      <c r="D241" s="233" t="s">
        <v>303</v>
      </c>
      <c r="E241" s="234">
        <v>10.441979999999999</v>
      </c>
      <c r="F241" s="235"/>
      <c r="G241" s="236">
        <f>ROUND(E241*F241,2)</f>
        <v>0</v>
      </c>
      <c r="H241" s="235"/>
      <c r="I241" s="236">
        <f>ROUND(E241*H241,2)</f>
        <v>0</v>
      </c>
      <c r="J241" s="235"/>
      <c r="K241" s="236">
        <f>ROUND(E241*J241,2)</f>
        <v>0</v>
      </c>
      <c r="L241" s="236">
        <v>15</v>
      </c>
      <c r="M241" s="236">
        <f>G241*(1+L241/100)</f>
        <v>0</v>
      </c>
      <c r="N241" s="234">
        <v>0</v>
      </c>
      <c r="O241" s="234">
        <f>ROUND(E241*N241,2)</f>
        <v>0</v>
      </c>
      <c r="P241" s="234">
        <v>0</v>
      </c>
      <c r="Q241" s="234">
        <f>ROUND(E241*P241,2)</f>
        <v>0</v>
      </c>
      <c r="R241" s="236" t="s">
        <v>312</v>
      </c>
      <c r="S241" s="236" t="s">
        <v>148</v>
      </c>
      <c r="T241" s="237" t="s">
        <v>185</v>
      </c>
      <c r="U241" s="220">
        <v>1.6850000000000001</v>
      </c>
      <c r="V241" s="220">
        <f>ROUND(E241*U241,2)</f>
        <v>17.59</v>
      </c>
      <c r="W241" s="220"/>
      <c r="X241" s="220" t="s">
        <v>304</v>
      </c>
      <c r="Y241" s="220" t="s">
        <v>151</v>
      </c>
      <c r="Z241" s="210"/>
      <c r="AA241" s="210"/>
      <c r="AB241" s="210"/>
      <c r="AC241" s="210"/>
      <c r="AD241" s="210"/>
      <c r="AE241" s="210"/>
      <c r="AF241" s="210"/>
      <c r="AG241" s="210" t="s">
        <v>305</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58" t="s">
        <v>440</v>
      </c>
      <c r="D242" s="249"/>
      <c r="E242" s="249"/>
      <c r="F242" s="249"/>
      <c r="G242" s="249"/>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189</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43" t="s">
        <v>307</v>
      </c>
      <c r="D243" s="221"/>
      <c r="E243" s="222"/>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169</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43" t="s">
        <v>441</v>
      </c>
      <c r="D244" s="221"/>
      <c r="E244" s="222"/>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169</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43" t="s">
        <v>442</v>
      </c>
      <c r="D245" s="221"/>
      <c r="E245" s="222">
        <v>10.441979999999999</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169</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x14ac:dyDescent="0.2">
      <c r="A246" s="224" t="s">
        <v>143</v>
      </c>
      <c r="B246" s="225" t="s">
        <v>90</v>
      </c>
      <c r="C246" s="240" t="s">
        <v>91</v>
      </c>
      <c r="D246" s="226"/>
      <c r="E246" s="227"/>
      <c r="F246" s="228"/>
      <c r="G246" s="228">
        <f>SUMIF(AG247:AG312,"&lt;&gt;NOR",G247:G312)</f>
        <v>0</v>
      </c>
      <c r="H246" s="228"/>
      <c r="I246" s="228">
        <f>SUM(I247:I312)</f>
        <v>0</v>
      </c>
      <c r="J246" s="228"/>
      <c r="K246" s="228">
        <f>SUM(K247:K312)</f>
        <v>0</v>
      </c>
      <c r="L246" s="228"/>
      <c r="M246" s="228">
        <f>SUM(M247:M312)</f>
        <v>0</v>
      </c>
      <c r="N246" s="227"/>
      <c r="O246" s="227">
        <f>SUM(O247:O312)</f>
        <v>6.9799999999999995</v>
      </c>
      <c r="P246" s="227"/>
      <c r="Q246" s="227">
        <f>SUM(Q247:Q312)</f>
        <v>12.39</v>
      </c>
      <c r="R246" s="228"/>
      <c r="S246" s="228"/>
      <c r="T246" s="229"/>
      <c r="U246" s="223"/>
      <c r="V246" s="223">
        <f>SUM(V247:V312)</f>
        <v>488.9</v>
      </c>
      <c r="W246" s="223"/>
      <c r="X246" s="223"/>
      <c r="Y246" s="223"/>
      <c r="AG246" t="s">
        <v>144</v>
      </c>
    </row>
    <row r="247" spans="1:60" ht="22.5" outlineLevel="1" x14ac:dyDescent="0.2">
      <c r="A247" s="231">
        <v>56</v>
      </c>
      <c r="B247" s="232" t="s">
        <v>443</v>
      </c>
      <c r="C247" s="241" t="s">
        <v>444</v>
      </c>
      <c r="D247" s="233" t="s">
        <v>183</v>
      </c>
      <c r="E247" s="234">
        <v>825.9</v>
      </c>
      <c r="F247" s="235"/>
      <c r="G247" s="236">
        <f>ROUND(E247*F247,2)</f>
        <v>0</v>
      </c>
      <c r="H247" s="235"/>
      <c r="I247" s="236">
        <f>ROUND(E247*H247,2)</f>
        <v>0</v>
      </c>
      <c r="J247" s="235"/>
      <c r="K247" s="236">
        <f>ROUND(E247*J247,2)</f>
        <v>0</v>
      </c>
      <c r="L247" s="236">
        <v>15</v>
      </c>
      <c r="M247" s="236">
        <f>G247*(1+L247/100)</f>
        <v>0</v>
      </c>
      <c r="N247" s="234">
        <v>0</v>
      </c>
      <c r="O247" s="234">
        <f>ROUND(E247*N247,2)</f>
        <v>0</v>
      </c>
      <c r="P247" s="234">
        <v>1.4999999999999999E-2</v>
      </c>
      <c r="Q247" s="234">
        <f>ROUND(E247*P247,2)</f>
        <v>12.39</v>
      </c>
      <c r="R247" s="236" t="s">
        <v>445</v>
      </c>
      <c r="S247" s="236" t="s">
        <v>148</v>
      </c>
      <c r="T247" s="237" t="s">
        <v>185</v>
      </c>
      <c r="U247" s="220">
        <v>0.04</v>
      </c>
      <c r="V247" s="220">
        <f>ROUND(E247*U247,2)</f>
        <v>33.04</v>
      </c>
      <c r="W247" s="220"/>
      <c r="X247" s="220" t="s">
        <v>186</v>
      </c>
      <c r="Y247" s="220" t="s">
        <v>151</v>
      </c>
      <c r="Z247" s="210"/>
      <c r="AA247" s="210"/>
      <c r="AB247" s="210"/>
      <c r="AC247" s="210"/>
      <c r="AD247" s="210"/>
      <c r="AE247" s="210"/>
      <c r="AF247" s="210"/>
      <c r="AG247" s="210" t="s">
        <v>187</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43" t="s">
        <v>446</v>
      </c>
      <c r="D248" s="221"/>
      <c r="E248" s="222"/>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169</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
      <c r="A249" s="217"/>
      <c r="B249" s="218"/>
      <c r="C249" s="243" t="s">
        <v>254</v>
      </c>
      <c r="D249" s="221"/>
      <c r="E249" s="222">
        <v>333.8</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169</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
      <c r="A250" s="217"/>
      <c r="B250" s="218"/>
      <c r="C250" s="243" t="s">
        <v>255</v>
      </c>
      <c r="D250" s="221"/>
      <c r="E250" s="222">
        <v>492.1</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169</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31">
        <v>57</v>
      </c>
      <c r="B251" s="232" t="s">
        <v>447</v>
      </c>
      <c r="C251" s="241" t="s">
        <v>448</v>
      </c>
      <c r="D251" s="233" t="s">
        <v>194</v>
      </c>
      <c r="E251" s="234">
        <v>195.24</v>
      </c>
      <c r="F251" s="235"/>
      <c r="G251" s="236">
        <f>ROUND(E251*F251,2)</f>
        <v>0</v>
      </c>
      <c r="H251" s="235"/>
      <c r="I251" s="236">
        <f>ROUND(E251*H251,2)</f>
        <v>0</v>
      </c>
      <c r="J251" s="235"/>
      <c r="K251" s="236">
        <f>ROUND(E251*J251,2)</f>
        <v>0</v>
      </c>
      <c r="L251" s="236">
        <v>15</v>
      </c>
      <c r="M251" s="236">
        <f>G251*(1+L251/100)</f>
        <v>0</v>
      </c>
      <c r="N251" s="234">
        <v>0</v>
      </c>
      <c r="O251" s="234">
        <f>ROUND(E251*N251,2)</f>
        <v>0</v>
      </c>
      <c r="P251" s="234">
        <v>0</v>
      </c>
      <c r="Q251" s="234">
        <f>ROUND(E251*P251,2)</f>
        <v>0</v>
      </c>
      <c r="R251" s="236" t="s">
        <v>445</v>
      </c>
      <c r="S251" s="236" t="s">
        <v>148</v>
      </c>
      <c r="T251" s="237" t="s">
        <v>185</v>
      </c>
      <c r="U251" s="220">
        <v>0.05</v>
      </c>
      <c r="V251" s="220">
        <f>ROUND(E251*U251,2)</f>
        <v>9.76</v>
      </c>
      <c r="W251" s="220"/>
      <c r="X251" s="220" t="s">
        <v>186</v>
      </c>
      <c r="Y251" s="220" t="s">
        <v>151</v>
      </c>
      <c r="Z251" s="210"/>
      <c r="AA251" s="210"/>
      <c r="AB251" s="210"/>
      <c r="AC251" s="210"/>
      <c r="AD251" s="210"/>
      <c r="AE251" s="210"/>
      <c r="AF251" s="210"/>
      <c r="AG251" s="210" t="s">
        <v>187</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ht="22.5" outlineLevel="2" x14ac:dyDescent="0.2">
      <c r="A252" s="217"/>
      <c r="B252" s="218"/>
      <c r="C252" s="243" t="s">
        <v>449</v>
      </c>
      <c r="D252" s="221"/>
      <c r="E252" s="222"/>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169</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43" t="s">
        <v>450</v>
      </c>
      <c r="D253" s="221"/>
      <c r="E253" s="222">
        <v>86.97</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169</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43" t="s">
        <v>451</v>
      </c>
      <c r="D254" s="221"/>
      <c r="E254" s="222">
        <v>108.27</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169</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1">
        <v>58</v>
      </c>
      <c r="B255" s="232" t="s">
        <v>452</v>
      </c>
      <c r="C255" s="241" t="s">
        <v>453</v>
      </c>
      <c r="D255" s="233" t="s">
        <v>183</v>
      </c>
      <c r="E255" s="234">
        <v>232.90610000000001</v>
      </c>
      <c r="F255" s="235"/>
      <c r="G255" s="236">
        <f>ROUND(E255*F255,2)</f>
        <v>0</v>
      </c>
      <c r="H255" s="235"/>
      <c r="I255" s="236">
        <f>ROUND(E255*H255,2)</f>
        <v>0</v>
      </c>
      <c r="J255" s="235"/>
      <c r="K255" s="236">
        <f>ROUND(E255*J255,2)</f>
        <v>0</v>
      </c>
      <c r="L255" s="236">
        <v>15</v>
      </c>
      <c r="M255" s="236">
        <f>G255*(1+L255/100)</f>
        <v>0</v>
      </c>
      <c r="N255" s="234">
        <v>3.3E-4</v>
      </c>
      <c r="O255" s="234">
        <f>ROUND(E255*N255,2)</f>
        <v>0.08</v>
      </c>
      <c r="P255" s="234">
        <v>0</v>
      </c>
      <c r="Q255" s="234">
        <f>ROUND(E255*P255,2)</f>
        <v>0</v>
      </c>
      <c r="R255" s="236" t="s">
        <v>445</v>
      </c>
      <c r="S255" s="236" t="s">
        <v>148</v>
      </c>
      <c r="T255" s="237" t="s">
        <v>185</v>
      </c>
      <c r="U255" s="220">
        <v>0.16</v>
      </c>
      <c r="V255" s="220">
        <f>ROUND(E255*U255,2)</f>
        <v>37.26</v>
      </c>
      <c r="W255" s="220"/>
      <c r="X255" s="220" t="s">
        <v>186</v>
      </c>
      <c r="Y255" s="220" t="s">
        <v>151</v>
      </c>
      <c r="Z255" s="210"/>
      <c r="AA255" s="210"/>
      <c r="AB255" s="210"/>
      <c r="AC255" s="210"/>
      <c r="AD255" s="210"/>
      <c r="AE255" s="210"/>
      <c r="AF255" s="210"/>
      <c r="AG255" s="210" t="s">
        <v>187</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42" t="s">
        <v>454</v>
      </c>
      <c r="D256" s="239"/>
      <c r="E256" s="239"/>
      <c r="F256" s="239"/>
      <c r="G256" s="239"/>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154</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2" x14ac:dyDescent="0.2">
      <c r="A257" s="217"/>
      <c r="B257" s="218"/>
      <c r="C257" s="243" t="s">
        <v>455</v>
      </c>
      <c r="D257" s="221"/>
      <c r="E257" s="222"/>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169</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43" t="s">
        <v>456</v>
      </c>
      <c r="D258" s="221"/>
      <c r="E258" s="222">
        <v>61.618200000000002</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169</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43" t="s">
        <v>457</v>
      </c>
      <c r="D259" s="221"/>
      <c r="E259" s="222">
        <v>7.2114000000000003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169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43" t="s">
        <v>458</v>
      </c>
      <c r="D260" s="221"/>
      <c r="E260" s="222">
        <v>1.02</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169</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43" t="s">
        <v>459</v>
      </c>
      <c r="D261" s="221"/>
      <c r="E261" s="222">
        <v>5.6063999999999998</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169</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
      <c r="A262" s="217"/>
      <c r="B262" s="218"/>
      <c r="C262" s="243" t="s">
        <v>460</v>
      </c>
      <c r="D262" s="221"/>
      <c r="E262" s="222">
        <v>1.3855999999999999</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169</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43" t="s">
        <v>461</v>
      </c>
      <c r="D263" s="221"/>
      <c r="E263" s="222">
        <v>1.1160000000000001</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169</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43" t="s">
        <v>462</v>
      </c>
      <c r="D264" s="221"/>
      <c r="E264" s="222"/>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169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3" t="s">
        <v>463</v>
      </c>
      <c r="D265" s="221"/>
      <c r="E265" s="222">
        <v>58.02</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169</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3" t="s">
        <v>429</v>
      </c>
      <c r="D266" s="221"/>
      <c r="E266" s="222"/>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169</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43" t="s">
        <v>464</v>
      </c>
      <c r="D267" s="221"/>
      <c r="E267" s="222">
        <v>65.325000000000003</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169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43" t="s">
        <v>465</v>
      </c>
      <c r="D268" s="221"/>
      <c r="E268" s="222">
        <v>31.6035</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169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31">
        <v>59</v>
      </c>
      <c r="B269" s="232" t="s">
        <v>466</v>
      </c>
      <c r="C269" s="241" t="s">
        <v>467</v>
      </c>
      <c r="D269" s="233" t="s">
        <v>183</v>
      </c>
      <c r="E269" s="234">
        <v>805.9</v>
      </c>
      <c r="F269" s="235"/>
      <c r="G269" s="236">
        <f>ROUND(E269*F269,2)</f>
        <v>0</v>
      </c>
      <c r="H269" s="235"/>
      <c r="I269" s="236">
        <f>ROUND(E269*H269,2)</f>
        <v>0</v>
      </c>
      <c r="J269" s="235"/>
      <c r="K269" s="236">
        <f>ROUND(E269*J269,2)</f>
        <v>0</v>
      </c>
      <c r="L269" s="236">
        <v>15</v>
      </c>
      <c r="M269" s="236">
        <f>G269*(1+L269/100)</f>
        <v>0</v>
      </c>
      <c r="N269" s="234">
        <v>0</v>
      </c>
      <c r="O269" s="234">
        <f>ROUND(E269*N269,2)</f>
        <v>0</v>
      </c>
      <c r="P269" s="234">
        <v>0</v>
      </c>
      <c r="Q269" s="234">
        <f>ROUND(E269*P269,2)</f>
        <v>0</v>
      </c>
      <c r="R269" s="236" t="s">
        <v>445</v>
      </c>
      <c r="S269" s="236" t="s">
        <v>176</v>
      </c>
      <c r="T269" s="237" t="s">
        <v>149</v>
      </c>
      <c r="U269" s="220">
        <v>0.49</v>
      </c>
      <c r="V269" s="220">
        <f>ROUND(E269*U269,2)</f>
        <v>394.89</v>
      </c>
      <c r="W269" s="220"/>
      <c r="X269" s="220" t="s">
        <v>186</v>
      </c>
      <c r="Y269" s="220" t="s">
        <v>151</v>
      </c>
      <c r="Z269" s="210"/>
      <c r="AA269" s="210"/>
      <c r="AB269" s="210"/>
      <c r="AC269" s="210"/>
      <c r="AD269" s="210"/>
      <c r="AE269" s="210"/>
      <c r="AF269" s="210"/>
      <c r="AG269" s="210" t="s">
        <v>187</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43" t="s">
        <v>468</v>
      </c>
      <c r="D270" s="221"/>
      <c r="E270" s="222"/>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169</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3" t="s">
        <v>370</v>
      </c>
      <c r="D271" s="221"/>
      <c r="E271" s="222">
        <v>325.2</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169</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3" t="s">
        <v>371</v>
      </c>
      <c r="D272" s="221"/>
      <c r="E272" s="222">
        <v>480.7</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169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2.5" outlineLevel="1" x14ac:dyDescent="0.2">
      <c r="A273" s="231">
        <v>60</v>
      </c>
      <c r="B273" s="232" t="s">
        <v>469</v>
      </c>
      <c r="C273" s="241" t="s">
        <v>470</v>
      </c>
      <c r="D273" s="233" t="s">
        <v>267</v>
      </c>
      <c r="E273" s="234">
        <v>0.52</v>
      </c>
      <c r="F273" s="235"/>
      <c r="G273" s="236">
        <f>ROUND(E273*F273,2)</f>
        <v>0</v>
      </c>
      <c r="H273" s="235"/>
      <c r="I273" s="236">
        <f>ROUND(E273*H273,2)</f>
        <v>0</v>
      </c>
      <c r="J273" s="235"/>
      <c r="K273" s="236">
        <f>ROUND(E273*J273,2)</f>
        <v>0</v>
      </c>
      <c r="L273" s="236">
        <v>15</v>
      </c>
      <c r="M273" s="236">
        <f>G273*(1+L273/100)</f>
        <v>0</v>
      </c>
      <c r="N273" s="234">
        <v>0</v>
      </c>
      <c r="O273" s="234">
        <f>ROUND(E273*N273,2)</f>
        <v>0</v>
      </c>
      <c r="P273" s="234">
        <v>0</v>
      </c>
      <c r="Q273" s="234">
        <f>ROUND(E273*P273,2)</f>
        <v>0</v>
      </c>
      <c r="R273" s="236" t="s">
        <v>445</v>
      </c>
      <c r="S273" s="236" t="s">
        <v>148</v>
      </c>
      <c r="T273" s="237" t="s">
        <v>185</v>
      </c>
      <c r="U273" s="220">
        <v>0.51</v>
      </c>
      <c r="V273" s="220">
        <f>ROUND(E273*U273,2)</f>
        <v>0.27</v>
      </c>
      <c r="W273" s="220"/>
      <c r="X273" s="220" t="s">
        <v>186</v>
      </c>
      <c r="Y273" s="220" t="s">
        <v>151</v>
      </c>
      <c r="Z273" s="210"/>
      <c r="AA273" s="210"/>
      <c r="AB273" s="210"/>
      <c r="AC273" s="210"/>
      <c r="AD273" s="210"/>
      <c r="AE273" s="210"/>
      <c r="AF273" s="210"/>
      <c r="AG273" s="210" t="s">
        <v>187</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2" x14ac:dyDescent="0.2">
      <c r="A274" s="217"/>
      <c r="B274" s="218"/>
      <c r="C274" s="243" t="s">
        <v>471</v>
      </c>
      <c r="D274" s="221"/>
      <c r="E274" s="222">
        <v>0.52</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169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22.5" outlineLevel="1" x14ac:dyDescent="0.2">
      <c r="A275" s="231">
        <v>61</v>
      </c>
      <c r="B275" s="232" t="s">
        <v>472</v>
      </c>
      <c r="C275" s="241" t="s">
        <v>473</v>
      </c>
      <c r="D275" s="233" t="s">
        <v>267</v>
      </c>
      <c r="E275" s="234">
        <v>16.269590000000001</v>
      </c>
      <c r="F275" s="235"/>
      <c r="G275" s="236">
        <f>ROUND(E275*F275,2)</f>
        <v>0</v>
      </c>
      <c r="H275" s="235"/>
      <c r="I275" s="236">
        <f>ROUND(E275*H275,2)</f>
        <v>0</v>
      </c>
      <c r="J275" s="235"/>
      <c r="K275" s="236">
        <f>ROUND(E275*J275,2)</f>
        <v>0</v>
      </c>
      <c r="L275" s="236">
        <v>15</v>
      </c>
      <c r="M275" s="236">
        <f>G275*(1+L275/100)</f>
        <v>0</v>
      </c>
      <c r="N275" s="234">
        <v>0.02</v>
      </c>
      <c r="O275" s="234">
        <f>ROUND(E275*N275,2)</f>
        <v>0.33</v>
      </c>
      <c r="P275" s="234">
        <v>0</v>
      </c>
      <c r="Q275" s="234">
        <f>ROUND(E275*P275,2)</f>
        <v>0</v>
      </c>
      <c r="R275" s="236" t="s">
        <v>240</v>
      </c>
      <c r="S275" s="236" t="s">
        <v>148</v>
      </c>
      <c r="T275" s="237" t="s">
        <v>185</v>
      </c>
      <c r="U275" s="220">
        <v>0</v>
      </c>
      <c r="V275" s="220">
        <f>ROUND(E275*U275,2)</f>
        <v>0</v>
      </c>
      <c r="W275" s="220"/>
      <c r="X275" s="220" t="s">
        <v>241</v>
      </c>
      <c r="Y275" s="220" t="s">
        <v>151</v>
      </c>
      <c r="Z275" s="210"/>
      <c r="AA275" s="210"/>
      <c r="AB275" s="210"/>
      <c r="AC275" s="210"/>
      <c r="AD275" s="210"/>
      <c r="AE275" s="210"/>
      <c r="AF275" s="210"/>
      <c r="AG275" s="210" t="s">
        <v>242</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43" t="s">
        <v>462</v>
      </c>
      <c r="D276" s="221"/>
      <c r="E276" s="222"/>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169</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3" t="s">
        <v>474</v>
      </c>
      <c r="D277" s="221"/>
      <c r="E277" s="222">
        <v>5.8019999999999996</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169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3" t="s">
        <v>429</v>
      </c>
      <c r="D278" s="221"/>
      <c r="E278" s="222"/>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169</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3" t="s">
        <v>475</v>
      </c>
      <c r="D279" s="221"/>
      <c r="E279" s="222">
        <v>6.5324999999999998</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169</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43" t="s">
        <v>476</v>
      </c>
      <c r="D280" s="221"/>
      <c r="E280" s="222">
        <v>3.1603500000000002</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169</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60" t="s">
        <v>477</v>
      </c>
      <c r="D281" s="247"/>
      <c r="E281" s="248">
        <v>0.77473999999999998</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169</v>
      </c>
      <c r="AH281" s="210">
        <v>4</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ht="22.5" outlineLevel="1" x14ac:dyDescent="0.2">
      <c r="A282" s="231">
        <v>62</v>
      </c>
      <c r="B282" s="232" t="s">
        <v>478</v>
      </c>
      <c r="C282" s="241" t="s">
        <v>479</v>
      </c>
      <c r="D282" s="233" t="s">
        <v>267</v>
      </c>
      <c r="E282" s="234">
        <v>152.3151</v>
      </c>
      <c r="F282" s="235"/>
      <c r="G282" s="236">
        <f>ROUND(E282*F282,2)</f>
        <v>0</v>
      </c>
      <c r="H282" s="235"/>
      <c r="I282" s="236">
        <f>ROUND(E282*H282,2)</f>
        <v>0</v>
      </c>
      <c r="J282" s="235"/>
      <c r="K282" s="236">
        <f>ROUND(E282*J282,2)</f>
        <v>0</v>
      </c>
      <c r="L282" s="236">
        <v>15</v>
      </c>
      <c r="M282" s="236">
        <f>G282*(1+L282/100)</f>
        <v>0</v>
      </c>
      <c r="N282" s="234">
        <v>2.5000000000000001E-2</v>
      </c>
      <c r="O282" s="234">
        <f>ROUND(E282*N282,2)</f>
        <v>3.81</v>
      </c>
      <c r="P282" s="234">
        <v>0</v>
      </c>
      <c r="Q282" s="234">
        <f>ROUND(E282*P282,2)</f>
        <v>0</v>
      </c>
      <c r="R282" s="236" t="s">
        <v>240</v>
      </c>
      <c r="S282" s="236" t="s">
        <v>148</v>
      </c>
      <c r="T282" s="237" t="s">
        <v>185</v>
      </c>
      <c r="U282" s="220">
        <v>0</v>
      </c>
      <c r="V282" s="220">
        <f>ROUND(E282*U282,2)</f>
        <v>0</v>
      </c>
      <c r="W282" s="220"/>
      <c r="X282" s="220" t="s">
        <v>241</v>
      </c>
      <c r="Y282" s="220" t="s">
        <v>151</v>
      </c>
      <c r="Z282" s="210"/>
      <c r="AA282" s="210"/>
      <c r="AB282" s="210"/>
      <c r="AC282" s="210"/>
      <c r="AD282" s="210"/>
      <c r="AE282" s="210"/>
      <c r="AF282" s="210"/>
      <c r="AG282" s="210" t="s">
        <v>242</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43" t="s">
        <v>480</v>
      </c>
      <c r="D283" s="221"/>
      <c r="E283" s="222"/>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169</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43" t="s">
        <v>481</v>
      </c>
      <c r="D284" s="221"/>
      <c r="E284" s="222">
        <v>58.536000000000001</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169</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43" t="s">
        <v>482</v>
      </c>
      <c r="D285" s="221"/>
      <c r="E285" s="222">
        <v>86.525999999999996</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169</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60" t="s">
        <v>477</v>
      </c>
      <c r="D286" s="247"/>
      <c r="E286" s="248">
        <v>7.2530999999999999</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169</v>
      </c>
      <c r="AH286" s="210">
        <v>4</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22.5" outlineLevel="1" x14ac:dyDescent="0.2">
      <c r="A287" s="231">
        <v>63</v>
      </c>
      <c r="B287" s="232" t="s">
        <v>483</v>
      </c>
      <c r="C287" s="241" t="s">
        <v>484</v>
      </c>
      <c r="D287" s="233" t="s">
        <v>183</v>
      </c>
      <c r="E287" s="234">
        <v>11.2263</v>
      </c>
      <c r="F287" s="235"/>
      <c r="G287" s="236">
        <f>ROUND(E287*F287,2)</f>
        <v>0</v>
      </c>
      <c r="H287" s="235"/>
      <c r="I287" s="236">
        <f>ROUND(E287*H287,2)</f>
        <v>0</v>
      </c>
      <c r="J287" s="235"/>
      <c r="K287" s="236">
        <f>ROUND(E287*J287,2)</f>
        <v>0</v>
      </c>
      <c r="L287" s="236">
        <v>15</v>
      </c>
      <c r="M287" s="236">
        <f>G287*(1+L287/100)</f>
        <v>0</v>
      </c>
      <c r="N287" s="234">
        <v>5.1000000000000004E-4</v>
      </c>
      <c r="O287" s="234">
        <f>ROUND(E287*N287,2)</f>
        <v>0.01</v>
      </c>
      <c r="P287" s="234">
        <v>0</v>
      </c>
      <c r="Q287" s="234">
        <f>ROUND(E287*P287,2)</f>
        <v>0</v>
      </c>
      <c r="R287" s="236" t="s">
        <v>240</v>
      </c>
      <c r="S287" s="236" t="s">
        <v>148</v>
      </c>
      <c r="T287" s="237" t="s">
        <v>185</v>
      </c>
      <c r="U287" s="220">
        <v>0</v>
      </c>
      <c r="V287" s="220">
        <f>ROUND(E287*U287,2)</f>
        <v>0</v>
      </c>
      <c r="W287" s="220"/>
      <c r="X287" s="220" t="s">
        <v>241</v>
      </c>
      <c r="Y287" s="220" t="s">
        <v>151</v>
      </c>
      <c r="Z287" s="210"/>
      <c r="AA287" s="210"/>
      <c r="AB287" s="210"/>
      <c r="AC287" s="210"/>
      <c r="AD287" s="210"/>
      <c r="AE287" s="210"/>
      <c r="AF287" s="210"/>
      <c r="AG287" s="210" t="s">
        <v>242</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ht="22.5" outlineLevel="2" x14ac:dyDescent="0.2">
      <c r="A288" s="217"/>
      <c r="B288" s="218"/>
      <c r="C288" s="243" t="s">
        <v>449</v>
      </c>
      <c r="D288" s="221"/>
      <c r="E288" s="222"/>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169</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43" t="s">
        <v>485</v>
      </c>
      <c r="D289" s="221"/>
      <c r="E289" s="222"/>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169</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43" t="s">
        <v>486</v>
      </c>
      <c r="D290" s="221"/>
      <c r="E290" s="222">
        <v>4.3484999999999996</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169</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43" t="s">
        <v>487</v>
      </c>
      <c r="D291" s="221"/>
      <c r="E291" s="222">
        <v>5.4135</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169</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60" t="s">
        <v>488</v>
      </c>
      <c r="D292" s="247"/>
      <c r="E292" s="248">
        <v>1.4642999999999999</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169</v>
      </c>
      <c r="AH292" s="210">
        <v>4</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22.5" outlineLevel="1" x14ac:dyDescent="0.2">
      <c r="A293" s="231">
        <v>64</v>
      </c>
      <c r="B293" s="232" t="s">
        <v>489</v>
      </c>
      <c r="C293" s="241" t="s">
        <v>490</v>
      </c>
      <c r="D293" s="233" t="s">
        <v>267</v>
      </c>
      <c r="E293" s="234">
        <v>136.75191000000001</v>
      </c>
      <c r="F293" s="235"/>
      <c r="G293" s="236">
        <f>ROUND(E293*F293,2)</f>
        <v>0</v>
      </c>
      <c r="H293" s="235"/>
      <c r="I293" s="236">
        <f>ROUND(E293*H293,2)</f>
        <v>0</v>
      </c>
      <c r="J293" s="235"/>
      <c r="K293" s="236">
        <f>ROUND(E293*J293,2)</f>
        <v>0</v>
      </c>
      <c r="L293" s="236">
        <v>15</v>
      </c>
      <c r="M293" s="236">
        <f>G293*(1+L293/100)</f>
        <v>0</v>
      </c>
      <c r="N293" s="234">
        <v>0.02</v>
      </c>
      <c r="O293" s="234">
        <f>ROUND(E293*N293,2)</f>
        <v>2.74</v>
      </c>
      <c r="P293" s="234">
        <v>0</v>
      </c>
      <c r="Q293" s="234">
        <f>ROUND(E293*P293,2)</f>
        <v>0</v>
      </c>
      <c r="R293" s="236" t="s">
        <v>240</v>
      </c>
      <c r="S293" s="236" t="s">
        <v>148</v>
      </c>
      <c r="T293" s="237" t="s">
        <v>185</v>
      </c>
      <c r="U293" s="220">
        <v>0</v>
      </c>
      <c r="V293" s="220">
        <f>ROUND(E293*U293,2)</f>
        <v>0</v>
      </c>
      <c r="W293" s="220"/>
      <c r="X293" s="220" t="s">
        <v>241</v>
      </c>
      <c r="Y293" s="220" t="s">
        <v>151</v>
      </c>
      <c r="Z293" s="210"/>
      <c r="AA293" s="210"/>
      <c r="AB293" s="210"/>
      <c r="AC293" s="210"/>
      <c r="AD293" s="210"/>
      <c r="AE293" s="210"/>
      <c r="AF293" s="210"/>
      <c r="AG293" s="210" t="s">
        <v>242</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
      <c r="A294" s="217"/>
      <c r="B294" s="218"/>
      <c r="C294" s="243" t="s">
        <v>491</v>
      </c>
      <c r="D294" s="221"/>
      <c r="E294" s="222"/>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169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43" t="s">
        <v>492</v>
      </c>
      <c r="D295" s="221"/>
      <c r="E295" s="222">
        <v>7.3941800000000004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169</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43" t="s">
        <v>493</v>
      </c>
      <c r="D296" s="221"/>
      <c r="E296" s="222">
        <v>0.86536999999999997</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169</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43" t="s">
        <v>494</v>
      </c>
      <c r="D297" s="221"/>
      <c r="E297" s="222">
        <v>0.12239999999999999</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169</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43" t="s">
        <v>495</v>
      </c>
      <c r="D298" s="221"/>
      <c r="E298" s="222">
        <v>0.67276999999999998</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169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43" t="s">
        <v>496</v>
      </c>
      <c r="D299" s="221"/>
      <c r="E299" s="222">
        <v>0.16627</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169</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43" t="s">
        <v>497</v>
      </c>
      <c r="D300" s="221"/>
      <c r="E300" s="222">
        <v>0.13392000000000001</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169</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43" t="s">
        <v>498</v>
      </c>
      <c r="D301" s="221"/>
      <c r="E301" s="222"/>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169</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43" t="s">
        <v>499</v>
      </c>
      <c r="D302" s="221"/>
      <c r="E302" s="222">
        <v>48.78</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169</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43" t="s">
        <v>500</v>
      </c>
      <c r="D303" s="221"/>
      <c r="E303" s="222">
        <v>72.105000000000004</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169</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60" t="s">
        <v>477</v>
      </c>
      <c r="D304" s="247"/>
      <c r="E304" s="248">
        <v>6.5119999999999996</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169</v>
      </c>
      <c r="AH304" s="210">
        <v>4</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1" x14ac:dyDescent="0.2">
      <c r="A305" s="231">
        <v>65</v>
      </c>
      <c r="B305" s="232" t="s">
        <v>501</v>
      </c>
      <c r="C305" s="241" t="s">
        <v>502</v>
      </c>
      <c r="D305" s="233" t="s">
        <v>183</v>
      </c>
      <c r="E305" s="234">
        <v>5.46</v>
      </c>
      <c r="F305" s="235"/>
      <c r="G305" s="236">
        <f>ROUND(E305*F305,2)</f>
        <v>0</v>
      </c>
      <c r="H305" s="235"/>
      <c r="I305" s="236">
        <f>ROUND(E305*H305,2)</f>
        <v>0</v>
      </c>
      <c r="J305" s="235"/>
      <c r="K305" s="236">
        <f>ROUND(E305*J305,2)</f>
        <v>0</v>
      </c>
      <c r="L305" s="236">
        <v>15</v>
      </c>
      <c r="M305" s="236">
        <f>G305*(1+L305/100)</f>
        <v>0</v>
      </c>
      <c r="N305" s="234">
        <v>1.1999999999999999E-3</v>
      </c>
      <c r="O305" s="234">
        <f>ROUND(E305*N305,2)</f>
        <v>0.01</v>
      </c>
      <c r="P305" s="234">
        <v>0</v>
      </c>
      <c r="Q305" s="234">
        <f>ROUND(E305*P305,2)</f>
        <v>0</v>
      </c>
      <c r="R305" s="236" t="s">
        <v>240</v>
      </c>
      <c r="S305" s="236" t="s">
        <v>148</v>
      </c>
      <c r="T305" s="237" t="s">
        <v>185</v>
      </c>
      <c r="U305" s="220">
        <v>0</v>
      </c>
      <c r="V305" s="220">
        <f>ROUND(E305*U305,2)</f>
        <v>0</v>
      </c>
      <c r="W305" s="220"/>
      <c r="X305" s="220" t="s">
        <v>241</v>
      </c>
      <c r="Y305" s="220" t="s">
        <v>151</v>
      </c>
      <c r="Z305" s="210"/>
      <c r="AA305" s="210"/>
      <c r="AB305" s="210"/>
      <c r="AC305" s="210"/>
      <c r="AD305" s="210"/>
      <c r="AE305" s="210"/>
      <c r="AF305" s="210"/>
      <c r="AG305" s="210" t="s">
        <v>242</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43" t="s">
        <v>503</v>
      </c>
      <c r="D306" s="221"/>
      <c r="E306" s="222">
        <v>5.2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169</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60" t="s">
        <v>477</v>
      </c>
      <c r="D307" s="247"/>
      <c r="E307" s="248">
        <v>0.26</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169</v>
      </c>
      <c r="AH307" s="210">
        <v>4</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1">
        <v>66</v>
      </c>
      <c r="B308" s="232" t="s">
        <v>504</v>
      </c>
      <c r="C308" s="241" t="s">
        <v>505</v>
      </c>
      <c r="D308" s="233" t="s">
        <v>303</v>
      </c>
      <c r="E308" s="234">
        <v>6.9574400000000001</v>
      </c>
      <c r="F308" s="235"/>
      <c r="G308" s="236">
        <f>ROUND(E308*F308,2)</f>
        <v>0</v>
      </c>
      <c r="H308" s="235"/>
      <c r="I308" s="236">
        <f>ROUND(E308*H308,2)</f>
        <v>0</v>
      </c>
      <c r="J308" s="235"/>
      <c r="K308" s="236">
        <f>ROUND(E308*J308,2)</f>
        <v>0</v>
      </c>
      <c r="L308" s="236">
        <v>15</v>
      </c>
      <c r="M308" s="236">
        <f>G308*(1+L308/100)</f>
        <v>0</v>
      </c>
      <c r="N308" s="234">
        <v>0</v>
      </c>
      <c r="O308" s="234">
        <f>ROUND(E308*N308,2)</f>
        <v>0</v>
      </c>
      <c r="P308" s="234">
        <v>0</v>
      </c>
      <c r="Q308" s="234">
        <f>ROUND(E308*P308,2)</f>
        <v>0</v>
      </c>
      <c r="R308" s="236" t="s">
        <v>445</v>
      </c>
      <c r="S308" s="236" t="s">
        <v>148</v>
      </c>
      <c r="T308" s="237" t="s">
        <v>185</v>
      </c>
      <c r="U308" s="220">
        <v>1.966</v>
      </c>
      <c r="V308" s="220">
        <f>ROUND(E308*U308,2)</f>
        <v>13.68</v>
      </c>
      <c r="W308" s="220"/>
      <c r="X308" s="220" t="s">
        <v>304</v>
      </c>
      <c r="Y308" s="220" t="s">
        <v>151</v>
      </c>
      <c r="Z308" s="210"/>
      <c r="AA308" s="210"/>
      <c r="AB308" s="210"/>
      <c r="AC308" s="210"/>
      <c r="AD308" s="210"/>
      <c r="AE308" s="210"/>
      <c r="AF308" s="210"/>
      <c r="AG308" s="210" t="s">
        <v>305</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58" t="s">
        <v>440</v>
      </c>
      <c r="D309" s="249"/>
      <c r="E309" s="249"/>
      <c r="F309" s="249"/>
      <c r="G309" s="249"/>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189</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43" t="s">
        <v>307</v>
      </c>
      <c r="D310" s="221"/>
      <c r="E310" s="222"/>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169</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43" t="s">
        <v>506</v>
      </c>
      <c r="D311" s="221"/>
      <c r="E311" s="222"/>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169</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43" t="s">
        <v>507</v>
      </c>
      <c r="D312" s="221"/>
      <c r="E312" s="222">
        <v>6.9574400000000001</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169</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x14ac:dyDescent="0.2">
      <c r="A313" s="224" t="s">
        <v>143</v>
      </c>
      <c r="B313" s="225" t="s">
        <v>92</v>
      </c>
      <c r="C313" s="240" t="s">
        <v>93</v>
      </c>
      <c r="D313" s="226"/>
      <c r="E313" s="227"/>
      <c r="F313" s="228"/>
      <c r="G313" s="228">
        <f>SUMIF(AG314:AG342,"&lt;&gt;NOR",G314:G342)</f>
        <v>0</v>
      </c>
      <c r="H313" s="228"/>
      <c r="I313" s="228">
        <f>SUM(I314:I342)</f>
        <v>0</v>
      </c>
      <c r="J313" s="228"/>
      <c r="K313" s="228">
        <f>SUM(K314:K342)</f>
        <v>0</v>
      </c>
      <c r="L313" s="228"/>
      <c r="M313" s="228">
        <f>SUM(M314:M342)</f>
        <v>0</v>
      </c>
      <c r="N313" s="227"/>
      <c r="O313" s="227">
        <f>SUM(O314:O342)</f>
        <v>0.04</v>
      </c>
      <c r="P313" s="227"/>
      <c r="Q313" s="227">
        <f>SUM(Q314:Q342)</f>
        <v>0.19</v>
      </c>
      <c r="R313" s="228"/>
      <c r="S313" s="228"/>
      <c r="T313" s="229"/>
      <c r="U313" s="223"/>
      <c r="V313" s="223">
        <f>SUM(V314:V342)</f>
        <v>21.890000000000004</v>
      </c>
      <c r="W313" s="223"/>
      <c r="X313" s="223"/>
      <c r="Y313" s="223"/>
      <c r="AG313" t="s">
        <v>144</v>
      </c>
    </row>
    <row r="314" spans="1:60" outlineLevel="1" x14ac:dyDescent="0.2">
      <c r="A314" s="231">
        <v>67</v>
      </c>
      <c r="B314" s="232" t="s">
        <v>508</v>
      </c>
      <c r="C314" s="241" t="s">
        <v>509</v>
      </c>
      <c r="D314" s="233" t="s">
        <v>194</v>
      </c>
      <c r="E314" s="234">
        <v>24.6</v>
      </c>
      <c r="F314" s="235"/>
      <c r="G314" s="236">
        <f>ROUND(E314*F314,2)</f>
        <v>0</v>
      </c>
      <c r="H314" s="235"/>
      <c r="I314" s="236">
        <f>ROUND(E314*H314,2)</f>
        <v>0</v>
      </c>
      <c r="J314" s="235"/>
      <c r="K314" s="236">
        <f>ROUND(E314*J314,2)</f>
        <v>0</v>
      </c>
      <c r="L314" s="236">
        <v>15</v>
      </c>
      <c r="M314" s="236">
        <f>G314*(1+L314/100)</f>
        <v>0</v>
      </c>
      <c r="N314" s="234">
        <v>0</v>
      </c>
      <c r="O314" s="234">
        <f>ROUND(E314*N314,2)</f>
        <v>0</v>
      </c>
      <c r="P314" s="234">
        <v>1.98E-3</v>
      </c>
      <c r="Q314" s="234">
        <f>ROUND(E314*P314,2)</f>
        <v>0.05</v>
      </c>
      <c r="R314" s="236" t="s">
        <v>510</v>
      </c>
      <c r="S314" s="236" t="s">
        <v>148</v>
      </c>
      <c r="T314" s="237" t="s">
        <v>185</v>
      </c>
      <c r="U314" s="220">
        <v>8.3000000000000004E-2</v>
      </c>
      <c r="V314" s="220">
        <f>ROUND(E314*U314,2)</f>
        <v>2.04</v>
      </c>
      <c r="W314" s="220"/>
      <c r="X314" s="220" t="s">
        <v>186</v>
      </c>
      <c r="Y314" s="220" t="s">
        <v>151</v>
      </c>
      <c r="Z314" s="210"/>
      <c r="AA314" s="210"/>
      <c r="AB314" s="210"/>
      <c r="AC314" s="210"/>
      <c r="AD314" s="210"/>
      <c r="AE314" s="210"/>
      <c r="AF314" s="210"/>
      <c r="AG314" s="210" t="s">
        <v>187</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58" t="s">
        <v>511</v>
      </c>
      <c r="D315" s="249"/>
      <c r="E315" s="249"/>
      <c r="F315" s="249"/>
      <c r="G315" s="249"/>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189</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
      <c r="A316" s="217"/>
      <c r="B316" s="218"/>
      <c r="C316" s="243" t="s">
        <v>512</v>
      </c>
      <c r="D316" s="221"/>
      <c r="E316" s="222">
        <v>4.8</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169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3" t="s">
        <v>513</v>
      </c>
      <c r="D317" s="221"/>
      <c r="E317" s="222">
        <v>13.2</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169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3" t="s">
        <v>514</v>
      </c>
      <c r="D318" s="221"/>
      <c r="E318" s="222">
        <v>3.1</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169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43" t="s">
        <v>515</v>
      </c>
      <c r="D319" s="221"/>
      <c r="E319" s="222">
        <v>3.5</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169</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1">
        <v>68</v>
      </c>
      <c r="B320" s="232" t="s">
        <v>516</v>
      </c>
      <c r="C320" s="241" t="s">
        <v>517</v>
      </c>
      <c r="D320" s="233" t="s">
        <v>194</v>
      </c>
      <c r="E320" s="234">
        <v>6</v>
      </c>
      <c r="F320" s="235"/>
      <c r="G320" s="236">
        <f>ROUND(E320*F320,2)</f>
        <v>0</v>
      </c>
      <c r="H320" s="235"/>
      <c r="I320" s="236">
        <f>ROUND(E320*H320,2)</f>
        <v>0</v>
      </c>
      <c r="J320" s="235"/>
      <c r="K320" s="236">
        <f>ROUND(E320*J320,2)</f>
        <v>0</v>
      </c>
      <c r="L320" s="236">
        <v>15</v>
      </c>
      <c r="M320" s="236">
        <f>G320*(1+L320/100)</f>
        <v>0</v>
      </c>
      <c r="N320" s="234">
        <v>1.7099999999999999E-3</v>
      </c>
      <c r="O320" s="234">
        <f>ROUND(E320*N320,2)</f>
        <v>0.01</v>
      </c>
      <c r="P320" s="234">
        <v>0</v>
      </c>
      <c r="Q320" s="234">
        <f>ROUND(E320*P320,2)</f>
        <v>0</v>
      </c>
      <c r="R320" s="236" t="s">
        <v>510</v>
      </c>
      <c r="S320" s="236" t="s">
        <v>148</v>
      </c>
      <c r="T320" s="237" t="s">
        <v>185</v>
      </c>
      <c r="U320" s="220">
        <v>0.79700000000000004</v>
      </c>
      <c r="V320" s="220">
        <f>ROUND(E320*U320,2)</f>
        <v>4.78</v>
      </c>
      <c r="W320" s="220"/>
      <c r="X320" s="220" t="s">
        <v>186</v>
      </c>
      <c r="Y320" s="220" t="s">
        <v>151</v>
      </c>
      <c r="Z320" s="210"/>
      <c r="AA320" s="210"/>
      <c r="AB320" s="210"/>
      <c r="AC320" s="210"/>
      <c r="AD320" s="210"/>
      <c r="AE320" s="210"/>
      <c r="AF320" s="210"/>
      <c r="AG320" s="210" t="s">
        <v>187</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58" t="s">
        <v>518</v>
      </c>
      <c r="D321" s="249"/>
      <c r="E321" s="249"/>
      <c r="F321" s="249"/>
      <c r="G321" s="249"/>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189</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2" x14ac:dyDescent="0.2">
      <c r="A322" s="217"/>
      <c r="B322" s="218"/>
      <c r="C322" s="259" t="s">
        <v>519</v>
      </c>
      <c r="D322" s="250"/>
      <c r="E322" s="250"/>
      <c r="F322" s="250"/>
      <c r="G322" s="250"/>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154</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3" x14ac:dyDescent="0.2">
      <c r="A323" s="217"/>
      <c r="B323" s="218"/>
      <c r="C323" s="259" t="s">
        <v>520</v>
      </c>
      <c r="D323" s="250"/>
      <c r="E323" s="250"/>
      <c r="F323" s="250"/>
      <c r="G323" s="25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154</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2" x14ac:dyDescent="0.2">
      <c r="A324" s="217"/>
      <c r="B324" s="218"/>
      <c r="C324" s="243" t="s">
        <v>521</v>
      </c>
      <c r="D324" s="221"/>
      <c r="E324" s="222">
        <v>6</v>
      </c>
      <c r="F324" s="220"/>
      <c r="G324" s="220"/>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169</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ht="22.5" outlineLevel="1" x14ac:dyDescent="0.2">
      <c r="A325" s="231">
        <v>69</v>
      </c>
      <c r="B325" s="232" t="s">
        <v>522</v>
      </c>
      <c r="C325" s="241" t="s">
        <v>523</v>
      </c>
      <c r="D325" s="233" t="s">
        <v>194</v>
      </c>
      <c r="E325" s="234">
        <v>3.1</v>
      </c>
      <c r="F325" s="235"/>
      <c r="G325" s="236">
        <f>ROUND(E325*F325,2)</f>
        <v>0</v>
      </c>
      <c r="H325" s="235"/>
      <c r="I325" s="236">
        <f>ROUND(E325*H325,2)</f>
        <v>0</v>
      </c>
      <c r="J325" s="235"/>
      <c r="K325" s="236">
        <f>ROUND(E325*J325,2)</f>
        <v>0</v>
      </c>
      <c r="L325" s="236">
        <v>15</v>
      </c>
      <c r="M325" s="236">
        <f>G325*(1+L325/100)</f>
        <v>0</v>
      </c>
      <c r="N325" s="234">
        <v>1.8500000000000001E-3</v>
      </c>
      <c r="O325" s="234">
        <f>ROUND(E325*N325,2)</f>
        <v>0.01</v>
      </c>
      <c r="P325" s="234">
        <v>0</v>
      </c>
      <c r="Q325" s="234">
        <f>ROUND(E325*P325,2)</f>
        <v>0</v>
      </c>
      <c r="R325" s="236" t="s">
        <v>510</v>
      </c>
      <c r="S325" s="236" t="s">
        <v>148</v>
      </c>
      <c r="T325" s="237" t="s">
        <v>185</v>
      </c>
      <c r="U325" s="220">
        <v>0.79669999999999996</v>
      </c>
      <c r="V325" s="220">
        <f>ROUND(E325*U325,2)</f>
        <v>2.4700000000000002</v>
      </c>
      <c r="W325" s="220"/>
      <c r="X325" s="220" t="s">
        <v>186</v>
      </c>
      <c r="Y325" s="220" t="s">
        <v>151</v>
      </c>
      <c r="Z325" s="210"/>
      <c r="AA325" s="210"/>
      <c r="AB325" s="210"/>
      <c r="AC325" s="210"/>
      <c r="AD325" s="210"/>
      <c r="AE325" s="210"/>
      <c r="AF325" s="210"/>
      <c r="AG325" s="210" t="s">
        <v>187</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2" x14ac:dyDescent="0.2">
      <c r="A326" s="217"/>
      <c r="B326" s="218"/>
      <c r="C326" s="258" t="s">
        <v>518</v>
      </c>
      <c r="D326" s="249"/>
      <c r="E326" s="249"/>
      <c r="F326" s="249"/>
      <c r="G326" s="249"/>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189</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59" t="s">
        <v>519</v>
      </c>
      <c r="D327" s="250"/>
      <c r="E327" s="250"/>
      <c r="F327" s="250"/>
      <c r="G327" s="25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154</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59" t="s">
        <v>520</v>
      </c>
      <c r="D328" s="250"/>
      <c r="E328" s="250"/>
      <c r="F328" s="250"/>
      <c r="G328" s="25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154</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43" t="s">
        <v>524</v>
      </c>
      <c r="D329" s="221"/>
      <c r="E329" s="222">
        <v>3.1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169</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31">
        <v>70</v>
      </c>
      <c r="B330" s="232" t="s">
        <v>525</v>
      </c>
      <c r="C330" s="241" t="s">
        <v>526</v>
      </c>
      <c r="D330" s="233" t="s">
        <v>279</v>
      </c>
      <c r="E330" s="234">
        <v>7</v>
      </c>
      <c r="F330" s="235"/>
      <c r="G330" s="236">
        <f>ROUND(E330*F330,2)</f>
        <v>0</v>
      </c>
      <c r="H330" s="235"/>
      <c r="I330" s="236">
        <f>ROUND(E330*H330,2)</f>
        <v>0</v>
      </c>
      <c r="J330" s="235"/>
      <c r="K330" s="236">
        <f>ROUND(E330*J330,2)</f>
        <v>0</v>
      </c>
      <c r="L330" s="236">
        <v>15</v>
      </c>
      <c r="M330" s="236">
        <f>G330*(1+L330/100)</f>
        <v>0</v>
      </c>
      <c r="N330" s="234">
        <v>0</v>
      </c>
      <c r="O330" s="234">
        <f>ROUND(E330*N330,2)</f>
        <v>0</v>
      </c>
      <c r="P330" s="234">
        <v>2.0109999999999999E-2</v>
      </c>
      <c r="Q330" s="234">
        <f>ROUND(E330*P330,2)</f>
        <v>0.14000000000000001</v>
      </c>
      <c r="R330" s="236" t="s">
        <v>510</v>
      </c>
      <c r="S330" s="236" t="s">
        <v>148</v>
      </c>
      <c r="T330" s="237" t="s">
        <v>185</v>
      </c>
      <c r="U330" s="220">
        <v>0.46500000000000002</v>
      </c>
      <c r="V330" s="220">
        <f>ROUND(E330*U330,2)</f>
        <v>3.26</v>
      </c>
      <c r="W330" s="220"/>
      <c r="X330" s="220" t="s">
        <v>186</v>
      </c>
      <c r="Y330" s="220" t="s">
        <v>151</v>
      </c>
      <c r="Z330" s="210"/>
      <c r="AA330" s="210"/>
      <c r="AB330" s="210"/>
      <c r="AC330" s="210"/>
      <c r="AD330" s="210"/>
      <c r="AE330" s="210"/>
      <c r="AF330" s="210"/>
      <c r="AG330" s="210" t="s">
        <v>187</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
      <c r="A331" s="217"/>
      <c r="B331" s="218"/>
      <c r="C331" s="243" t="s">
        <v>527</v>
      </c>
      <c r="D331" s="221"/>
      <c r="E331" s="222">
        <v>7</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169</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2.5" outlineLevel="1" x14ac:dyDescent="0.2">
      <c r="A332" s="231">
        <v>71</v>
      </c>
      <c r="B332" s="232" t="s">
        <v>528</v>
      </c>
      <c r="C332" s="241" t="s">
        <v>529</v>
      </c>
      <c r="D332" s="233" t="s">
        <v>279</v>
      </c>
      <c r="E332" s="234">
        <v>7</v>
      </c>
      <c r="F332" s="235"/>
      <c r="G332" s="236">
        <f>ROUND(E332*F332,2)</f>
        <v>0</v>
      </c>
      <c r="H332" s="235"/>
      <c r="I332" s="236">
        <f>ROUND(E332*H332,2)</f>
        <v>0</v>
      </c>
      <c r="J332" s="235"/>
      <c r="K332" s="236">
        <f>ROUND(E332*J332,2)</f>
        <v>0</v>
      </c>
      <c r="L332" s="236">
        <v>15</v>
      </c>
      <c r="M332" s="236">
        <f>G332*(1+L332/100)</f>
        <v>0</v>
      </c>
      <c r="N332" s="234">
        <v>2.2200000000000002E-3</v>
      </c>
      <c r="O332" s="234">
        <f>ROUND(E332*N332,2)</f>
        <v>0.02</v>
      </c>
      <c r="P332" s="234">
        <v>0</v>
      </c>
      <c r="Q332" s="234">
        <f>ROUND(E332*P332,2)</f>
        <v>0</v>
      </c>
      <c r="R332" s="236" t="s">
        <v>510</v>
      </c>
      <c r="S332" s="236" t="s">
        <v>148</v>
      </c>
      <c r="T332" s="237" t="s">
        <v>185</v>
      </c>
      <c r="U332" s="220">
        <v>1.18</v>
      </c>
      <c r="V332" s="220">
        <f>ROUND(E332*U332,2)</f>
        <v>8.26</v>
      </c>
      <c r="W332" s="220"/>
      <c r="X332" s="220" t="s">
        <v>186</v>
      </c>
      <c r="Y332" s="220" t="s">
        <v>151</v>
      </c>
      <c r="Z332" s="210"/>
      <c r="AA332" s="210"/>
      <c r="AB332" s="210"/>
      <c r="AC332" s="210"/>
      <c r="AD332" s="210"/>
      <c r="AE332" s="210"/>
      <c r="AF332" s="210"/>
      <c r="AG332" s="210" t="s">
        <v>187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
      <c r="A333" s="217"/>
      <c r="B333" s="218"/>
      <c r="C333" s="242" t="s">
        <v>530</v>
      </c>
      <c r="D333" s="239"/>
      <c r="E333" s="239"/>
      <c r="F333" s="239"/>
      <c r="G333" s="239"/>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154</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45" outlineLevel="3" x14ac:dyDescent="0.2">
      <c r="A334" s="217"/>
      <c r="B334" s="218"/>
      <c r="C334" s="259" t="s">
        <v>531</v>
      </c>
      <c r="D334" s="250"/>
      <c r="E334" s="250"/>
      <c r="F334" s="250"/>
      <c r="G334" s="25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154</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38" t="str">
        <f>C334</f>
        <v>Položka obsahuje: osazení vpusti, vyplnění prostoru mezi vpustí a stropní konstrukcí tepelně izolačním materiálem, ukotvení vpusti šrouby, //, vytvoření otvoru v tepelné izolaci a zahloubení mělké mísy, osazení těsnicího kroužku do potrubí, osazení nástavce vpusti a jeho případná délková úprava, ukotvení do podkladu, přitavení hydroizolace k manžetě, doplnění manžety pojistnou zálivkovou hmotou, osazení koše. Včetně dodávky materiálu.</v>
      </c>
      <c r="BB334" s="210"/>
      <c r="BC334" s="210"/>
      <c r="BD334" s="210"/>
      <c r="BE334" s="210"/>
      <c r="BF334" s="210"/>
      <c r="BG334" s="210"/>
      <c r="BH334" s="210"/>
    </row>
    <row r="335" spans="1:60" outlineLevel="2" x14ac:dyDescent="0.2">
      <c r="A335" s="217"/>
      <c r="B335" s="218"/>
      <c r="C335" s="243" t="s">
        <v>349</v>
      </c>
      <c r="D335" s="221"/>
      <c r="E335" s="222">
        <v>7</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169</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31">
        <v>72</v>
      </c>
      <c r="B336" s="232" t="s">
        <v>532</v>
      </c>
      <c r="C336" s="241" t="s">
        <v>533</v>
      </c>
      <c r="D336" s="233" t="s">
        <v>279</v>
      </c>
      <c r="E336" s="234">
        <v>3.1</v>
      </c>
      <c r="F336" s="235"/>
      <c r="G336" s="236">
        <f>ROUND(E336*F336,2)</f>
        <v>0</v>
      </c>
      <c r="H336" s="235"/>
      <c r="I336" s="236">
        <f>ROUND(E336*H336,2)</f>
        <v>0</v>
      </c>
      <c r="J336" s="235"/>
      <c r="K336" s="236">
        <f>ROUND(E336*J336,2)</f>
        <v>0</v>
      </c>
      <c r="L336" s="236">
        <v>15</v>
      </c>
      <c r="M336" s="236">
        <f>G336*(1+L336/100)</f>
        <v>0</v>
      </c>
      <c r="N336" s="234">
        <v>2.7E-4</v>
      </c>
      <c r="O336" s="234">
        <f>ROUND(E336*N336,2)</f>
        <v>0</v>
      </c>
      <c r="P336" s="234">
        <v>0</v>
      </c>
      <c r="Q336" s="234">
        <f>ROUND(E336*P336,2)</f>
        <v>0</v>
      </c>
      <c r="R336" s="236" t="s">
        <v>510</v>
      </c>
      <c r="S336" s="236" t="s">
        <v>148</v>
      </c>
      <c r="T336" s="237" t="s">
        <v>185</v>
      </c>
      <c r="U336" s="220">
        <v>0.33300000000000002</v>
      </c>
      <c r="V336" s="220">
        <f>ROUND(E336*U336,2)</f>
        <v>1.03</v>
      </c>
      <c r="W336" s="220"/>
      <c r="X336" s="220" t="s">
        <v>186</v>
      </c>
      <c r="Y336" s="220" t="s">
        <v>151</v>
      </c>
      <c r="Z336" s="210"/>
      <c r="AA336" s="210"/>
      <c r="AB336" s="210"/>
      <c r="AC336" s="210"/>
      <c r="AD336" s="210"/>
      <c r="AE336" s="210"/>
      <c r="AF336" s="210"/>
      <c r="AG336" s="210" t="s">
        <v>187</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43" t="s">
        <v>524</v>
      </c>
      <c r="D337" s="221"/>
      <c r="E337" s="222">
        <v>3.1</v>
      </c>
      <c r="F337" s="220"/>
      <c r="G337" s="220"/>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169</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
      <c r="A338" s="231">
        <v>73</v>
      </c>
      <c r="B338" s="232" t="s">
        <v>534</v>
      </c>
      <c r="C338" s="241" t="s">
        <v>535</v>
      </c>
      <c r="D338" s="233" t="s">
        <v>303</v>
      </c>
      <c r="E338" s="234">
        <v>3.2370000000000003E-2</v>
      </c>
      <c r="F338" s="235"/>
      <c r="G338" s="236">
        <f>ROUND(E338*F338,2)</f>
        <v>0</v>
      </c>
      <c r="H338" s="235"/>
      <c r="I338" s="236">
        <f>ROUND(E338*H338,2)</f>
        <v>0</v>
      </c>
      <c r="J338" s="235"/>
      <c r="K338" s="236">
        <f>ROUND(E338*J338,2)</f>
        <v>0</v>
      </c>
      <c r="L338" s="236">
        <v>15</v>
      </c>
      <c r="M338" s="236">
        <f>G338*(1+L338/100)</f>
        <v>0</v>
      </c>
      <c r="N338" s="234">
        <v>0</v>
      </c>
      <c r="O338" s="234">
        <f>ROUND(E338*N338,2)</f>
        <v>0</v>
      </c>
      <c r="P338" s="234">
        <v>0</v>
      </c>
      <c r="Q338" s="234">
        <f>ROUND(E338*P338,2)</f>
        <v>0</v>
      </c>
      <c r="R338" s="236" t="s">
        <v>510</v>
      </c>
      <c r="S338" s="236" t="s">
        <v>148</v>
      </c>
      <c r="T338" s="237" t="s">
        <v>185</v>
      </c>
      <c r="U338" s="220">
        <v>1.575</v>
      </c>
      <c r="V338" s="220">
        <f>ROUND(E338*U338,2)</f>
        <v>0.05</v>
      </c>
      <c r="W338" s="220"/>
      <c r="X338" s="220" t="s">
        <v>304</v>
      </c>
      <c r="Y338" s="220" t="s">
        <v>151</v>
      </c>
      <c r="Z338" s="210"/>
      <c r="AA338" s="210"/>
      <c r="AB338" s="210"/>
      <c r="AC338" s="210"/>
      <c r="AD338" s="210"/>
      <c r="AE338" s="210"/>
      <c r="AF338" s="210"/>
      <c r="AG338" s="210" t="s">
        <v>305</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
      <c r="A339" s="217"/>
      <c r="B339" s="218"/>
      <c r="C339" s="258" t="s">
        <v>536</v>
      </c>
      <c r="D339" s="249"/>
      <c r="E339" s="249"/>
      <c r="F339" s="249"/>
      <c r="G339" s="249"/>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189</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43" t="s">
        <v>307</v>
      </c>
      <c r="D340" s="221"/>
      <c r="E340" s="222"/>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169</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3" x14ac:dyDescent="0.2">
      <c r="A341" s="217"/>
      <c r="B341" s="218"/>
      <c r="C341" s="243" t="s">
        <v>537</v>
      </c>
      <c r="D341" s="221"/>
      <c r="E341" s="222"/>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169</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43" t="s">
        <v>538</v>
      </c>
      <c r="D342" s="221"/>
      <c r="E342" s="222">
        <v>3.2370000000000003E-2</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169</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x14ac:dyDescent="0.2">
      <c r="A343" s="224" t="s">
        <v>143</v>
      </c>
      <c r="B343" s="225" t="s">
        <v>94</v>
      </c>
      <c r="C343" s="240" t="s">
        <v>95</v>
      </c>
      <c r="D343" s="226"/>
      <c r="E343" s="227"/>
      <c r="F343" s="228"/>
      <c r="G343" s="228">
        <f>SUMIF(AG344:AG356,"&lt;&gt;NOR",G344:G356)</f>
        <v>0</v>
      </c>
      <c r="H343" s="228"/>
      <c r="I343" s="228">
        <f>SUM(I344:I356)</f>
        <v>0</v>
      </c>
      <c r="J343" s="228"/>
      <c r="K343" s="228">
        <f>SUM(K344:K356)</f>
        <v>0</v>
      </c>
      <c r="L343" s="228"/>
      <c r="M343" s="228">
        <f>SUM(M344:M356)</f>
        <v>0</v>
      </c>
      <c r="N343" s="227"/>
      <c r="O343" s="227">
        <f>SUM(O344:O356)</f>
        <v>0</v>
      </c>
      <c r="P343" s="227"/>
      <c r="Q343" s="227">
        <f>SUM(Q344:Q356)</f>
        <v>0</v>
      </c>
      <c r="R343" s="228"/>
      <c r="S343" s="228"/>
      <c r="T343" s="229"/>
      <c r="U343" s="223"/>
      <c r="V343" s="223">
        <f>SUM(V344:V356)</f>
        <v>2.11</v>
      </c>
      <c r="W343" s="223"/>
      <c r="X343" s="223"/>
      <c r="Y343" s="223"/>
      <c r="AG343" t="s">
        <v>144</v>
      </c>
    </row>
    <row r="344" spans="1:60" outlineLevel="1" x14ac:dyDescent="0.2">
      <c r="A344" s="231">
        <v>74</v>
      </c>
      <c r="B344" s="232" t="s">
        <v>539</v>
      </c>
      <c r="C344" s="241" t="s">
        <v>540</v>
      </c>
      <c r="D344" s="233" t="s">
        <v>194</v>
      </c>
      <c r="E344" s="234">
        <v>0.5</v>
      </c>
      <c r="F344" s="235"/>
      <c r="G344" s="236">
        <f>ROUND(E344*F344,2)</f>
        <v>0</v>
      </c>
      <c r="H344" s="235"/>
      <c r="I344" s="236">
        <f>ROUND(E344*H344,2)</f>
        <v>0</v>
      </c>
      <c r="J344" s="235"/>
      <c r="K344" s="236">
        <f>ROUND(E344*J344,2)</f>
        <v>0</v>
      </c>
      <c r="L344" s="236">
        <v>15</v>
      </c>
      <c r="M344" s="236">
        <f>G344*(1+L344/100)</f>
        <v>0</v>
      </c>
      <c r="N344" s="234">
        <v>0</v>
      </c>
      <c r="O344" s="234">
        <f>ROUND(E344*N344,2)</f>
        <v>0</v>
      </c>
      <c r="P344" s="234">
        <v>0</v>
      </c>
      <c r="Q344" s="234">
        <f>ROUND(E344*P344,2)</f>
        <v>0</v>
      </c>
      <c r="R344" s="236" t="s">
        <v>541</v>
      </c>
      <c r="S344" s="236" t="s">
        <v>148</v>
      </c>
      <c r="T344" s="237" t="s">
        <v>185</v>
      </c>
      <c r="U344" s="220">
        <v>0.85</v>
      </c>
      <c r="V344" s="220">
        <f>ROUND(E344*U344,2)</f>
        <v>0.43</v>
      </c>
      <c r="W344" s="220"/>
      <c r="X344" s="220" t="s">
        <v>186</v>
      </c>
      <c r="Y344" s="220" t="s">
        <v>151</v>
      </c>
      <c r="Z344" s="210"/>
      <c r="AA344" s="210"/>
      <c r="AB344" s="210"/>
      <c r="AC344" s="210"/>
      <c r="AD344" s="210"/>
      <c r="AE344" s="210"/>
      <c r="AF344" s="210"/>
      <c r="AG344" s="210" t="s">
        <v>187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
      <c r="A345" s="217"/>
      <c r="B345" s="218"/>
      <c r="C345" s="243" t="s">
        <v>542</v>
      </c>
      <c r="D345" s="221"/>
      <c r="E345" s="222">
        <v>0.5</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169</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ht="22.5" outlineLevel="1" x14ac:dyDescent="0.2">
      <c r="A346" s="231">
        <v>75</v>
      </c>
      <c r="B346" s="232" t="s">
        <v>543</v>
      </c>
      <c r="C346" s="241" t="s">
        <v>544</v>
      </c>
      <c r="D346" s="233" t="s">
        <v>279</v>
      </c>
      <c r="E346" s="234">
        <v>1</v>
      </c>
      <c r="F346" s="235"/>
      <c r="G346" s="236">
        <f>ROUND(E346*F346,2)</f>
        <v>0</v>
      </c>
      <c r="H346" s="235"/>
      <c r="I346" s="236">
        <f>ROUND(E346*H346,2)</f>
        <v>0</v>
      </c>
      <c r="J346" s="235"/>
      <c r="K346" s="236">
        <f>ROUND(E346*J346,2)</f>
        <v>0</v>
      </c>
      <c r="L346" s="236">
        <v>15</v>
      </c>
      <c r="M346" s="236">
        <f>G346*(1+L346/100)</f>
        <v>0</v>
      </c>
      <c r="N346" s="234">
        <v>0</v>
      </c>
      <c r="O346" s="234">
        <f>ROUND(E346*N346,2)</f>
        <v>0</v>
      </c>
      <c r="P346" s="234">
        <v>0</v>
      </c>
      <c r="Q346" s="234">
        <f>ROUND(E346*P346,2)</f>
        <v>0</v>
      </c>
      <c r="R346" s="236" t="s">
        <v>541</v>
      </c>
      <c r="S346" s="236" t="s">
        <v>148</v>
      </c>
      <c r="T346" s="237" t="s">
        <v>185</v>
      </c>
      <c r="U346" s="220">
        <v>0.83</v>
      </c>
      <c r="V346" s="220">
        <f>ROUND(E346*U346,2)</f>
        <v>0.83</v>
      </c>
      <c r="W346" s="220"/>
      <c r="X346" s="220" t="s">
        <v>186</v>
      </c>
      <c r="Y346" s="220" t="s">
        <v>151</v>
      </c>
      <c r="Z346" s="210"/>
      <c r="AA346" s="210"/>
      <c r="AB346" s="210"/>
      <c r="AC346" s="210"/>
      <c r="AD346" s="210"/>
      <c r="AE346" s="210"/>
      <c r="AF346" s="210"/>
      <c r="AG346" s="210" t="s">
        <v>187</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43" t="s">
        <v>545</v>
      </c>
      <c r="D347" s="221"/>
      <c r="E347" s="222">
        <v>1</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169</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31">
        <v>76</v>
      </c>
      <c r="B348" s="232" t="s">
        <v>546</v>
      </c>
      <c r="C348" s="241" t="s">
        <v>547</v>
      </c>
      <c r="D348" s="233" t="s">
        <v>279</v>
      </c>
      <c r="E348" s="234">
        <v>1</v>
      </c>
      <c r="F348" s="235"/>
      <c r="G348" s="236">
        <f>ROUND(E348*F348,2)</f>
        <v>0</v>
      </c>
      <c r="H348" s="235"/>
      <c r="I348" s="236">
        <f>ROUND(E348*H348,2)</f>
        <v>0</v>
      </c>
      <c r="J348" s="235"/>
      <c r="K348" s="236">
        <f>ROUND(E348*J348,2)</f>
        <v>0</v>
      </c>
      <c r="L348" s="236">
        <v>15</v>
      </c>
      <c r="M348" s="236">
        <f>G348*(1+L348/100)</f>
        <v>0</v>
      </c>
      <c r="N348" s="234">
        <v>0</v>
      </c>
      <c r="O348" s="234">
        <f>ROUND(E348*N348,2)</f>
        <v>0</v>
      </c>
      <c r="P348" s="234">
        <v>0</v>
      </c>
      <c r="Q348" s="234">
        <f>ROUND(E348*P348,2)</f>
        <v>0</v>
      </c>
      <c r="R348" s="236"/>
      <c r="S348" s="236" t="s">
        <v>176</v>
      </c>
      <c r="T348" s="237" t="s">
        <v>149</v>
      </c>
      <c r="U348" s="220">
        <v>0.83</v>
      </c>
      <c r="V348" s="220">
        <f>ROUND(E348*U348,2)</f>
        <v>0.83</v>
      </c>
      <c r="W348" s="220"/>
      <c r="X348" s="220" t="s">
        <v>186</v>
      </c>
      <c r="Y348" s="220" t="s">
        <v>151</v>
      </c>
      <c r="Z348" s="210"/>
      <c r="AA348" s="210"/>
      <c r="AB348" s="210"/>
      <c r="AC348" s="210"/>
      <c r="AD348" s="210"/>
      <c r="AE348" s="210"/>
      <c r="AF348" s="210"/>
      <c r="AG348" s="210" t="s">
        <v>187</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
      <c r="A349" s="217"/>
      <c r="B349" s="218"/>
      <c r="C349" s="243" t="s">
        <v>548</v>
      </c>
      <c r="D349" s="221"/>
      <c r="E349" s="222">
        <v>1</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169</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ht="22.5" outlineLevel="1" x14ac:dyDescent="0.2">
      <c r="A350" s="231">
        <v>77</v>
      </c>
      <c r="B350" s="232" t="s">
        <v>549</v>
      </c>
      <c r="C350" s="241" t="s">
        <v>550</v>
      </c>
      <c r="D350" s="233" t="s">
        <v>279</v>
      </c>
      <c r="E350" s="234">
        <v>0.2</v>
      </c>
      <c r="F350" s="235"/>
      <c r="G350" s="236">
        <f>ROUND(E350*F350,2)</f>
        <v>0</v>
      </c>
      <c r="H350" s="235"/>
      <c r="I350" s="236">
        <f>ROUND(E350*H350,2)</f>
        <v>0</v>
      </c>
      <c r="J350" s="235"/>
      <c r="K350" s="236">
        <f>ROUND(E350*J350,2)</f>
        <v>0</v>
      </c>
      <c r="L350" s="236">
        <v>15</v>
      </c>
      <c r="M350" s="236">
        <f>G350*(1+L350/100)</f>
        <v>0</v>
      </c>
      <c r="N350" s="234">
        <v>1.7430000000000001E-2</v>
      </c>
      <c r="O350" s="234">
        <f>ROUND(E350*N350,2)</f>
        <v>0</v>
      </c>
      <c r="P350" s="234">
        <v>0</v>
      </c>
      <c r="Q350" s="234">
        <f>ROUND(E350*P350,2)</f>
        <v>0</v>
      </c>
      <c r="R350" s="236" t="s">
        <v>240</v>
      </c>
      <c r="S350" s="236" t="s">
        <v>148</v>
      </c>
      <c r="T350" s="237" t="s">
        <v>185</v>
      </c>
      <c r="U350" s="220">
        <v>0</v>
      </c>
      <c r="V350" s="220">
        <f>ROUND(E350*U350,2)</f>
        <v>0</v>
      </c>
      <c r="W350" s="220"/>
      <c r="X350" s="220" t="s">
        <v>241</v>
      </c>
      <c r="Y350" s="220" t="s">
        <v>151</v>
      </c>
      <c r="Z350" s="210"/>
      <c r="AA350" s="210"/>
      <c r="AB350" s="210"/>
      <c r="AC350" s="210"/>
      <c r="AD350" s="210"/>
      <c r="AE350" s="210"/>
      <c r="AF350" s="210"/>
      <c r="AG350" s="210" t="s">
        <v>242</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2" x14ac:dyDescent="0.2">
      <c r="A351" s="217"/>
      <c r="B351" s="218"/>
      <c r="C351" s="243" t="s">
        <v>551</v>
      </c>
      <c r="D351" s="221"/>
      <c r="E351" s="222">
        <v>0.2</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169</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1" x14ac:dyDescent="0.2">
      <c r="A352" s="231">
        <v>78</v>
      </c>
      <c r="B352" s="232" t="s">
        <v>552</v>
      </c>
      <c r="C352" s="241" t="s">
        <v>553</v>
      </c>
      <c r="D352" s="233" t="s">
        <v>303</v>
      </c>
      <c r="E352" s="234">
        <v>3.49E-3</v>
      </c>
      <c r="F352" s="235"/>
      <c r="G352" s="236">
        <f>ROUND(E352*F352,2)</f>
        <v>0</v>
      </c>
      <c r="H352" s="235"/>
      <c r="I352" s="236">
        <f>ROUND(E352*H352,2)</f>
        <v>0</v>
      </c>
      <c r="J352" s="235"/>
      <c r="K352" s="236">
        <f>ROUND(E352*J352,2)</f>
        <v>0</v>
      </c>
      <c r="L352" s="236">
        <v>15</v>
      </c>
      <c r="M352" s="236">
        <f>G352*(1+L352/100)</f>
        <v>0</v>
      </c>
      <c r="N352" s="234">
        <v>0</v>
      </c>
      <c r="O352" s="234">
        <f>ROUND(E352*N352,2)</f>
        <v>0</v>
      </c>
      <c r="P352" s="234">
        <v>0</v>
      </c>
      <c r="Q352" s="234">
        <f>ROUND(E352*P352,2)</f>
        <v>0</v>
      </c>
      <c r="R352" s="236" t="s">
        <v>541</v>
      </c>
      <c r="S352" s="236" t="s">
        <v>148</v>
      </c>
      <c r="T352" s="237" t="s">
        <v>185</v>
      </c>
      <c r="U352" s="220">
        <v>5.4</v>
      </c>
      <c r="V352" s="220">
        <f>ROUND(E352*U352,2)</f>
        <v>0.02</v>
      </c>
      <c r="W352" s="220"/>
      <c r="X352" s="220" t="s">
        <v>304</v>
      </c>
      <c r="Y352" s="220" t="s">
        <v>151</v>
      </c>
      <c r="Z352" s="210"/>
      <c r="AA352" s="210"/>
      <c r="AB352" s="210"/>
      <c r="AC352" s="210"/>
      <c r="AD352" s="210"/>
      <c r="AE352" s="210"/>
      <c r="AF352" s="210"/>
      <c r="AG352" s="210" t="s">
        <v>305</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
      <c r="A353" s="217"/>
      <c r="B353" s="218"/>
      <c r="C353" s="258" t="s">
        <v>554</v>
      </c>
      <c r="D353" s="249"/>
      <c r="E353" s="249"/>
      <c r="F353" s="249"/>
      <c r="G353" s="249"/>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189</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
      <c r="A354" s="217"/>
      <c r="B354" s="218"/>
      <c r="C354" s="243" t="s">
        <v>307</v>
      </c>
      <c r="D354" s="221"/>
      <c r="E354" s="222"/>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169</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43" t="s">
        <v>555</v>
      </c>
      <c r="D355" s="221"/>
      <c r="E355" s="222"/>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169</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43" t="s">
        <v>556</v>
      </c>
      <c r="D356" s="221"/>
      <c r="E356" s="222">
        <v>3.49E-3</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169</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x14ac:dyDescent="0.2">
      <c r="A357" s="224" t="s">
        <v>143</v>
      </c>
      <c r="B357" s="225" t="s">
        <v>96</v>
      </c>
      <c r="C357" s="240" t="s">
        <v>97</v>
      </c>
      <c r="D357" s="226"/>
      <c r="E357" s="227"/>
      <c r="F357" s="228"/>
      <c r="G357" s="228">
        <f>SUMIF(AG358:AG388,"&lt;&gt;NOR",G358:G388)</f>
        <v>0</v>
      </c>
      <c r="H357" s="228"/>
      <c r="I357" s="228">
        <f>SUM(I358:I388)</f>
        <v>0</v>
      </c>
      <c r="J357" s="228"/>
      <c r="K357" s="228">
        <f>SUM(K358:K388)</f>
        <v>0</v>
      </c>
      <c r="L357" s="228"/>
      <c r="M357" s="228">
        <f>SUM(M358:M388)</f>
        <v>0</v>
      </c>
      <c r="N357" s="227"/>
      <c r="O357" s="227">
        <f>SUM(O358:O388)</f>
        <v>2.69</v>
      </c>
      <c r="P357" s="227"/>
      <c r="Q357" s="227">
        <f>SUM(Q358:Q388)</f>
        <v>0</v>
      </c>
      <c r="R357" s="228"/>
      <c r="S357" s="228"/>
      <c r="T357" s="229"/>
      <c r="U357" s="223"/>
      <c r="V357" s="223">
        <f>SUM(V358:V388)</f>
        <v>62.15</v>
      </c>
      <c r="W357" s="223"/>
      <c r="X357" s="223"/>
      <c r="Y357" s="223"/>
      <c r="AG357" t="s">
        <v>144</v>
      </c>
    </row>
    <row r="358" spans="1:60" outlineLevel="1" x14ac:dyDescent="0.2">
      <c r="A358" s="231">
        <v>79</v>
      </c>
      <c r="B358" s="232" t="s">
        <v>557</v>
      </c>
      <c r="C358" s="241" t="s">
        <v>558</v>
      </c>
      <c r="D358" s="233" t="s">
        <v>183</v>
      </c>
      <c r="E358" s="234">
        <v>170.578</v>
      </c>
      <c r="F358" s="235"/>
      <c r="G358" s="236">
        <f>ROUND(E358*F358,2)</f>
        <v>0</v>
      </c>
      <c r="H358" s="235"/>
      <c r="I358" s="236">
        <f>ROUND(E358*H358,2)</f>
        <v>0</v>
      </c>
      <c r="J358" s="235"/>
      <c r="K358" s="236">
        <f>ROUND(E358*J358,2)</f>
        <v>0</v>
      </c>
      <c r="L358" s="236">
        <v>15</v>
      </c>
      <c r="M358" s="236">
        <f>G358*(1+L358/100)</f>
        <v>0</v>
      </c>
      <c r="N358" s="234">
        <v>0</v>
      </c>
      <c r="O358" s="234">
        <f>ROUND(E358*N358,2)</f>
        <v>0</v>
      </c>
      <c r="P358" s="234">
        <v>0</v>
      </c>
      <c r="Q358" s="234">
        <f>ROUND(E358*P358,2)</f>
        <v>0</v>
      </c>
      <c r="R358" s="236" t="s">
        <v>559</v>
      </c>
      <c r="S358" s="236" t="s">
        <v>148</v>
      </c>
      <c r="T358" s="237" t="s">
        <v>185</v>
      </c>
      <c r="U358" s="220">
        <v>0.33500000000000002</v>
      </c>
      <c r="V358" s="220">
        <f>ROUND(E358*U358,2)</f>
        <v>57.14</v>
      </c>
      <c r="W358" s="220"/>
      <c r="X358" s="220" t="s">
        <v>186</v>
      </c>
      <c r="Y358" s="220" t="s">
        <v>151</v>
      </c>
      <c r="Z358" s="210"/>
      <c r="AA358" s="210"/>
      <c r="AB358" s="210"/>
      <c r="AC358" s="210"/>
      <c r="AD358" s="210"/>
      <c r="AE358" s="210"/>
      <c r="AF358" s="210"/>
      <c r="AG358" s="210" t="s">
        <v>187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43" t="s">
        <v>560</v>
      </c>
      <c r="D359" s="221"/>
      <c r="E359" s="222"/>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169</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43" t="s">
        <v>361</v>
      </c>
      <c r="D360" s="221"/>
      <c r="E360" s="222"/>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169</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43" t="s">
        <v>561</v>
      </c>
      <c r="D361" s="221"/>
      <c r="E361" s="222">
        <v>58.683999999999997</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169</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43" t="s">
        <v>562</v>
      </c>
      <c r="D362" s="221"/>
      <c r="E362" s="222">
        <v>6.8680000000000003</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169</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3" x14ac:dyDescent="0.2">
      <c r="A363" s="217"/>
      <c r="B363" s="218"/>
      <c r="C363" s="243" t="s">
        <v>563</v>
      </c>
      <c r="D363" s="221"/>
      <c r="E363" s="222"/>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169</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
      <c r="A364" s="217"/>
      <c r="B364" s="218"/>
      <c r="C364" s="243" t="s">
        <v>564</v>
      </c>
      <c r="D364" s="221"/>
      <c r="E364" s="222">
        <v>0.9</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169</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
      <c r="A365" s="217"/>
      <c r="B365" s="218"/>
      <c r="C365" s="243" t="s">
        <v>565</v>
      </c>
      <c r="D365" s="221"/>
      <c r="E365" s="222">
        <v>1.2989999999999999</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169</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
      <c r="A366" s="217"/>
      <c r="B366" s="218"/>
      <c r="C366" s="243" t="s">
        <v>566</v>
      </c>
      <c r="D366" s="221"/>
      <c r="E366" s="222">
        <v>3.2309999999999999</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169</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
      <c r="A367" s="217"/>
      <c r="B367" s="218"/>
      <c r="C367" s="243" t="s">
        <v>567</v>
      </c>
      <c r="D367" s="221"/>
      <c r="E367" s="222"/>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169</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
      <c r="A368" s="217"/>
      <c r="B368" s="218"/>
      <c r="C368" s="243" t="s">
        <v>568</v>
      </c>
      <c r="D368" s="221"/>
      <c r="E368" s="222">
        <v>5.2560000000000002</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169</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
      <c r="A369" s="217"/>
      <c r="B369" s="218"/>
      <c r="C369" s="243" t="s">
        <v>365</v>
      </c>
      <c r="D369" s="221"/>
      <c r="E369" s="222">
        <v>1.08</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169</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
      <c r="A370" s="217"/>
      <c r="B370" s="218"/>
      <c r="C370" s="243" t="s">
        <v>569</v>
      </c>
      <c r="D370" s="221"/>
      <c r="E370" s="222"/>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169</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
      <c r="A371" s="217"/>
      <c r="B371" s="218"/>
      <c r="C371" s="243" t="s">
        <v>356</v>
      </c>
      <c r="D371" s="221"/>
      <c r="E371" s="222"/>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169</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43" t="s">
        <v>357</v>
      </c>
      <c r="D372" s="221"/>
      <c r="E372" s="222">
        <v>73.355000000000004</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169</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43" t="s">
        <v>358</v>
      </c>
      <c r="D373" s="221"/>
      <c r="E373" s="222">
        <v>8.5850000000000009</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169</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
      <c r="A374" s="217"/>
      <c r="B374" s="218"/>
      <c r="C374" s="243" t="s">
        <v>359</v>
      </c>
      <c r="D374" s="221"/>
      <c r="E374" s="222"/>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169</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
      <c r="A375" s="217"/>
      <c r="B375" s="218"/>
      <c r="C375" s="243" t="s">
        <v>360</v>
      </c>
      <c r="D375" s="221"/>
      <c r="E375" s="222">
        <v>1.5</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169</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43" t="s">
        <v>361</v>
      </c>
      <c r="D376" s="221"/>
      <c r="E376" s="222"/>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169</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
      <c r="A377" s="217"/>
      <c r="B377" s="218"/>
      <c r="C377" s="243" t="s">
        <v>362</v>
      </c>
      <c r="D377" s="221"/>
      <c r="E377" s="222">
        <v>1.732</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169</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43" t="s">
        <v>363</v>
      </c>
      <c r="D378" s="221"/>
      <c r="E378" s="222"/>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169</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43" t="s">
        <v>364</v>
      </c>
      <c r="D379" s="221"/>
      <c r="E379" s="222">
        <v>7.008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169</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3" x14ac:dyDescent="0.2">
      <c r="A380" s="217"/>
      <c r="B380" s="218"/>
      <c r="C380" s="243" t="s">
        <v>365</v>
      </c>
      <c r="D380" s="221"/>
      <c r="E380" s="222">
        <v>1.08</v>
      </c>
      <c r="F380" s="220"/>
      <c r="G380" s="220"/>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169</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ht="22.5" outlineLevel="1" x14ac:dyDescent="0.2">
      <c r="A381" s="231">
        <v>80</v>
      </c>
      <c r="B381" s="232" t="s">
        <v>570</v>
      </c>
      <c r="C381" s="241" t="s">
        <v>571</v>
      </c>
      <c r="D381" s="233" t="s">
        <v>183</v>
      </c>
      <c r="E381" s="234">
        <v>196.16470000000001</v>
      </c>
      <c r="F381" s="235"/>
      <c r="G381" s="236">
        <f>ROUND(E381*F381,2)</f>
        <v>0</v>
      </c>
      <c r="H381" s="235"/>
      <c r="I381" s="236">
        <f>ROUND(E381*H381,2)</f>
        <v>0</v>
      </c>
      <c r="J381" s="235"/>
      <c r="K381" s="236">
        <f>ROUND(E381*J381,2)</f>
        <v>0</v>
      </c>
      <c r="L381" s="236">
        <v>15</v>
      </c>
      <c r="M381" s="236">
        <f>G381*(1+L381/100)</f>
        <v>0</v>
      </c>
      <c r="N381" s="234">
        <v>1.37E-2</v>
      </c>
      <c r="O381" s="234">
        <f>ROUND(E381*N381,2)</f>
        <v>2.69</v>
      </c>
      <c r="P381" s="234">
        <v>0</v>
      </c>
      <c r="Q381" s="234">
        <f>ROUND(E381*P381,2)</f>
        <v>0</v>
      </c>
      <c r="R381" s="236" t="s">
        <v>240</v>
      </c>
      <c r="S381" s="236" t="s">
        <v>148</v>
      </c>
      <c r="T381" s="237" t="s">
        <v>185</v>
      </c>
      <c r="U381" s="220">
        <v>0</v>
      </c>
      <c r="V381" s="220">
        <f>ROUND(E381*U381,2)</f>
        <v>0</v>
      </c>
      <c r="W381" s="220"/>
      <c r="X381" s="220" t="s">
        <v>241</v>
      </c>
      <c r="Y381" s="220" t="s">
        <v>151</v>
      </c>
      <c r="Z381" s="210"/>
      <c r="AA381" s="210"/>
      <c r="AB381" s="210"/>
      <c r="AC381" s="210"/>
      <c r="AD381" s="210"/>
      <c r="AE381" s="210"/>
      <c r="AF381" s="210"/>
      <c r="AG381" s="210" t="s">
        <v>242</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2" x14ac:dyDescent="0.2">
      <c r="A382" s="217"/>
      <c r="B382" s="218"/>
      <c r="C382" s="243" t="s">
        <v>572</v>
      </c>
      <c r="D382" s="221"/>
      <c r="E382" s="222">
        <v>170.578</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169</v>
      </c>
      <c r="AH382" s="210">
        <v>5</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60" t="s">
        <v>488</v>
      </c>
      <c r="D383" s="247"/>
      <c r="E383" s="248">
        <v>25.5867</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169</v>
      </c>
      <c r="AH383" s="210">
        <v>4</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31">
        <v>81</v>
      </c>
      <c r="B384" s="232" t="s">
        <v>573</v>
      </c>
      <c r="C384" s="241" t="s">
        <v>574</v>
      </c>
      <c r="D384" s="233" t="s">
        <v>303</v>
      </c>
      <c r="E384" s="234">
        <v>2.6874600000000002</v>
      </c>
      <c r="F384" s="235"/>
      <c r="G384" s="236">
        <f>ROUND(E384*F384,2)</f>
        <v>0</v>
      </c>
      <c r="H384" s="235"/>
      <c r="I384" s="236">
        <f>ROUND(E384*H384,2)</f>
        <v>0</v>
      </c>
      <c r="J384" s="235"/>
      <c r="K384" s="236">
        <f>ROUND(E384*J384,2)</f>
        <v>0</v>
      </c>
      <c r="L384" s="236">
        <v>15</v>
      </c>
      <c r="M384" s="236">
        <f>G384*(1+L384/100)</f>
        <v>0</v>
      </c>
      <c r="N384" s="234">
        <v>0</v>
      </c>
      <c r="O384" s="234">
        <f>ROUND(E384*N384,2)</f>
        <v>0</v>
      </c>
      <c r="P384" s="234">
        <v>0</v>
      </c>
      <c r="Q384" s="234">
        <f>ROUND(E384*P384,2)</f>
        <v>0</v>
      </c>
      <c r="R384" s="236" t="s">
        <v>559</v>
      </c>
      <c r="S384" s="236" t="s">
        <v>148</v>
      </c>
      <c r="T384" s="237" t="s">
        <v>185</v>
      </c>
      <c r="U384" s="220">
        <v>1.863</v>
      </c>
      <c r="V384" s="220">
        <f>ROUND(E384*U384,2)</f>
        <v>5.01</v>
      </c>
      <c r="W384" s="220"/>
      <c r="X384" s="220" t="s">
        <v>304</v>
      </c>
      <c r="Y384" s="220" t="s">
        <v>151</v>
      </c>
      <c r="Z384" s="210"/>
      <c r="AA384" s="210"/>
      <c r="AB384" s="210"/>
      <c r="AC384" s="210"/>
      <c r="AD384" s="210"/>
      <c r="AE384" s="210"/>
      <c r="AF384" s="210"/>
      <c r="AG384" s="210" t="s">
        <v>305</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
      <c r="A385" s="217"/>
      <c r="B385" s="218"/>
      <c r="C385" s="258" t="s">
        <v>440</v>
      </c>
      <c r="D385" s="249"/>
      <c r="E385" s="249"/>
      <c r="F385" s="249"/>
      <c r="G385" s="249"/>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189</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2" x14ac:dyDescent="0.2">
      <c r="A386" s="217"/>
      <c r="B386" s="218"/>
      <c r="C386" s="243" t="s">
        <v>307</v>
      </c>
      <c r="D386" s="221"/>
      <c r="E386" s="222"/>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169</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43" t="s">
        <v>575</v>
      </c>
      <c r="D387" s="221"/>
      <c r="E387" s="222"/>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169</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
      <c r="A388" s="217"/>
      <c r="B388" s="218"/>
      <c r="C388" s="243" t="s">
        <v>576</v>
      </c>
      <c r="D388" s="221"/>
      <c r="E388" s="222">
        <v>2.6874600000000002</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169</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x14ac:dyDescent="0.2">
      <c r="A389" s="224" t="s">
        <v>143</v>
      </c>
      <c r="B389" s="225" t="s">
        <v>98</v>
      </c>
      <c r="C389" s="240" t="s">
        <v>99</v>
      </c>
      <c r="D389" s="226"/>
      <c r="E389" s="227"/>
      <c r="F389" s="228"/>
      <c r="G389" s="228">
        <f>SUMIF(AG390:AG439,"&lt;&gt;NOR",G390:G439)</f>
        <v>0</v>
      </c>
      <c r="H389" s="228"/>
      <c r="I389" s="228">
        <f>SUM(I390:I439)</f>
        <v>0</v>
      </c>
      <c r="J389" s="228"/>
      <c r="K389" s="228">
        <f>SUM(K390:K439)</f>
        <v>0</v>
      </c>
      <c r="L389" s="228"/>
      <c r="M389" s="228">
        <f>SUM(M390:M439)</f>
        <v>0</v>
      </c>
      <c r="N389" s="227"/>
      <c r="O389" s="227">
        <f>SUM(O390:O439)</f>
        <v>0.25</v>
      </c>
      <c r="P389" s="227"/>
      <c r="Q389" s="227">
        <f>SUM(Q390:Q439)</f>
        <v>0.76000000000000012</v>
      </c>
      <c r="R389" s="228"/>
      <c r="S389" s="228"/>
      <c r="T389" s="229"/>
      <c r="U389" s="223"/>
      <c r="V389" s="223">
        <f>SUM(V390:V439)</f>
        <v>70.25</v>
      </c>
      <c r="W389" s="223"/>
      <c r="X389" s="223"/>
      <c r="Y389" s="223"/>
      <c r="AG389" t="s">
        <v>144</v>
      </c>
    </row>
    <row r="390" spans="1:60" ht="22.5" outlineLevel="1" x14ac:dyDescent="0.2">
      <c r="A390" s="231">
        <v>82</v>
      </c>
      <c r="B390" s="232" t="s">
        <v>577</v>
      </c>
      <c r="C390" s="241" t="s">
        <v>578</v>
      </c>
      <c r="D390" s="233" t="s">
        <v>194</v>
      </c>
      <c r="E390" s="234">
        <v>3.5</v>
      </c>
      <c r="F390" s="235"/>
      <c r="G390" s="236">
        <f>ROUND(E390*F390,2)</f>
        <v>0</v>
      </c>
      <c r="H390" s="235"/>
      <c r="I390" s="236">
        <f>ROUND(E390*H390,2)</f>
        <v>0</v>
      </c>
      <c r="J390" s="235"/>
      <c r="K390" s="236">
        <f>ROUND(E390*J390,2)</f>
        <v>0</v>
      </c>
      <c r="L390" s="236">
        <v>15</v>
      </c>
      <c r="M390" s="236">
        <f>G390*(1+L390/100)</f>
        <v>0</v>
      </c>
      <c r="N390" s="234">
        <v>3.1700000000000001E-3</v>
      </c>
      <c r="O390" s="234">
        <f>ROUND(E390*N390,2)</f>
        <v>0.01</v>
      </c>
      <c r="P390" s="234">
        <v>0</v>
      </c>
      <c r="Q390" s="234">
        <f>ROUND(E390*P390,2)</f>
        <v>0</v>
      </c>
      <c r="R390" s="236" t="s">
        <v>579</v>
      </c>
      <c r="S390" s="236" t="s">
        <v>148</v>
      </c>
      <c r="T390" s="237" t="s">
        <v>185</v>
      </c>
      <c r="U390" s="220">
        <v>0.219</v>
      </c>
      <c r="V390" s="220">
        <f>ROUND(E390*U390,2)</f>
        <v>0.77</v>
      </c>
      <c r="W390" s="220"/>
      <c r="X390" s="220" t="s">
        <v>186</v>
      </c>
      <c r="Y390" s="220" t="s">
        <v>151</v>
      </c>
      <c r="Z390" s="210"/>
      <c r="AA390" s="210"/>
      <c r="AB390" s="210"/>
      <c r="AC390" s="210"/>
      <c r="AD390" s="210"/>
      <c r="AE390" s="210"/>
      <c r="AF390" s="210"/>
      <c r="AG390" s="210" t="s">
        <v>187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
      <c r="A391" s="217"/>
      <c r="B391" s="218"/>
      <c r="C391" s="242" t="s">
        <v>580</v>
      </c>
      <c r="D391" s="239"/>
      <c r="E391" s="239"/>
      <c r="F391" s="239"/>
      <c r="G391" s="239"/>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154</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43" t="s">
        <v>581</v>
      </c>
      <c r="D392" s="221"/>
      <c r="E392" s="222">
        <v>3.5</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169</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ht="22.5" outlineLevel="1" x14ac:dyDescent="0.2">
      <c r="A393" s="231">
        <v>83</v>
      </c>
      <c r="B393" s="232" t="s">
        <v>582</v>
      </c>
      <c r="C393" s="241" t="s">
        <v>583</v>
      </c>
      <c r="D393" s="233" t="s">
        <v>194</v>
      </c>
      <c r="E393" s="234">
        <v>5</v>
      </c>
      <c r="F393" s="235"/>
      <c r="G393" s="236">
        <f>ROUND(E393*F393,2)</f>
        <v>0</v>
      </c>
      <c r="H393" s="235"/>
      <c r="I393" s="236">
        <f>ROUND(E393*H393,2)</f>
        <v>0</v>
      </c>
      <c r="J393" s="235"/>
      <c r="K393" s="236">
        <f>ROUND(E393*J393,2)</f>
        <v>0</v>
      </c>
      <c r="L393" s="236">
        <v>15</v>
      </c>
      <c r="M393" s="236">
        <f>G393*(1+L393/100)</f>
        <v>0</v>
      </c>
      <c r="N393" s="234">
        <v>1.8400000000000001E-3</v>
      </c>
      <c r="O393" s="234">
        <f>ROUND(E393*N393,2)</f>
        <v>0.01</v>
      </c>
      <c r="P393" s="234">
        <v>0</v>
      </c>
      <c r="Q393" s="234">
        <f>ROUND(E393*P393,2)</f>
        <v>0</v>
      </c>
      <c r="R393" s="236" t="s">
        <v>579</v>
      </c>
      <c r="S393" s="236" t="s">
        <v>148</v>
      </c>
      <c r="T393" s="237" t="s">
        <v>185</v>
      </c>
      <c r="U393" s="220">
        <v>0.26400000000000001</v>
      </c>
      <c r="V393" s="220">
        <f>ROUND(E393*U393,2)</f>
        <v>1.32</v>
      </c>
      <c r="W393" s="220"/>
      <c r="X393" s="220" t="s">
        <v>186</v>
      </c>
      <c r="Y393" s="220" t="s">
        <v>151</v>
      </c>
      <c r="Z393" s="210"/>
      <c r="AA393" s="210"/>
      <c r="AB393" s="210"/>
      <c r="AC393" s="210"/>
      <c r="AD393" s="210"/>
      <c r="AE393" s="210"/>
      <c r="AF393" s="210"/>
      <c r="AG393" s="210" t="s">
        <v>187</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
      <c r="A394" s="217"/>
      <c r="B394" s="218"/>
      <c r="C394" s="258" t="s">
        <v>584</v>
      </c>
      <c r="D394" s="249"/>
      <c r="E394" s="249"/>
      <c r="F394" s="249"/>
      <c r="G394" s="249"/>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189</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2" x14ac:dyDescent="0.2">
      <c r="A395" s="217"/>
      <c r="B395" s="218"/>
      <c r="C395" s="259" t="s">
        <v>585</v>
      </c>
      <c r="D395" s="250"/>
      <c r="E395" s="250"/>
      <c r="F395" s="250"/>
      <c r="G395" s="25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154</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43" t="s">
        <v>586</v>
      </c>
      <c r="D396" s="221"/>
      <c r="E396" s="222">
        <v>5</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169</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ht="22.5" outlineLevel="1" x14ac:dyDescent="0.2">
      <c r="A397" s="231">
        <v>84</v>
      </c>
      <c r="B397" s="232" t="s">
        <v>587</v>
      </c>
      <c r="C397" s="241" t="s">
        <v>588</v>
      </c>
      <c r="D397" s="233" t="s">
        <v>279</v>
      </c>
      <c r="E397" s="234">
        <v>1</v>
      </c>
      <c r="F397" s="235"/>
      <c r="G397" s="236">
        <f>ROUND(E397*F397,2)</f>
        <v>0</v>
      </c>
      <c r="H397" s="235"/>
      <c r="I397" s="236">
        <f>ROUND(E397*H397,2)</f>
        <v>0</v>
      </c>
      <c r="J397" s="235"/>
      <c r="K397" s="236">
        <f>ROUND(E397*J397,2)</f>
        <v>0</v>
      </c>
      <c r="L397" s="236">
        <v>15</v>
      </c>
      <c r="M397" s="236">
        <f>G397*(1+L397/100)</f>
        <v>0</v>
      </c>
      <c r="N397" s="234">
        <v>4.0000000000000002E-4</v>
      </c>
      <c r="O397" s="234">
        <f>ROUND(E397*N397,2)</f>
        <v>0</v>
      </c>
      <c r="P397" s="234">
        <v>0</v>
      </c>
      <c r="Q397" s="234">
        <f>ROUND(E397*P397,2)</f>
        <v>0</v>
      </c>
      <c r="R397" s="236" t="s">
        <v>579</v>
      </c>
      <c r="S397" s="236" t="s">
        <v>176</v>
      </c>
      <c r="T397" s="237" t="s">
        <v>185</v>
      </c>
      <c r="U397" s="220">
        <v>0.41</v>
      </c>
      <c r="V397" s="220">
        <f>ROUND(E397*U397,2)</f>
        <v>0.41</v>
      </c>
      <c r="W397" s="220"/>
      <c r="X397" s="220" t="s">
        <v>186</v>
      </c>
      <c r="Y397" s="220" t="s">
        <v>151</v>
      </c>
      <c r="Z397" s="210"/>
      <c r="AA397" s="210"/>
      <c r="AB397" s="210"/>
      <c r="AC397" s="210"/>
      <c r="AD397" s="210"/>
      <c r="AE397" s="210"/>
      <c r="AF397" s="210"/>
      <c r="AG397" s="210" t="s">
        <v>187</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
      <c r="A398" s="217"/>
      <c r="B398" s="218"/>
      <c r="C398" s="243" t="s">
        <v>589</v>
      </c>
      <c r="D398" s="221"/>
      <c r="E398" s="222">
        <v>1</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169</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1" x14ac:dyDescent="0.2">
      <c r="A399" s="231">
        <v>85</v>
      </c>
      <c r="B399" s="232" t="s">
        <v>590</v>
      </c>
      <c r="C399" s="241" t="s">
        <v>591</v>
      </c>
      <c r="D399" s="233" t="s">
        <v>194</v>
      </c>
      <c r="E399" s="234">
        <v>0.9</v>
      </c>
      <c r="F399" s="235"/>
      <c r="G399" s="236">
        <f>ROUND(E399*F399,2)</f>
        <v>0</v>
      </c>
      <c r="H399" s="235"/>
      <c r="I399" s="236">
        <f>ROUND(E399*H399,2)</f>
        <v>0</v>
      </c>
      <c r="J399" s="235"/>
      <c r="K399" s="236">
        <f>ROUND(E399*J399,2)</f>
        <v>0</v>
      </c>
      <c r="L399" s="236">
        <v>15</v>
      </c>
      <c r="M399" s="236">
        <f>G399*(1+L399/100)</f>
        <v>0</v>
      </c>
      <c r="N399" s="234">
        <v>1.15E-3</v>
      </c>
      <c r="O399" s="234">
        <f>ROUND(E399*N399,2)</f>
        <v>0</v>
      </c>
      <c r="P399" s="234">
        <v>0</v>
      </c>
      <c r="Q399" s="234">
        <f>ROUND(E399*P399,2)</f>
        <v>0</v>
      </c>
      <c r="R399" s="236" t="s">
        <v>579</v>
      </c>
      <c r="S399" s="236" t="s">
        <v>148</v>
      </c>
      <c r="T399" s="237" t="s">
        <v>185</v>
      </c>
      <c r="U399" s="220">
        <v>0.28000000000000003</v>
      </c>
      <c r="V399" s="220">
        <f>ROUND(E399*U399,2)</f>
        <v>0.25</v>
      </c>
      <c r="W399" s="220"/>
      <c r="X399" s="220" t="s">
        <v>186</v>
      </c>
      <c r="Y399" s="220" t="s">
        <v>151</v>
      </c>
      <c r="Z399" s="210"/>
      <c r="AA399" s="210"/>
      <c r="AB399" s="210"/>
      <c r="AC399" s="210"/>
      <c r="AD399" s="210"/>
      <c r="AE399" s="210"/>
      <c r="AF399" s="210"/>
      <c r="AG399" s="210" t="s">
        <v>187</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
      <c r="A400" s="217"/>
      <c r="B400" s="218"/>
      <c r="C400" s="258" t="s">
        <v>592</v>
      </c>
      <c r="D400" s="249"/>
      <c r="E400" s="249"/>
      <c r="F400" s="249"/>
      <c r="G400" s="249"/>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189</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
      <c r="A401" s="217"/>
      <c r="B401" s="218"/>
      <c r="C401" s="259" t="s">
        <v>593</v>
      </c>
      <c r="D401" s="250"/>
      <c r="E401" s="250"/>
      <c r="F401" s="250"/>
      <c r="G401" s="25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154</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2" x14ac:dyDescent="0.2">
      <c r="A402" s="217"/>
      <c r="B402" s="218"/>
      <c r="C402" s="243" t="s">
        <v>594</v>
      </c>
      <c r="D402" s="221"/>
      <c r="E402" s="222">
        <v>0.9</v>
      </c>
      <c r="F402" s="220"/>
      <c r="G402" s="220"/>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169</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ht="22.5" outlineLevel="1" x14ac:dyDescent="0.2">
      <c r="A403" s="231">
        <v>86</v>
      </c>
      <c r="B403" s="232" t="s">
        <v>595</v>
      </c>
      <c r="C403" s="241" t="s">
        <v>596</v>
      </c>
      <c r="D403" s="233" t="s">
        <v>194</v>
      </c>
      <c r="E403" s="234">
        <v>1.86</v>
      </c>
      <c r="F403" s="235"/>
      <c r="G403" s="236">
        <f>ROUND(E403*F403,2)</f>
        <v>0</v>
      </c>
      <c r="H403" s="235"/>
      <c r="I403" s="236">
        <f>ROUND(E403*H403,2)</f>
        <v>0</v>
      </c>
      <c r="J403" s="235"/>
      <c r="K403" s="236">
        <f>ROUND(E403*J403,2)</f>
        <v>0</v>
      </c>
      <c r="L403" s="236">
        <v>15</v>
      </c>
      <c r="M403" s="236">
        <f>G403*(1+L403/100)</f>
        <v>0</v>
      </c>
      <c r="N403" s="234">
        <v>1.3500000000000001E-3</v>
      </c>
      <c r="O403" s="234">
        <f>ROUND(E403*N403,2)</f>
        <v>0</v>
      </c>
      <c r="P403" s="234">
        <v>0</v>
      </c>
      <c r="Q403" s="234">
        <f>ROUND(E403*P403,2)</f>
        <v>0</v>
      </c>
      <c r="R403" s="236" t="s">
        <v>579</v>
      </c>
      <c r="S403" s="236" t="s">
        <v>148</v>
      </c>
      <c r="T403" s="237" t="s">
        <v>185</v>
      </c>
      <c r="U403" s="220">
        <v>0.35005999999999998</v>
      </c>
      <c r="V403" s="220">
        <f>ROUND(E403*U403,2)</f>
        <v>0.65</v>
      </c>
      <c r="W403" s="220"/>
      <c r="X403" s="220" t="s">
        <v>186</v>
      </c>
      <c r="Y403" s="220" t="s">
        <v>151</v>
      </c>
      <c r="Z403" s="210"/>
      <c r="AA403" s="210"/>
      <c r="AB403" s="210"/>
      <c r="AC403" s="210"/>
      <c r="AD403" s="210"/>
      <c r="AE403" s="210"/>
      <c r="AF403" s="210"/>
      <c r="AG403" s="210" t="s">
        <v>187</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58" t="s">
        <v>592</v>
      </c>
      <c r="D404" s="249"/>
      <c r="E404" s="249"/>
      <c r="F404" s="249"/>
      <c r="G404" s="249"/>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189</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
      <c r="A405" s="217"/>
      <c r="B405" s="218"/>
      <c r="C405" s="243" t="s">
        <v>597</v>
      </c>
      <c r="D405" s="221"/>
      <c r="E405" s="222">
        <v>1.86</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169</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31">
        <v>87</v>
      </c>
      <c r="B406" s="232" t="s">
        <v>598</v>
      </c>
      <c r="C406" s="241" t="s">
        <v>599</v>
      </c>
      <c r="D406" s="233" t="s">
        <v>194</v>
      </c>
      <c r="E406" s="234">
        <v>3.83</v>
      </c>
      <c r="F406" s="235"/>
      <c r="G406" s="236">
        <f>ROUND(E406*F406,2)</f>
        <v>0</v>
      </c>
      <c r="H406" s="235"/>
      <c r="I406" s="236">
        <f>ROUND(E406*H406,2)</f>
        <v>0</v>
      </c>
      <c r="J406" s="235"/>
      <c r="K406" s="236">
        <f>ROUND(E406*J406,2)</f>
        <v>0</v>
      </c>
      <c r="L406" s="236">
        <v>15</v>
      </c>
      <c r="M406" s="236">
        <f>G406*(1+L406/100)</f>
        <v>0</v>
      </c>
      <c r="N406" s="234">
        <v>0</v>
      </c>
      <c r="O406" s="234">
        <f>ROUND(E406*N406,2)</f>
        <v>0</v>
      </c>
      <c r="P406" s="234">
        <v>2.6900000000000001E-3</v>
      </c>
      <c r="Q406" s="234">
        <f>ROUND(E406*P406,2)</f>
        <v>0.01</v>
      </c>
      <c r="R406" s="236" t="s">
        <v>579</v>
      </c>
      <c r="S406" s="236" t="s">
        <v>148</v>
      </c>
      <c r="T406" s="237" t="s">
        <v>185</v>
      </c>
      <c r="U406" s="220">
        <v>6.9000000000000006E-2</v>
      </c>
      <c r="V406" s="220">
        <f>ROUND(E406*U406,2)</f>
        <v>0.26</v>
      </c>
      <c r="W406" s="220"/>
      <c r="X406" s="220" t="s">
        <v>186</v>
      </c>
      <c r="Y406" s="220" t="s">
        <v>151</v>
      </c>
      <c r="Z406" s="210"/>
      <c r="AA406" s="210"/>
      <c r="AB406" s="210"/>
      <c r="AC406" s="210"/>
      <c r="AD406" s="210"/>
      <c r="AE406" s="210"/>
      <c r="AF406" s="210"/>
      <c r="AG406" s="210" t="s">
        <v>187</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2" x14ac:dyDescent="0.2">
      <c r="A407" s="217"/>
      <c r="B407" s="218"/>
      <c r="C407" s="243" t="s">
        <v>600</v>
      </c>
      <c r="D407" s="221"/>
      <c r="E407" s="222"/>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169</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43" t="s">
        <v>601</v>
      </c>
      <c r="D408" s="221"/>
      <c r="E408" s="222">
        <v>3.83</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169</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31">
        <v>88</v>
      </c>
      <c r="B409" s="232" t="s">
        <v>602</v>
      </c>
      <c r="C409" s="241" t="s">
        <v>603</v>
      </c>
      <c r="D409" s="233" t="s">
        <v>194</v>
      </c>
      <c r="E409" s="234">
        <v>36.71</v>
      </c>
      <c r="F409" s="235"/>
      <c r="G409" s="236">
        <f>ROUND(E409*F409,2)</f>
        <v>0</v>
      </c>
      <c r="H409" s="235"/>
      <c r="I409" s="236">
        <f>ROUND(E409*H409,2)</f>
        <v>0</v>
      </c>
      <c r="J409" s="235"/>
      <c r="K409" s="236">
        <f>ROUND(E409*J409,2)</f>
        <v>0</v>
      </c>
      <c r="L409" s="236">
        <v>15</v>
      </c>
      <c r="M409" s="236">
        <f>G409*(1+L409/100)</f>
        <v>0</v>
      </c>
      <c r="N409" s="234">
        <v>0</v>
      </c>
      <c r="O409" s="234">
        <f>ROUND(E409*N409,2)</f>
        <v>0</v>
      </c>
      <c r="P409" s="234">
        <v>2.98E-3</v>
      </c>
      <c r="Q409" s="234">
        <f>ROUND(E409*P409,2)</f>
        <v>0.11</v>
      </c>
      <c r="R409" s="236" t="s">
        <v>579</v>
      </c>
      <c r="S409" s="236" t="s">
        <v>148</v>
      </c>
      <c r="T409" s="237" t="s">
        <v>185</v>
      </c>
      <c r="U409" s="220">
        <v>5.7500000000000002E-2</v>
      </c>
      <c r="V409" s="220">
        <f>ROUND(E409*U409,2)</f>
        <v>2.11</v>
      </c>
      <c r="W409" s="220"/>
      <c r="X409" s="220" t="s">
        <v>186</v>
      </c>
      <c r="Y409" s="220" t="s">
        <v>151</v>
      </c>
      <c r="Z409" s="210"/>
      <c r="AA409" s="210"/>
      <c r="AB409" s="210"/>
      <c r="AC409" s="210"/>
      <c r="AD409" s="210"/>
      <c r="AE409" s="210"/>
      <c r="AF409" s="210"/>
      <c r="AG409" s="210" t="s">
        <v>187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
      <c r="A410" s="217"/>
      <c r="B410" s="218"/>
      <c r="C410" s="243" t="s">
        <v>600</v>
      </c>
      <c r="D410" s="221"/>
      <c r="E410" s="222"/>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169</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3" x14ac:dyDescent="0.2">
      <c r="A411" s="217"/>
      <c r="B411" s="218"/>
      <c r="C411" s="243" t="s">
        <v>604</v>
      </c>
      <c r="D411" s="221"/>
      <c r="E411" s="222">
        <v>14.74</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169</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3" x14ac:dyDescent="0.2">
      <c r="A412" s="217"/>
      <c r="B412" s="218"/>
      <c r="C412" s="243" t="s">
        <v>605</v>
      </c>
      <c r="D412" s="221"/>
      <c r="E412" s="222">
        <v>21.97</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169</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31">
        <v>89</v>
      </c>
      <c r="B413" s="232" t="s">
        <v>606</v>
      </c>
      <c r="C413" s="241" t="s">
        <v>607</v>
      </c>
      <c r="D413" s="233" t="s">
        <v>194</v>
      </c>
      <c r="E413" s="234">
        <v>4.33</v>
      </c>
      <c r="F413" s="235"/>
      <c r="G413" s="236">
        <f>ROUND(E413*F413,2)</f>
        <v>0</v>
      </c>
      <c r="H413" s="235"/>
      <c r="I413" s="236">
        <f>ROUND(E413*H413,2)</f>
        <v>0</v>
      </c>
      <c r="J413" s="235"/>
      <c r="K413" s="236">
        <f>ROUND(E413*J413,2)</f>
        <v>0</v>
      </c>
      <c r="L413" s="236">
        <v>15</v>
      </c>
      <c r="M413" s="236">
        <f>G413*(1+L413/100)</f>
        <v>0</v>
      </c>
      <c r="N413" s="234">
        <v>0</v>
      </c>
      <c r="O413" s="234">
        <f>ROUND(E413*N413,2)</f>
        <v>0</v>
      </c>
      <c r="P413" s="234">
        <v>2.8600000000000001E-3</v>
      </c>
      <c r="Q413" s="234">
        <f>ROUND(E413*P413,2)</f>
        <v>0.01</v>
      </c>
      <c r="R413" s="236" t="s">
        <v>579</v>
      </c>
      <c r="S413" s="236" t="s">
        <v>148</v>
      </c>
      <c r="T413" s="237" t="s">
        <v>185</v>
      </c>
      <c r="U413" s="220">
        <v>5.7500000000000002E-2</v>
      </c>
      <c r="V413" s="220">
        <f>ROUND(E413*U413,2)</f>
        <v>0.25</v>
      </c>
      <c r="W413" s="220"/>
      <c r="X413" s="220" t="s">
        <v>186</v>
      </c>
      <c r="Y413" s="220" t="s">
        <v>151</v>
      </c>
      <c r="Z413" s="210"/>
      <c r="AA413" s="210"/>
      <c r="AB413" s="210"/>
      <c r="AC413" s="210"/>
      <c r="AD413" s="210"/>
      <c r="AE413" s="210"/>
      <c r="AF413" s="210"/>
      <c r="AG413" s="210" t="s">
        <v>187</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
      <c r="A414" s="217"/>
      <c r="B414" s="218"/>
      <c r="C414" s="243" t="s">
        <v>600</v>
      </c>
      <c r="D414" s="221"/>
      <c r="E414" s="222"/>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169</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3" x14ac:dyDescent="0.2">
      <c r="A415" s="217"/>
      <c r="B415" s="218"/>
      <c r="C415" s="243" t="s">
        <v>608</v>
      </c>
      <c r="D415" s="221"/>
      <c r="E415" s="222">
        <v>4.33</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169</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31">
        <v>90</v>
      </c>
      <c r="B416" s="232" t="s">
        <v>609</v>
      </c>
      <c r="C416" s="241" t="s">
        <v>610</v>
      </c>
      <c r="D416" s="233" t="s">
        <v>194</v>
      </c>
      <c r="E416" s="234">
        <v>1.74</v>
      </c>
      <c r="F416" s="235"/>
      <c r="G416" s="236">
        <f>ROUND(E416*F416,2)</f>
        <v>0</v>
      </c>
      <c r="H416" s="235"/>
      <c r="I416" s="236">
        <f>ROUND(E416*H416,2)</f>
        <v>0</v>
      </c>
      <c r="J416" s="235"/>
      <c r="K416" s="236">
        <f>ROUND(E416*J416,2)</f>
        <v>0</v>
      </c>
      <c r="L416" s="236">
        <v>15</v>
      </c>
      <c r="M416" s="236">
        <f>G416*(1+L416/100)</f>
        <v>0</v>
      </c>
      <c r="N416" s="234">
        <v>0</v>
      </c>
      <c r="O416" s="234">
        <f>ROUND(E416*N416,2)</f>
        <v>0</v>
      </c>
      <c r="P416" s="234">
        <v>1.3500000000000001E-3</v>
      </c>
      <c r="Q416" s="234">
        <f>ROUND(E416*P416,2)</f>
        <v>0</v>
      </c>
      <c r="R416" s="236" t="s">
        <v>579</v>
      </c>
      <c r="S416" s="236" t="s">
        <v>148</v>
      </c>
      <c r="T416" s="237" t="s">
        <v>185</v>
      </c>
      <c r="U416" s="220">
        <v>9.1999999999999998E-2</v>
      </c>
      <c r="V416" s="220">
        <f>ROUND(E416*U416,2)</f>
        <v>0.16</v>
      </c>
      <c r="W416" s="220"/>
      <c r="X416" s="220" t="s">
        <v>186</v>
      </c>
      <c r="Y416" s="220" t="s">
        <v>151</v>
      </c>
      <c r="Z416" s="210"/>
      <c r="AA416" s="210"/>
      <c r="AB416" s="210"/>
      <c r="AC416" s="210"/>
      <c r="AD416" s="210"/>
      <c r="AE416" s="210"/>
      <c r="AF416" s="210"/>
      <c r="AG416" s="210" t="s">
        <v>187</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43" t="s">
        <v>281</v>
      </c>
      <c r="D417" s="221"/>
      <c r="E417" s="222"/>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169</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
      <c r="A418" s="217"/>
      <c r="B418" s="218"/>
      <c r="C418" s="243" t="s">
        <v>611</v>
      </c>
      <c r="D418" s="221"/>
      <c r="E418" s="222">
        <v>1.74</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169</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31">
        <v>91</v>
      </c>
      <c r="B419" s="232" t="s">
        <v>612</v>
      </c>
      <c r="C419" s="241" t="s">
        <v>613</v>
      </c>
      <c r="D419" s="233" t="s">
        <v>194</v>
      </c>
      <c r="E419" s="234">
        <v>18.04</v>
      </c>
      <c r="F419" s="235"/>
      <c r="G419" s="236">
        <f>ROUND(E419*F419,2)</f>
        <v>0</v>
      </c>
      <c r="H419" s="235"/>
      <c r="I419" s="236">
        <f>ROUND(E419*H419,2)</f>
        <v>0</v>
      </c>
      <c r="J419" s="235"/>
      <c r="K419" s="236">
        <f>ROUND(E419*J419,2)</f>
        <v>0</v>
      </c>
      <c r="L419" s="236">
        <v>15</v>
      </c>
      <c r="M419" s="236">
        <f>G419*(1+L419/100)</f>
        <v>0</v>
      </c>
      <c r="N419" s="234">
        <v>0</v>
      </c>
      <c r="O419" s="234">
        <f>ROUND(E419*N419,2)</f>
        <v>0</v>
      </c>
      <c r="P419" s="234">
        <v>2.3E-3</v>
      </c>
      <c r="Q419" s="234">
        <f>ROUND(E419*P419,2)</f>
        <v>0.04</v>
      </c>
      <c r="R419" s="236" t="s">
        <v>579</v>
      </c>
      <c r="S419" s="236" t="s">
        <v>148</v>
      </c>
      <c r="T419" s="237" t="s">
        <v>185</v>
      </c>
      <c r="U419" s="220">
        <v>0.10349999999999999</v>
      </c>
      <c r="V419" s="220">
        <f>ROUND(E419*U419,2)</f>
        <v>1.87</v>
      </c>
      <c r="W419" s="220"/>
      <c r="X419" s="220" t="s">
        <v>186</v>
      </c>
      <c r="Y419" s="220" t="s">
        <v>151</v>
      </c>
      <c r="Z419" s="210"/>
      <c r="AA419" s="210"/>
      <c r="AB419" s="210"/>
      <c r="AC419" s="210"/>
      <c r="AD419" s="210"/>
      <c r="AE419" s="210"/>
      <c r="AF419" s="210"/>
      <c r="AG419" s="210" t="s">
        <v>187</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
      <c r="A420" s="217"/>
      <c r="B420" s="218"/>
      <c r="C420" s="243" t="s">
        <v>614</v>
      </c>
      <c r="D420" s="221"/>
      <c r="E420" s="222"/>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169</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3" x14ac:dyDescent="0.2">
      <c r="A421" s="217"/>
      <c r="B421" s="218"/>
      <c r="C421" s="243" t="s">
        <v>615</v>
      </c>
      <c r="D421" s="221"/>
      <c r="E421" s="222">
        <v>3</v>
      </c>
      <c r="F421" s="220"/>
      <c r="G421" s="220"/>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169</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3" x14ac:dyDescent="0.2">
      <c r="A422" s="217"/>
      <c r="B422" s="218"/>
      <c r="C422" s="243" t="s">
        <v>616</v>
      </c>
      <c r="D422" s="221"/>
      <c r="E422" s="222">
        <v>4.33</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169</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
      <c r="A423" s="217"/>
      <c r="B423" s="218"/>
      <c r="C423" s="243" t="s">
        <v>617</v>
      </c>
      <c r="D423" s="221"/>
      <c r="E423" s="222">
        <v>10.71</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169</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31">
        <v>92</v>
      </c>
      <c r="B424" s="232" t="s">
        <v>618</v>
      </c>
      <c r="C424" s="241" t="s">
        <v>619</v>
      </c>
      <c r="D424" s="233" t="s">
        <v>194</v>
      </c>
      <c r="E424" s="234">
        <v>164.48</v>
      </c>
      <c r="F424" s="235"/>
      <c r="G424" s="236">
        <f>ROUND(E424*F424,2)</f>
        <v>0</v>
      </c>
      <c r="H424" s="235"/>
      <c r="I424" s="236">
        <f>ROUND(E424*H424,2)</f>
        <v>0</v>
      </c>
      <c r="J424" s="235"/>
      <c r="K424" s="236">
        <f>ROUND(E424*J424,2)</f>
        <v>0</v>
      </c>
      <c r="L424" s="236">
        <v>15</v>
      </c>
      <c r="M424" s="236">
        <f>G424*(1+L424/100)</f>
        <v>0</v>
      </c>
      <c r="N424" s="234">
        <v>0</v>
      </c>
      <c r="O424" s="234">
        <f>ROUND(E424*N424,2)</f>
        <v>0</v>
      </c>
      <c r="P424" s="234">
        <v>3.3700000000000002E-3</v>
      </c>
      <c r="Q424" s="234">
        <f>ROUND(E424*P424,2)</f>
        <v>0.55000000000000004</v>
      </c>
      <c r="R424" s="236" t="s">
        <v>579</v>
      </c>
      <c r="S424" s="236" t="s">
        <v>148</v>
      </c>
      <c r="T424" s="237" t="s">
        <v>185</v>
      </c>
      <c r="U424" s="220">
        <v>0.115</v>
      </c>
      <c r="V424" s="220">
        <f>ROUND(E424*U424,2)</f>
        <v>18.920000000000002</v>
      </c>
      <c r="W424" s="220"/>
      <c r="X424" s="220" t="s">
        <v>186</v>
      </c>
      <c r="Y424" s="220" t="s">
        <v>151</v>
      </c>
      <c r="Z424" s="210"/>
      <c r="AA424" s="210"/>
      <c r="AB424" s="210"/>
      <c r="AC424" s="210"/>
      <c r="AD424" s="210"/>
      <c r="AE424" s="210"/>
      <c r="AF424" s="210"/>
      <c r="AG424" s="210" t="s">
        <v>187</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2" x14ac:dyDescent="0.2">
      <c r="A425" s="217"/>
      <c r="B425" s="218"/>
      <c r="C425" s="243" t="s">
        <v>614</v>
      </c>
      <c r="D425" s="221"/>
      <c r="E425" s="222"/>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169</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3" x14ac:dyDescent="0.2">
      <c r="A426" s="217"/>
      <c r="B426" s="218"/>
      <c r="C426" s="243" t="s">
        <v>620</v>
      </c>
      <c r="D426" s="221"/>
      <c r="E426" s="222">
        <v>147.01</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169</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3" x14ac:dyDescent="0.2">
      <c r="A427" s="217"/>
      <c r="B427" s="218"/>
      <c r="C427" s="243" t="s">
        <v>621</v>
      </c>
      <c r="D427" s="221"/>
      <c r="E427" s="222">
        <v>17.47</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169</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1" x14ac:dyDescent="0.2">
      <c r="A428" s="231">
        <v>93</v>
      </c>
      <c r="B428" s="232" t="s">
        <v>622</v>
      </c>
      <c r="C428" s="241" t="s">
        <v>623</v>
      </c>
      <c r="D428" s="233" t="s">
        <v>194</v>
      </c>
      <c r="E428" s="234">
        <v>8.76</v>
      </c>
      <c r="F428" s="235"/>
      <c r="G428" s="236">
        <f>ROUND(E428*F428,2)</f>
        <v>0</v>
      </c>
      <c r="H428" s="235"/>
      <c r="I428" s="236">
        <f>ROUND(E428*H428,2)</f>
        <v>0</v>
      </c>
      <c r="J428" s="235"/>
      <c r="K428" s="236">
        <f>ROUND(E428*J428,2)</f>
        <v>0</v>
      </c>
      <c r="L428" s="236">
        <v>15</v>
      </c>
      <c r="M428" s="236">
        <f>G428*(1+L428/100)</f>
        <v>0</v>
      </c>
      <c r="N428" s="234">
        <v>0</v>
      </c>
      <c r="O428" s="234">
        <f>ROUND(E428*N428,2)</f>
        <v>0</v>
      </c>
      <c r="P428" s="234">
        <v>3.3700000000000002E-3</v>
      </c>
      <c r="Q428" s="234">
        <f>ROUND(E428*P428,2)</f>
        <v>0.03</v>
      </c>
      <c r="R428" s="236" t="s">
        <v>579</v>
      </c>
      <c r="S428" s="236" t="s">
        <v>176</v>
      </c>
      <c r="T428" s="237" t="s">
        <v>149</v>
      </c>
      <c r="U428" s="220">
        <v>0.115</v>
      </c>
      <c r="V428" s="220">
        <f>ROUND(E428*U428,2)</f>
        <v>1.01</v>
      </c>
      <c r="W428" s="220"/>
      <c r="X428" s="220" t="s">
        <v>186</v>
      </c>
      <c r="Y428" s="220" t="s">
        <v>151</v>
      </c>
      <c r="Z428" s="210"/>
      <c r="AA428" s="210"/>
      <c r="AB428" s="210"/>
      <c r="AC428" s="210"/>
      <c r="AD428" s="210"/>
      <c r="AE428" s="210"/>
      <c r="AF428" s="210"/>
      <c r="AG428" s="210" t="s">
        <v>187</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2" x14ac:dyDescent="0.2">
      <c r="A429" s="217"/>
      <c r="B429" s="218"/>
      <c r="C429" s="243" t="s">
        <v>614</v>
      </c>
      <c r="D429" s="221"/>
      <c r="E429" s="222"/>
      <c r="F429" s="220"/>
      <c r="G429" s="220"/>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169</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3" x14ac:dyDescent="0.2">
      <c r="A430" s="217"/>
      <c r="B430" s="218"/>
      <c r="C430" s="243" t="s">
        <v>624</v>
      </c>
      <c r="D430" s="221"/>
      <c r="E430" s="222">
        <v>8.76</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169</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31">
        <v>94</v>
      </c>
      <c r="B431" s="232" t="s">
        <v>625</v>
      </c>
      <c r="C431" s="241" t="s">
        <v>626</v>
      </c>
      <c r="D431" s="233" t="s">
        <v>194</v>
      </c>
      <c r="E431" s="234">
        <v>3.5</v>
      </c>
      <c r="F431" s="235"/>
      <c r="G431" s="236">
        <f>ROUND(E431*F431,2)</f>
        <v>0</v>
      </c>
      <c r="H431" s="235"/>
      <c r="I431" s="236">
        <f>ROUND(E431*H431,2)</f>
        <v>0</v>
      </c>
      <c r="J431" s="235"/>
      <c r="K431" s="236">
        <f>ROUND(E431*J431,2)</f>
        <v>0</v>
      </c>
      <c r="L431" s="236">
        <v>15</v>
      </c>
      <c r="M431" s="236">
        <f>G431*(1+L431/100)</f>
        <v>0</v>
      </c>
      <c r="N431" s="234">
        <v>0</v>
      </c>
      <c r="O431" s="234">
        <f>ROUND(E431*N431,2)</f>
        <v>0</v>
      </c>
      <c r="P431" s="234">
        <v>2.2599999999999999E-3</v>
      </c>
      <c r="Q431" s="234">
        <f>ROUND(E431*P431,2)</f>
        <v>0.01</v>
      </c>
      <c r="R431" s="236" t="s">
        <v>579</v>
      </c>
      <c r="S431" s="236" t="s">
        <v>148</v>
      </c>
      <c r="T431" s="237" t="s">
        <v>185</v>
      </c>
      <c r="U431" s="220">
        <v>5.7500000000000002E-2</v>
      </c>
      <c r="V431" s="220">
        <f>ROUND(E431*U431,2)</f>
        <v>0.2</v>
      </c>
      <c r="W431" s="220"/>
      <c r="X431" s="220" t="s">
        <v>186</v>
      </c>
      <c r="Y431" s="220" t="s">
        <v>151</v>
      </c>
      <c r="Z431" s="210"/>
      <c r="AA431" s="210"/>
      <c r="AB431" s="210"/>
      <c r="AC431" s="210"/>
      <c r="AD431" s="210"/>
      <c r="AE431" s="210"/>
      <c r="AF431" s="210"/>
      <c r="AG431" s="210" t="s">
        <v>187</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43" t="s">
        <v>627</v>
      </c>
      <c r="D432" s="221"/>
      <c r="E432" s="222">
        <v>3.5</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169</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31">
        <v>95</v>
      </c>
      <c r="B433" s="232" t="s">
        <v>628</v>
      </c>
      <c r="C433" s="241" t="s">
        <v>629</v>
      </c>
      <c r="D433" s="233" t="s">
        <v>194</v>
      </c>
      <c r="E433" s="234">
        <v>170</v>
      </c>
      <c r="F433" s="235"/>
      <c r="G433" s="236">
        <f>ROUND(E433*F433,2)</f>
        <v>0</v>
      </c>
      <c r="H433" s="235"/>
      <c r="I433" s="236">
        <f>ROUND(E433*H433,2)</f>
        <v>0</v>
      </c>
      <c r="J433" s="235"/>
      <c r="K433" s="236">
        <f>ROUND(E433*J433,2)</f>
        <v>0</v>
      </c>
      <c r="L433" s="236">
        <v>15</v>
      </c>
      <c r="M433" s="236">
        <f>G433*(1+L433/100)</f>
        <v>0</v>
      </c>
      <c r="N433" s="234">
        <v>1.3699999999999999E-3</v>
      </c>
      <c r="O433" s="234">
        <f>ROUND(E433*N433,2)</f>
        <v>0.23</v>
      </c>
      <c r="P433" s="234">
        <v>0</v>
      </c>
      <c r="Q433" s="234">
        <f>ROUND(E433*P433,2)</f>
        <v>0</v>
      </c>
      <c r="R433" s="236"/>
      <c r="S433" s="236" t="s">
        <v>176</v>
      </c>
      <c r="T433" s="237" t="s">
        <v>185</v>
      </c>
      <c r="U433" s="220">
        <v>0.24</v>
      </c>
      <c r="V433" s="220">
        <f>ROUND(E433*U433,2)</f>
        <v>40.799999999999997</v>
      </c>
      <c r="W433" s="220"/>
      <c r="X433" s="220" t="s">
        <v>186</v>
      </c>
      <c r="Y433" s="220" t="s">
        <v>151</v>
      </c>
      <c r="Z433" s="210"/>
      <c r="AA433" s="210"/>
      <c r="AB433" s="210"/>
      <c r="AC433" s="210"/>
      <c r="AD433" s="210"/>
      <c r="AE433" s="210"/>
      <c r="AF433" s="210"/>
      <c r="AG433" s="210" t="s">
        <v>187</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43" t="s">
        <v>630</v>
      </c>
      <c r="D434" s="221"/>
      <c r="E434" s="222">
        <v>170</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169</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31">
        <v>96</v>
      </c>
      <c r="B435" s="232" t="s">
        <v>631</v>
      </c>
      <c r="C435" s="241" t="s">
        <v>632</v>
      </c>
      <c r="D435" s="233" t="s">
        <v>303</v>
      </c>
      <c r="E435" s="234">
        <v>0.25713999999999998</v>
      </c>
      <c r="F435" s="235"/>
      <c r="G435" s="236">
        <f>ROUND(E435*F435,2)</f>
        <v>0</v>
      </c>
      <c r="H435" s="235"/>
      <c r="I435" s="236">
        <f>ROUND(E435*H435,2)</f>
        <v>0</v>
      </c>
      <c r="J435" s="235"/>
      <c r="K435" s="236">
        <f>ROUND(E435*J435,2)</f>
        <v>0</v>
      </c>
      <c r="L435" s="236">
        <v>15</v>
      </c>
      <c r="M435" s="236">
        <f>G435*(1+L435/100)</f>
        <v>0</v>
      </c>
      <c r="N435" s="234">
        <v>0</v>
      </c>
      <c r="O435" s="234">
        <f>ROUND(E435*N435,2)</f>
        <v>0</v>
      </c>
      <c r="P435" s="234">
        <v>0</v>
      </c>
      <c r="Q435" s="234">
        <f>ROUND(E435*P435,2)</f>
        <v>0</v>
      </c>
      <c r="R435" s="236" t="s">
        <v>579</v>
      </c>
      <c r="S435" s="236" t="s">
        <v>148</v>
      </c>
      <c r="T435" s="237" t="s">
        <v>185</v>
      </c>
      <c r="U435" s="220">
        <v>4.9470000000000001</v>
      </c>
      <c r="V435" s="220">
        <f>ROUND(E435*U435,2)</f>
        <v>1.27</v>
      </c>
      <c r="W435" s="220"/>
      <c r="X435" s="220" t="s">
        <v>304</v>
      </c>
      <c r="Y435" s="220" t="s">
        <v>151</v>
      </c>
      <c r="Z435" s="210"/>
      <c r="AA435" s="210"/>
      <c r="AB435" s="210"/>
      <c r="AC435" s="210"/>
      <c r="AD435" s="210"/>
      <c r="AE435" s="210"/>
      <c r="AF435" s="210"/>
      <c r="AG435" s="210" t="s">
        <v>305</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58" t="s">
        <v>440</v>
      </c>
      <c r="D436" s="249"/>
      <c r="E436" s="249"/>
      <c r="F436" s="249"/>
      <c r="G436" s="249"/>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189</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2" x14ac:dyDescent="0.2">
      <c r="A437" s="217"/>
      <c r="B437" s="218"/>
      <c r="C437" s="243" t="s">
        <v>307</v>
      </c>
      <c r="D437" s="221"/>
      <c r="E437" s="222"/>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169</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
      <c r="A438" s="217"/>
      <c r="B438" s="218"/>
      <c r="C438" s="243" t="s">
        <v>633</v>
      </c>
      <c r="D438" s="221"/>
      <c r="E438" s="222"/>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169</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
      <c r="A439" s="217"/>
      <c r="B439" s="218"/>
      <c r="C439" s="243" t="s">
        <v>634</v>
      </c>
      <c r="D439" s="221"/>
      <c r="E439" s="222">
        <v>0.25713999999999998</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169</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x14ac:dyDescent="0.2">
      <c r="A440" s="224" t="s">
        <v>143</v>
      </c>
      <c r="B440" s="225" t="s">
        <v>100</v>
      </c>
      <c r="C440" s="240" t="s">
        <v>101</v>
      </c>
      <c r="D440" s="226"/>
      <c r="E440" s="227"/>
      <c r="F440" s="228"/>
      <c r="G440" s="228">
        <f>SUMIF(AG441:AG453,"&lt;&gt;NOR",G441:G453)</f>
        <v>0</v>
      </c>
      <c r="H440" s="228"/>
      <c r="I440" s="228">
        <f>SUM(I441:I453)</f>
        <v>0</v>
      </c>
      <c r="J440" s="228"/>
      <c r="K440" s="228">
        <f>SUM(K441:K453)</f>
        <v>0</v>
      </c>
      <c r="L440" s="228"/>
      <c r="M440" s="228">
        <f>SUM(M441:M453)</f>
        <v>0</v>
      </c>
      <c r="N440" s="227"/>
      <c r="O440" s="227">
        <f>SUM(O441:O453)</f>
        <v>0.1</v>
      </c>
      <c r="P440" s="227"/>
      <c r="Q440" s="227">
        <f>SUM(Q441:Q453)</f>
        <v>0</v>
      </c>
      <c r="R440" s="228"/>
      <c r="S440" s="228"/>
      <c r="T440" s="229"/>
      <c r="U440" s="223"/>
      <c r="V440" s="223">
        <f>SUM(V441:V453)</f>
        <v>12.49</v>
      </c>
      <c r="W440" s="223"/>
      <c r="X440" s="223"/>
      <c r="Y440" s="223"/>
      <c r="AG440" t="s">
        <v>144</v>
      </c>
    </row>
    <row r="441" spans="1:60" ht="22.5" outlineLevel="1" x14ac:dyDescent="0.2">
      <c r="A441" s="231">
        <v>97</v>
      </c>
      <c r="B441" s="232" t="s">
        <v>635</v>
      </c>
      <c r="C441" s="241" t="s">
        <v>636</v>
      </c>
      <c r="D441" s="233" t="s">
        <v>194</v>
      </c>
      <c r="E441" s="234">
        <v>6.96</v>
      </c>
      <c r="F441" s="235"/>
      <c r="G441" s="236">
        <f>ROUND(E441*F441,2)</f>
        <v>0</v>
      </c>
      <c r="H441" s="235"/>
      <c r="I441" s="236">
        <f>ROUND(E441*H441,2)</f>
        <v>0</v>
      </c>
      <c r="J441" s="235"/>
      <c r="K441" s="236">
        <f>ROUND(E441*J441,2)</f>
        <v>0</v>
      </c>
      <c r="L441" s="236">
        <v>15</v>
      </c>
      <c r="M441" s="236">
        <f>G441*(1+L441/100)</f>
        <v>0</v>
      </c>
      <c r="N441" s="234">
        <v>2.0000000000000002E-5</v>
      </c>
      <c r="O441" s="234">
        <f>ROUND(E441*N441,2)</f>
        <v>0</v>
      </c>
      <c r="P441" s="234">
        <v>0</v>
      </c>
      <c r="Q441" s="234">
        <f>ROUND(E441*P441,2)</f>
        <v>0</v>
      </c>
      <c r="R441" s="236" t="s">
        <v>637</v>
      </c>
      <c r="S441" s="236" t="s">
        <v>148</v>
      </c>
      <c r="T441" s="237" t="s">
        <v>185</v>
      </c>
      <c r="U441" s="220">
        <v>0.49</v>
      </c>
      <c r="V441" s="220">
        <f>ROUND(E441*U441,2)</f>
        <v>3.41</v>
      </c>
      <c r="W441" s="220"/>
      <c r="X441" s="220" t="s">
        <v>186</v>
      </c>
      <c r="Y441" s="220" t="s">
        <v>151</v>
      </c>
      <c r="Z441" s="210"/>
      <c r="AA441" s="210"/>
      <c r="AB441" s="210"/>
      <c r="AC441" s="210"/>
      <c r="AD441" s="210"/>
      <c r="AE441" s="210"/>
      <c r="AF441" s="210"/>
      <c r="AG441" s="210" t="s">
        <v>187</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
      <c r="A442" s="217"/>
      <c r="B442" s="218"/>
      <c r="C442" s="242" t="s">
        <v>638</v>
      </c>
      <c r="D442" s="239"/>
      <c r="E442" s="239"/>
      <c r="F442" s="239"/>
      <c r="G442" s="239"/>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154</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
      <c r="A443" s="217"/>
      <c r="B443" s="218"/>
      <c r="C443" s="243" t="s">
        <v>639</v>
      </c>
      <c r="D443" s="221"/>
      <c r="E443" s="222">
        <v>6.96</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169</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31">
        <v>98</v>
      </c>
      <c r="B444" s="232" t="s">
        <v>640</v>
      </c>
      <c r="C444" s="241" t="s">
        <v>641</v>
      </c>
      <c r="D444" s="233" t="s">
        <v>194</v>
      </c>
      <c r="E444" s="234">
        <v>11.68</v>
      </c>
      <c r="F444" s="235"/>
      <c r="G444" s="236">
        <f>ROUND(E444*F444,2)</f>
        <v>0</v>
      </c>
      <c r="H444" s="235"/>
      <c r="I444" s="236">
        <f>ROUND(E444*H444,2)</f>
        <v>0</v>
      </c>
      <c r="J444" s="235"/>
      <c r="K444" s="236">
        <f>ROUND(E444*J444,2)</f>
        <v>0</v>
      </c>
      <c r="L444" s="236">
        <v>15</v>
      </c>
      <c r="M444" s="236">
        <f>G444*(1+L444/100)</f>
        <v>0</v>
      </c>
      <c r="N444" s="234">
        <v>2.0000000000000002E-5</v>
      </c>
      <c r="O444" s="234">
        <f>ROUND(E444*N444,2)</f>
        <v>0</v>
      </c>
      <c r="P444" s="234">
        <v>0</v>
      </c>
      <c r="Q444" s="234">
        <f>ROUND(E444*P444,2)</f>
        <v>0</v>
      </c>
      <c r="R444" s="236" t="s">
        <v>637</v>
      </c>
      <c r="S444" s="236" t="s">
        <v>148</v>
      </c>
      <c r="T444" s="237" t="s">
        <v>185</v>
      </c>
      <c r="U444" s="220">
        <v>0.75700000000000001</v>
      </c>
      <c r="V444" s="220">
        <f>ROUND(E444*U444,2)</f>
        <v>8.84</v>
      </c>
      <c r="W444" s="220"/>
      <c r="X444" s="220" t="s">
        <v>186</v>
      </c>
      <c r="Y444" s="220" t="s">
        <v>151</v>
      </c>
      <c r="Z444" s="210"/>
      <c r="AA444" s="210"/>
      <c r="AB444" s="210"/>
      <c r="AC444" s="210"/>
      <c r="AD444" s="210"/>
      <c r="AE444" s="210"/>
      <c r="AF444" s="210"/>
      <c r="AG444" s="210" t="s">
        <v>187</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42" t="s">
        <v>642</v>
      </c>
      <c r="D445" s="239"/>
      <c r="E445" s="239"/>
      <c r="F445" s="239"/>
      <c r="G445" s="239"/>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154</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
      <c r="A446" s="217"/>
      <c r="B446" s="218"/>
      <c r="C446" s="243" t="s">
        <v>643</v>
      </c>
      <c r="D446" s="221"/>
      <c r="E446" s="222">
        <v>11.68</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169</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51">
        <v>99</v>
      </c>
      <c r="B447" s="252" t="s">
        <v>644</v>
      </c>
      <c r="C447" s="261" t="s">
        <v>645</v>
      </c>
      <c r="D447" s="253" t="s">
        <v>279</v>
      </c>
      <c r="E447" s="254">
        <v>3</v>
      </c>
      <c r="F447" s="255"/>
      <c r="G447" s="256">
        <f>ROUND(E447*F447,2)</f>
        <v>0</v>
      </c>
      <c r="H447" s="255"/>
      <c r="I447" s="256">
        <f>ROUND(E447*H447,2)</f>
        <v>0</v>
      </c>
      <c r="J447" s="255"/>
      <c r="K447" s="256">
        <f>ROUND(E447*J447,2)</f>
        <v>0</v>
      </c>
      <c r="L447" s="256">
        <v>15</v>
      </c>
      <c r="M447" s="256">
        <f>G447*(1+L447/100)</f>
        <v>0</v>
      </c>
      <c r="N447" s="254">
        <v>7.4999999999999997E-3</v>
      </c>
      <c r="O447" s="254">
        <f>ROUND(E447*N447,2)</f>
        <v>0.02</v>
      </c>
      <c r="P447" s="254">
        <v>0</v>
      </c>
      <c r="Q447" s="254">
        <f>ROUND(E447*P447,2)</f>
        <v>0</v>
      </c>
      <c r="R447" s="256"/>
      <c r="S447" s="256" t="s">
        <v>176</v>
      </c>
      <c r="T447" s="257" t="s">
        <v>185</v>
      </c>
      <c r="U447" s="220">
        <v>0</v>
      </c>
      <c r="V447" s="220">
        <f>ROUND(E447*U447,2)</f>
        <v>0</v>
      </c>
      <c r="W447" s="220"/>
      <c r="X447" s="220" t="s">
        <v>241</v>
      </c>
      <c r="Y447" s="220" t="s">
        <v>151</v>
      </c>
      <c r="Z447" s="210"/>
      <c r="AA447" s="210"/>
      <c r="AB447" s="210"/>
      <c r="AC447" s="210"/>
      <c r="AD447" s="210"/>
      <c r="AE447" s="210"/>
      <c r="AF447" s="210"/>
      <c r="AG447" s="210" t="s">
        <v>242</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51">
        <v>100</v>
      </c>
      <c r="B448" s="252" t="s">
        <v>646</v>
      </c>
      <c r="C448" s="261" t="s">
        <v>647</v>
      </c>
      <c r="D448" s="253" t="s">
        <v>279</v>
      </c>
      <c r="E448" s="254">
        <v>2</v>
      </c>
      <c r="F448" s="255"/>
      <c r="G448" s="256">
        <f>ROUND(E448*F448,2)</f>
        <v>0</v>
      </c>
      <c r="H448" s="255"/>
      <c r="I448" s="256">
        <f>ROUND(E448*H448,2)</f>
        <v>0</v>
      </c>
      <c r="J448" s="255"/>
      <c r="K448" s="256">
        <f>ROUND(E448*J448,2)</f>
        <v>0</v>
      </c>
      <c r="L448" s="256">
        <v>15</v>
      </c>
      <c r="M448" s="256">
        <f>G448*(1+L448/100)</f>
        <v>0</v>
      </c>
      <c r="N448" s="254">
        <v>3.7999999999999999E-2</v>
      </c>
      <c r="O448" s="254">
        <f>ROUND(E448*N448,2)</f>
        <v>0.08</v>
      </c>
      <c r="P448" s="254">
        <v>0</v>
      </c>
      <c r="Q448" s="254">
        <f>ROUND(E448*P448,2)</f>
        <v>0</v>
      </c>
      <c r="R448" s="256"/>
      <c r="S448" s="256" t="s">
        <v>176</v>
      </c>
      <c r="T448" s="257" t="s">
        <v>149</v>
      </c>
      <c r="U448" s="220">
        <v>0</v>
      </c>
      <c r="V448" s="220">
        <f>ROUND(E448*U448,2)</f>
        <v>0</v>
      </c>
      <c r="W448" s="220"/>
      <c r="X448" s="220" t="s">
        <v>241</v>
      </c>
      <c r="Y448" s="220" t="s">
        <v>151</v>
      </c>
      <c r="Z448" s="210"/>
      <c r="AA448" s="210"/>
      <c r="AB448" s="210"/>
      <c r="AC448" s="210"/>
      <c r="AD448" s="210"/>
      <c r="AE448" s="210"/>
      <c r="AF448" s="210"/>
      <c r="AG448" s="210" t="s">
        <v>242</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31">
        <v>101</v>
      </c>
      <c r="B449" s="232" t="s">
        <v>648</v>
      </c>
      <c r="C449" s="241" t="s">
        <v>649</v>
      </c>
      <c r="D449" s="233" t="s">
        <v>303</v>
      </c>
      <c r="E449" s="234">
        <v>9.887E-2</v>
      </c>
      <c r="F449" s="235"/>
      <c r="G449" s="236">
        <f>ROUND(E449*F449,2)</f>
        <v>0</v>
      </c>
      <c r="H449" s="235"/>
      <c r="I449" s="236">
        <f>ROUND(E449*H449,2)</f>
        <v>0</v>
      </c>
      <c r="J449" s="235"/>
      <c r="K449" s="236">
        <f>ROUND(E449*J449,2)</f>
        <v>0</v>
      </c>
      <c r="L449" s="236">
        <v>15</v>
      </c>
      <c r="M449" s="236">
        <f>G449*(1+L449/100)</f>
        <v>0</v>
      </c>
      <c r="N449" s="234">
        <v>0</v>
      </c>
      <c r="O449" s="234">
        <f>ROUND(E449*N449,2)</f>
        <v>0</v>
      </c>
      <c r="P449" s="234">
        <v>0</v>
      </c>
      <c r="Q449" s="234">
        <f>ROUND(E449*P449,2)</f>
        <v>0</v>
      </c>
      <c r="R449" s="236" t="s">
        <v>637</v>
      </c>
      <c r="S449" s="236" t="s">
        <v>148</v>
      </c>
      <c r="T449" s="237" t="s">
        <v>185</v>
      </c>
      <c r="U449" s="220">
        <v>2.4470000000000001</v>
      </c>
      <c r="V449" s="220">
        <f>ROUND(E449*U449,2)</f>
        <v>0.24</v>
      </c>
      <c r="W449" s="220"/>
      <c r="X449" s="220" t="s">
        <v>304</v>
      </c>
      <c r="Y449" s="220" t="s">
        <v>151</v>
      </c>
      <c r="Z449" s="210"/>
      <c r="AA449" s="210"/>
      <c r="AB449" s="210"/>
      <c r="AC449" s="210"/>
      <c r="AD449" s="210"/>
      <c r="AE449" s="210"/>
      <c r="AF449" s="210"/>
      <c r="AG449" s="210" t="s">
        <v>305</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2" x14ac:dyDescent="0.2">
      <c r="A450" s="217"/>
      <c r="B450" s="218"/>
      <c r="C450" s="258" t="s">
        <v>440</v>
      </c>
      <c r="D450" s="249"/>
      <c r="E450" s="249"/>
      <c r="F450" s="249"/>
      <c r="G450" s="249"/>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189</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43" t="s">
        <v>307</v>
      </c>
      <c r="D451" s="221"/>
      <c r="E451" s="222"/>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169</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
      <c r="A452" s="217"/>
      <c r="B452" s="218"/>
      <c r="C452" s="243" t="s">
        <v>650</v>
      </c>
      <c r="D452" s="221"/>
      <c r="E452" s="222"/>
      <c r="F452" s="220"/>
      <c r="G452" s="220"/>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169</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
      <c r="A453" s="217"/>
      <c r="B453" s="218"/>
      <c r="C453" s="243" t="s">
        <v>651</v>
      </c>
      <c r="D453" s="221"/>
      <c r="E453" s="222">
        <v>9.887E-2</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169</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x14ac:dyDescent="0.2">
      <c r="A454" s="224" t="s">
        <v>143</v>
      </c>
      <c r="B454" s="225" t="s">
        <v>102</v>
      </c>
      <c r="C454" s="240" t="s">
        <v>103</v>
      </c>
      <c r="D454" s="226"/>
      <c r="E454" s="227"/>
      <c r="F454" s="228"/>
      <c r="G454" s="228">
        <f>SUMIF(AG455:AG457,"&lt;&gt;NOR",G455:G457)</f>
        <v>0</v>
      </c>
      <c r="H454" s="228"/>
      <c r="I454" s="228">
        <f>SUM(I455:I457)</f>
        <v>0</v>
      </c>
      <c r="J454" s="228"/>
      <c r="K454" s="228">
        <f>SUM(K455:K457)</f>
        <v>0</v>
      </c>
      <c r="L454" s="228"/>
      <c r="M454" s="228">
        <f>SUM(M455:M457)</f>
        <v>0</v>
      </c>
      <c r="N454" s="227"/>
      <c r="O454" s="227">
        <f>SUM(O455:O457)</f>
        <v>0.1</v>
      </c>
      <c r="P454" s="227"/>
      <c r="Q454" s="227">
        <f>SUM(Q455:Q457)</f>
        <v>0</v>
      </c>
      <c r="R454" s="228"/>
      <c r="S454" s="228"/>
      <c r="T454" s="229"/>
      <c r="U454" s="223"/>
      <c r="V454" s="223">
        <f>SUM(V455:V457)</f>
        <v>0</v>
      </c>
      <c r="W454" s="223"/>
      <c r="X454" s="223"/>
      <c r="Y454" s="223"/>
      <c r="AG454" t="s">
        <v>144</v>
      </c>
    </row>
    <row r="455" spans="1:60" ht="22.5" outlineLevel="1" x14ac:dyDescent="0.2">
      <c r="A455" s="251">
        <v>102</v>
      </c>
      <c r="B455" s="252" t="s">
        <v>652</v>
      </c>
      <c r="C455" s="261" t="s">
        <v>653</v>
      </c>
      <c r="D455" s="253" t="s">
        <v>654</v>
      </c>
      <c r="E455" s="254">
        <v>1</v>
      </c>
      <c r="F455" s="255"/>
      <c r="G455" s="256">
        <f>ROUND(E455*F455,2)</f>
        <v>0</v>
      </c>
      <c r="H455" s="255"/>
      <c r="I455" s="256">
        <f>ROUND(E455*H455,2)</f>
        <v>0</v>
      </c>
      <c r="J455" s="255"/>
      <c r="K455" s="256">
        <f>ROUND(E455*J455,2)</f>
        <v>0</v>
      </c>
      <c r="L455" s="256">
        <v>15</v>
      </c>
      <c r="M455" s="256">
        <f>G455*(1+L455/100)</f>
        <v>0</v>
      </c>
      <c r="N455" s="254">
        <v>0.1</v>
      </c>
      <c r="O455" s="254">
        <f>ROUND(E455*N455,2)</f>
        <v>0.1</v>
      </c>
      <c r="P455" s="254">
        <v>0</v>
      </c>
      <c r="Q455" s="254">
        <f>ROUND(E455*P455,2)</f>
        <v>0</v>
      </c>
      <c r="R455" s="256"/>
      <c r="S455" s="256" t="s">
        <v>176</v>
      </c>
      <c r="T455" s="257" t="s">
        <v>149</v>
      </c>
      <c r="U455" s="220">
        <v>0</v>
      </c>
      <c r="V455" s="220">
        <f>ROUND(E455*U455,2)</f>
        <v>0</v>
      </c>
      <c r="W455" s="220"/>
      <c r="X455" s="220" t="s">
        <v>655</v>
      </c>
      <c r="Y455" s="220" t="s">
        <v>151</v>
      </c>
      <c r="Z455" s="210"/>
      <c r="AA455" s="210"/>
      <c r="AB455" s="210"/>
      <c r="AC455" s="210"/>
      <c r="AD455" s="210"/>
      <c r="AE455" s="210"/>
      <c r="AF455" s="210"/>
      <c r="AG455" s="210" t="s">
        <v>656</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1" x14ac:dyDescent="0.2">
      <c r="A456" s="231">
        <v>103</v>
      </c>
      <c r="B456" s="232" t="s">
        <v>657</v>
      </c>
      <c r="C456" s="241" t="s">
        <v>658</v>
      </c>
      <c r="D456" s="233" t="s">
        <v>303</v>
      </c>
      <c r="E456" s="234">
        <v>0</v>
      </c>
      <c r="F456" s="235"/>
      <c r="G456" s="236">
        <f>ROUND(E456*F456,2)</f>
        <v>0</v>
      </c>
      <c r="H456" s="235"/>
      <c r="I456" s="236">
        <f>ROUND(E456*H456,2)</f>
        <v>0</v>
      </c>
      <c r="J456" s="235"/>
      <c r="K456" s="236">
        <f>ROUND(E456*J456,2)</f>
        <v>0</v>
      </c>
      <c r="L456" s="236">
        <v>15</v>
      </c>
      <c r="M456" s="236">
        <f>G456*(1+L456/100)</f>
        <v>0</v>
      </c>
      <c r="N456" s="234">
        <v>0</v>
      </c>
      <c r="O456" s="234">
        <f>ROUND(E456*N456,2)</f>
        <v>0</v>
      </c>
      <c r="P456" s="234">
        <v>0</v>
      </c>
      <c r="Q456" s="234">
        <f>ROUND(E456*P456,2)</f>
        <v>0</v>
      </c>
      <c r="R456" s="236" t="s">
        <v>659</v>
      </c>
      <c r="S456" s="236" t="s">
        <v>148</v>
      </c>
      <c r="T456" s="237" t="s">
        <v>185</v>
      </c>
      <c r="U456" s="220">
        <v>3.016</v>
      </c>
      <c r="V456" s="220">
        <f>ROUND(E456*U456,2)</f>
        <v>0</v>
      </c>
      <c r="W456" s="220"/>
      <c r="X456" s="220" t="s">
        <v>304</v>
      </c>
      <c r="Y456" s="220" t="s">
        <v>151</v>
      </c>
      <c r="Z456" s="210"/>
      <c r="AA456" s="210"/>
      <c r="AB456" s="210"/>
      <c r="AC456" s="210"/>
      <c r="AD456" s="210"/>
      <c r="AE456" s="210"/>
      <c r="AF456" s="210"/>
      <c r="AG456" s="210" t="s">
        <v>305</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58" t="s">
        <v>440</v>
      </c>
      <c r="D457" s="249"/>
      <c r="E457" s="249"/>
      <c r="F457" s="249"/>
      <c r="G457" s="249"/>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189</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x14ac:dyDescent="0.2">
      <c r="A458" s="224" t="s">
        <v>143</v>
      </c>
      <c r="B458" s="225" t="s">
        <v>104</v>
      </c>
      <c r="C458" s="240" t="s">
        <v>105</v>
      </c>
      <c r="D458" s="226"/>
      <c r="E458" s="227"/>
      <c r="F458" s="228"/>
      <c r="G458" s="228">
        <f>SUMIF(AG459:AG472,"&lt;&gt;NOR",G459:G472)</f>
        <v>0</v>
      </c>
      <c r="H458" s="228"/>
      <c r="I458" s="228">
        <f>SUM(I459:I472)</f>
        <v>0</v>
      </c>
      <c r="J458" s="228"/>
      <c r="K458" s="228">
        <f>SUM(K459:K472)</f>
        <v>0</v>
      </c>
      <c r="L458" s="228"/>
      <c r="M458" s="228">
        <f>SUM(M459:M472)</f>
        <v>0</v>
      </c>
      <c r="N458" s="227"/>
      <c r="O458" s="227">
        <f>SUM(O459:O472)</f>
        <v>7.0000000000000007E-2</v>
      </c>
      <c r="P458" s="227"/>
      <c r="Q458" s="227">
        <f>SUM(Q459:Q472)</f>
        <v>0</v>
      </c>
      <c r="R458" s="228"/>
      <c r="S458" s="228"/>
      <c r="T458" s="229"/>
      <c r="U458" s="223"/>
      <c r="V458" s="223">
        <f>SUM(V459:V472)</f>
        <v>71.45</v>
      </c>
      <c r="W458" s="223"/>
      <c r="X458" s="223"/>
      <c r="Y458" s="223"/>
      <c r="AG458" t="s">
        <v>144</v>
      </c>
    </row>
    <row r="459" spans="1:60" ht="22.5" outlineLevel="1" x14ac:dyDescent="0.2">
      <c r="A459" s="231">
        <v>104</v>
      </c>
      <c r="B459" s="232" t="s">
        <v>660</v>
      </c>
      <c r="C459" s="241" t="s">
        <v>661</v>
      </c>
      <c r="D459" s="233" t="s">
        <v>279</v>
      </c>
      <c r="E459" s="234">
        <v>2</v>
      </c>
      <c r="F459" s="235"/>
      <c r="G459" s="236">
        <f>ROUND(E459*F459,2)</f>
        <v>0</v>
      </c>
      <c r="H459" s="235"/>
      <c r="I459" s="236">
        <f>ROUND(E459*H459,2)</f>
        <v>0</v>
      </c>
      <c r="J459" s="235"/>
      <c r="K459" s="236">
        <f>ROUND(E459*J459,2)</f>
        <v>0</v>
      </c>
      <c r="L459" s="236">
        <v>15</v>
      </c>
      <c r="M459" s="236">
        <f>G459*(1+L459/100)</f>
        <v>0</v>
      </c>
      <c r="N459" s="234">
        <v>2.1199999999999999E-3</v>
      </c>
      <c r="O459" s="234">
        <f>ROUND(E459*N459,2)</f>
        <v>0</v>
      </c>
      <c r="P459" s="234">
        <v>0</v>
      </c>
      <c r="Q459" s="234">
        <f>ROUND(E459*P459,2)</f>
        <v>0</v>
      </c>
      <c r="R459" s="236" t="s">
        <v>659</v>
      </c>
      <c r="S459" s="236" t="s">
        <v>148</v>
      </c>
      <c r="T459" s="237" t="s">
        <v>185</v>
      </c>
      <c r="U459" s="220">
        <v>3.14</v>
      </c>
      <c r="V459" s="220">
        <f>ROUND(E459*U459,2)</f>
        <v>6.28</v>
      </c>
      <c r="W459" s="220"/>
      <c r="X459" s="220" t="s">
        <v>186</v>
      </c>
      <c r="Y459" s="220" t="s">
        <v>151</v>
      </c>
      <c r="Z459" s="210"/>
      <c r="AA459" s="210"/>
      <c r="AB459" s="210"/>
      <c r="AC459" s="210"/>
      <c r="AD459" s="210"/>
      <c r="AE459" s="210"/>
      <c r="AF459" s="210"/>
      <c r="AG459" s="210" t="s">
        <v>187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
      <c r="A460" s="217"/>
      <c r="B460" s="218"/>
      <c r="C460" s="243" t="s">
        <v>662</v>
      </c>
      <c r="D460" s="221"/>
      <c r="E460" s="222">
        <v>2</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169</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ht="22.5" outlineLevel="1" x14ac:dyDescent="0.2">
      <c r="A461" s="231">
        <v>105</v>
      </c>
      <c r="B461" s="232" t="s">
        <v>663</v>
      </c>
      <c r="C461" s="241" t="s">
        <v>664</v>
      </c>
      <c r="D461" s="233" t="s">
        <v>279</v>
      </c>
      <c r="E461" s="234">
        <v>19</v>
      </c>
      <c r="F461" s="235"/>
      <c r="G461" s="236">
        <f>ROUND(E461*F461,2)</f>
        <v>0</v>
      </c>
      <c r="H461" s="235"/>
      <c r="I461" s="236">
        <f>ROUND(E461*H461,2)</f>
        <v>0</v>
      </c>
      <c r="J461" s="235"/>
      <c r="K461" s="236">
        <f>ROUND(E461*J461,2)</f>
        <v>0</v>
      </c>
      <c r="L461" s="236">
        <v>15</v>
      </c>
      <c r="M461" s="236">
        <f>G461*(1+L461/100)</f>
        <v>0</v>
      </c>
      <c r="N461" s="234">
        <v>2.6700000000000001E-3</v>
      </c>
      <c r="O461" s="234">
        <f>ROUND(E461*N461,2)</f>
        <v>0.05</v>
      </c>
      <c r="P461" s="234">
        <v>0</v>
      </c>
      <c r="Q461" s="234">
        <f>ROUND(E461*P461,2)</f>
        <v>0</v>
      </c>
      <c r="R461" s="236" t="s">
        <v>659</v>
      </c>
      <c r="S461" s="236" t="s">
        <v>148</v>
      </c>
      <c r="T461" s="237" t="s">
        <v>185</v>
      </c>
      <c r="U461" s="220">
        <v>3.14</v>
      </c>
      <c r="V461" s="220">
        <f>ROUND(E461*U461,2)</f>
        <v>59.66</v>
      </c>
      <c r="W461" s="220"/>
      <c r="X461" s="220" t="s">
        <v>186</v>
      </c>
      <c r="Y461" s="220" t="s">
        <v>151</v>
      </c>
      <c r="Z461" s="210"/>
      <c r="AA461" s="210"/>
      <c r="AB461" s="210"/>
      <c r="AC461" s="210"/>
      <c r="AD461" s="210"/>
      <c r="AE461" s="210"/>
      <c r="AF461" s="210"/>
      <c r="AG461" s="210" t="s">
        <v>187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2" x14ac:dyDescent="0.2">
      <c r="A462" s="217"/>
      <c r="B462" s="218"/>
      <c r="C462" s="242" t="s">
        <v>665</v>
      </c>
      <c r="D462" s="239"/>
      <c r="E462" s="239"/>
      <c r="F462" s="239"/>
      <c r="G462" s="239"/>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154</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38" t="str">
        <f>C462</f>
        <v>Nerezový kotvicí bod pro betonové konstrukce min. tl. 80 mm. Určený pro beton třídy C20/25 a vyšší. Průměr sloupku 42 mm. Kotvicí základna je o rozměru 150 x 150 mm. Instalace do předvrtaného otvoru pomocí chemické kotvy.</v>
      </c>
      <c r="BB462" s="210"/>
      <c r="BC462" s="210"/>
      <c r="BD462" s="210"/>
      <c r="BE462" s="210"/>
      <c r="BF462" s="210"/>
      <c r="BG462" s="210"/>
      <c r="BH462" s="210"/>
    </row>
    <row r="463" spans="1:60" outlineLevel="2" x14ac:dyDescent="0.2">
      <c r="A463" s="217"/>
      <c r="B463" s="218"/>
      <c r="C463" s="243" t="s">
        <v>323</v>
      </c>
      <c r="D463" s="221"/>
      <c r="E463" s="222">
        <v>19</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169</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51">
        <v>106</v>
      </c>
      <c r="B464" s="252" t="s">
        <v>666</v>
      </c>
      <c r="C464" s="261" t="s">
        <v>667</v>
      </c>
      <c r="D464" s="253" t="s">
        <v>279</v>
      </c>
      <c r="E464" s="254">
        <v>1</v>
      </c>
      <c r="F464" s="255"/>
      <c r="G464" s="256">
        <f>ROUND(E464*F464,2)</f>
        <v>0</v>
      </c>
      <c r="H464" s="255"/>
      <c r="I464" s="256">
        <f>ROUND(E464*H464,2)</f>
        <v>0</v>
      </c>
      <c r="J464" s="255"/>
      <c r="K464" s="256">
        <f>ROUND(E464*J464,2)</f>
        <v>0</v>
      </c>
      <c r="L464" s="256">
        <v>15</v>
      </c>
      <c r="M464" s="256">
        <f>G464*(1+L464/100)</f>
        <v>0</v>
      </c>
      <c r="N464" s="254">
        <v>3.0799999999999998E-3</v>
      </c>
      <c r="O464" s="254">
        <f>ROUND(E464*N464,2)</f>
        <v>0</v>
      </c>
      <c r="P464" s="254">
        <v>0</v>
      </c>
      <c r="Q464" s="254">
        <f>ROUND(E464*P464,2)</f>
        <v>0</v>
      </c>
      <c r="R464" s="256"/>
      <c r="S464" s="256" t="s">
        <v>176</v>
      </c>
      <c r="T464" s="257" t="s">
        <v>149</v>
      </c>
      <c r="U464" s="220">
        <v>2.64</v>
      </c>
      <c r="V464" s="220">
        <f>ROUND(E464*U464,2)</f>
        <v>2.64</v>
      </c>
      <c r="W464" s="220"/>
      <c r="X464" s="220" t="s">
        <v>186</v>
      </c>
      <c r="Y464" s="220" t="s">
        <v>151</v>
      </c>
      <c r="Z464" s="210"/>
      <c r="AA464" s="210"/>
      <c r="AB464" s="210"/>
      <c r="AC464" s="210"/>
      <c r="AD464" s="210"/>
      <c r="AE464" s="210"/>
      <c r="AF464" s="210"/>
      <c r="AG464" s="210" t="s">
        <v>187</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51">
        <v>107</v>
      </c>
      <c r="B465" s="252" t="s">
        <v>668</v>
      </c>
      <c r="C465" s="261" t="s">
        <v>669</v>
      </c>
      <c r="D465" s="253" t="s">
        <v>279</v>
      </c>
      <c r="E465" s="254">
        <v>1</v>
      </c>
      <c r="F465" s="255"/>
      <c r="G465" s="256">
        <f>ROUND(E465*F465,2)</f>
        <v>0</v>
      </c>
      <c r="H465" s="255"/>
      <c r="I465" s="256">
        <f>ROUND(E465*H465,2)</f>
        <v>0</v>
      </c>
      <c r="J465" s="255"/>
      <c r="K465" s="256">
        <f>ROUND(E465*J465,2)</f>
        <v>0</v>
      </c>
      <c r="L465" s="256">
        <v>15</v>
      </c>
      <c r="M465" s="256">
        <f>G465*(1+L465/100)</f>
        <v>0</v>
      </c>
      <c r="N465" s="254">
        <v>3.0799999999999998E-3</v>
      </c>
      <c r="O465" s="254">
        <f>ROUND(E465*N465,2)</f>
        <v>0</v>
      </c>
      <c r="P465" s="254">
        <v>0</v>
      </c>
      <c r="Q465" s="254">
        <f>ROUND(E465*P465,2)</f>
        <v>0</v>
      </c>
      <c r="R465" s="256"/>
      <c r="S465" s="256" t="s">
        <v>176</v>
      </c>
      <c r="T465" s="257" t="s">
        <v>149</v>
      </c>
      <c r="U465" s="220">
        <v>2.64</v>
      </c>
      <c r="V465" s="220">
        <f>ROUND(E465*U465,2)</f>
        <v>2.64</v>
      </c>
      <c r="W465" s="220"/>
      <c r="X465" s="220" t="s">
        <v>186</v>
      </c>
      <c r="Y465" s="220" t="s">
        <v>151</v>
      </c>
      <c r="Z465" s="210"/>
      <c r="AA465" s="210"/>
      <c r="AB465" s="210"/>
      <c r="AC465" s="210"/>
      <c r="AD465" s="210"/>
      <c r="AE465" s="210"/>
      <c r="AF465" s="210"/>
      <c r="AG465" s="210" t="s">
        <v>187</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51">
        <v>108</v>
      </c>
      <c r="B466" s="252" t="s">
        <v>670</v>
      </c>
      <c r="C466" s="261" t="s">
        <v>671</v>
      </c>
      <c r="D466" s="253" t="s">
        <v>279</v>
      </c>
      <c r="E466" s="254">
        <v>1</v>
      </c>
      <c r="F466" s="255"/>
      <c r="G466" s="256">
        <f>ROUND(E466*F466,2)</f>
        <v>0</v>
      </c>
      <c r="H466" s="255"/>
      <c r="I466" s="256">
        <f>ROUND(E466*H466,2)</f>
        <v>0</v>
      </c>
      <c r="J466" s="255"/>
      <c r="K466" s="256">
        <f>ROUND(E466*J466,2)</f>
        <v>0</v>
      </c>
      <c r="L466" s="256">
        <v>15</v>
      </c>
      <c r="M466" s="256">
        <f>G466*(1+L466/100)</f>
        <v>0</v>
      </c>
      <c r="N466" s="254">
        <v>5.0000000000000001E-3</v>
      </c>
      <c r="O466" s="254">
        <f>ROUND(E466*N466,2)</f>
        <v>0.01</v>
      </c>
      <c r="P466" s="254">
        <v>0</v>
      </c>
      <c r="Q466" s="254">
        <f>ROUND(E466*P466,2)</f>
        <v>0</v>
      </c>
      <c r="R466" s="256"/>
      <c r="S466" s="256" t="s">
        <v>176</v>
      </c>
      <c r="T466" s="257" t="s">
        <v>149</v>
      </c>
      <c r="U466" s="220">
        <v>0</v>
      </c>
      <c r="V466" s="220">
        <f>ROUND(E466*U466,2)</f>
        <v>0</v>
      </c>
      <c r="W466" s="220"/>
      <c r="X466" s="220" t="s">
        <v>241</v>
      </c>
      <c r="Y466" s="220" t="s">
        <v>151</v>
      </c>
      <c r="Z466" s="210"/>
      <c r="AA466" s="210"/>
      <c r="AB466" s="210"/>
      <c r="AC466" s="210"/>
      <c r="AD466" s="210"/>
      <c r="AE466" s="210"/>
      <c r="AF466" s="210"/>
      <c r="AG466" s="210" t="s">
        <v>242</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51">
        <v>109</v>
      </c>
      <c r="B467" s="252" t="s">
        <v>672</v>
      </c>
      <c r="C467" s="261" t="s">
        <v>673</v>
      </c>
      <c r="D467" s="253" t="s">
        <v>279</v>
      </c>
      <c r="E467" s="254">
        <v>1</v>
      </c>
      <c r="F467" s="255"/>
      <c r="G467" s="256">
        <f>ROUND(E467*F467,2)</f>
        <v>0</v>
      </c>
      <c r="H467" s="255"/>
      <c r="I467" s="256">
        <f>ROUND(E467*H467,2)</f>
        <v>0</v>
      </c>
      <c r="J467" s="255"/>
      <c r="K467" s="256">
        <f>ROUND(E467*J467,2)</f>
        <v>0</v>
      </c>
      <c r="L467" s="256">
        <v>15</v>
      </c>
      <c r="M467" s="256">
        <f>G467*(1+L467/100)</f>
        <v>0</v>
      </c>
      <c r="N467" s="254">
        <v>0.01</v>
      </c>
      <c r="O467" s="254">
        <f>ROUND(E467*N467,2)</f>
        <v>0.01</v>
      </c>
      <c r="P467" s="254">
        <v>0</v>
      </c>
      <c r="Q467" s="254">
        <f>ROUND(E467*P467,2)</f>
        <v>0</v>
      </c>
      <c r="R467" s="256"/>
      <c r="S467" s="256" t="s">
        <v>176</v>
      </c>
      <c r="T467" s="257" t="s">
        <v>149</v>
      </c>
      <c r="U467" s="220">
        <v>0</v>
      </c>
      <c r="V467" s="220">
        <f>ROUND(E467*U467,2)</f>
        <v>0</v>
      </c>
      <c r="W467" s="220"/>
      <c r="X467" s="220" t="s">
        <v>241</v>
      </c>
      <c r="Y467" s="220" t="s">
        <v>151</v>
      </c>
      <c r="Z467" s="210"/>
      <c r="AA467" s="210"/>
      <c r="AB467" s="210"/>
      <c r="AC467" s="210"/>
      <c r="AD467" s="210"/>
      <c r="AE467" s="210"/>
      <c r="AF467" s="210"/>
      <c r="AG467" s="210" t="s">
        <v>242</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31">
        <v>110</v>
      </c>
      <c r="B468" s="232" t="s">
        <v>657</v>
      </c>
      <c r="C468" s="241" t="s">
        <v>658</v>
      </c>
      <c r="D468" s="233" t="s">
        <v>303</v>
      </c>
      <c r="E468" s="234">
        <v>7.6130000000000003E-2</v>
      </c>
      <c r="F468" s="235"/>
      <c r="G468" s="236">
        <f>ROUND(E468*F468,2)</f>
        <v>0</v>
      </c>
      <c r="H468" s="235"/>
      <c r="I468" s="236">
        <f>ROUND(E468*H468,2)</f>
        <v>0</v>
      </c>
      <c r="J468" s="235"/>
      <c r="K468" s="236">
        <f>ROUND(E468*J468,2)</f>
        <v>0</v>
      </c>
      <c r="L468" s="236">
        <v>15</v>
      </c>
      <c r="M468" s="236">
        <f>G468*(1+L468/100)</f>
        <v>0</v>
      </c>
      <c r="N468" s="234">
        <v>0</v>
      </c>
      <c r="O468" s="234">
        <f>ROUND(E468*N468,2)</f>
        <v>0</v>
      </c>
      <c r="P468" s="234">
        <v>0</v>
      </c>
      <c r="Q468" s="234">
        <f>ROUND(E468*P468,2)</f>
        <v>0</v>
      </c>
      <c r="R468" s="236" t="s">
        <v>659</v>
      </c>
      <c r="S468" s="236" t="s">
        <v>148</v>
      </c>
      <c r="T468" s="237" t="s">
        <v>185</v>
      </c>
      <c r="U468" s="220">
        <v>3.016</v>
      </c>
      <c r="V468" s="220">
        <f>ROUND(E468*U468,2)</f>
        <v>0.23</v>
      </c>
      <c r="W468" s="220"/>
      <c r="X468" s="220" t="s">
        <v>304</v>
      </c>
      <c r="Y468" s="220" t="s">
        <v>151</v>
      </c>
      <c r="Z468" s="210"/>
      <c r="AA468" s="210"/>
      <c r="AB468" s="210"/>
      <c r="AC468" s="210"/>
      <c r="AD468" s="210"/>
      <c r="AE468" s="210"/>
      <c r="AF468" s="210"/>
      <c r="AG468" s="210" t="s">
        <v>305</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58" t="s">
        <v>440</v>
      </c>
      <c r="D469" s="249"/>
      <c r="E469" s="249"/>
      <c r="F469" s="249"/>
      <c r="G469" s="249"/>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189</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2" x14ac:dyDescent="0.2">
      <c r="A470" s="217"/>
      <c r="B470" s="218"/>
      <c r="C470" s="243" t="s">
        <v>307</v>
      </c>
      <c r="D470" s="221"/>
      <c r="E470" s="222"/>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169</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43" t="s">
        <v>674</v>
      </c>
      <c r="D471" s="221"/>
      <c r="E471" s="222"/>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169</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43" t="s">
        <v>675</v>
      </c>
      <c r="D472" s="221"/>
      <c r="E472" s="222">
        <v>7.6130000000000003E-2</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169</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x14ac:dyDescent="0.2">
      <c r="A473" s="224" t="s">
        <v>143</v>
      </c>
      <c r="B473" s="225" t="s">
        <v>110</v>
      </c>
      <c r="C473" s="240" t="s">
        <v>111</v>
      </c>
      <c r="D473" s="226"/>
      <c r="E473" s="227"/>
      <c r="F473" s="228"/>
      <c r="G473" s="228">
        <f>SUMIF(AG474:AG517,"&lt;&gt;NOR",G474:G517)</f>
        <v>0</v>
      </c>
      <c r="H473" s="228"/>
      <c r="I473" s="228">
        <f>SUM(I474:I517)</f>
        <v>0</v>
      </c>
      <c r="J473" s="228"/>
      <c r="K473" s="228">
        <f>SUM(K474:K517)</f>
        <v>0</v>
      </c>
      <c r="L473" s="228"/>
      <c r="M473" s="228">
        <f>SUM(M474:M517)</f>
        <v>0</v>
      </c>
      <c r="N473" s="227"/>
      <c r="O473" s="227">
        <f>SUM(O474:O517)</f>
        <v>0</v>
      </c>
      <c r="P473" s="227"/>
      <c r="Q473" s="227">
        <f>SUM(Q474:Q517)</f>
        <v>0</v>
      </c>
      <c r="R473" s="228"/>
      <c r="S473" s="228"/>
      <c r="T473" s="229"/>
      <c r="U473" s="223"/>
      <c r="V473" s="223">
        <f>SUM(V474:V517)</f>
        <v>2583.8399999999997</v>
      </c>
      <c r="W473" s="223"/>
      <c r="X473" s="223"/>
      <c r="Y473" s="223"/>
      <c r="AG473" t="s">
        <v>144</v>
      </c>
    </row>
    <row r="474" spans="1:60" outlineLevel="1" x14ac:dyDescent="0.2">
      <c r="A474" s="231">
        <v>111</v>
      </c>
      <c r="B474" s="232" t="s">
        <v>676</v>
      </c>
      <c r="C474" s="241" t="s">
        <v>677</v>
      </c>
      <c r="D474" s="233" t="s">
        <v>303</v>
      </c>
      <c r="E474" s="234">
        <v>248.17329000000001</v>
      </c>
      <c r="F474" s="235"/>
      <c r="G474" s="236">
        <f>ROUND(E474*F474,2)</f>
        <v>0</v>
      </c>
      <c r="H474" s="235"/>
      <c r="I474" s="236">
        <f>ROUND(E474*H474,2)</f>
        <v>0</v>
      </c>
      <c r="J474" s="235"/>
      <c r="K474" s="236">
        <f>ROUND(E474*J474,2)</f>
        <v>0</v>
      </c>
      <c r="L474" s="236">
        <v>15</v>
      </c>
      <c r="M474" s="236">
        <f>G474*(1+L474/100)</f>
        <v>0</v>
      </c>
      <c r="N474" s="234">
        <v>0</v>
      </c>
      <c r="O474" s="234">
        <f>ROUND(E474*N474,2)</f>
        <v>0</v>
      </c>
      <c r="P474" s="234">
        <v>0</v>
      </c>
      <c r="Q474" s="234">
        <f>ROUND(E474*P474,2)</f>
        <v>0</v>
      </c>
      <c r="R474" s="236" t="s">
        <v>268</v>
      </c>
      <c r="S474" s="236" t="s">
        <v>678</v>
      </c>
      <c r="T474" s="237" t="s">
        <v>678</v>
      </c>
      <c r="U474" s="220">
        <v>0</v>
      </c>
      <c r="V474" s="220">
        <f>ROUND(E474*U474,2)</f>
        <v>0</v>
      </c>
      <c r="W474" s="220"/>
      <c r="X474" s="220" t="s">
        <v>186</v>
      </c>
      <c r="Y474" s="220" t="s">
        <v>151</v>
      </c>
      <c r="Z474" s="210"/>
      <c r="AA474" s="210"/>
      <c r="AB474" s="210"/>
      <c r="AC474" s="210"/>
      <c r="AD474" s="210"/>
      <c r="AE474" s="210"/>
      <c r="AF474" s="210"/>
      <c r="AG474" s="210" t="s">
        <v>187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43" t="s">
        <v>679</v>
      </c>
      <c r="D475" s="221"/>
      <c r="E475" s="222">
        <v>342.51969000000003</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169</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43" t="s">
        <v>680</v>
      </c>
      <c r="D476" s="221"/>
      <c r="E476" s="222"/>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169</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43" t="s">
        <v>681</v>
      </c>
      <c r="D477" s="221"/>
      <c r="E477" s="222">
        <v>-54.509399999999999</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169</v>
      </c>
      <c r="AH477" s="210">
        <v>5</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43" t="s">
        <v>682</v>
      </c>
      <c r="D478" s="221"/>
      <c r="E478" s="222">
        <v>-27.25902</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169</v>
      </c>
      <c r="AH478" s="210">
        <v>5</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
      <c r="A479" s="217"/>
      <c r="B479" s="218"/>
      <c r="C479" s="243" t="s">
        <v>683</v>
      </c>
      <c r="D479" s="221"/>
      <c r="E479" s="222">
        <v>-12.388500000000001</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169</v>
      </c>
      <c r="AH479" s="210">
        <v>5</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
      <c r="A480" s="217"/>
      <c r="B480" s="218"/>
      <c r="C480" s="243" t="s">
        <v>684</v>
      </c>
      <c r="D480" s="221"/>
      <c r="E480" s="222">
        <v>-0.18948000000000001</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169</v>
      </c>
      <c r="AH480" s="210">
        <v>5</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ht="22.5" outlineLevel="1" x14ac:dyDescent="0.2">
      <c r="A481" s="231">
        <v>112</v>
      </c>
      <c r="B481" s="232" t="s">
        <v>685</v>
      </c>
      <c r="C481" s="241" t="s">
        <v>686</v>
      </c>
      <c r="D481" s="233" t="s">
        <v>303</v>
      </c>
      <c r="E481" s="234">
        <v>54.509399999999999</v>
      </c>
      <c r="F481" s="235"/>
      <c r="G481" s="236">
        <f>ROUND(E481*F481,2)</f>
        <v>0</v>
      </c>
      <c r="H481" s="235"/>
      <c r="I481" s="236">
        <f>ROUND(E481*H481,2)</f>
        <v>0</v>
      </c>
      <c r="J481" s="235"/>
      <c r="K481" s="236">
        <f>ROUND(E481*J481,2)</f>
        <v>0</v>
      </c>
      <c r="L481" s="236">
        <v>15</v>
      </c>
      <c r="M481" s="236">
        <f>G481*(1+L481/100)</f>
        <v>0</v>
      </c>
      <c r="N481" s="234">
        <v>0</v>
      </c>
      <c r="O481" s="234">
        <f>ROUND(E481*N481,2)</f>
        <v>0</v>
      </c>
      <c r="P481" s="234">
        <v>0</v>
      </c>
      <c r="Q481" s="234">
        <f>ROUND(E481*P481,2)</f>
        <v>0</v>
      </c>
      <c r="R481" s="236" t="s">
        <v>268</v>
      </c>
      <c r="S481" s="236" t="s">
        <v>148</v>
      </c>
      <c r="T481" s="237" t="s">
        <v>185</v>
      </c>
      <c r="U481" s="220">
        <v>0</v>
      </c>
      <c r="V481" s="220">
        <f>ROUND(E481*U481,2)</f>
        <v>0</v>
      </c>
      <c r="W481" s="220"/>
      <c r="X481" s="220" t="s">
        <v>186</v>
      </c>
      <c r="Y481" s="220" t="s">
        <v>151</v>
      </c>
      <c r="Z481" s="210"/>
      <c r="AA481" s="210"/>
      <c r="AB481" s="210"/>
      <c r="AC481" s="210"/>
      <c r="AD481" s="210"/>
      <c r="AE481" s="210"/>
      <c r="AF481" s="210"/>
      <c r="AG481" s="210" t="s">
        <v>187</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2" x14ac:dyDescent="0.2">
      <c r="A482" s="217"/>
      <c r="B482" s="218"/>
      <c r="C482" s="243" t="s">
        <v>687</v>
      </c>
      <c r="D482" s="221"/>
      <c r="E482" s="222">
        <v>54.509399999999999</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169</v>
      </c>
      <c r="AH482" s="210">
        <v>7</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31">
        <v>113</v>
      </c>
      <c r="B483" s="232" t="s">
        <v>688</v>
      </c>
      <c r="C483" s="241" t="s">
        <v>689</v>
      </c>
      <c r="D483" s="233" t="s">
        <v>303</v>
      </c>
      <c r="E483" s="234">
        <v>27.25902</v>
      </c>
      <c r="F483" s="235"/>
      <c r="G483" s="236">
        <f>ROUND(E483*F483,2)</f>
        <v>0</v>
      </c>
      <c r="H483" s="235"/>
      <c r="I483" s="236">
        <f>ROUND(E483*H483,2)</f>
        <v>0</v>
      </c>
      <c r="J483" s="235"/>
      <c r="K483" s="236">
        <f>ROUND(E483*J483,2)</f>
        <v>0</v>
      </c>
      <c r="L483" s="236">
        <v>15</v>
      </c>
      <c r="M483" s="236">
        <f>G483*(1+L483/100)</f>
        <v>0</v>
      </c>
      <c r="N483" s="234">
        <v>0</v>
      </c>
      <c r="O483" s="234">
        <f>ROUND(E483*N483,2)</f>
        <v>0</v>
      </c>
      <c r="P483" s="234">
        <v>0</v>
      </c>
      <c r="Q483" s="234">
        <f>ROUND(E483*P483,2)</f>
        <v>0</v>
      </c>
      <c r="R483" s="236" t="s">
        <v>268</v>
      </c>
      <c r="S483" s="236" t="s">
        <v>148</v>
      </c>
      <c r="T483" s="237" t="s">
        <v>185</v>
      </c>
      <c r="U483" s="220">
        <v>0</v>
      </c>
      <c r="V483" s="220">
        <f>ROUND(E483*U483,2)</f>
        <v>0</v>
      </c>
      <c r="W483" s="220"/>
      <c r="X483" s="220" t="s">
        <v>186</v>
      </c>
      <c r="Y483" s="220" t="s">
        <v>151</v>
      </c>
      <c r="Z483" s="210"/>
      <c r="AA483" s="210"/>
      <c r="AB483" s="210"/>
      <c r="AC483" s="210"/>
      <c r="AD483" s="210"/>
      <c r="AE483" s="210"/>
      <c r="AF483" s="210"/>
      <c r="AG483" s="210" t="s">
        <v>187</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43" t="s">
        <v>690</v>
      </c>
      <c r="D484" s="221"/>
      <c r="E484" s="222">
        <v>5.7973999999999997</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169</v>
      </c>
      <c r="AH484" s="210">
        <v>7</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43" t="s">
        <v>691</v>
      </c>
      <c r="D485" s="221"/>
      <c r="E485" s="222">
        <v>8.9423399999999997</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169</v>
      </c>
      <c r="AH485" s="210">
        <v>7</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43" t="s">
        <v>692</v>
      </c>
      <c r="D486" s="221"/>
      <c r="E486" s="222">
        <v>12.51928</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169</v>
      </c>
      <c r="AH486" s="210">
        <v>7</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ht="22.5" outlineLevel="1" x14ac:dyDescent="0.2">
      <c r="A487" s="231">
        <v>114</v>
      </c>
      <c r="B487" s="232" t="s">
        <v>693</v>
      </c>
      <c r="C487" s="241" t="s">
        <v>694</v>
      </c>
      <c r="D487" s="233" t="s">
        <v>303</v>
      </c>
      <c r="E487" s="234">
        <v>12.388500000000001</v>
      </c>
      <c r="F487" s="235"/>
      <c r="G487" s="236">
        <f>ROUND(E487*F487,2)</f>
        <v>0</v>
      </c>
      <c r="H487" s="235"/>
      <c r="I487" s="236">
        <f>ROUND(E487*H487,2)</f>
        <v>0</v>
      </c>
      <c r="J487" s="235"/>
      <c r="K487" s="236">
        <f>ROUND(E487*J487,2)</f>
        <v>0</v>
      </c>
      <c r="L487" s="236">
        <v>15</v>
      </c>
      <c r="M487" s="236">
        <f>G487*(1+L487/100)</f>
        <v>0</v>
      </c>
      <c r="N487" s="234">
        <v>0</v>
      </c>
      <c r="O487" s="234">
        <f>ROUND(E487*N487,2)</f>
        <v>0</v>
      </c>
      <c r="P487" s="234">
        <v>0</v>
      </c>
      <c r="Q487" s="234">
        <f>ROUND(E487*P487,2)</f>
        <v>0</v>
      </c>
      <c r="R487" s="236" t="s">
        <v>268</v>
      </c>
      <c r="S487" s="236" t="s">
        <v>148</v>
      </c>
      <c r="T487" s="237" t="s">
        <v>185</v>
      </c>
      <c r="U487" s="220">
        <v>0</v>
      </c>
      <c r="V487" s="220">
        <f>ROUND(E487*U487,2)</f>
        <v>0</v>
      </c>
      <c r="W487" s="220"/>
      <c r="X487" s="220" t="s">
        <v>186</v>
      </c>
      <c r="Y487" s="220" t="s">
        <v>151</v>
      </c>
      <c r="Z487" s="210"/>
      <c r="AA487" s="210"/>
      <c r="AB487" s="210"/>
      <c r="AC487" s="210"/>
      <c r="AD487" s="210"/>
      <c r="AE487" s="210"/>
      <c r="AF487" s="210"/>
      <c r="AG487" s="210" t="s">
        <v>187</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43" t="s">
        <v>695</v>
      </c>
      <c r="D488" s="221"/>
      <c r="E488" s="222"/>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169</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43" t="s">
        <v>696</v>
      </c>
      <c r="D489" s="221"/>
      <c r="E489" s="222">
        <v>12.388500000000001</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169</v>
      </c>
      <c r="AH489" s="210">
        <v>7</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ht="22.5" outlineLevel="1" x14ac:dyDescent="0.2">
      <c r="A490" s="231">
        <v>115</v>
      </c>
      <c r="B490" s="232" t="s">
        <v>697</v>
      </c>
      <c r="C490" s="241" t="s">
        <v>698</v>
      </c>
      <c r="D490" s="233" t="s">
        <v>303</v>
      </c>
      <c r="E490" s="234">
        <v>0.18948000000000001</v>
      </c>
      <c r="F490" s="235"/>
      <c r="G490" s="236">
        <f>ROUND(E490*F490,2)</f>
        <v>0</v>
      </c>
      <c r="H490" s="235"/>
      <c r="I490" s="236">
        <f>ROUND(E490*H490,2)</f>
        <v>0</v>
      </c>
      <c r="J490" s="235"/>
      <c r="K490" s="236">
        <f>ROUND(E490*J490,2)</f>
        <v>0</v>
      </c>
      <c r="L490" s="236">
        <v>15</v>
      </c>
      <c r="M490" s="236">
        <f>G490*(1+L490/100)</f>
        <v>0</v>
      </c>
      <c r="N490" s="234">
        <v>0</v>
      </c>
      <c r="O490" s="234">
        <f>ROUND(E490*N490,2)</f>
        <v>0</v>
      </c>
      <c r="P490" s="234">
        <v>0</v>
      </c>
      <c r="Q490" s="234">
        <f>ROUND(E490*P490,2)</f>
        <v>0</v>
      </c>
      <c r="R490" s="236" t="s">
        <v>268</v>
      </c>
      <c r="S490" s="236" t="s">
        <v>148</v>
      </c>
      <c r="T490" s="237" t="s">
        <v>185</v>
      </c>
      <c r="U490" s="220">
        <v>0</v>
      </c>
      <c r="V490" s="220">
        <f>ROUND(E490*U490,2)</f>
        <v>0</v>
      </c>
      <c r="W490" s="220"/>
      <c r="X490" s="220" t="s">
        <v>186</v>
      </c>
      <c r="Y490" s="220" t="s">
        <v>151</v>
      </c>
      <c r="Z490" s="210"/>
      <c r="AA490" s="210"/>
      <c r="AB490" s="210"/>
      <c r="AC490" s="210"/>
      <c r="AD490" s="210"/>
      <c r="AE490" s="210"/>
      <c r="AF490" s="210"/>
      <c r="AG490" s="210" t="s">
        <v>187</v>
      </c>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2" x14ac:dyDescent="0.2">
      <c r="A491" s="217"/>
      <c r="B491" s="218"/>
      <c r="C491" s="243" t="s">
        <v>699</v>
      </c>
      <c r="D491" s="221"/>
      <c r="E491" s="222">
        <v>4.8710000000000003E-2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169</v>
      </c>
      <c r="AH491" s="210">
        <v>7</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43" t="s">
        <v>700</v>
      </c>
      <c r="D492" s="221"/>
      <c r="E492" s="222">
        <v>0.14077000000000001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169</v>
      </c>
      <c r="AH492" s="210">
        <v>7</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ht="22.5" outlineLevel="1" x14ac:dyDescent="0.2">
      <c r="A493" s="231">
        <v>116</v>
      </c>
      <c r="B493" s="232" t="s">
        <v>701</v>
      </c>
      <c r="C493" s="241" t="s">
        <v>702</v>
      </c>
      <c r="D493" s="233" t="s">
        <v>303</v>
      </c>
      <c r="E493" s="234">
        <v>342.54640999999998</v>
      </c>
      <c r="F493" s="235"/>
      <c r="G493" s="236">
        <f>ROUND(E493*F493,2)</f>
        <v>0</v>
      </c>
      <c r="H493" s="235"/>
      <c r="I493" s="236">
        <f>ROUND(E493*H493,2)</f>
        <v>0</v>
      </c>
      <c r="J493" s="235"/>
      <c r="K493" s="236">
        <f>ROUND(E493*J493,2)</f>
        <v>0</v>
      </c>
      <c r="L493" s="236">
        <v>15</v>
      </c>
      <c r="M493" s="236">
        <f>G493*(1+L493/100)</f>
        <v>0</v>
      </c>
      <c r="N493" s="234">
        <v>0</v>
      </c>
      <c r="O493" s="234">
        <f>ROUND(E493*N493,2)</f>
        <v>0</v>
      </c>
      <c r="P493" s="234">
        <v>0</v>
      </c>
      <c r="Q493" s="234">
        <f>ROUND(E493*P493,2)</f>
        <v>0</v>
      </c>
      <c r="R493" s="236" t="s">
        <v>268</v>
      </c>
      <c r="S493" s="236" t="s">
        <v>148</v>
      </c>
      <c r="T493" s="237" t="s">
        <v>185</v>
      </c>
      <c r="U493" s="220">
        <v>0.93300000000000005</v>
      </c>
      <c r="V493" s="220">
        <f>ROUND(E493*U493,2)</f>
        <v>319.60000000000002</v>
      </c>
      <c r="W493" s="220"/>
      <c r="X493" s="220" t="s">
        <v>703</v>
      </c>
      <c r="Y493" s="220" t="s">
        <v>151</v>
      </c>
      <c r="Z493" s="210"/>
      <c r="AA493" s="210"/>
      <c r="AB493" s="210"/>
      <c r="AC493" s="210"/>
      <c r="AD493" s="210"/>
      <c r="AE493" s="210"/>
      <c r="AF493" s="210"/>
      <c r="AG493" s="210" t="s">
        <v>704</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
      <c r="A494" s="217"/>
      <c r="B494" s="218"/>
      <c r="C494" s="243" t="s">
        <v>705</v>
      </c>
      <c r="D494" s="221"/>
      <c r="E494" s="222"/>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169</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43" t="s">
        <v>706</v>
      </c>
      <c r="D495" s="221"/>
      <c r="E495" s="222"/>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169</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
      <c r="A496" s="217"/>
      <c r="B496" s="218"/>
      <c r="C496" s="243" t="s">
        <v>707</v>
      </c>
      <c r="D496" s="221"/>
      <c r="E496" s="222">
        <v>342.54640999999998</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169</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31">
        <v>117</v>
      </c>
      <c r="B497" s="232" t="s">
        <v>708</v>
      </c>
      <c r="C497" s="241" t="s">
        <v>709</v>
      </c>
      <c r="D497" s="233" t="s">
        <v>303</v>
      </c>
      <c r="E497" s="234">
        <v>2055.2784299999998</v>
      </c>
      <c r="F497" s="235"/>
      <c r="G497" s="236">
        <f>ROUND(E497*F497,2)</f>
        <v>0</v>
      </c>
      <c r="H497" s="235"/>
      <c r="I497" s="236">
        <f>ROUND(E497*H497,2)</f>
        <v>0</v>
      </c>
      <c r="J497" s="235"/>
      <c r="K497" s="236">
        <f>ROUND(E497*J497,2)</f>
        <v>0</v>
      </c>
      <c r="L497" s="236">
        <v>15</v>
      </c>
      <c r="M497" s="236">
        <f>G497*(1+L497/100)</f>
        <v>0</v>
      </c>
      <c r="N497" s="234">
        <v>0</v>
      </c>
      <c r="O497" s="234">
        <f>ROUND(E497*N497,2)</f>
        <v>0</v>
      </c>
      <c r="P497" s="234">
        <v>0</v>
      </c>
      <c r="Q497" s="234">
        <f>ROUND(E497*P497,2)</f>
        <v>0</v>
      </c>
      <c r="R497" s="236" t="s">
        <v>268</v>
      </c>
      <c r="S497" s="236" t="s">
        <v>148</v>
      </c>
      <c r="T497" s="237" t="s">
        <v>185</v>
      </c>
      <c r="U497" s="220">
        <v>0.65300000000000002</v>
      </c>
      <c r="V497" s="220">
        <f>ROUND(E497*U497,2)</f>
        <v>1342.1</v>
      </c>
      <c r="W497" s="220"/>
      <c r="X497" s="220" t="s">
        <v>703</v>
      </c>
      <c r="Y497" s="220" t="s">
        <v>151</v>
      </c>
      <c r="Z497" s="210"/>
      <c r="AA497" s="210"/>
      <c r="AB497" s="210"/>
      <c r="AC497" s="210"/>
      <c r="AD497" s="210"/>
      <c r="AE497" s="210"/>
      <c r="AF497" s="210"/>
      <c r="AG497" s="210" t="s">
        <v>704</v>
      </c>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2" x14ac:dyDescent="0.2">
      <c r="A498" s="217"/>
      <c r="B498" s="218"/>
      <c r="C498" s="243" t="s">
        <v>705</v>
      </c>
      <c r="D498" s="221"/>
      <c r="E498" s="222"/>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169</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43" t="s">
        <v>706</v>
      </c>
      <c r="D499" s="221"/>
      <c r="E499" s="222"/>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169</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43" t="s">
        <v>710</v>
      </c>
      <c r="D500" s="221"/>
      <c r="E500" s="222">
        <v>2055.2784299999998</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169</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31">
        <v>118</v>
      </c>
      <c r="B501" s="232" t="s">
        <v>711</v>
      </c>
      <c r="C501" s="241" t="s">
        <v>712</v>
      </c>
      <c r="D501" s="233" t="s">
        <v>303</v>
      </c>
      <c r="E501" s="234">
        <v>342.54640999999998</v>
      </c>
      <c r="F501" s="235"/>
      <c r="G501" s="236">
        <f>ROUND(E501*F501,2)</f>
        <v>0</v>
      </c>
      <c r="H501" s="235"/>
      <c r="I501" s="236">
        <f>ROUND(E501*H501,2)</f>
        <v>0</v>
      </c>
      <c r="J501" s="235"/>
      <c r="K501" s="236">
        <f>ROUND(E501*J501,2)</f>
        <v>0</v>
      </c>
      <c r="L501" s="236">
        <v>15</v>
      </c>
      <c r="M501" s="236">
        <f>G501*(1+L501/100)</f>
        <v>0</v>
      </c>
      <c r="N501" s="234">
        <v>0</v>
      </c>
      <c r="O501" s="234">
        <f>ROUND(E501*N501,2)</f>
        <v>0</v>
      </c>
      <c r="P501" s="234">
        <v>0</v>
      </c>
      <c r="Q501" s="234">
        <f>ROUND(E501*P501,2)</f>
        <v>0</v>
      </c>
      <c r="R501" s="236" t="s">
        <v>268</v>
      </c>
      <c r="S501" s="236" t="s">
        <v>148</v>
      </c>
      <c r="T501" s="237" t="s">
        <v>185</v>
      </c>
      <c r="U501" s="220">
        <v>0.49</v>
      </c>
      <c r="V501" s="220">
        <f>ROUND(E501*U501,2)</f>
        <v>167.85</v>
      </c>
      <c r="W501" s="220"/>
      <c r="X501" s="220" t="s">
        <v>703</v>
      </c>
      <c r="Y501" s="220" t="s">
        <v>151</v>
      </c>
      <c r="Z501" s="210"/>
      <c r="AA501" s="210"/>
      <c r="AB501" s="210"/>
      <c r="AC501" s="210"/>
      <c r="AD501" s="210"/>
      <c r="AE501" s="210"/>
      <c r="AF501" s="210"/>
      <c r="AG501" s="210" t="s">
        <v>704</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2" x14ac:dyDescent="0.2">
      <c r="A502" s="217"/>
      <c r="B502" s="218"/>
      <c r="C502" s="242" t="s">
        <v>713</v>
      </c>
      <c r="D502" s="239"/>
      <c r="E502" s="239"/>
      <c r="F502" s="239"/>
      <c r="G502" s="239"/>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154</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
      <c r="A503" s="217"/>
      <c r="B503" s="218"/>
      <c r="C503" s="243" t="s">
        <v>705</v>
      </c>
      <c r="D503" s="221"/>
      <c r="E503" s="222"/>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169</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43" t="s">
        <v>706</v>
      </c>
      <c r="D504" s="221"/>
      <c r="E504" s="222"/>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169</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43" t="s">
        <v>707</v>
      </c>
      <c r="D505" s="221"/>
      <c r="E505" s="222">
        <v>342.54640999999998</v>
      </c>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169</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31">
        <v>119</v>
      </c>
      <c r="B506" s="232" t="s">
        <v>714</v>
      </c>
      <c r="C506" s="241" t="s">
        <v>715</v>
      </c>
      <c r="D506" s="233" t="s">
        <v>303</v>
      </c>
      <c r="E506" s="234">
        <v>2397.8248400000002</v>
      </c>
      <c r="F506" s="235"/>
      <c r="G506" s="236">
        <f>ROUND(E506*F506,2)</f>
        <v>0</v>
      </c>
      <c r="H506" s="235"/>
      <c r="I506" s="236">
        <f>ROUND(E506*H506,2)</f>
        <v>0</v>
      </c>
      <c r="J506" s="235"/>
      <c r="K506" s="236">
        <f>ROUND(E506*J506,2)</f>
        <v>0</v>
      </c>
      <c r="L506" s="236">
        <v>15</v>
      </c>
      <c r="M506" s="236">
        <f>G506*(1+L506/100)</f>
        <v>0</v>
      </c>
      <c r="N506" s="234">
        <v>0</v>
      </c>
      <c r="O506" s="234">
        <f>ROUND(E506*N506,2)</f>
        <v>0</v>
      </c>
      <c r="P506" s="234">
        <v>0</v>
      </c>
      <c r="Q506" s="234">
        <f>ROUND(E506*P506,2)</f>
        <v>0</v>
      </c>
      <c r="R506" s="236" t="s">
        <v>268</v>
      </c>
      <c r="S506" s="236" t="s">
        <v>148</v>
      </c>
      <c r="T506" s="237" t="s">
        <v>185</v>
      </c>
      <c r="U506" s="220">
        <v>0</v>
      </c>
      <c r="V506" s="220">
        <f>ROUND(E506*U506,2)</f>
        <v>0</v>
      </c>
      <c r="W506" s="220"/>
      <c r="X506" s="220" t="s">
        <v>703</v>
      </c>
      <c r="Y506" s="220" t="s">
        <v>151</v>
      </c>
      <c r="Z506" s="210"/>
      <c r="AA506" s="210"/>
      <c r="AB506" s="210"/>
      <c r="AC506" s="210"/>
      <c r="AD506" s="210"/>
      <c r="AE506" s="210"/>
      <c r="AF506" s="210"/>
      <c r="AG506" s="210" t="s">
        <v>704</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
      <c r="A507" s="217"/>
      <c r="B507" s="218"/>
      <c r="C507" s="243" t="s">
        <v>705</v>
      </c>
      <c r="D507" s="221"/>
      <c r="E507" s="222"/>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169</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43" t="s">
        <v>706</v>
      </c>
      <c r="D508" s="221"/>
      <c r="E508" s="222"/>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169</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43" t="s">
        <v>716</v>
      </c>
      <c r="D509" s="221"/>
      <c r="E509" s="222">
        <v>2397.8248400000002</v>
      </c>
      <c r="F509" s="220"/>
      <c r="G509" s="220"/>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169</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31">
        <v>120</v>
      </c>
      <c r="B510" s="232" t="s">
        <v>717</v>
      </c>
      <c r="C510" s="241" t="s">
        <v>718</v>
      </c>
      <c r="D510" s="233" t="s">
        <v>303</v>
      </c>
      <c r="E510" s="234">
        <v>342.54640999999998</v>
      </c>
      <c r="F510" s="235"/>
      <c r="G510" s="236">
        <f>ROUND(E510*F510,2)</f>
        <v>0</v>
      </c>
      <c r="H510" s="235"/>
      <c r="I510" s="236">
        <f>ROUND(E510*H510,2)</f>
        <v>0</v>
      </c>
      <c r="J510" s="235"/>
      <c r="K510" s="236">
        <f>ROUND(E510*J510,2)</f>
        <v>0</v>
      </c>
      <c r="L510" s="236">
        <v>15</v>
      </c>
      <c r="M510" s="236">
        <f>G510*(1+L510/100)</f>
        <v>0</v>
      </c>
      <c r="N510" s="234">
        <v>0</v>
      </c>
      <c r="O510" s="234">
        <f>ROUND(E510*N510,2)</f>
        <v>0</v>
      </c>
      <c r="P510" s="234">
        <v>0</v>
      </c>
      <c r="Q510" s="234">
        <f>ROUND(E510*P510,2)</f>
        <v>0</v>
      </c>
      <c r="R510" s="236" t="s">
        <v>268</v>
      </c>
      <c r="S510" s="236" t="s">
        <v>148</v>
      </c>
      <c r="T510" s="237" t="s">
        <v>185</v>
      </c>
      <c r="U510" s="220">
        <v>0.94199999999999995</v>
      </c>
      <c r="V510" s="220">
        <f>ROUND(E510*U510,2)</f>
        <v>322.68</v>
      </c>
      <c r="W510" s="220"/>
      <c r="X510" s="220" t="s">
        <v>703</v>
      </c>
      <c r="Y510" s="220" t="s">
        <v>151</v>
      </c>
      <c r="Z510" s="210"/>
      <c r="AA510" s="210"/>
      <c r="AB510" s="210"/>
      <c r="AC510" s="210"/>
      <c r="AD510" s="210"/>
      <c r="AE510" s="210"/>
      <c r="AF510" s="210"/>
      <c r="AG510" s="210" t="s">
        <v>704</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2" x14ac:dyDescent="0.2">
      <c r="A511" s="217"/>
      <c r="B511" s="218"/>
      <c r="C511" s="243" t="s">
        <v>705</v>
      </c>
      <c r="D511" s="221"/>
      <c r="E511" s="222"/>
      <c r="F511" s="220"/>
      <c r="G511" s="220"/>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169</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43" t="s">
        <v>706</v>
      </c>
      <c r="D512" s="221"/>
      <c r="E512" s="222"/>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169</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43" t="s">
        <v>707</v>
      </c>
      <c r="D513" s="221"/>
      <c r="E513" s="222">
        <v>342.54640999999998</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169</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ht="22.5" outlineLevel="1" x14ac:dyDescent="0.2">
      <c r="A514" s="231">
        <v>121</v>
      </c>
      <c r="B514" s="232" t="s">
        <v>719</v>
      </c>
      <c r="C514" s="241" t="s">
        <v>720</v>
      </c>
      <c r="D514" s="233" t="s">
        <v>303</v>
      </c>
      <c r="E514" s="234">
        <v>4110.5568700000003</v>
      </c>
      <c r="F514" s="235"/>
      <c r="G514" s="236">
        <f>ROUND(E514*F514,2)</f>
        <v>0</v>
      </c>
      <c r="H514" s="235"/>
      <c r="I514" s="236">
        <f>ROUND(E514*H514,2)</f>
        <v>0</v>
      </c>
      <c r="J514" s="235"/>
      <c r="K514" s="236">
        <f>ROUND(E514*J514,2)</f>
        <v>0</v>
      </c>
      <c r="L514" s="236">
        <v>15</v>
      </c>
      <c r="M514" s="236">
        <f>G514*(1+L514/100)</f>
        <v>0</v>
      </c>
      <c r="N514" s="234">
        <v>0</v>
      </c>
      <c r="O514" s="234">
        <f>ROUND(E514*N514,2)</f>
        <v>0</v>
      </c>
      <c r="P514" s="234">
        <v>0</v>
      </c>
      <c r="Q514" s="234">
        <f>ROUND(E514*P514,2)</f>
        <v>0</v>
      </c>
      <c r="R514" s="236" t="s">
        <v>268</v>
      </c>
      <c r="S514" s="236" t="s">
        <v>148</v>
      </c>
      <c r="T514" s="237" t="s">
        <v>185</v>
      </c>
      <c r="U514" s="220">
        <v>0.105</v>
      </c>
      <c r="V514" s="220">
        <f>ROUND(E514*U514,2)</f>
        <v>431.61</v>
      </c>
      <c r="W514" s="220"/>
      <c r="X514" s="220" t="s">
        <v>703</v>
      </c>
      <c r="Y514" s="220" t="s">
        <v>151</v>
      </c>
      <c r="Z514" s="210"/>
      <c r="AA514" s="210"/>
      <c r="AB514" s="210"/>
      <c r="AC514" s="210"/>
      <c r="AD514" s="210"/>
      <c r="AE514" s="210"/>
      <c r="AF514" s="210"/>
      <c r="AG514" s="210" t="s">
        <v>704</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
      <c r="A515" s="217"/>
      <c r="B515" s="218"/>
      <c r="C515" s="243" t="s">
        <v>705</v>
      </c>
      <c r="D515" s="221"/>
      <c r="E515" s="222"/>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169</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43" t="s">
        <v>706</v>
      </c>
      <c r="D516" s="221"/>
      <c r="E516" s="222"/>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169</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3" x14ac:dyDescent="0.2">
      <c r="A517" s="217"/>
      <c r="B517" s="218"/>
      <c r="C517" s="243" t="s">
        <v>721</v>
      </c>
      <c r="D517" s="221"/>
      <c r="E517" s="222">
        <v>4110.5568700000003</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169</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x14ac:dyDescent="0.2">
      <c r="A518" s="3"/>
      <c r="B518" s="4"/>
      <c r="C518" s="244"/>
      <c r="D518" s="6"/>
      <c r="E518" s="3"/>
      <c r="F518" s="3"/>
      <c r="G518" s="3"/>
      <c r="H518" s="3"/>
      <c r="I518" s="3"/>
      <c r="J518" s="3"/>
      <c r="K518" s="3"/>
      <c r="L518" s="3"/>
      <c r="M518" s="3"/>
      <c r="N518" s="3"/>
      <c r="O518" s="3"/>
      <c r="P518" s="3"/>
      <c r="Q518" s="3"/>
      <c r="R518" s="3"/>
      <c r="S518" s="3"/>
      <c r="T518" s="3"/>
      <c r="U518" s="3"/>
      <c r="V518" s="3"/>
      <c r="W518" s="3"/>
      <c r="X518" s="3"/>
      <c r="Y518" s="3"/>
      <c r="AE518">
        <v>15</v>
      </c>
      <c r="AF518">
        <v>21</v>
      </c>
      <c r="AG518" t="s">
        <v>129</v>
      </c>
    </row>
    <row r="519" spans="1:60" x14ac:dyDescent="0.2">
      <c r="A519" s="213"/>
      <c r="B519" s="214" t="s">
        <v>29</v>
      </c>
      <c r="C519" s="245"/>
      <c r="D519" s="215"/>
      <c r="E519" s="216"/>
      <c r="F519" s="216"/>
      <c r="G519" s="230">
        <f>G8+G18+G22+G53+G68+G71+G103+G109+G246+G313+G343+G357+G389+G440+G454+G458+G473</f>
        <v>0</v>
      </c>
      <c r="H519" s="3"/>
      <c r="I519" s="3"/>
      <c r="J519" s="3"/>
      <c r="K519" s="3"/>
      <c r="L519" s="3"/>
      <c r="M519" s="3"/>
      <c r="N519" s="3"/>
      <c r="O519" s="3"/>
      <c r="P519" s="3"/>
      <c r="Q519" s="3"/>
      <c r="R519" s="3"/>
      <c r="S519" s="3"/>
      <c r="T519" s="3"/>
      <c r="U519" s="3"/>
      <c r="V519" s="3"/>
      <c r="W519" s="3"/>
      <c r="X519" s="3"/>
      <c r="Y519" s="3"/>
      <c r="AE519">
        <f>SUMIF(L7:L517,AE518,G7:G517)</f>
        <v>0</v>
      </c>
      <c r="AF519">
        <f>SUMIF(L7:L517,AF518,G7:G517)</f>
        <v>0</v>
      </c>
      <c r="AG519" t="s">
        <v>178</v>
      </c>
    </row>
    <row r="520" spans="1:60" x14ac:dyDescent="0.2">
      <c r="C520" s="246"/>
      <c r="D520" s="10"/>
      <c r="AG520" t="s">
        <v>179</v>
      </c>
    </row>
    <row r="521" spans="1:60" x14ac:dyDescent="0.2">
      <c r="D521" s="10"/>
    </row>
    <row r="522" spans="1:60" x14ac:dyDescent="0.2">
      <c r="D522" s="10"/>
    </row>
    <row r="523" spans="1:60" x14ac:dyDescent="0.2">
      <c r="D523" s="10"/>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3EneuusGRDcXlXWQg4SoCJ/FzkCdzmaZPk4OTxEc83T2/BDaNnusYbmGTi+Q/I1+3I8DF837dL7YX+38cvDkw==" saltValue="MX18STdLWIByKNlWG/oxeg==" spinCount="100000" sheet="1" formatRows="0"/>
  <mergeCells count="72">
    <mergeCell ref="C445:G445"/>
    <mergeCell ref="C450:G450"/>
    <mergeCell ref="C457:G457"/>
    <mergeCell ref="C462:G462"/>
    <mergeCell ref="C469:G469"/>
    <mergeCell ref="C502:G502"/>
    <mergeCell ref="C395:G395"/>
    <mergeCell ref="C400:G400"/>
    <mergeCell ref="C401:G401"/>
    <mergeCell ref="C404:G404"/>
    <mergeCell ref="C436:G436"/>
    <mergeCell ref="C442:G442"/>
    <mergeCell ref="C334:G334"/>
    <mergeCell ref="C339:G339"/>
    <mergeCell ref="C353:G353"/>
    <mergeCell ref="C385:G385"/>
    <mergeCell ref="C391:G391"/>
    <mergeCell ref="C394:G394"/>
    <mergeCell ref="C322:G322"/>
    <mergeCell ref="C323:G323"/>
    <mergeCell ref="C326:G326"/>
    <mergeCell ref="C327:G327"/>
    <mergeCell ref="C328:G328"/>
    <mergeCell ref="C333:G333"/>
    <mergeCell ref="C223:G223"/>
    <mergeCell ref="C242:G242"/>
    <mergeCell ref="C256:G256"/>
    <mergeCell ref="C309:G309"/>
    <mergeCell ref="C315:G315"/>
    <mergeCell ref="C321:G321"/>
    <mergeCell ref="C197:G197"/>
    <mergeCell ref="C198:G198"/>
    <mergeCell ref="C201:G201"/>
    <mergeCell ref="C202:G202"/>
    <mergeCell ref="C214:G214"/>
    <mergeCell ref="C217:G217"/>
    <mergeCell ref="C185:G185"/>
    <mergeCell ref="C186:G186"/>
    <mergeCell ref="C189:G189"/>
    <mergeCell ref="C190:G190"/>
    <mergeCell ref="C193:G193"/>
    <mergeCell ref="C194:G194"/>
    <mergeCell ref="C173:G173"/>
    <mergeCell ref="C174:G174"/>
    <mergeCell ref="C177:G177"/>
    <mergeCell ref="C178:G178"/>
    <mergeCell ref="C181:G181"/>
    <mergeCell ref="C182:G182"/>
    <mergeCell ref="C144:G144"/>
    <mergeCell ref="C145:G145"/>
    <mergeCell ref="C149:G149"/>
    <mergeCell ref="C164:G164"/>
    <mergeCell ref="C169:G169"/>
    <mergeCell ref="C170:G170"/>
    <mergeCell ref="C46:G46"/>
    <mergeCell ref="C55:G55"/>
    <mergeCell ref="C59:G59"/>
    <mergeCell ref="C81:G81"/>
    <mergeCell ref="C85:G85"/>
    <mergeCell ref="C105:G105"/>
    <mergeCell ref="C15:G15"/>
    <mergeCell ref="C24:G24"/>
    <mergeCell ref="C27:G27"/>
    <mergeCell ref="C30:G30"/>
    <mergeCell ref="C33:G33"/>
    <mergeCell ref="C34:G3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9248-BC43-440A-9D9C-99B054F008E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180</v>
      </c>
      <c r="B1" s="195"/>
      <c r="C1" s="195"/>
      <c r="D1" s="195"/>
      <c r="E1" s="195"/>
      <c r="F1" s="195"/>
      <c r="G1" s="195"/>
      <c r="AG1" t="s">
        <v>116</v>
      </c>
    </row>
    <row r="2" spans="1:60" ht="24.95" customHeight="1" x14ac:dyDescent="0.2">
      <c r="A2" s="196" t="s">
        <v>7</v>
      </c>
      <c r="B2" s="49" t="s">
        <v>44</v>
      </c>
      <c r="C2" s="199" t="s">
        <v>45</v>
      </c>
      <c r="D2" s="197"/>
      <c r="E2" s="197"/>
      <c r="F2" s="197"/>
      <c r="G2" s="198"/>
      <c r="AG2" t="s">
        <v>117</v>
      </c>
    </row>
    <row r="3" spans="1:60" ht="24.95" customHeight="1" x14ac:dyDescent="0.2">
      <c r="A3" s="196" t="s">
        <v>8</v>
      </c>
      <c r="B3" s="49" t="s">
        <v>54</v>
      </c>
      <c r="C3" s="199" t="s">
        <v>57</v>
      </c>
      <c r="D3" s="197"/>
      <c r="E3" s="197"/>
      <c r="F3" s="197"/>
      <c r="G3" s="198"/>
      <c r="AC3" s="174" t="s">
        <v>117</v>
      </c>
      <c r="AG3" t="s">
        <v>119</v>
      </c>
    </row>
    <row r="4" spans="1:60" ht="24.95" customHeight="1" x14ac:dyDescent="0.2">
      <c r="A4" s="200" t="s">
        <v>9</v>
      </c>
      <c r="B4" s="201" t="s">
        <v>59</v>
      </c>
      <c r="C4" s="202" t="s">
        <v>60</v>
      </c>
      <c r="D4" s="203"/>
      <c r="E4" s="203"/>
      <c r="F4" s="203"/>
      <c r="G4" s="204"/>
      <c r="AG4" t="s">
        <v>120</v>
      </c>
    </row>
    <row r="5" spans="1:60" x14ac:dyDescent="0.2">
      <c r="D5" s="10"/>
    </row>
    <row r="6" spans="1:60" ht="38.25" x14ac:dyDescent="0.2">
      <c r="A6" s="206" t="s">
        <v>121</v>
      </c>
      <c r="B6" s="208" t="s">
        <v>122</v>
      </c>
      <c r="C6" s="208" t="s">
        <v>123</v>
      </c>
      <c r="D6" s="207" t="s">
        <v>124</v>
      </c>
      <c r="E6" s="206" t="s">
        <v>125</v>
      </c>
      <c r="F6" s="205" t="s">
        <v>126</v>
      </c>
      <c r="G6" s="206" t="s">
        <v>29</v>
      </c>
      <c r="H6" s="209" t="s">
        <v>30</v>
      </c>
      <c r="I6" s="209" t="s">
        <v>127</v>
      </c>
      <c r="J6" s="209" t="s">
        <v>31</v>
      </c>
      <c r="K6" s="209" t="s">
        <v>128</v>
      </c>
      <c r="L6" s="209" t="s">
        <v>129</v>
      </c>
      <c r="M6" s="209" t="s">
        <v>130</v>
      </c>
      <c r="N6" s="209" t="s">
        <v>131</v>
      </c>
      <c r="O6" s="209" t="s">
        <v>132</v>
      </c>
      <c r="P6" s="209" t="s">
        <v>133</v>
      </c>
      <c r="Q6" s="209" t="s">
        <v>134</v>
      </c>
      <c r="R6" s="209" t="s">
        <v>135</v>
      </c>
      <c r="S6" s="209" t="s">
        <v>136</v>
      </c>
      <c r="T6" s="209" t="s">
        <v>137</v>
      </c>
      <c r="U6" s="209" t="s">
        <v>138</v>
      </c>
      <c r="V6" s="209" t="s">
        <v>139</v>
      </c>
      <c r="W6" s="209" t="s">
        <v>140</v>
      </c>
      <c r="X6" s="209" t="s">
        <v>141</v>
      </c>
      <c r="Y6" s="209" t="s">
        <v>142</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143</v>
      </c>
      <c r="B8" s="225" t="s">
        <v>54</v>
      </c>
      <c r="C8" s="240" t="s">
        <v>106</v>
      </c>
      <c r="D8" s="226"/>
      <c r="E8" s="227"/>
      <c r="F8" s="228"/>
      <c r="G8" s="228">
        <f>SUMIF(AG9:AG23,"&lt;&gt;NOR",G9:G23)</f>
        <v>0</v>
      </c>
      <c r="H8" s="228"/>
      <c r="I8" s="228">
        <f>SUM(I9:I23)</f>
        <v>0</v>
      </c>
      <c r="J8" s="228"/>
      <c r="K8" s="228">
        <f>SUM(K9:K23)</f>
        <v>0</v>
      </c>
      <c r="L8" s="228"/>
      <c r="M8" s="228">
        <f>SUM(M9:M23)</f>
        <v>0</v>
      </c>
      <c r="N8" s="227"/>
      <c r="O8" s="227">
        <f>SUM(O9:O23)</f>
        <v>0</v>
      </c>
      <c r="P8" s="227"/>
      <c r="Q8" s="227">
        <f>SUM(Q9:Q23)</f>
        <v>0</v>
      </c>
      <c r="R8" s="228"/>
      <c r="S8" s="228"/>
      <c r="T8" s="229"/>
      <c r="U8" s="223"/>
      <c r="V8" s="223">
        <f>SUM(V9:V23)</f>
        <v>0</v>
      </c>
      <c r="W8" s="223"/>
      <c r="X8" s="223"/>
      <c r="Y8" s="223"/>
      <c r="AG8" t="s">
        <v>144</v>
      </c>
    </row>
    <row r="9" spans="1:60" outlineLevel="1" x14ac:dyDescent="0.2">
      <c r="A9" s="251">
        <v>1</v>
      </c>
      <c r="B9" s="252" t="s">
        <v>722</v>
      </c>
      <c r="C9" s="261" t="s">
        <v>723</v>
      </c>
      <c r="D9" s="253" t="s">
        <v>194</v>
      </c>
      <c r="E9" s="254">
        <v>320</v>
      </c>
      <c r="F9" s="255"/>
      <c r="G9" s="256">
        <f>ROUND(E9*F9,2)</f>
        <v>0</v>
      </c>
      <c r="H9" s="255"/>
      <c r="I9" s="256">
        <f>ROUND(E9*H9,2)</f>
        <v>0</v>
      </c>
      <c r="J9" s="255"/>
      <c r="K9" s="256">
        <f>ROUND(E9*J9,2)</f>
        <v>0</v>
      </c>
      <c r="L9" s="256">
        <v>15</v>
      </c>
      <c r="M9" s="256">
        <f>G9*(1+L9/100)</f>
        <v>0</v>
      </c>
      <c r="N9" s="254">
        <v>0</v>
      </c>
      <c r="O9" s="254">
        <f>ROUND(E9*N9,2)</f>
        <v>0</v>
      </c>
      <c r="P9" s="254">
        <v>0</v>
      </c>
      <c r="Q9" s="254">
        <f>ROUND(E9*P9,2)</f>
        <v>0</v>
      </c>
      <c r="R9" s="256"/>
      <c r="S9" s="256" t="s">
        <v>176</v>
      </c>
      <c r="T9" s="257" t="s">
        <v>149</v>
      </c>
      <c r="U9" s="220">
        <v>0</v>
      </c>
      <c r="V9" s="220">
        <f>ROUND(E9*U9,2)</f>
        <v>0</v>
      </c>
      <c r="W9" s="220"/>
      <c r="X9" s="220" t="s">
        <v>186</v>
      </c>
      <c r="Y9" s="220" t="s">
        <v>151</v>
      </c>
      <c r="Z9" s="210"/>
      <c r="AA9" s="210"/>
      <c r="AB9" s="210"/>
      <c r="AC9" s="210"/>
      <c r="AD9" s="210"/>
      <c r="AE9" s="210"/>
      <c r="AF9" s="210"/>
      <c r="AG9" s="210" t="s">
        <v>724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1">
        <v>2</v>
      </c>
      <c r="B10" s="252" t="s">
        <v>725</v>
      </c>
      <c r="C10" s="261" t="s">
        <v>726</v>
      </c>
      <c r="D10" s="253" t="s">
        <v>654</v>
      </c>
      <c r="E10" s="254">
        <v>12</v>
      </c>
      <c r="F10" s="255"/>
      <c r="G10" s="256">
        <f>ROUND(E10*F10,2)</f>
        <v>0</v>
      </c>
      <c r="H10" s="255"/>
      <c r="I10" s="256">
        <f>ROUND(E10*H10,2)</f>
        <v>0</v>
      </c>
      <c r="J10" s="255"/>
      <c r="K10" s="256">
        <f>ROUND(E10*J10,2)</f>
        <v>0</v>
      </c>
      <c r="L10" s="256">
        <v>15</v>
      </c>
      <c r="M10" s="256">
        <f>G10*(1+L10/100)</f>
        <v>0</v>
      </c>
      <c r="N10" s="254">
        <v>0</v>
      </c>
      <c r="O10" s="254">
        <f>ROUND(E10*N10,2)</f>
        <v>0</v>
      </c>
      <c r="P10" s="254">
        <v>0</v>
      </c>
      <c r="Q10" s="254">
        <f>ROUND(E10*P10,2)</f>
        <v>0</v>
      </c>
      <c r="R10" s="256"/>
      <c r="S10" s="256" t="s">
        <v>176</v>
      </c>
      <c r="T10" s="257" t="s">
        <v>149</v>
      </c>
      <c r="U10" s="220">
        <v>0</v>
      </c>
      <c r="V10" s="220">
        <f>ROUND(E10*U10,2)</f>
        <v>0</v>
      </c>
      <c r="W10" s="220"/>
      <c r="X10" s="220" t="s">
        <v>186</v>
      </c>
      <c r="Y10" s="220" t="s">
        <v>151</v>
      </c>
      <c r="Z10" s="210"/>
      <c r="AA10" s="210"/>
      <c r="AB10" s="210"/>
      <c r="AC10" s="210"/>
      <c r="AD10" s="210"/>
      <c r="AE10" s="210"/>
      <c r="AF10" s="210"/>
      <c r="AG10" s="210" t="s">
        <v>724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1">
        <v>3</v>
      </c>
      <c r="B11" s="252" t="s">
        <v>727</v>
      </c>
      <c r="C11" s="261" t="s">
        <v>728</v>
      </c>
      <c r="D11" s="253" t="s">
        <v>654</v>
      </c>
      <c r="E11" s="254">
        <v>78</v>
      </c>
      <c r="F11" s="255"/>
      <c r="G11" s="256">
        <f>ROUND(E11*F11,2)</f>
        <v>0</v>
      </c>
      <c r="H11" s="255"/>
      <c r="I11" s="256">
        <f>ROUND(E11*H11,2)</f>
        <v>0</v>
      </c>
      <c r="J11" s="255"/>
      <c r="K11" s="256">
        <f>ROUND(E11*J11,2)</f>
        <v>0</v>
      </c>
      <c r="L11" s="256">
        <v>15</v>
      </c>
      <c r="M11" s="256">
        <f>G11*(1+L11/100)</f>
        <v>0</v>
      </c>
      <c r="N11" s="254">
        <v>0</v>
      </c>
      <c r="O11" s="254">
        <f>ROUND(E11*N11,2)</f>
        <v>0</v>
      </c>
      <c r="P11" s="254">
        <v>0</v>
      </c>
      <c r="Q11" s="254">
        <f>ROUND(E11*P11,2)</f>
        <v>0</v>
      </c>
      <c r="R11" s="256"/>
      <c r="S11" s="256" t="s">
        <v>176</v>
      </c>
      <c r="T11" s="257" t="s">
        <v>149</v>
      </c>
      <c r="U11" s="220">
        <v>0</v>
      </c>
      <c r="V11" s="220">
        <f>ROUND(E11*U11,2)</f>
        <v>0</v>
      </c>
      <c r="W11" s="220"/>
      <c r="X11" s="220" t="s">
        <v>186</v>
      </c>
      <c r="Y11" s="220" t="s">
        <v>151</v>
      </c>
      <c r="Z11" s="210"/>
      <c r="AA11" s="210"/>
      <c r="AB11" s="210"/>
      <c r="AC11" s="210"/>
      <c r="AD11" s="210"/>
      <c r="AE11" s="210"/>
      <c r="AF11" s="210"/>
      <c r="AG11" s="210" t="s">
        <v>724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1">
        <v>4</v>
      </c>
      <c r="B12" s="252" t="s">
        <v>729</v>
      </c>
      <c r="C12" s="261" t="s">
        <v>730</v>
      </c>
      <c r="D12" s="253" t="s">
        <v>654</v>
      </c>
      <c r="E12" s="254">
        <v>46</v>
      </c>
      <c r="F12" s="255"/>
      <c r="G12" s="256">
        <f>ROUND(E12*F12,2)</f>
        <v>0</v>
      </c>
      <c r="H12" s="255"/>
      <c r="I12" s="256">
        <f>ROUND(E12*H12,2)</f>
        <v>0</v>
      </c>
      <c r="J12" s="255"/>
      <c r="K12" s="256">
        <f>ROUND(E12*J12,2)</f>
        <v>0</v>
      </c>
      <c r="L12" s="256">
        <v>15</v>
      </c>
      <c r="M12" s="256">
        <f>G12*(1+L12/100)</f>
        <v>0</v>
      </c>
      <c r="N12" s="254">
        <v>0</v>
      </c>
      <c r="O12" s="254">
        <f>ROUND(E12*N12,2)</f>
        <v>0</v>
      </c>
      <c r="P12" s="254">
        <v>0</v>
      </c>
      <c r="Q12" s="254">
        <f>ROUND(E12*P12,2)</f>
        <v>0</v>
      </c>
      <c r="R12" s="256"/>
      <c r="S12" s="256" t="s">
        <v>176</v>
      </c>
      <c r="T12" s="257" t="s">
        <v>149</v>
      </c>
      <c r="U12" s="220">
        <v>0</v>
      </c>
      <c r="V12" s="220">
        <f>ROUND(E12*U12,2)</f>
        <v>0</v>
      </c>
      <c r="W12" s="220"/>
      <c r="X12" s="220" t="s">
        <v>186</v>
      </c>
      <c r="Y12" s="220" t="s">
        <v>151</v>
      </c>
      <c r="Z12" s="210"/>
      <c r="AA12" s="210"/>
      <c r="AB12" s="210"/>
      <c r="AC12" s="210"/>
      <c r="AD12" s="210"/>
      <c r="AE12" s="210"/>
      <c r="AF12" s="210"/>
      <c r="AG12" s="210" t="s">
        <v>724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1">
        <v>5</v>
      </c>
      <c r="B13" s="252" t="s">
        <v>731</v>
      </c>
      <c r="C13" s="261" t="s">
        <v>732</v>
      </c>
      <c r="D13" s="253" t="s">
        <v>654</v>
      </c>
      <c r="E13" s="254">
        <v>290</v>
      </c>
      <c r="F13" s="255"/>
      <c r="G13" s="256">
        <f>ROUND(E13*F13,2)</f>
        <v>0</v>
      </c>
      <c r="H13" s="255"/>
      <c r="I13" s="256">
        <f>ROUND(E13*H13,2)</f>
        <v>0</v>
      </c>
      <c r="J13" s="255"/>
      <c r="K13" s="256">
        <f>ROUND(E13*J13,2)</f>
        <v>0</v>
      </c>
      <c r="L13" s="256">
        <v>15</v>
      </c>
      <c r="M13" s="256">
        <f>G13*(1+L13/100)</f>
        <v>0</v>
      </c>
      <c r="N13" s="254">
        <v>0</v>
      </c>
      <c r="O13" s="254">
        <f>ROUND(E13*N13,2)</f>
        <v>0</v>
      </c>
      <c r="P13" s="254">
        <v>0</v>
      </c>
      <c r="Q13" s="254">
        <f>ROUND(E13*P13,2)</f>
        <v>0</v>
      </c>
      <c r="R13" s="256"/>
      <c r="S13" s="256" t="s">
        <v>176</v>
      </c>
      <c r="T13" s="257" t="s">
        <v>149</v>
      </c>
      <c r="U13" s="220">
        <v>0</v>
      </c>
      <c r="V13" s="220">
        <f>ROUND(E13*U13,2)</f>
        <v>0</v>
      </c>
      <c r="W13" s="220"/>
      <c r="X13" s="220" t="s">
        <v>186</v>
      </c>
      <c r="Y13" s="220" t="s">
        <v>151</v>
      </c>
      <c r="Z13" s="210"/>
      <c r="AA13" s="210"/>
      <c r="AB13" s="210"/>
      <c r="AC13" s="210"/>
      <c r="AD13" s="210"/>
      <c r="AE13" s="210"/>
      <c r="AF13" s="210"/>
      <c r="AG13" s="210" t="s">
        <v>724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1">
        <v>6</v>
      </c>
      <c r="B14" s="252" t="s">
        <v>733</v>
      </c>
      <c r="C14" s="261" t="s">
        <v>734</v>
      </c>
      <c r="D14" s="253" t="s">
        <v>654</v>
      </c>
      <c r="E14" s="254">
        <v>6</v>
      </c>
      <c r="F14" s="255"/>
      <c r="G14" s="256">
        <f>ROUND(E14*F14,2)</f>
        <v>0</v>
      </c>
      <c r="H14" s="255"/>
      <c r="I14" s="256">
        <f>ROUND(E14*H14,2)</f>
        <v>0</v>
      </c>
      <c r="J14" s="255"/>
      <c r="K14" s="256">
        <f>ROUND(E14*J14,2)</f>
        <v>0</v>
      </c>
      <c r="L14" s="256">
        <v>15</v>
      </c>
      <c r="M14" s="256">
        <f>G14*(1+L14/100)</f>
        <v>0</v>
      </c>
      <c r="N14" s="254">
        <v>0</v>
      </c>
      <c r="O14" s="254">
        <f>ROUND(E14*N14,2)</f>
        <v>0</v>
      </c>
      <c r="P14" s="254">
        <v>0</v>
      </c>
      <c r="Q14" s="254">
        <f>ROUND(E14*P14,2)</f>
        <v>0</v>
      </c>
      <c r="R14" s="256"/>
      <c r="S14" s="256" t="s">
        <v>176</v>
      </c>
      <c r="T14" s="257" t="s">
        <v>149</v>
      </c>
      <c r="U14" s="220">
        <v>0</v>
      </c>
      <c r="V14" s="220">
        <f>ROUND(E14*U14,2)</f>
        <v>0</v>
      </c>
      <c r="W14" s="220"/>
      <c r="X14" s="220" t="s">
        <v>186</v>
      </c>
      <c r="Y14" s="220" t="s">
        <v>151</v>
      </c>
      <c r="Z14" s="210"/>
      <c r="AA14" s="210"/>
      <c r="AB14" s="210"/>
      <c r="AC14" s="210"/>
      <c r="AD14" s="210"/>
      <c r="AE14" s="210"/>
      <c r="AF14" s="210"/>
      <c r="AG14" s="210" t="s">
        <v>724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1">
        <v>7</v>
      </c>
      <c r="B15" s="252" t="s">
        <v>735</v>
      </c>
      <c r="C15" s="261" t="s">
        <v>736</v>
      </c>
      <c r="D15" s="253" t="s">
        <v>654</v>
      </c>
      <c r="E15" s="254">
        <v>34</v>
      </c>
      <c r="F15" s="255"/>
      <c r="G15" s="256">
        <f>ROUND(E15*F15,2)</f>
        <v>0</v>
      </c>
      <c r="H15" s="255"/>
      <c r="I15" s="256">
        <f>ROUND(E15*H15,2)</f>
        <v>0</v>
      </c>
      <c r="J15" s="255"/>
      <c r="K15" s="256">
        <f>ROUND(E15*J15,2)</f>
        <v>0</v>
      </c>
      <c r="L15" s="256">
        <v>15</v>
      </c>
      <c r="M15" s="256">
        <f>G15*(1+L15/100)</f>
        <v>0</v>
      </c>
      <c r="N15" s="254">
        <v>0</v>
      </c>
      <c r="O15" s="254">
        <f>ROUND(E15*N15,2)</f>
        <v>0</v>
      </c>
      <c r="P15" s="254">
        <v>0</v>
      </c>
      <c r="Q15" s="254">
        <f>ROUND(E15*P15,2)</f>
        <v>0</v>
      </c>
      <c r="R15" s="256"/>
      <c r="S15" s="256" t="s">
        <v>176</v>
      </c>
      <c r="T15" s="257" t="s">
        <v>149</v>
      </c>
      <c r="U15" s="220">
        <v>0</v>
      </c>
      <c r="V15" s="220">
        <f>ROUND(E15*U15,2)</f>
        <v>0</v>
      </c>
      <c r="W15" s="220"/>
      <c r="X15" s="220" t="s">
        <v>186</v>
      </c>
      <c r="Y15" s="220" t="s">
        <v>151</v>
      </c>
      <c r="Z15" s="210"/>
      <c r="AA15" s="210"/>
      <c r="AB15" s="210"/>
      <c r="AC15" s="210"/>
      <c r="AD15" s="210"/>
      <c r="AE15" s="210"/>
      <c r="AF15" s="210"/>
      <c r="AG15" s="210" t="s">
        <v>724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1">
        <v>8</v>
      </c>
      <c r="B16" s="252" t="s">
        <v>737</v>
      </c>
      <c r="C16" s="261" t="s">
        <v>738</v>
      </c>
      <c r="D16" s="253" t="s">
        <v>654</v>
      </c>
      <c r="E16" s="254">
        <v>96</v>
      </c>
      <c r="F16" s="255"/>
      <c r="G16" s="256">
        <f>ROUND(E16*F16,2)</f>
        <v>0</v>
      </c>
      <c r="H16" s="255"/>
      <c r="I16" s="256">
        <f>ROUND(E16*H16,2)</f>
        <v>0</v>
      </c>
      <c r="J16" s="255"/>
      <c r="K16" s="256">
        <f>ROUND(E16*J16,2)</f>
        <v>0</v>
      </c>
      <c r="L16" s="256">
        <v>15</v>
      </c>
      <c r="M16" s="256">
        <f>G16*(1+L16/100)</f>
        <v>0</v>
      </c>
      <c r="N16" s="254">
        <v>0</v>
      </c>
      <c r="O16" s="254">
        <f>ROUND(E16*N16,2)</f>
        <v>0</v>
      </c>
      <c r="P16" s="254">
        <v>0</v>
      </c>
      <c r="Q16" s="254">
        <f>ROUND(E16*P16,2)</f>
        <v>0</v>
      </c>
      <c r="R16" s="256"/>
      <c r="S16" s="256" t="s">
        <v>176</v>
      </c>
      <c r="T16" s="257" t="s">
        <v>149</v>
      </c>
      <c r="U16" s="220">
        <v>0</v>
      </c>
      <c r="V16" s="220">
        <f>ROUND(E16*U16,2)</f>
        <v>0</v>
      </c>
      <c r="W16" s="220"/>
      <c r="X16" s="220" t="s">
        <v>186</v>
      </c>
      <c r="Y16" s="220" t="s">
        <v>151</v>
      </c>
      <c r="Z16" s="210"/>
      <c r="AA16" s="210"/>
      <c r="AB16" s="210"/>
      <c r="AC16" s="210"/>
      <c r="AD16" s="210"/>
      <c r="AE16" s="210"/>
      <c r="AF16" s="210"/>
      <c r="AG16" s="210" t="s">
        <v>724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1">
        <v>9</v>
      </c>
      <c r="B17" s="252" t="s">
        <v>739</v>
      </c>
      <c r="C17" s="261" t="s">
        <v>740</v>
      </c>
      <c r="D17" s="253" t="s">
        <v>654</v>
      </c>
      <c r="E17" s="254">
        <v>6</v>
      </c>
      <c r="F17" s="255"/>
      <c r="G17" s="256">
        <f>ROUND(E17*F17,2)</f>
        <v>0</v>
      </c>
      <c r="H17" s="255"/>
      <c r="I17" s="256">
        <f>ROUND(E17*H17,2)</f>
        <v>0</v>
      </c>
      <c r="J17" s="255"/>
      <c r="K17" s="256">
        <f>ROUND(E17*J17,2)</f>
        <v>0</v>
      </c>
      <c r="L17" s="256">
        <v>15</v>
      </c>
      <c r="M17" s="256">
        <f>G17*(1+L17/100)</f>
        <v>0</v>
      </c>
      <c r="N17" s="254">
        <v>0</v>
      </c>
      <c r="O17" s="254">
        <f>ROUND(E17*N17,2)</f>
        <v>0</v>
      </c>
      <c r="P17" s="254">
        <v>0</v>
      </c>
      <c r="Q17" s="254">
        <f>ROUND(E17*P17,2)</f>
        <v>0</v>
      </c>
      <c r="R17" s="256"/>
      <c r="S17" s="256" t="s">
        <v>176</v>
      </c>
      <c r="T17" s="257" t="s">
        <v>149</v>
      </c>
      <c r="U17" s="220">
        <v>0</v>
      </c>
      <c r="V17" s="220">
        <f>ROUND(E17*U17,2)</f>
        <v>0</v>
      </c>
      <c r="W17" s="220"/>
      <c r="X17" s="220" t="s">
        <v>186</v>
      </c>
      <c r="Y17" s="220" t="s">
        <v>151</v>
      </c>
      <c r="Z17" s="210"/>
      <c r="AA17" s="210"/>
      <c r="AB17" s="210"/>
      <c r="AC17" s="210"/>
      <c r="AD17" s="210"/>
      <c r="AE17" s="210"/>
      <c r="AF17" s="210"/>
      <c r="AG17" s="210" t="s">
        <v>724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1">
        <v>10</v>
      </c>
      <c r="B18" s="252" t="s">
        <v>741</v>
      </c>
      <c r="C18" s="261" t="s">
        <v>742</v>
      </c>
      <c r="D18" s="253" t="s">
        <v>743</v>
      </c>
      <c r="E18" s="254">
        <v>32</v>
      </c>
      <c r="F18" s="255"/>
      <c r="G18" s="256">
        <f>ROUND(E18*F18,2)</f>
        <v>0</v>
      </c>
      <c r="H18" s="255"/>
      <c r="I18" s="256">
        <f>ROUND(E18*H18,2)</f>
        <v>0</v>
      </c>
      <c r="J18" s="255"/>
      <c r="K18" s="256">
        <f>ROUND(E18*J18,2)</f>
        <v>0</v>
      </c>
      <c r="L18" s="256">
        <v>15</v>
      </c>
      <c r="M18" s="256">
        <f>G18*(1+L18/100)</f>
        <v>0</v>
      </c>
      <c r="N18" s="254">
        <v>0</v>
      </c>
      <c r="O18" s="254">
        <f>ROUND(E18*N18,2)</f>
        <v>0</v>
      </c>
      <c r="P18" s="254">
        <v>0</v>
      </c>
      <c r="Q18" s="254">
        <f>ROUND(E18*P18,2)</f>
        <v>0</v>
      </c>
      <c r="R18" s="256"/>
      <c r="S18" s="256" t="s">
        <v>176</v>
      </c>
      <c r="T18" s="257" t="s">
        <v>149</v>
      </c>
      <c r="U18" s="220">
        <v>0</v>
      </c>
      <c r="V18" s="220">
        <f>ROUND(E18*U18,2)</f>
        <v>0</v>
      </c>
      <c r="W18" s="220"/>
      <c r="X18" s="220" t="s">
        <v>186</v>
      </c>
      <c r="Y18" s="220" t="s">
        <v>151</v>
      </c>
      <c r="Z18" s="210"/>
      <c r="AA18" s="210"/>
      <c r="AB18" s="210"/>
      <c r="AC18" s="210"/>
      <c r="AD18" s="210"/>
      <c r="AE18" s="210"/>
      <c r="AF18" s="210"/>
      <c r="AG18" s="210" t="s">
        <v>724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1">
        <v>11</v>
      </c>
      <c r="B19" s="252" t="s">
        <v>744</v>
      </c>
      <c r="C19" s="261" t="s">
        <v>745</v>
      </c>
      <c r="D19" s="253" t="s">
        <v>746</v>
      </c>
      <c r="E19" s="254">
        <v>15</v>
      </c>
      <c r="F19" s="255"/>
      <c r="G19" s="256">
        <f>ROUND(E19*F19,2)</f>
        <v>0</v>
      </c>
      <c r="H19" s="255"/>
      <c r="I19" s="256">
        <f>ROUND(E19*H19,2)</f>
        <v>0</v>
      </c>
      <c r="J19" s="255"/>
      <c r="K19" s="256">
        <f>ROUND(E19*J19,2)</f>
        <v>0</v>
      </c>
      <c r="L19" s="256">
        <v>15</v>
      </c>
      <c r="M19" s="256">
        <f>G19*(1+L19/100)</f>
        <v>0</v>
      </c>
      <c r="N19" s="254">
        <v>0</v>
      </c>
      <c r="O19" s="254">
        <f>ROUND(E19*N19,2)</f>
        <v>0</v>
      </c>
      <c r="P19" s="254">
        <v>0</v>
      </c>
      <c r="Q19" s="254">
        <f>ROUND(E19*P19,2)</f>
        <v>0</v>
      </c>
      <c r="R19" s="256"/>
      <c r="S19" s="256" t="s">
        <v>176</v>
      </c>
      <c r="T19" s="257" t="s">
        <v>149</v>
      </c>
      <c r="U19" s="220">
        <v>0</v>
      </c>
      <c r="V19" s="220">
        <f>ROUND(E19*U19,2)</f>
        <v>0</v>
      </c>
      <c r="W19" s="220"/>
      <c r="X19" s="220" t="s">
        <v>186</v>
      </c>
      <c r="Y19" s="220" t="s">
        <v>151</v>
      </c>
      <c r="Z19" s="210"/>
      <c r="AA19" s="210"/>
      <c r="AB19" s="210"/>
      <c r="AC19" s="210"/>
      <c r="AD19" s="210"/>
      <c r="AE19" s="210"/>
      <c r="AF19" s="210"/>
      <c r="AG19" s="210" t="s">
        <v>724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1">
        <v>12</v>
      </c>
      <c r="B20" s="252" t="s">
        <v>747</v>
      </c>
      <c r="C20" s="261" t="s">
        <v>748</v>
      </c>
      <c r="D20" s="253" t="s">
        <v>303</v>
      </c>
      <c r="E20" s="254">
        <v>1.2</v>
      </c>
      <c r="F20" s="255"/>
      <c r="G20" s="256">
        <f>ROUND(E20*F20,2)</f>
        <v>0</v>
      </c>
      <c r="H20" s="255"/>
      <c r="I20" s="256">
        <f>ROUND(E20*H20,2)</f>
        <v>0</v>
      </c>
      <c r="J20" s="255"/>
      <c r="K20" s="256">
        <f>ROUND(E20*J20,2)</f>
        <v>0</v>
      </c>
      <c r="L20" s="256">
        <v>15</v>
      </c>
      <c r="M20" s="256">
        <f>G20*(1+L20/100)</f>
        <v>0</v>
      </c>
      <c r="N20" s="254">
        <v>0</v>
      </c>
      <c r="O20" s="254">
        <f>ROUND(E20*N20,2)</f>
        <v>0</v>
      </c>
      <c r="P20" s="254">
        <v>0</v>
      </c>
      <c r="Q20" s="254">
        <f>ROUND(E20*P20,2)</f>
        <v>0</v>
      </c>
      <c r="R20" s="256"/>
      <c r="S20" s="256" t="s">
        <v>176</v>
      </c>
      <c r="T20" s="257" t="s">
        <v>149</v>
      </c>
      <c r="U20" s="220">
        <v>0</v>
      </c>
      <c r="V20" s="220">
        <f>ROUND(E20*U20,2)</f>
        <v>0</v>
      </c>
      <c r="W20" s="220"/>
      <c r="X20" s="220" t="s">
        <v>186</v>
      </c>
      <c r="Y20" s="220" t="s">
        <v>151</v>
      </c>
      <c r="Z20" s="210"/>
      <c r="AA20" s="210"/>
      <c r="AB20" s="210"/>
      <c r="AC20" s="210"/>
      <c r="AD20" s="210"/>
      <c r="AE20" s="210"/>
      <c r="AF20" s="210"/>
      <c r="AG20" s="210" t="s">
        <v>724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1">
        <v>13</v>
      </c>
      <c r="B21" s="252" t="s">
        <v>749</v>
      </c>
      <c r="C21" s="261" t="s">
        <v>750</v>
      </c>
      <c r="D21" s="253" t="s">
        <v>743</v>
      </c>
      <c r="E21" s="254">
        <v>95</v>
      </c>
      <c r="F21" s="255"/>
      <c r="G21" s="256">
        <f>ROUND(E21*F21,2)</f>
        <v>0</v>
      </c>
      <c r="H21" s="255"/>
      <c r="I21" s="256">
        <f>ROUND(E21*H21,2)</f>
        <v>0</v>
      </c>
      <c r="J21" s="255"/>
      <c r="K21" s="256">
        <f>ROUND(E21*J21,2)</f>
        <v>0</v>
      </c>
      <c r="L21" s="256">
        <v>15</v>
      </c>
      <c r="M21" s="256">
        <f>G21*(1+L21/100)</f>
        <v>0</v>
      </c>
      <c r="N21" s="254">
        <v>0</v>
      </c>
      <c r="O21" s="254">
        <f>ROUND(E21*N21,2)</f>
        <v>0</v>
      </c>
      <c r="P21" s="254">
        <v>0</v>
      </c>
      <c r="Q21" s="254">
        <f>ROUND(E21*P21,2)</f>
        <v>0</v>
      </c>
      <c r="R21" s="256"/>
      <c r="S21" s="256" t="s">
        <v>176</v>
      </c>
      <c r="T21" s="257" t="s">
        <v>149</v>
      </c>
      <c r="U21" s="220">
        <v>0</v>
      </c>
      <c r="V21" s="220">
        <f>ROUND(E21*U21,2)</f>
        <v>0</v>
      </c>
      <c r="W21" s="220"/>
      <c r="X21" s="220" t="s">
        <v>186</v>
      </c>
      <c r="Y21" s="220" t="s">
        <v>151</v>
      </c>
      <c r="Z21" s="210"/>
      <c r="AA21" s="210"/>
      <c r="AB21" s="210"/>
      <c r="AC21" s="210"/>
      <c r="AD21" s="210"/>
      <c r="AE21" s="210"/>
      <c r="AF21" s="210"/>
      <c r="AG21" s="210" t="s">
        <v>724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1">
        <v>14</v>
      </c>
      <c r="B22" s="252" t="s">
        <v>751</v>
      </c>
      <c r="C22" s="261" t="s">
        <v>752</v>
      </c>
      <c r="D22" s="253" t="s">
        <v>175</v>
      </c>
      <c r="E22" s="254">
        <v>1</v>
      </c>
      <c r="F22" s="255"/>
      <c r="G22" s="256">
        <f>ROUND(E22*F22,2)</f>
        <v>0</v>
      </c>
      <c r="H22" s="255"/>
      <c r="I22" s="256">
        <f>ROUND(E22*H22,2)</f>
        <v>0</v>
      </c>
      <c r="J22" s="255"/>
      <c r="K22" s="256">
        <f>ROUND(E22*J22,2)</f>
        <v>0</v>
      </c>
      <c r="L22" s="256">
        <v>15</v>
      </c>
      <c r="M22" s="256">
        <f>G22*(1+L22/100)</f>
        <v>0</v>
      </c>
      <c r="N22" s="254">
        <v>0</v>
      </c>
      <c r="O22" s="254">
        <f>ROUND(E22*N22,2)</f>
        <v>0</v>
      </c>
      <c r="P22" s="254">
        <v>0</v>
      </c>
      <c r="Q22" s="254">
        <f>ROUND(E22*P22,2)</f>
        <v>0</v>
      </c>
      <c r="R22" s="256"/>
      <c r="S22" s="256" t="s">
        <v>176</v>
      </c>
      <c r="T22" s="257" t="s">
        <v>149</v>
      </c>
      <c r="U22" s="220">
        <v>0</v>
      </c>
      <c r="V22" s="220">
        <f>ROUND(E22*U22,2)</f>
        <v>0</v>
      </c>
      <c r="W22" s="220"/>
      <c r="X22" s="220" t="s">
        <v>186</v>
      </c>
      <c r="Y22" s="220" t="s">
        <v>151</v>
      </c>
      <c r="Z22" s="210"/>
      <c r="AA22" s="210"/>
      <c r="AB22" s="210"/>
      <c r="AC22" s="210"/>
      <c r="AD22" s="210"/>
      <c r="AE22" s="210"/>
      <c r="AF22" s="210"/>
      <c r="AG22" s="210" t="s">
        <v>724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1">
        <v>15</v>
      </c>
      <c r="B23" s="252" t="s">
        <v>753</v>
      </c>
      <c r="C23" s="261" t="s">
        <v>754</v>
      </c>
      <c r="D23" s="253" t="s">
        <v>654</v>
      </c>
      <c r="E23" s="254">
        <v>1</v>
      </c>
      <c r="F23" s="255"/>
      <c r="G23" s="256">
        <f>ROUND(E23*F23,2)</f>
        <v>0</v>
      </c>
      <c r="H23" s="255"/>
      <c r="I23" s="256">
        <f>ROUND(E23*H23,2)</f>
        <v>0</v>
      </c>
      <c r="J23" s="255"/>
      <c r="K23" s="256">
        <f>ROUND(E23*J23,2)</f>
        <v>0</v>
      </c>
      <c r="L23" s="256">
        <v>15</v>
      </c>
      <c r="M23" s="256">
        <f>G23*(1+L23/100)</f>
        <v>0</v>
      </c>
      <c r="N23" s="254">
        <v>0</v>
      </c>
      <c r="O23" s="254">
        <f>ROUND(E23*N23,2)</f>
        <v>0</v>
      </c>
      <c r="P23" s="254">
        <v>0</v>
      </c>
      <c r="Q23" s="254">
        <f>ROUND(E23*P23,2)</f>
        <v>0</v>
      </c>
      <c r="R23" s="256"/>
      <c r="S23" s="256" t="s">
        <v>176</v>
      </c>
      <c r="T23" s="257" t="s">
        <v>149</v>
      </c>
      <c r="U23" s="220">
        <v>0</v>
      </c>
      <c r="V23" s="220">
        <f>ROUND(E23*U23,2)</f>
        <v>0</v>
      </c>
      <c r="W23" s="220"/>
      <c r="X23" s="220" t="s">
        <v>186</v>
      </c>
      <c r="Y23" s="220" t="s">
        <v>151</v>
      </c>
      <c r="Z23" s="210"/>
      <c r="AA23" s="210"/>
      <c r="AB23" s="210"/>
      <c r="AC23" s="210"/>
      <c r="AD23" s="210"/>
      <c r="AE23" s="210"/>
      <c r="AF23" s="210"/>
      <c r="AG23" s="210" t="s">
        <v>724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143</v>
      </c>
      <c r="B24" s="225" t="s">
        <v>59</v>
      </c>
      <c r="C24" s="240" t="s">
        <v>107</v>
      </c>
      <c r="D24" s="226"/>
      <c r="E24" s="227"/>
      <c r="F24" s="228"/>
      <c r="G24" s="228">
        <f>SUMIF(AG25:AG28,"&lt;&gt;NOR",G25:G28)</f>
        <v>0</v>
      </c>
      <c r="H24" s="228"/>
      <c r="I24" s="228">
        <f>SUM(I25:I28)</f>
        <v>0</v>
      </c>
      <c r="J24" s="228"/>
      <c r="K24" s="228">
        <f>SUM(K25:K28)</f>
        <v>0</v>
      </c>
      <c r="L24" s="228"/>
      <c r="M24" s="228">
        <f>SUM(M25:M28)</f>
        <v>0</v>
      </c>
      <c r="N24" s="227"/>
      <c r="O24" s="227">
        <f>SUM(O25:O28)</f>
        <v>0</v>
      </c>
      <c r="P24" s="227"/>
      <c r="Q24" s="227">
        <f>SUM(Q25:Q28)</f>
        <v>0</v>
      </c>
      <c r="R24" s="228"/>
      <c r="S24" s="228"/>
      <c r="T24" s="229"/>
      <c r="U24" s="223"/>
      <c r="V24" s="223">
        <f>SUM(V25:V28)</f>
        <v>0</v>
      </c>
      <c r="W24" s="223"/>
      <c r="X24" s="223"/>
      <c r="Y24" s="223"/>
      <c r="AG24" t="s">
        <v>144</v>
      </c>
    </row>
    <row r="25" spans="1:60" outlineLevel="1" x14ac:dyDescent="0.2">
      <c r="A25" s="251">
        <v>16</v>
      </c>
      <c r="B25" s="252" t="s">
        <v>755</v>
      </c>
      <c r="C25" s="261" t="s">
        <v>756</v>
      </c>
      <c r="D25" s="253" t="s">
        <v>654</v>
      </c>
      <c r="E25" s="254">
        <v>6</v>
      </c>
      <c r="F25" s="255"/>
      <c r="G25" s="256">
        <f>ROUND(E25*F25,2)</f>
        <v>0</v>
      </c>
      <c r="H25" s="255"/>
      <c r="I25" s="256">
        <f>ROUND(E25*H25,2)</f>
        <v>0</v>
      </c>
      <c r="J25" s="255"/>
      <c r="K25" s="256">
        <f>ROUND(E25*J25,2)</f>
        <v>0</v>
      </c>
      <c r="L25" s="256">
        <v>15</v>
      </c>
      <c r="M25" s="256">
        <f>G25*(1+L25/100)</f>
        <v>0</v>
      </c>
      <c r="N25" s="254">
        <v>0</v>
      </c>
      <c r="O25" s="254">
        <f>ROUND(E25*N25,2)</f>
        <v>0</v>
      </c>
      <c r="P25" s="254">
        <v>0</v>
      </c>
      <c r="Q25" s="254">
        <f>ROUND(E25*P25,2)</f>
        <v>0</v>
      </c>
      <c r="R25" s="256"/>
      <c r="S25" s="256" t="s">
        <v>176</v>
      </c>
      <c r="T25" s="257" t="s">
        <v>149</v>
      </c>
      <c r="U25" s="220">
        <v>0</v>
      </c>
      <c r="V25" s="220">
        <f>ROUND(E25*U25,2)</f>
        <v>0</v>
      </c>
      <c r="W25" s="220"/>
      <c r="X25" s="220" t="s">
        <v>186</v>
      </c>
      <c r="Y25" s="220" t="s">
        <v>151</v>
      </c>
      <c r="Z25" s="210"/>
      <c r="AA25" s="210"/>
      <c r="AB25" s="210"/>
      <c r="AC25" s="210"/>
      <c r="AD25" s="210"/>
      <c r="AE25" s="210"/>
      <c r="AF25" s="210"/>
      <c r="AG25" s="210" t="s">
        <v>724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1">
        <v>17</v>
      </c>
      <c r="B26" s="252" t="s">
        <v>757</v>
      </c>
      <c r="C26" s="261" t="s">
        <v>758</v>
      </c>
      <c r="D26" s="253" t="s">
        <v>654</v>
      </c>
      <c r="E26" s="254">
        <v>6</v>
      </c>
      <c r="F26" s="255"/>
      <c r="G26" s="256">
        <f>ROUND(E26*F26,2)</f>
        <v>0</v>
      </c>
      <c r="H26" s="255"/>
      <c r="I26" s="256">
        <f>ROUND(E26*H26,2)</f>
        <v>0</v>
      </c>
      <c r="J26" s="255"/>
      <c r="K26" s="256">
        <f>ROUND(E26*J26,2)</f>
        <v>0</v>
      </c>
      <c r="L26" s="256">
        <v>15</v>
      </c>
      <c r="M26" s="256">
        <f>G26*(1+L26/100)</f>
        <v>0</v>
      </c>
      <c r="N26" s="254">
        <v>0</v>
      </c>
      <c r="O26" s="254">
        <f>ROUND(E26*N26,2)</f>
        <v>0</v>
      </c>
      <c r="P26" s="254">
        <v>0</v>
      </c>
      <c r="Q26" s="254">
        <f>ROUND(E26*P26,2)</f>
        <v>0</v>
      </c>
      <c r="R26" s="256"/>
      <c r="S26" s="256" t="s">
        <v>176</v>
      </c>
      <c r="T26" s="257" t="s">
        <v>149</v>
      </c>
      <c r="U26" s="220">
        <v>0</v>
      </c>
      <c r="V26" s="220">
        <f>ROUND(E26*U26,2)</f>
        <v>0</v>
      </c>
      <c r="W26" s="220"/>
      <c r="X26" s="220" t="s">
        <v>186</v>
      </c>
      <c r="Y26" s="220" t="s">
        <v>151</v>
      </c>
      <c r="Z26" s="210"/>
      <c r="AA26" s="210"/>
      <c r="AB26" s="210"/>
      <c r="AC26" s="210"/>
      <c r="AD26" s="210"/>
      <c r="AE26" s="210"/>
      <c r="AF26" s="210"/>
      <c r="AG26" s="210" t="s">
        <v>724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1">
        <v>18</v>
      </c>
      <c r="B27" s="252" t="s">
        <v>759</v>
      </c>
      <c r="C27" s="261" t="s">
        <v>760</v>
      </c>
      <c r="D27" s="253" t="s">
        <v>194</v>
      </c>
      <c r="E27" s="254">
        <v>12</v>
      </c>
      <c r="F27" s="255"/>
      <c r="G27" s="256">
        <f>ROUND(E27*F27,2)</f>
        <v>0</v>
      </c>
      <c r="H27" s="255"/>
      <c r="I27" s="256">
        <f>ROUND(E27*H27,2)</f>
        <v>0</v>
      </c>
      <c r="J27" s="255"/>
      <c r="K27" s="256">
        <f>ROUND(E27*J27,2)</f>
        <v>0</v>
      </c>
      <c r="L27" s="256">
        <v>15</v>
      </c>
      <c r="M27" s="256">
        <f>G27*(1+L27/100)</f>
        <v>0</v>
      </c>
      <c r="N27" s="254">
        <v>0</v>
      </c>
      <c r="O27" s="254">
        <f>ROUND(E27*N27,2)</f>
        <v>0</v>
      </c>
      <c r="P27" s="254">
        <v>0</v>
      </c>
      <c r="Q27" s="254">
        <f>ROUND(E27*P27,2)</f>
        <v>0</v>
      </c>
      <c r="R27" s="256"/>
      <c r="S27" s="256" t="s">
        <v>176</v>
      </c>
      <c r="T27" s="257" t="s">
        <v>149</v>
      </c>
      <c r="U27" s="220">
        <v>0</v>
      </c>
      <c r="V27" s="220">
        <f>ROUND(E27*U27,2)</f>
        <v>0</v>
      </c>
      <c r="W27" s="220"/>
      <c r="X27" s="220" t="s">
        <v>186</v>
      </c>
      <c r="Y27" s="220" t="s">
        <v>151</v>
      </c>
      <c r="Z27" s="210"/>
      <c r="AA27" s="210"/>
      <c r="AB27" s="210"/>
      <c r="AC27" s="210"/>
      <c r="AD27" s="210"/>
      <c r="AE27" s="210"/>
      <c r="AF27" s="210"/>
      <c r="AG27" s="210" t="s">
        <v>724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1">
        <v>19</v>
      </c>
      <c r="B28" s="252" t="s">
        <v>761</v>
      </c>
      <c r="C28" s="261" t="s">
        <v>762</v>
      </c>
      <c r="D28" s="253" t="s">
        <v>654</v>
      </c>
      <c r="E28" s="254">
        <v>6</v>
      </c>
      <c r="F28" s="255"/>
      <c r="G28" s="256">
        <f>ROUND(E28*F28,2)</f>
        <v>0</v>
      </c>
      <c r="H28" s="255"/>
      <c r="I28" s="256">
        <f>ROUND(E28*H28,2)</f>
        <v>0</v>
      </c>
      <c r="J28" s="255"/>
      <c r="K28" s="256">
        <f>ROUND(E28*J28,2)</f>
        <v>0</v>
      </c>
      <c r="L28" s="256">
        <v>15</v>
      </c>
      <c r="M28" s="256">
        <f>G28*(1+L28/100)</f>
        <v>0</v>
      </c>
      <c r="N28" s="254">
        <v>0</v>
      </c>
      <c r="O28" s="254">
        <f>ROUND(E28*N28,2)</f>
        <v>0</v>
      </c>
      <c r="P28" s="254">
        <v>0</v>
      </c>
      <c r="Q28" s="254">
        <f>ROUND(E28*P28,2)</f>
        <v>0</v>
      </c>
      <c r="R28" s="256"/>
      <c r="S28" s="256" t="s">
        <v>176</v>
      </c>
      <c r="T28" s="257" t="s">
        <v>149</v>
      </c>
      <c r="U28" s="220">
        <v>0</v>
      </c>
      <c r="V28" s="220">
        <f>ROUND(E28*U28,2)</f>
        <v>0</v>
      </c>
      <c r="W28" s="220"/>
      <c r="X28" s="220" t="s">
        <v>186</v>
      </c>
      <c r="Y28" s="220" t="s">
        <v>151</v>
      </c>
      <c r="Z28" s="210"/>
      <c r="AA28" s="210"/>
      <c r="AB28" s="210"/>
      <c r="AC28" s="210"/>
      <c r="AD28" s="210"/>
      <c r="AE28" s="210"/>
      <c r="AF28" s="210"/>
      <c r="AG28" s="210" t="s">
        <v>724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24" t="s">
        <v>143</v>
      </c>
      <c r="B29" s="225" t="s">
        <v>108</v>
      </c>
      <c r="C29" s="240" t="s">
        <v>109</v>
      </c>
      <c r="D29" s="226"/>
      <c r="E29" s="227"/>
      <c r="F29" s="228"/>
      <c r="G29" s="228">
        <f>SUMIF(AG30:AG30,"&lt;&gt;NOR",G30:G30)</f>
        <v>0</v>
      </c>
      <c r="H29" s="228"/>
      <c r="I29" s="228">
        <f>SUM(I30:I30)</f>
        <v>0</v>
      </c>
      <c r="J29" s="228"/>
      <c r="K29" s="228">
        <f>SUM(K30:K30)</f>
        <v>0</v>
      </c>
      <c r="L29" s="228"/>
      <c r="M29" s="228">
        <f>SUM(M30:M30)</f>
        <v>0</v>
      </c>
      <c r="N29" s="227"/>
      <c r="O29" s="227">
        <f>SUM(O30:O30)</f>
        <v>0</v>
      </c>
      <c r="P29" s="227"/>
      <c r="Q29" s="227">
        <f>SUM(Q30:Q30)</f>
        <v>0</v>
      </c>
      <c r="R29" s="228"/>
      <c r="S29" s="228"/>
      <c r="T29" s="229"/>
      <c r="U29" s="223"/>
      <c r="V29" s="223">
        <f>SUM(V30:V30)</f>
        <v>0</v>
      </c>
      <c r="W29" s="223"/>
      <c r="X29" s="223"/>
      <c r="Y29" s="223"/>
      <c r="AG29" t="s">
        <v>144</v>
      </c>
    </row>
    <row r="30" spans="1:60" outlineLevel="1" x14ac:dyDescent="0.2">
      <c r="A30" s="231">
        <v>20</v>
      </c>
      <c r="B30" s="232" t="s">
        <v>763</v>
      </c>
      <c r="C30" s="241" t="s">
        <v>109</v>
      </c>
      <c r="D30" s="233" t="s">
        <v>175</v>
      </c>
      <c r="E30" s="234">
        <v>1</v>
      </c>
      <c r="F30" s="235"/>
      <c r="G30" s="236">
        <f>ROUND(E30*F30,2)</f>
        <v>0</v>
      </c>
      <c r="H30" s="235"/>
      <c r="I30" s="236">
        <f>ROUND(E30*H30,2)</f>
        <v>0</v>
      </c>
      <c r="J30" s="235"/>
      <c r="K30" s="236">
        <f>ROUND(E30*J30,2)</f>
        <v>0</v>
      </c>
      <c r="L30" s="236">
        <v>15</v>
      </c>
      <c r="M30" s="236">
        <f>G30*(1+L30/100)</f>
        <v>0</v>
      </c>
      <c r="N30" s="234">
        <v>0</v>
      </c>
      <c r="O30" s="234">
        <f>ROUND(E30*N30,2)</f>
        <v>0</v>
      </c>
      <c r="P30" s="234">
        <v>0</v>
      </c>
      <c r="Q30" s="234">
        <f>ROUND(E30*P30,2)</f>
        <v>0</v>
      </c>
      <c r="R30" s="236"/>
      <c r="S30" s="236" t="s">
        <v>176</v>
      </c>
      <c r="T30" s="237" t="s">
        <v>149</v>
      </c>
      <c r="U30" s="220">
        <v>0</v>
      </c>
      <c r="V30" s="220">
        <f>ROUND(E30*U30,2)</f>
        <v>0</v>
      </c>
      <c r="W30" s="220"/>
      <c r="X30" s="220" t="s">
        <v>186</v>
      </c>
      <c r="Y30" s="220" t="s">
        <v>151</v>
      </c>
      <c r="Z30" s="210"/>
      <c r="AA30" s="210"/>
      <c r="AB30" s="210"/>
      <c r="AC30" s="210"/>
      <c r="AD30" s="210"/>
      <c r="AE30" s="210"/>
      <c r="AF30" s="210"/>
      <c r="AG30" s="210" t="s">
        <v>724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3"/>
      <c r="B31" s="4"/>
      <c r="C31" s="244"/>
      <c r="D31" s="6"/>
      <c r="E31" s="3"/>
      <c r="F31" s="3"/>
      <c r="G31" s="3"/>
      <c r="H31" s="3"/>
      <c r="I31" s="3"/>
      <c r="J31" s="3"/>
      <c r="K31" s="3"/>
      <c r="L31" s="3"/>
      <c r="M31" s="3"/>
      <c r="N31" s="3"/>
      <c r="O31" s="3"/>
      <c r="P31" s="3"/>
      <c r="Q31" s="3"/>
      <c r="R31" s="3"/>
      <c r="S31" s="3"/>
      <c r="T31" s="3"/>
      <c r="U31" s="3"/>
      <c r="V31" s="3"/>
      <c r="W31" s="3"/>
      <c r="X31" s="3"/>
      <c r="Y31" s="3"/>
      <c r="AE31">
        <v>15</v>
      </c>
      <c r="AF31">
        <v>21</v>
      </c>
      <c r="AG31" t="s">
        <v>129</v>
      </c>
    </row>
    <row r="32" spans="1:60" x14ac:dyDescent="0.2">
      <c r="A32" s="213"/>
      <c r="B32" s="214" t="s">
        <v>29</v>
      </c>
      <c r="C32" s="245"/>
      <c r="D32" s="215"/>
      <c r="E32" s="216"/>
      <c r="F32" s="216"/>
      <c r="G32" s="230">
        <f>G8+G24+G29</f>
        <v>0</v>
      </c>
      <c r="H32" s="3"/>
      <c r="I32" s="3"/>
      <c r="J32" s="3"/>
      <c r="K32" s="3"/>
      <c r="L32" s="3"/>
      <c r="M32" s="3"/>
      <c r="N32" s="3"/>
      <c r="O32" s="3"/>
      <c r="P32" s="3"/>
      <c r="Q32" s="3"/>
      <c r="R32" s="3"/>
      <c r="S32" s="3"/>
      <c r="T32" s="3"/>
      <c r="U32" s="3"/>
      <c r="V32" s="3"/>
      <c r="W32" s="3"/>
      <c r="X32" s="3"/>
      <c r="Y32" s="3"/>
      <c r="AE32">
        <f>SUMIF(L7:L30,AE31,G7:G30)</f>
        <v>0</v>
      </c>
      <c r="AF32">
        <f>SUMIF(L7:L30,AF31,G7:G30)</f>
        <v>0</v>
      </c>
      <c r="AG32" t="s">
        <v>178</v>
      </c>
    </row>
    <row r="33" spans="3:33" x14ac:dyDescent="0.2">
      <c r="C33" s="246"/>
      <c r="D33" s="10"/>
      <c r="AG33" t="s">
        <v>179</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Q8hpZX6W18L1r8F+Y5UQed/8LnfwY5U/6JKRUmWGCF740qqpA/gnmUMJ8ZGz02p3XaWFcz7Zn+2N9HmIJQsWg==" saltValue="O8+JO+JnjMldERmtJH4nh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99 01 Naklady</vt:lpstr>
      <vt:lpstr>01 01 Pol</vt:lpstr>
      <vt:lpstr>01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'99 01 Naklady'!Názvy_tisku</vt:lpstr>
      <vt:lpstr>oadresa</vt:lpstr>
      <vt:lpstr>Stavba!Objednatel</vt:lpstr>
      <vt:lpstr>Stavba!Objekt</vt:lpstr>
      <vt:lpstr>'01 01 Pol'!Oblast_tisku</vt:lpstr>
      <vt:lpstr>'01 02 Pol'!Oblast_tisku</vt:lpstr>
      <vt:lpstr>'99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2023-05-11T06:40:28Z</dcterms:modified>
</cp:coreProperties>
</file>