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ruska\632 Prelozky_mendelova_univerzita_UT (1)\Revidovaná DPS\Příloha 1 b MaR\"/>
    </mc:Choice>
  </mc:AlternateContent>
  <bookViews>
    <workbookView xWindow="0" yWindow="0" windowWidth="28800" windowHeight="1170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D.1.4.6.1 R2165746401 Pol" sheetId="12" r:id="rId4"/>
    <sheet name="D.1.4.6.2 R216574640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'D.1.4.6.1 R2165746401 Pol'!$1:$7</definedName>
    <definedName name="_xlnm.Print_Titles" localSheetId="4">'D.1.4.6.2 R2165746402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'D.1.4.6.1 R2165746401 Pol'!$A$1:$G$72</definedName>
    <definedName name="_xlnm.Print_Area" localSheetId="4">'D.1.4.6.2 R2165746402 Pol'!$A$1:$G$22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9" i="13" l="1"/>
  <c r="G20" i="13"/>
  <c r="G18" i="13"/>
  <c r="G16" i="13"/>
  <c r="G14" i="13"/>
  <c r="G12" i="13"/>
  <c r="G11" i="13"/>
  <c r="G9" i="13"/>
  <c r="G70" i="12"/>
  <c r="G69" i="12"/>
  <c r="G67" i="12"/>
  <c r="G66" i="12"/>
  <c r="G63" i="12"/>
  <c r="G64" i="12"/>
  <c r="G62" i="12"/>
  <c r="G60" i="12"/>
  <c r="G59" i="12"/>
  <c r="G57" i="12"/>
  <c r="G55" i="12"/>
  <c r="G54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36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17" i="12"/>
  <c r="G13" i="12"/>
  <c r="G14" i="12"/>
  <c r="G15" i="12"/>
  <c r="G12" i="12"/>
  <c r="G10" i="12"/>
  <c r="G9" i="12"/>
  <c r="G17" i="13" l="1"/>
  <c r="I60" i="1" s="1"/>
  <c r="G15" i="13"/>
  <c r="G13" i="13"/>
  <c r="I59" i="1" s="1"/>
  <c r="G10" i="13"/>
  <c r="G8" i="13"/>
  <c r="I54" i="1" l="1"/>
  <c r="G43" i="1"/>
  <c r="H43" i="1" s="1"/>
  <c r="H42" i="1" s="1"/>
  <c r="G42" i="1" l="1"/>
  <c r="I43" i="1"/>
  <c r="I42" i="1" s="1"/>
  <c r="G65" i="12"/>
  <c r="I62" i="1" s="1"/>
  <c r="G61" i="12"/>
  <c r="I61" i="1" s="1"/>
  <c r="G58" i="12"/>
  <c r="I58" i="1" s="1"/>
  <c r="G56" i="12"/>
  <c r="I57" i="1" s="1"/>
  <c r="G53" i="12"/>
  <c r="I56" i="1" s="1"/>
  <c r="G16" i="12"/>
  <c r="I53" i="1" s="1"/>
  <c r="G11" i="12"/>
  <c r="I51" i="1" s="1"/>
  <c r="G8" i="12"/>
  <c r="F44" i="1"/>
  <c r="J28" i="1"/>
  <c r="J26" i="1"/>
  <c r="G38" i="1"/>
  <c r="F38" i="1"/>
  <c r="J23" i="1"/>
  <c r="J24" i="1"/>
  <c r="J25" i="1"/>
  <c r="J27" i="1"/>
  <c r="E24" i="1"/>
  <c r="E26" i="1"/>
  <c r="G68" i="12" l="1"/>
  <c r="I63" i="1" s="1"/>
  <c r="I19" i="1" s="1"/>
  <c r="G35" i="12"/>
  <c r="I55" i="1" s="1"/>
  <c r="I18" i="1" s="1"/>
  <c r="I52" i="1"/>
  <c r="J39" i="1"/>
  <c r="G41" i="1" l="1"/>
  <c r="H41" i="1" s="1"/>
  <c r="H40" i="1" s="1"/>
  <c r="H44" i="1" s="1"/>
  <c r="I64" i="1"/>
  <c r="I17" i="1"/>
  <c r="I21" i="1" s="1"/>
  <c r="G25" i="1" s="1"/>
  <c r="G40" i="1" l="1"/>
  <c r="G44" i="1" s="1"/>
  <c r="I41" i="1"/>
  <c r="I40" i="1" s="1"/>
  <c r="G26" i="1"/>
  <c r="G29" i="1" s="1"/>
  <c r="J62" i="1"/>
  <c r="J53" i="1"/>
  <c r="J63" i="1"/>
  <c r="J55" i="1"/>
  <c r="J54" i="1"/>
  <c r="J51" i="1"/>
  <c r="J61" i="1"/>
  <c r="J58" i="1"/>
  <c r="J60" i="1"/>
  <c r="J57" i="1"/>
  <c r="J56" i="1"/>
  <c r="J52" i="1"/>
  <c r="J59" i="1"/>
  <c r="J64" i="1" l="1"/>
  <c r="I44" i="1"/>
  <c r="J42" i="1" s="1"/>
  <c r="J40" i="1" l="1"/>
  <c r="J44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<sst xmlns="http://schemas.openxmlformats.org/spreadsheetml/2006/main" count="449" uniqueCount="224">
  <si>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</si>
  <si>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</si>
  <si>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</si>
  <si>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</si>
  <si>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</si>
  <si>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</si>
  <si>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</si>
  <si>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</si>
  <si>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</si>
  <si>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</si>
  <si>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</si>
  <si>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</si>
  <si>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</si>
  <si>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</si>
  <si>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</si>
  <si>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</si>
  <si>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</si>
  <si>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</si>
  <si>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</si>
  <si>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</si>
  <si>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</si>
  <si>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</si>
  <si>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</si>
  <si>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</si>
  <si>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</si>
  <si>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</si>
  <si>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</si>
  <si>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</si>
  <si>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</si>
  <si>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</si>
  <si>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</si>
  <si>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</si>
  <si>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</si>
  <si>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</si>
  <si>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</si>
  <si>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</si>
  <si>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</si>
  <si>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</si>
  <si>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</si>
  <si>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</si>
  <si>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</si>
  <si>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22/6873</t>
  </si>
  <si>
    <t>Mendelu D_Energokanál</t>
  </si>
  <si>
    <t>Stavba</t>
  </si>
  <si>
    <t>D.1.4.6.1</t>
  </si>
  <si>
    <t>Měření a regulace</t>
  </si>
  <si>
    <t>D.1.4.6.1 - MaR</t>
  </si>
  <si>
    <t>D.1.4.6.2</t>
  </si>
  <si>
    <t>Objektová integrace BMS</t>
  </si>
  <si>
    <t>R2165746402</t>
  </si>
  <si>
    <t>Celkem za stavbu</t>
  </si>
  <si>
    <t>CZK</t>
  </si>
  <si>
    <t>Rekapitulace dílů</t>
  </si>
  <si>
    <t>Typ dílu</t>
  </si>
  <si>
    <t>01-51</t>
  </si>
  <si>
    <t>Periferie vstupní</t>
  </si>
  <si>
    <t>01-53</t>
  </si>
  <si>
    <t>Rozvaděč</t>
  </si>
  <si>
    <t>01-54</t>
  </si>
  <si>
    <t>Montážní materiál</t>
  </si>
  <si>
    <t>19-56 Viz.</t>
  </si>
  <si>
    <t>Vizualizace EBI</t>
  </si>
  <si>
    <t>19-51</t>
  </si>
  <si>
    <t>Elektromontážní práce</t>
  </si>
  <si>
    <t>19-52</t>
  </si>
  <si>
    <t>Uvedení do provozu</t>
  </si>
  <si>
    <t>19-53</t>
  </si>
  <si>
    <t>Software DDC - práce</t>
  </si>
  <si>
    <t>19-54</t>
  </si>
  <si>
    <t>Revize, zkoušky, odborné prohlídky</t>
  </si>
  <si>
    <t>19-56</t>
  </si>
  <si>
    <t>Vizualizace</t>
  </si>
  <si>
    <t>19-58</t>
  </si>
  <si>
    <t>Software dispečinku - práce</t>
  </si>
  <si>
    <t>18-80</t>
  </si>
  <si>
    <t>Ostatní služby</t>
  </si>
  <si>
    <t>VN</t>
  </si>
  <si>
    <t>19-55</t>
  </si>
  <si>
    <t>Inženýring</t>
  </si>
  <si>
    <t>19-57</t>
  </si>
  <si>
    <t>Projekční práce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</si>
  <si>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</si>
  <si>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</si>
  <si>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</si>
  <si>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</si>
  <si>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</si>
  <si>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</si>
  <si>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</si>
  <si>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</si>
  <si>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</si>
  <si>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</si>
  <si>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</si>
  <si>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</si>
  <si>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</si>
  <si>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</si>
  <si>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>RA001</t>
  </si>
  <si>
    <t>Oceloplechový rozvaděč RA komplet vč. vnitřního vybavení-úprava</t>
  </si>
  <si>
    <t>ks</t>
  </si>
  <si>
    <t>POL3_</t>
  </si>
  <si>
    <t>RM1</t>
  </si>
  <si>
    <t>Oceloplechový rozvaděč 500x400x250 vč. vnitřního vybavení</t>
  </si>
  <si>
    <t xml:space="preserve">ks    </t>
  </si>
  <si>
    <t>Jímkový snímač teploty bez jímky, ponor 150mm, NTC20k,  -40..150°C, IP54</t>
  </si>
  <si>
    <t>POL3_9</t>
  </si>
  <si>
    <t>Jímkový snímač teploty bez jímky, ponor 300mm, NTC20k,  -40..150°C, IP54</t>
  </si>
  <si>
    <t>ELKASD0704320</t>
  </si>
  <si>
    <t>JYTY-O  2X1</t>
  </si>
  <si>
    <t>M</t>
  </si>
  <si>
    <t>ELKASD0704324</t>
  </si>
  <si>
    <t>JYTY-O  4X1</t>
  </si>
  <si>
    <t>ELKASD0704326</t>
  </si>
  <si>
    <t>JYTY-O  7X1</t>
  </si>
  <si>
    <t>ELKASL0430991</t>
  </si>
  <si>
    <t>CYKY-J   3 X  1,5</t>
  </si>
  <si>
    <t>17295</t>
  </si>
  <si>
    <t>KV H05VV-F 4G X 2,5 BÍLÁ (CYSY)</t>
  </si>
  <si>
    <t>ELKAOS0426304</t>
  </si>
  <si>
    <t>CYY  6 ZZ</t>
  </si>
  <si>
    <t>KS</t>
  </si>
  <si>
    <t>34572305</t>
  </si>
  <si>
    <t>Pásky stahovací 180 x 4,5mm</t>
  </si>
  <si>
    <t>100 ks</t>
  </si>
  <si>
    <t>MB-STĚNA</t>
  </si>
  <si>
    <t>Montážní bod - zavěšení na zeď pro žlab - pomocný materiál</t>
  </si>
  <si>
    <t>MB-STROP</t>
  </si>
  <si>
    <t>Montážní bod - zavěšení ze stropu pro žlab, vzdálenost max. 0,5m - pomocný materiál</t>
  </si>
  <si>
    <t>81694905</t>
  </si>
  <si>
    <t>RUZ ŠTÍTEK KABEL. 70X45 S PÁSKEM TŘ.B DO METRA</t>
  </si>
  <si>
    <t>Instal. mat.</t>
  </si>
  <si>
    <t>Drobný instalční materiál</t>
  </si>
  <si>
    <t>kpl</t>
  </si>
  <si>
    <t>MTZ_VST_001</t>
  </si>
  <si>
    <t>Montáž snímač teploty do potrubí s jímkou</t>
  </si>
  <si>
    <t>POL1_</t>
  </si>
  <si>
    <t>MTZ_VST_0011</t>
  </si>
  <si>
    <t>Montáž jímky</t>
  </si>
  <si>
    <t>210860201</t>
  </si>
  <si>
    <t>Kabel speciální JYTY s Al 2 x 1 mm volně uložený</t>
  </si>
  <si>
    <t>m</t>
  </si>
  <si>
    <t>POL1_9</t>
  </si>
  <si>
    <t>210860202</t>
  </si>
  <si>
    <t>Kabel speciální JYTY s Al 4 x 1 mm volně uložený</t>
  </si>
  <si>
    <t>210860203</t>
  </si>
  <si>
    <t>Kabel speciální JYTY s Al 7 x 1 mm volně uložený</t>
  </si>
  <si>
    <t>210810010R53</t>
  </si>
  <si>
    <t>Kabel CYSY-m 750 V 4 x 2,5 mm2 volně uložený</t>
  </si>
  <si>
    <t>210810005</t>
  </si>
  <si>
    <t>Kabel CYKY-m 750 V 3 x 1,5 mm2 volně uložený</t>
  </si>
  <si>
    <t>210800527</t>
  </si>
  <si>
    <t>Vodič nn a vn CY 6 mm2 uložený volně</t>
  </si>
  <si>
    <t>650010613</t>
  </si>
  <si>
    <t>Montáž trubky ohebné plastové D 25 mm, ulož. pevné</t>
  </si>
  <si>
    <t>210010022</t>
  </si>
  <si>
    <t>Trubka tuhá z PVC uložená pevně, 23 mm</t>
  </si>
  <si>
    <t>210020305</t>
  </si>
  <si>
    <t>Žlab kabelový s příslušenstvím, 125/50 mm s víkem</t>
  </si>
  <si>
    <t>222260706</t>
  </si>
  <si>
    <t>Přepážka NPZ 100</t>
  </si>
  <si>
    <t>210950101</t>
  </si>
  <si>
    <t>Štítek označovací na kabel</t>
  </si>
  <si>
    <t>460680042</t>
  </si>
  <si>
    <t>Průraz zdivem v betonové zdi tloušťky 30 cm plochy do 0,25 m2</t>
  </si>
  <si>
    <t>210100001</t>
  </si>
  <si>
    <t>Ukončení vodičů v rozvaděči + zapojení do 2,5 mm2</t>
  </si>
  <si>
    <t>MTZ_SIL_012</t>
  </si>
  <si>
    <t>El. připojení - motor 1x230V</t>
  </si>
  <si>
    <t>MTZ_EN_002</t>
  </si>
  <si>
    <t>Připojení a nastavení kalorimetrické počítadlo s M-bus výstupem</t>
  </si>
  <si>
    <t>HZS97011</t>
  </si>
  <si>
    <t>Oživení systému MaR</t>
  </si>
  <si>
    <t>hod</t>
  </si>
  <si>
    <t>HZS97029</t>
  </si>
  <si>
    <t>Zaučení obsluhy</t>
  </si>
  <si>
    <t>MTZ_SW_001</t>
  </si>
  <si>
    <t>Uživatelský software pro DDC, (250-499)</t>
  </si>
  <si>
    <t>d.b.</t>
  </si>
  <si>
    <t>HZS90550</t>
  </si>
  <si>
    <t>Spolupráce s revizním technikem</t>
  </si>
  <si>
    <t>HZS90553</t>
  </si>
  <si>
    <t>Revizní práce</t>
  </si>
  <si>
    <t>HZS90662</t>
  </si>
  <si>
    <t>Přesun materiálu v místě stavby</t>
  </si>
  <si>
    <t>HZS90660</t>
  </si>
  <si>
    <t>Zabezpečení pracoviště</t>
  </si>
  <si>
    <t>HZS90661</t>
  </si>
  <si>
    <t xml:space="preserve">Doprava </t>
  </si>
  <si>
    <t>kmpl.</t>
  </si>
  <si>
    <t>HZS98010</t>
  </si>
  <si>
    <t>Inženýrská činnost</t>
  </si>
  <si>
    <t>HZS98013</t>
  </si>
  <si>
    <t>Vedoucí zakázky</t>
  </si>
  <si>
    <t>HZS92038</t>
  </si>
  <si>
    <t>Projekční práce-výrobní dokumentace</t>
  </si>
  <si>
    <t>HZS92034</t>
  </si>
  <si>
    <t>Projekční práce-skutečný stav</t>
  </si>
  <si>
    <t>END</t>
  </si>
  <si>
    <t>101100142T00</t>
  </si>
  <si>
    <t>Dispečink-vykreslení obrazovek-informační</t>
  </si>
  <si>
    <t>vsala</t>
  </si>
  <si>
    <t>Úprava seznamu alarmů</t>
  </si>
  <si>
    <t>101100135T00</t>
  </si>
  <si>
    <t>Dispečink-implementace datových bodů měřičů tepla do obrazovek BMS</t>
  </si>
  <si>
    <t>db</t>
  </si>
  <si>
    <t>POL12_1</t>
  </si>
  <si>
    <t>vstrlog</t>
  </si>
  <si>
    <t>Úprava seznamu trendlogů</t>
  </si>
  <si>
    <t>Koordinace.</t>
  </si>
  <si>
    <t>Koordinace a nastavení sítí Mendelu</t>
  </si>
  <si>
    <t>101100135</t>
  </si>
  <si>
    <t>Dispečink-parametrizace datových bodů</t>
  </si>
  <si>
    <t>d.bod</t>
  </si>
  <si>
    <t>zkouska</t>
  </si>
  <si>
    <t>Kompletní odzkoušení systému</t>
  </si>
  <si>
    <t xml:space="preserve">hod   </t>
  </si>
  <si>
    <t>jímka nerez, 150mm, R1/2, PN25</t>
  </si>
  <si>
    <t>jímka nerez, 300mm, R1/2, PN25</t>
  </si>
  <si>
    <t>trubka ohebná flexi EN 320 N PVC, 25/18,3 mm</t>
  </si>
  <si>
    <t>trubka pevná 320 N PVC, 25/22,1mm</t>
  </si>
  <si>
    <t>PŘÍCHYTKA PVC</t>
  </si>
  <si>
    <t>žlab kabelový s integrovanou spojkou 50X125X0.70 S</t>
  </si>
  <si>
    <t>V 125 S  VÍKO KABELOVÉHO ŽLABU</t>
  </si>
  <si>
    <t>ZNCR  PODPĚRA NA STĚNU 125</t>
  </si>
  <si>
    <t>50 S  PŘEPÁŽKA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</si>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</sst>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9CCFF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6" fillId="0" borderId="37" xfId="0" applyNumberFormat="1" applyFont="1" applyBorder="1" applyAlignment="1">
      <alignment vertical="top" shrinkToFit="1"/>
    </xf>
    <xf numFmtId="4" fontId="16" fillId="5" borderId="42" xfId="0" applyNumberFormat="1" applyFont="1" applyFill="1" applyBorder="1" applyAlignment="1" applyProtection="1">
      <alignment vertical="top" shrinkToFit="1"/>
      <protection locked="0"/>
    </xf>
    <xf numFmtId="164" fontId="16" fillId="0" borderId="44" xfId="0" applyNumberFormat="1" applyFont="1" applyBorder="1" applyAlignment="1">
      <alignment vertical="top" shrinkToFit="1"/>
    </xf>
    <xf numFmtId="4" fontId="16" fillId="5" borderId="37" xfId="0" applyNumberFormat="1" applyFont="1" applyFill="1" applyBorder="1" applyAlignment="1" applyProtection="1">
      <alignment vertical="top" shrinkToFit="1"/>
      <protection locked="0"/>
    </xf>
    <xf numFmtId="164" fontId="16" fillId="0" borderId="45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70" t="s">
        <v>39</v>
      </c>
      <c r="B2" s="170"/>
      <c r="C2" s="170"/>
      <c r="D2" s="170"/>
      <c r="E2" s="170"/>
      <c r="F2" s="170"/>
      <c r="G2" s="17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7"/>
  <sheetViews>
    <sheetView showGridLines="0" topLeftCell="B26" zoomScaleNormal="100" zoomScaleSheetLayoutView="75" workbookViewId="0">
      <selection activeCell="I61" sqref="I6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05" t="s">
        <v>4</v>
      </c>
      <c r="C1" s="206"/>
      <c r="D1" s="206"/>
      <c r="E1" s="206"/>
      <c r="F1" s="206"/>
      <c r="G1" s="206"/>
      <c r="H1" s="206"/>
      <c r="I1" s="206"/>
      <c r="J1" s="207"/>
    </row>
    <row r="2" spans="1:15" ht="36" customHeight="1" x14ac:dyDescent="0.2">
      <c r="A2" s="2"/>
      <c r="B2" s="76" t="s">
        <v>24</v>
      </c>
      <c r="C2" s="77"/>
      <c r="D2" s="78"/>
      <c r="E2" s="211" t="s">
        <v>42</v>
      </c>
      <c r="F2" s="212"/>
      <c r="G2" s="212"/>
      <c r="H2" s="212"/>
      <c r="I2" s="212"/>
      <c r="J2" s="213"/>
      <c r="O2" s="1"/>
    </row>
    <row r="3" spans="1:15" ht="27" hidden="1" customHeight="1" x14ac:dyDescent="0.2">
      <c r="A3" s="2"/>
      <c r="B3" s="79"/>
      <c r="C3" s="77"/>
      <c r="D3" s="80"/>
      <c r="E3" s="214"/>
      <c r="F3" s="215"/>
      <c r="G3" s="215"/>
      <c r="H3" s="215"/>
      <c r="I3" s="215"/>
      <c r="J3" s="216"/>
    </row>
    <row r="4" spans="1:15" ht="23.25" customHeight="1" x14ac:dyDescent="0.2">
      <c r="A4" s="2"/>
      <c r="B4" s="81"/>
      <c r="C4" s="82"/>
      <c r="D4" s="83"/>
      <c r="E4" s="195"/>
      <c r="F4" s="195"/>
      <c r="G4" s="195"/>
      <c r="H4" s="195"/>
      <c r="I4" s="195"/>
      <c r="J4" s="196"/>
    </row>
    <row r="5" spans="1:15" ht="24" customHeight="1" x14ac:dyDescent="0.2">
      <c r="A5" s="2"/>
      <c r="B5" s="31" t="s">
        <v>23</v>
      </c>
      <c r="D5" s="199"/>
      <c r="E5" s="200"/>
      <c r="F5" s="200"/>
      <c r="G5" s="200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01"/>
      <c r="E6" s="202"/>
      <c r="F6" s="202"/>
      <c r="G6" s="20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03"/>
      <c r="F7" s="204"/>
      <c r="G7" s="20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8"/>
      <c r="E11" s="218"/>
      <c r="F11" s="218"/>
      <c r="G11" s="218"/>
      <c r="H11" s="18" t="s">
        <v>40</v>
      </c>
      <c r="I11" s="22"/>
      <c r="J11" s="8"/>
    </row>
    <row r="12" spans="1:15" ht="15.75" customHeight="1" x14ac:dyDescent="0.2">
      <c r="A12" s="2"/>
      <c r="B12" s="28"/>
      <c r="C12" s="55"/>
      <c r="D12" s="194"/>
      <c r="E12" s="194"/>
      <c r="F12" s="194"/>
      <c r="G12" s="194"/>
      <c r="H12" s="18" t="s">
        <v>34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197"/>
      <c r="F13" s="198"/>
      <c r="G13" s="198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7"/>
      <c r="F15" s="217"/>
      <c r="G15" s="219"/>
      <c r="H15" s="219"/>
      <c r="I15" s="219" t="s">
        <v>31</v>
      </c>
      <c r="J15" s="220"/>
    </row>
    <row r="16" spans="1:15" ht="23.25" customHeight="1" x14ac:dyDescent="0.2">
      <c r="A16" s="136" t="s">
        <v>26</v>
      </c>
      <c r="B16" s="38" t="s">
        <v>26</v>
      </c>
      <c r="C16" s="62"/>
      <c r="D16" s="63"/>
      <c r="E16" s="183"/>
      <c r="F16" s="184"/>
      <c r="G16" s="183"/>
      <c r="H16" s="184"/>
      <c r="I16" s="183">
        <v>0</v>
      </c>
      <c r="J16" s="185"/>
    </row>
    <row r="17" spans="1:10" ht="23.25" customHeight="1" x14ac:dyDescent="0.2">
      <c r="A17" s="136" t="s">
        <v>27</v>
      </c>
      <c r="B17" s="38" t="s">
        <v>27</v>
      </c>
      <c r="C17" s="62"/>
      <c r="D17" s="63"/>
      <c r="E17" s="183"/>
      <c r="F17" s="184"/>
      <c r="G17" s="183"/>
      <c r="H17" s="184"/>
      <c r="I17" s="183">
        <f>I51+I52+I53+I54</f>
        <v>0</v>
      </c>
      <c r="J17" s="185"/>
    </row>
    <row r="18" spans="1:10" ht="23.25" customHeight="1" x14ac:dyDescent="0.2">
      <c r="A18" s="136" t="s">
        <v>28</v>
      </c>
      <c r="B18" s="38" t="s">
        <v>28</v>
      </c>
      <c r="C18" s="62"/>
      <c r="D18" s="63"/>
      <c r="E18" s="183"/>
      <c r="F18" s="184"/>
      <c r="G18" s="183"/>
      <c r="H18" s="184"/>
      <c r="I18" s="183">
        <f>I55+I56+I57+I58+I59+I60</f>
        <v>0</v>
      </c>
      <c r="J18" s="185"/>
    </row>
    <row r="19" spans="1:10" ht="23.25" customHeight="1" x14ac:dyDescent="0.2">
      <c r="A19" s="136" t="s">
        <v>76</v>
      </c>
      <c r="B19" s="38" t="s">
        <v>29</v>
      </c>
      <c r="C19" s="62"/>
      <c r="D19" s="63"/>
      <c r="E19" s="183"/>
      <c r="F19" s="184"/>
      <c r="G19" s="183"/>
      <c r="H19" s="184"/>
      <c r="I19" s="183">
        <f>I61+I62+I63</f>
        <v>0</v>
      </c>
      <c r="J19" s="185"/>
    </row>
    <row r="20" spans="1:10" ht="23.25" customHeight="1" x14ac:dyDescent="0.2">
      <c r="A20" s="136" t="s">
        <v>81</v>
      </c>
      <c r="B20" s="38" t="s">
        <v>30</v>
      </c>
      <c r="C20" s="62"/>
      <c r="D20" s="63"/>
      <c r="E20" s="183"/>
      <c r="F20" s="184"/>
      <c r="G20" s="183"/>
      <c r="H20" s="184"/>
      <c r="I20" s="183">
        <v>0</v>
      </c>
      <c r="J20" s="185"/>
    </row>
    <row r="21" spans="1:10" ht="23.25" customHeight="1" x14ac:dyDescent="0.2">
      <c r="A21" s="2"/>
      <c r="B21" s="48" t="s">
        <v>31</v>
      </c>
      <c r="C21" s="64"/>
      <c r="D21" s="65"/>
      <c r="E21" s="186"/>
      <c r="F21" s="221"/>
      <c r="G21" s="186"/>
      <c r="H21" s="221"/>
      <c r="I21" s="186">
        <f>SUM(I16:J20)</f>
        <v>0</v>
      </c>
      <c r="J21" s="18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181">
        <v>0</v>
      </c>
      <c r="H23" s="182"/>
      <c r="I23" s="182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79">
        <v>0</v>
      </c>
      <c r="H24" s="180"/>
      <c r="I24" s="180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81">
        <f>I21</f>
        <v>0</v>
      </c>
      <c r="H25" s="182"/>
      <c r="I25" s="182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08">
        <f>ZakladDPHZakl*1.21-ZakladDPHZakl</f>
        <v>0</v>
      </c>
      <c r="H26" s="209"/>
      <c r="I26" s="209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210">
        <v>0</v>
      </c>
      <c r="H27" s="210"/>
      <c r="I27" s="210"/>
      <c r="J27" s="41" t="str">
        <f t="shared" si="0"/>
        <v>CZK</v>
      </c>
    </row>
    <row r="28" spans="1:10" ht="27.75" hidden="1" customHeight="1" thickBot="1" x14ac:dyDescent="0.25">
      <c r="A28" s="2"/>
      <c r="B28" s="110" t="s">
        <v>25</v>
      </c>
      <c r="C28" s="111"/>
      <c r="D28" s="111"/>
      <c r="E28" s="112"/>
      <c r="F28" s="113"/>
      <c r="G28" s="188">
        <v>215145.32</v>
      </c>
      <c r="H28" s="189"/>
      <c r="I28" s="189"/>
      <c r="J28" s="114" t="str">
        <f t="shared" si="0"/>
        <v>CZK</v>
      </c>
    </row>
    <row r="29" spans="1:10" ht="27.75" customHeight="1" thickBot="1" x14ac:dyDescent="0.25">
      <c r="A29" s="2"/>
      <c r="B29" s="110" t="s">
        <v>35</v>
      </c>
      <c r="C29" s="115"/>
      <c r="D29" s="115"/>
      <c r="E29" s="115"/>
      <c r="F29" s="116"/>
      <c r="G29" s="188">
        <f>ZakladDPHZakl+DPHZakl</f>
        <v>0</v>
      </c>
      <c r="H29" s="188"/>
      <c r="I29" s="188"/>
      <c r="J29" s="117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90"/>
      <c r="E34" s="191"/>
      <c r="G34" s="192"/>
      <c r="H34" s="193"/>
      <c r="I34" s="193"/>
      <c r="J34" s="25"/>
    </row>
    <row r="35" spans="1:10" ht="12.75" customHeight="1" x14ac:dyDescent="0.2">
      <c r="A35" s="2"/>
      <c r="B35" s="2"/>
      <c r="D35" s="178" t="s">
        <v>2</v>
      </c>
      <c r="E35" s="17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customHeight="1" x14ac:dyDescent="0.2">
      <c r="A38" s="86" t="s">
        <v>37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4" t="s">
        <v>1</v>
      </c>
      <c r="J38" s="95" t="s">
        <v>0</v>
      </c>
    </row>
    <row r="39" spans="1:10" ht="25.5" hidden="1" customHeight="1" x14ac:dyDescent="0.2">
      <c r="A39" s="86">
        <v>1</v>
      </c>
      <c r="B39" s="96" t="s">
        <v>43</v>
      </c>
      <c r="C39" s="176"/>
      <c r="D39" s="176"/>
      <c r="E39" s="176"/>
      <c r="F39" s="97">
        <v>0</v>
      </c>
      <c r="G39" s="98">
        <v>215145.32</v>
      </c>
      <c r="H39" s="99">
        <v>45180.52</v>
      </c>
      <c r="I39" s="99">
        <v>260325.84</v>
      </c>
      <c r="J39" s="100" t="e">
        <f ca="1">IF(_xlfn.SINGLE(CenaCelkemVypocet)=0,"",I39/_xlfn.SINGLE(CenaCelkemVypocet)*100)</f>
        <v>#NAME?</v>
      </c>
    </row>
    <row r="40" spans="1:10" ht="25.5" customHeight="1" x14ac:dyDescent="0.2">
      <c r="A40" s="86">
        <v>2</v>
      </c>
      <c r="B40" s="101" t="s">
        <v>44</v>
      </c>
      <c r="C40" s="177" t="s">
        <v>45</v>
      </c>
      <c r="D40" s="177"/>
      <c r="E40" s="177"/>
      <c r="F40" s="102">
        <v>0</v>
      </c>
      <c r="G40" s="103">
        <f>G41</f>
        <v>0</v>
      </c>
      <c r="H40" s="103">
        <f>H41</f>
        <v>0</v>
      </c>
      <c r="I40" s="103">
        <f>I41</f>
        <v>0</v>
      </c>
      <c r="J40" s="104" t="e">
        <f>I40/CenaCelkemVypocet*100</f>
        <v>#DIV/0!</v>
      </c>
    </row>
    <row r="41" spans="1:10" ht="25.5" customHeight="1" x14ac:dyDescent="0.2">
      <c r="A41" s="86">
        <v>3</v>
      </c>
      <c r="B41" s="105"/>
      <c r="C41" s="176" t="s">
        <v>46</v>
      </c>
      <c r="D41" s="176"/>
      <c r="E41" s="176"/>
      <c r="F41" s="106">
        <v>0</v>
      </c>
      <c r="G41" s="99">
        <f>'D.1.4.6.1 R2165746401 Pol'!G8+'D.1.4.6.1 R2165746401 Pol'!G11+'D.1.4.6.1 R2165746401 Pol'!G16+'D.1.4.6.1 R2165746401 Pol'!G35+'D.1.4.6.1 R2165746401 Pol'!G53+'D.1.4.6.1 R2165746401 Pol'!G56+'D.1.4.6.1 R2165746401 Pol'!G58+'D.1.4.6.1 R2165746401 Pol'!G61+'D.1.4.6.1 R2165746401 Pol'!G65+'D.1.4.6.1 R2165746401 Pol'!G68</f>
        <v>0</v>
      </c>
      <c r="H41" s="99">
        <f>G41*1.21-G41</f>
        <v>0</v>
      </c>
      <c r="I41" s="99">
        <f>G41+H41</f>
        <v>0</v>
      </c>
      <c r="J41" s="100"/>
    </row>
    <row r="42" spans="1:10" ht="25.5" customHeight="1" x14ac:dyDescent="0.2">
      <c r="A42" s="86">
        <v>2</v>
      </c>
      <c r="B42" s="101" t="s">
        <v>47</v>
      </c>
      <c r="C42" s="177" t="s">
        <v>48</v>
      </c>
      <c r="D42" s="177"/>
      <c r="E42" s="177"/>
      <c r="F42" s="102">
        <v>0</v>
      </c>
      <c r="G42" s="103">
        <f>G43</f>
        <v>0</v>
      </c>
      <c r="H42" s="103">
        <f>H43</f>
        <v>0</v>
      </c>
      <c r="I42" s="103">
        <f>I43</f>
        <v>0</v>
      </c>
      <c r="J42" s="104" t="e">
        <f>I42/CenaCelkemVypocet*100</f>
        <v>#DIV/0!</v>
      </c>
    </row>
    <row r="43" spans="1:10" ht="25.5" customHeight="1" x14ac:dyDescent="0.2">
      <c r="A43" s="86">
        <v>3</v>
      </c>
      <c r="B43" s="105"/>
      <c r="C43" s="176" t="s">
        <v>48</v>
      </c>
      <c r="D43" s="176"/>
      <c r="E43" s="176"/>
      <c r="F43" s="106">
        <v>0</v>
      </c>
      <c r="G43" s="99">
        <f>'D.1.4.6.2 R2165746402 Pol'!G8+'D.1.4.6.2 R2165746402 Pol'!G10+'D.1.4.6.2 R2165746402 Pol'!G13+'D.1.4.6.2 R2165746402 Pol'!G15+'D.1.4.6.2 R2165746402 Pol'!G17</f>
        <v>0</v>
      </c>
      <c r="H43" s="99">
        <f>G43*1.21-G43</f>
        <v>0</v>
      </c>
      <c r="I43" s="99">
        <f>G43+H43</f>
        <v>0</v>
      </c>
      <c r="J43" s="100"/>
    </row>
    <row r="44" spans="1:10" ht="25.5" customHeight="1" x14ac:dyDescent="0.2">
      <c r="A44" s="86"/>
      <c r="B44" s="173" t="s">
        <v>50</v>
      </c>
      <c r="C44" s="174"/>
      <c r="D44" s="174"/>
      <c r="E44" s="175"/>
      <c r="F44" s="107">
        <f>SUMIF(A39:A43,"=1",F39:F43)</f>
        <v>0</v>
      </c>
      <c r="G44" s="108">
        <f>G40+G43</f>
        <v>0</v>
      </c>
      <c r="H44" s="108">
        <f>H40+H42</f>
        <v>0</v>
      </c>
      <c r="I44" s="108">
        <f>I40+I42</f>
        <v>0</v>
      </c>
      <c r="J44" s="109" t="e">
        <f>J40+J42</f>
        <v>#DIV/0!</v>
      </c>
    </row>
    <row r="48" spans="1:10" ht="15.75" x14ac:dyDescent="0.25">
      <c r="B48" s="118" t="s">
        <v>52</v>
      </c>
    </row>
    <row r="50" spans="1:10" ht="25.5" customHeight="1" x14ac:dyDescent="0.2">
      <c r="A50" s="120"/>
      <c r="B50" s="123" t="s">
        <v>18</v>
      </c>
      <c r="C50" s="123" t="s">
        <v>6</v>
      </c>
      <c r="D50" s="124"/>
      <c r="E50" s="124"/>
      <c r="F50" s="125" t="s">
        <v>53</v>
      </c>
      <c r="G50" s="125"/>
      <c r="H50" s="125"/>
      <c r="I50" s="125" t="s">
        <v>31</v>
      </c>
      <c r="J50" s="125" t="s">
        <v>0</v>
      </c>
    </row>
    <row r="51" spans="1:10" ht="36.75" customHeight="1" x14ac:dyDescent="0.2">
      <c r="A51" s="121"/>
      <c r="B51" s="126" t="s">
        <v>54</v>
      </c>
      <c r="C51" s="171" t="s">
        <v>55</v>
      </c>
      <c r="D51" s="172"/>
      <c r="E51" s="172"/>
      <c r="F51" s="134" t="s">
        <v>27</v>
      </c>
      <c r="G51" s="127"/>
      <c r="H51" s="127"/>
      <c r="I51" s="127">
        <f>'D.1.4.6.1 R2165746401 Pol'!G11</f>
        <v>0</v>
      </c>
      <c r="J51" s="132" t="str">
        <f>IF(I64=0,"",I51/I64*100)</f>
        <v/>
      </c>
    </row>
    <row r="52" spans="1:10" ht="36.75" customHeight="1" x14ac:dyDescent="0.2">
      <c r="A52" s="121"/>
      <c r="B52" s="126" t="s">
        <v>56</v>
      </c>
      <c r="C52" s="171" t="s">
        <v>57</v>
      </c>
      <c r="D52" s="172"/>
      <c r="E52" s="172"/>
      <c r="F52" s="134" t="s">
        <v>27</v>
      </c>
      <c r="G52" s="127"/>
      <c r="H52" s="127"/>
      <c r="I52" s="127">
        <f>'D.1.4.6.1 R2165746401 Pol'!G8</f>
        <v>0</v>
      </c>
      <c r="J52" s="132" t="str">
        <f>IF(I64=0,"",I52/I64*100)</f>
        <v/>
      </c>
    </row>
    <row r="53" spans="1:10" ht="36.75" customHeight="1" x14ac:dyDescent="0.2">
      <c r="A53" s="121"/>
      <c r="B53" s="126" t="s">
        <v>58</v>
      </c>
      <c r="C53" s="171" t="s">
        <v>59</v>
      </c>
      <c r="D53" s="172"/>
      <c r="E53" s="172"/>
      <c r="F53" s="134" t="s">
        <v>27</v>
      </c>
      <c r="G53" s="127"/>
      <c r="H53" s="127"/>
      <c r="I53" s="127">
        <f>'D.1.4.6.1 R2165746401 Pol'!G16</f>
        <v>0</v>
      </c>
      <c r="J53" s="132" t="str">
        <f>IF(I64=0,"",I53/I64*100)</f>
        <v/>
      </c>
    </row>
    <row r="54" spans="1:10" ht="36.75" customHeight="1" x14ac:dyDescent="0.2">
      <c r="A54" s="121"/>
      <c r="B54" s="126" t="s">
        <v>60</v>
      </c>
      <c r="C54" s="171" t="s">
        <v>61</v>
      </c>
      <c r="D54" s="172"/>
      <c r="E54" s="172"/>
      <c r="F54" s="134" t="s">
        <v>27</v>
      </c>
      <c r="G54" s="127"/>
      <c r="H54" s="127"/>
      <c r="I54" s="127">
        <f>'D.1.4.6.2 R2165746402 Pol'!G10+'D.1.4.6.2 R2165746402 Pol'!G15</f>
        <v>0</v>
      </c>
      <c r="J54" s="132" t="str">
        <f>IF(I64=0,"",I54/I64*100)</f>
        <v/>
      </c>
    </row>
    <row r="55" spans="1:10" ht="36.75" customHeight="1" x14ac:dyDescent="0.2">
      <c r="A55" s="121"/>
      <c r="B55" s="126" t="s">
        <v>62</v>
      </c>
      <c r="C55" s="171" t="s">
        <v>63</v>
      </c>
      <c r="D55" s="172"/>
      <c r="E55" s="172"/>
      <c r="F55" s="134" t="s">
        <v>28</v>
      </c>
      <c r="G55" s="127"/>
      <c r="H55" s="127"/>
      <c r="I55" s="127">
        <f>'D.1.4.6.1 R2165746401 Pol'!G35</f>
        <v>0</v>
      </c>
      <c r="J55" s="132" t="str">
        <f>IF(I64=0,"",I55/I64*100)</f>
        <v/>
      </c>
    </row>
    <row r="56" spans="1:10" ht="36.75" customHeight="1" x14ac:dyDescent="0.2">
      <c r="A56" s="121"/>
      <c r="B56" s="126" t="s">
        <v>64</v>
      </c>
      <c r="C56" s="171" t="s">
        <v>65</v>
      </c>
      <c r="D56" s="172"/>
      <c r="E56" s="172"/>
      <c r="F56" s="134" t="s">
        <v>28</v>
      </c>
      <c r="G56" s="127"/>
      <c r="H56" s="127"/>
      <c r="I56" s="127">
        <f>'D.1.4.6.1 R2165746401 Pol'!G53</f>
        <v>0</v>
      </c>
      <c r="J56" s="132" t="str">
        <f>IF(I64=0,"",I56/I64*100)</f>
        <v/>
      </c>
    </row>
    <row r="57" spans="1:10" ht="36.75" customHeight="1" x14ac:dyDescent="0.2">
      <c r="A57" s="121"/>
      <c r="B57" s="126" t="s">
        <v>66</v>
      </c>
      <c r="C57" s="171" t="s">
        <v>67</v>
      </c>
      <c r="D57" s="172"/>
      <c r="E57" s="172"/>
      <c r="F57" s="134" t="s">
        <v>28</v>
      </c>
      <c r="G57" s="127"/>
      <c r="H57" s="127"/>
      <c r="I57" s="127">
        <f>'D.1.4.6.1 R2165746401 Pol'!G56</f>
        <v>0</v>
      </c>
      <c r="J57" s="132" t="str">
        <f>IF(I64=0,"",I57/I64*100)</f>
        <v/>
      </c>
    </row>
    <row r="58" spans="1:10" ht="36.75" customHeight="1" x14ac:dyDescent="0.2">
      <c r="A58" s="121"/>
      <c r="B58" s="126" t="s">
        <v>68</v>
      </c>
      <c r="C58" s="171" t="s">
        <v>69</v>
      </c>
      <c r="D58" s="172"/>
      <c r="E58" s="172"/>
      <c r="F58" s="134" t="s">
        <v>28</v>
      </c>
      <c r="G58" s="127"/>
      <c r="H58" s="127"/>
      <c r="I58" s="127">
        <f>'D.1.4.6.1 R2165746401 Pol'!G58</f>
        <v>0</v>
      </c>
      <c r="J58" s="132" t="str">
        <f>IF(I64=0,"",I58/I64*100)</f>
        <v/>
      </c>
    </row>
    <row r="59" spans="1:10" ht="36.75" customHeight="1" x14ac:dyDescent="0.2">
      <c r="A59" s="121"/>
      <c r="B59" s="126" t="s">
        <v>70</v>
      </c>
      <c r="C59" s="171" t="s">
        <v>71</v>
      </c>
      <c r="D59" s="172"/>
      <c r="E59" s="172"/>
      <c r="F59" s="134" t="s">
        <v>28</v>
      </c>
      <c r="G59" s="127"/>
      <c r="H59" s="127"/>
      <c r="I59" s="127">
        <f>'D.1.4.6.2 R2165746402 Pol'!G13</f>
        <v>0</v>
      </c>
      <c r="J59" s="132" t="str">
        <f>IF(I64=0,"",I59/I64*100)</f>
        <v/>
      </c>
    </row>
    <row r="60" spans="1:10" ht="36.75" customHeight="1" x14ac:dyDescent="0.2">
      <c r="A60" s="121"/>
      <c r="B60" s="126" t="s">
        <v>72</v>
      </c>
      <c r="C60" s="171" t="s">
        <v>73</v>
      </c>
      <c r="D60" s="172"/>
      <c r="E60" s="172"/>
      <c r="F60" s="134" t="s">
        <v>28</v>
      </c>
      <c r="G60" s="127"/>
      <c r="H60" s="127"/>
      <c r="I60" s="127">
        <f>'D.1.4.6.2 R2165746402 Pol'!G17</f>
        <v>0</v>
      </c>
      <c r="J60" s="132" t="str">
        <f>IF(I64=0,"",I60/I64*100)</f>
        <v/>
      </c>
    </row>
    <row r="61" spans="1:10" ht="36.75" customHeight="1" x14ac:dyDescent="0.2">
      <c r="A61" s="121"/>
      <c r="B61" s="126" t="s">
        <v>74</v>
      </c>
      <c r="C61" s="171" t="s">
        <v>75</v>
      </c>
      <c r="D61" s="172"/>
      <c r="E61" s="172"/>
      <c r="F61" s="134" t="s">
        <v>76</v>
      </c>
      <c r="G61" s="127"/>
      <c r="H61" s="127"/>
      <c r="I61" s="127">
        <f>'D.1.4.6.1 R2165746401 Pol'!G61</f>
        <v>0</v>
      </c>
      <c r="J61" s="132" t="str">
        <f>IF(I64=0,"",I61/I64*100)</f>
        <v/>
      </c>
    </row>
    <row r="62" spans="1:10" ht="36.75" customHeight="1" x14ac:dyDescent="0.2">
      <c r="A62" s="121"/>
      <c r="B62" s="126" t="s">
        <v>77</v>
      </c>
      <c r="C62" s="171" t="s">
        <v>78</v>
      </c>
      <c r="D62" s="172"/>
      <c r="E62" s="172"/>
      <c r="F62" s="134" t="s">
        <v>76</v>
      </c>
      <c r="G62" s="127"/>
      <c r="H62" s="127"/>
      <c r="I62" s="127">
        <f>'D.1.4.6.1 R2165746401 Pol'!G65+'D.1.4.6.2 R2165746402 Pol'!G8</f>
        <v>0</v>
      </c>
      <c r="J62" s="132" t="str">
        <f>IF(I64=0,"",I62/I64*100)</f>
        <v/>
      </c>
    </row>
    <row r="63" spans="1:10" ht="36.75" customHeight="1" x14ac:dyDescent="0.2">
      <c r="A63" s="121"/>
      <c r="B63" s="126" t="s">
        <v>79</v>
      </c>
      <c r="C63" s="171" t="s">
        <v>80</v>
      </c>
      <c r="D63" s="172"/>
      <c r="E63" s="172"/>
      <c r="F63" s="134" t="s">
        <v>76</v>
      </c>
      <c r="G63" s="127"/>
      <c r="H63" s="127"/>
      <c r="I63" s="127">
        <f>'D.1.4.6.1 R2165746401 Pol'!G68</f>
        <v>0</v>
      </c>
      <c r="J63" s="132" t="str">
        <f>IF(I64=0,"",I63/I64*100)</f>
        <v/>
      </c>
    </row>
    <row r="64" spans="1:10" ht="25.5" customHeight="1" x14ac:dyDescent="0.2">
      <c r="A64" s="122"/>
      <c r="B64" s="128" t="s">
        <v>1</v>
      </c>
      <c r="C64" s="129"/>
      <c r="D64" s="130"/>
      <c r="E64" s="130"/>
      <c r="F64" s="135"/>
      <c r="G64" s="131"/>
      <c r="H64" s="131"/>
      <c r="I64" s="131">
        <f>SUM(I51:I63)</f>
        <v>0</v>
      </c>
      <c r="J64" s="133">
        <f>SUM(J51:J63)</f>
        <v>0</v>
      </c>
    </row>
    <row r="65" spans="6:10" x14ac:dyDescent="0.2">
      <c r="F65" s="84"/>
      <c r="G65" s="84"/>
      <c r="H65" s="84"/>
      <c r="I65" s="84"/>
      <c r="J65" s="85"/>
    </row>
    <row r="66" spans="6:10" x14ac:dyDescent="0.2">
      <c r="F66" s="84"/>
      <c r="G66" s="84"/>
      <c r="H66" s="84"/>
      <c r="I66" s="84"/>
      <c r="J66" s="85"/>
    </row>
    <row r="67" spans="6:10" x14ac:dyDescent="0.2">
      <c r="F67" s="84"/>
      <c r="G67" s="84"/>
      <c r="H67" s="84"/>
      <c r="I67" s="84"/>
      <c r="J67" s="85"/>
    </row>
  </sheetData>
  <sheetProtection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2" t="s">
        <v>7</v>
      </c>
      <c r="B1" s="222"/>
      <c r="C1" s="223"/>
      <c r="D1" s="222"/>
      <c r="E1" s="222"/>
      <c r="F1" s="222"/>
      <c r="G1" s="222"/>
    </row>
    <row r="2" spans="1:7" ht="24.95" customHeight="1" x14ac:dyDescent="0.2">
      <c r="A2" s="50" t="s">
        <v>8</v>
      </c>
      <c r="B2" s="49"/>
      <c r="C2" s="224"/>
      <c r="D2" s="224"/>
      <c r="E2" s="224"/>
      <c r="F2" s="224"/>
      <c r="G2" s="225"/>
    </row>
    <row r="3" spans="1:7" ht="24.95" customHeight="1" x14ac:dyDescent="0.2">
      <c r="A3" s="50" t="s">
        <v>9</v>
      </c>
      <c r="B3" s="49"/>
      <c r="C3" s="224"/>
      <c r="D3" s="224"/>
      <c r="E3" s="224"/>
      <c r="F3" s="224"/>
      <c r="G3" s="225"/>
    </row>
    <row r="4" spans="1:7" ht="24.95" customHeight="1" x14ac:dyDescent="0.2">
      <c r="A4" s="50" t="s">
        <v>10</v>
      </c>
      <c r="B4" s="49"/>
      <c r="C4" s="224"/>
      <c r="D4" s="224"/>
      <c r="E4" s="224"/>
      <c r="F4" s="224"/>
      <c r="G4" s="22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Q5000"/>
  <sheetViews>
    <sheetView tabSelected="1" workbookViewId="0">
      <pane ySplit="7" topLeftCell="A8" activePane="bottomLeft" state="frozen"/>
      <selection pane="bottomLeft" activeCell="F62" sqref="F62"/>
    </sheetView>
  </sheetViews>
  <sheetFormatPr defaultRowHeight="12.75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12" max="12" width="0" hidden="1" customWidth="1"/>
    <col min="14" max="24" width="0" hidden="1" customWidth="1"/>
  </cols>
  <sheetData>
    <row r="1" spans="1:43" ht="15.75" customHeight="1" x14ac:dyDescent="0.25">
      <c r="A1" s="226" t="s">
        <v>7</v>
      </c>
      <c r="B1" s="226"/>
      <c r="C1" s="226"/>
      <c r="D1" s="226"/>
      <c r="E1" s="226"/>
      <c r="F1" s="226"/>
      <c r="G1" s="226"/>
      <c r="P1" t="s">
        <v>82</v>
      </c>
    </row>
    <row r="2" spans="1:43" ht="24.95" customHeight="1" x14ac:dyDescent="0.2">
      <c r="A2" s="50" t="s">
        <v>8</v>
      </c>
      <c r="B2" s="49"/>
      <c r="C2" s="227" t="s">
        <v>42</v>
      </c>
      <c r="D2" s="228"/>
      <c r="E2" s="228"/>
      <c r="F2" s="228"/>
      <c r="G2" s="229"/>
      <c r="P2" t="s">
        <v>83</v>
      </c>
    </row>
    <row r="3" spans="1:43" ht="24.95" customHeight="1" x14ac:dyDescent="0.2">
      <c r="A3" s="50" t="s">
        <v>9</v>
      </c>
      <c r="B3" s="49"/>
      <c r="C3" s="227" t="s">
        <v>45</v>
      </c>
      <c r="D3" s="228"/>
      <c r="E3" s="228"/>
      <c r="F3" s="228"/>
      <c r="G3" s="229"/>
      <c r="L3" s="119" t="s">
        <v>83</v>
      </c>
      <c r="P3" t="s">
        <v>84</v>
      </c>
    </row>
    <row r="4" spans="1:43" ht="24.95" customHeight="1" x14ac:dyDescent="0.2">
      <c r="A4" s="137" t="s">
        <v>10</v>
      </c>
      <c r="B4" s="138"/>
      <c r="C4" s="230" t="s">
        <v>223</v>
      </c>
      <c r="D4" s="231"/>
      <c r="E4" s="231"/>
      <c r="F4" s="231"/>
      <c r="G4" s="232"/>
      <c r="P4" t="s">
        <v>85</v>
      </c>
    </row>
    <row r="5" spans="1:43" x14ac:dyDescent="0.2">
      <c r="D5" s="10"/>
    </row>
    <row r="6" spans="1:43" x14ac:dyDescent="0.2">
      <c r="A6" s="140" t="s">
        <v>86</v>
      </c>
      <c r="B6" s="142" t="s">
        <v>87</v>
      </c>
      <c r="C6" s="142" t="s">
        <v>88</v>
      </c>
      <c r="D6" s="141" t="s">
        <v>89</v>
      </c>
      <c r="E6" s="140" t="s">
        <v>90</v>
      </c>
      <c r="F6" s="139" t="s">
        <v>91</v>
      </c>
      <c r="G6" s="140" t="s">
        <v>31</v>
      </c>
    </row>
    <row r="7" spans="1:43" hidden="1" x14ac:dyDescent="0.2">
      <c r="A7" s="3"/>
      <c r="B7" s="4"/>
      <c r="C7" s="4"/>
      <c r="D7" s="6"/>
      <c r="E7" s="144"/>
      <c r="F7" s="145"/>
      <c r="G7" s="145"/>
    </row>
    <row r="8" spans="1:43" x14ac:dyDescent="0.2">
      <c r="A8" s="146" t="s">
        <v>93</v>
      </c>
      <c r="B8" s="147" t="s">
        <v>56</v>
      </c>
      <c r="C8" s="160" t="s">
        <v>57</v>
      </c>
      <c r="D8" s="148"/>
      <c r="E8" s="149"/>
      <c r="F8" s="150"/>
      <c r="G8" s="151">
        <f>SUM(G9:G10)</f>
        <v>0</v>
      </c>
      <c r="P8" t="s">
        <v>94</v>
      </c>
    </row>
    <row r="9" spans="1:43" ht="22.5" x14ac:dyDescent="0.2">
      <c r="A9" s="155">
        <v>1</v>
      </c>
      <c r="B9" s="156" t="s">
        <v>95</v>
      </c>
      <c r="C9" s="161" t="s">
        <v>96</v>
      </c>
      <c r="D9" s="157" t="s">
        <v>97</v>
      </c>
      <c r="E9" s="158">
        <v>1</v>
      </c>
      <c r="F9" s="166"/>
      <c r="G9" s="159">
        <f t="shared" ref="G9:G10" si="0">ROUND(E9*F9,2)</f>
        <v>0</v>
      </c>
      <c r="H9" s="143"/>
      <c r="I9" s="143"/>
      <c r="J9" s="143"/>
      <c r="K9" s="143"/>
      <c r="L9" s="143"/>
      <c r="M9" s="143"/>
      <c r="N9" s="143"/>
      <c r="O9" s="143"/>
      <c r="P9" s="143" t="s">
        <v>98</v>
      </c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</row>
    <row r="10" spans="1:43" ht="22.5" x14ac:dyDescent="0.2">
      <c r="A10" s="155">
        <v>2</v>
      </c>
      <c r="B10" s="156" t="s">
        <v>99</v>
      </c>
      <c r="C10" s="161" t="s">
        <v>100</v>
      </c>
      <c r="D10" s="157" t="s">
        <v>101</v>
      </c>
      <c r="E10" s="158">
        <v>1</v>
      </c>
      <c r="F10" s="166"/>
      <c r="G10" s="159">
        <f t="shared" si="0"/>
        <v>0</v>
      </c>
      <c r="H10" s="143"/>
      <c r="I10" s="143"/>
      <c r="J10" s="143"/>
      <c r="K10" s="143"/>
      <c r="L10" s="143"/>
      <c r="M10" s="143"/>
      <c r="N10" s="143"/>
      <c r="O10" s="143"/>
      <c r="P10" s="143" t="s">
        <v>98</v>
      </c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</row>
    <row r="11" spans="1:43" x14ac:dyDescent="0.2">
      <c r="A11" s="146" t="s">
        <v>93</v>
      </c>
      <c r="B11" s="147" t="s">
        <v>54</v>
      </c>
      <c r="C11" s="160" t="s">
        <v>55</v>
      </c>
      <c r="D11" s="148"/>
      <c r="E11" s="149"/>
      <c r="F11" s="150"/>
      <c r="G11" s="151">
        <f>SUM(G12:G15)</f>
        <v>0</v>
      </c>
      <c r="P11" t="s">
        <v>94</v>
      </c>
    </row>
    <row r="12" spans="1:43" ht="22.5" x14ac:dyDescent="0.2">
      <c r="A12" s="155">
        <v>3</v>
      </c>
      <c r="B12" s="156"/>
      <c r="C12" s="161" t="s">
        <v>102</v>
      </c>
      <c r="D12" s="157" t="s">
        <v>97</v>
      </c>
      <c r="E12" s="158">
        <v>6</v>
      </c>
      <c r="F12" s="166"/>
      <c r="G12" s="159">
        <f t="shared" ref="G12" si="1">ROUND(E12*F12,2)</f>
        <v>0</v>
      </c>
      <c r="H12" s="143"/>
      <c r="I12" s="143"/>
      <c r="J12" s="143"/>
      <c r="K12" s="143"/>
      <c r="L12" s="143"/>
      <c r="M12" s="143"/>
      <c r="N12" s="143"/>
      <c r="O12" s="143"/>
      <c r="P12" s="143" t="s">
        <v>103</v>
      </c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</row>
    <row r="13" spans="1:43" ht="22.5" x14ac:dyDescent="0.2">
      <c r="A13" s="155">
        <v>4</v>
      </c>
      <c r="B13" s="156"/>
      <c r="C13" s="161" t="s">
        <v>104</v>
      </c>
      <c r="D13" s="157" t="s">
        <v>97</v>
      </c>
      <c r="E13" s="158">
        <v>2</v>
      </c>
      <c r="F13" s="166"/>
      <c r="G13" s="159">
        <f t="shared" ref="G13:G15" si="2">ROUND(E13*F13,2)</f>
        <v>0</v>
      </c>
      <c r="H13" s="143"/>
      <c r="I13" s="143"/>
      <c r="J13" s="143"/>
      <c r="K13" s="143"/>
      <c r="L13" s="143"/>
      <c r="M13" s="143"/>
      <c r="N13" s="143"/>
      <c r="O13" s="143"/>
      <c r="P13" s="143" t="s">
        <v>98</v>
      </c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</row>
    <row r="14" spans="1:43" x14ac:dyDescent="0.2">
      <c r="A14" s="155">
        <v>5</v>
      </c>
      <c r="B14" s="156"/>
      <c r="C14" s="161" t="s">
        <v>214</v>
      </c>
      <c r="D14" s="157" t="s">
        <v>97</v>
      </c>
      <c r="E14" s="158">
        <v>6</v>
      </c>
      <c r="F14" s="166"/>
      <c r="G14" s="159">
        <f t="shared" si="2"/>
        <v>0</v>
      </c>
      <c r="H14" s="143"/>
      <c r="I14" s="143"/>
      <c r="J14" s="143"/>
      <c r="K14" s="143"/>
      <c r="L14" s="143"/>
      <c r="M14" s="143"/>
      <c r="N14" s="143"/>
      <c r="O14" s="143"/>
      <c r="P14" s="143" t="s">
        <v>98</v>
      </c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</row>
    <row r="15" spans="1:43" x14ac:dyDescent="0.2">
      <c r="A15" s="155">
        <v>6</v>
      </c>
      <c r="B15" s="156"/>
      <c r="C15" s="161" t="s">
        <v>215</v>
      </c>
      <c r="D15" s="157" t="s">
        <v>97</v>
      </c>
      <c r="E15" s="158">
        <v>2</v>
      </c>
      <c r="F15" s="166"/>
      <c r="G15" s="159">
        <f t="shared" si="2"/>
        <v>0</v>
      </c>
      <c r="H15" s="143"/>
      <c r="I15" s="143"/>
      <c r="J15" s="143"/>
      <c r="K15" s="143"/>
      <c r="L15" s="143"/>
      <c r="M15" s="143"/>
      <c r="N15" s="143"/>
      <c r="O15" s="143"/>
      <c r="P15" s="143" t="s">
        <v>98</v>
      </c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</row>
    <row r="16" spans="1:43" x14ac:dyDescent="0.2">
      <c r="A16" s="146" t="s">
        <v>93</v>
      </c>
      <c r="B16" s="147" t="s">
        <v>58</v>
      </c>
      <c r="C16" s="160" t="s">
        <v>59</v>
      </c>
      <c r="D16" s="148"/>
      <c r="E16" s="149"/>
      <c r="F16" s="150"/>
      <c r="G16" s="151">
        <f>SUM(G17:G34)</f>
        <v>0</v>
      </c>
      <c r="P16" t="s">
        <v>94</v>
      </c>
    </row>
    <row r="17" spans="1:43" x14ac:dyDescent="0.2">
      <c r="A17" s="155">
        <v>7</v>
      </c>
      <c r="B17" s="156" t="s">
        <v>105</v>
      </c>
      <c r="C17" s="161" t="s">
        <v>106</v>
      </c>
      <c r="D17" s="157" t="s">
        <v>107</v>
      </c>
      <c r="E17" s="158">
        <v>488</v>
      </c>
      <c r="F17" s="166"/>
      <c r="G17" s="159">
        <f t="shared" ref="G17" si="3">ROUND(E17*F17,2)</f>
        <v>0</v>
      </c>
      <c r="H17" s="143"/>
      <c r="I17" s="143"/>
      <c r="J17" s="143"/>
      <c r="K17" s="143"/>
      <c r="L17" s="143"/>
      <c r="M17" s="143"/>
      <c r="N17" s="143"/>
      <c r="O17" s="143"/>
      <c r="P17" s="143" t="s">
        <v>103</v>
      </c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</row>
    <row r="18" spans="1:43" x14ac:dyDescent="0.2">
      <c r="A18" s="155">
        <v>8</v>
      </c>
      <c r="B18" s="156" t="s">
        <v>108</v>
      </c>
      <c r="C18" s="161" t="s">
        <v>109</v>
      </c>
      <c r="D18" s="157" t="s">
        <v>107</v>
      </c>
      <c r="E18" s="158">
        <v>102</v>
      </c>
      <c r="F18" s="166"/>
      <c r="G18" s="159">
        <f t="shared" ref="G18:G34" si="4">ROUND(E18*F18,2)</f>
        <v>0</v>
      </c>
      <c r="H18" s="143"/>
      <c r="I18" s="143"/>
      <c r="J18" s="143"/>
      <c r="K18" s="143"/>
      <c r="L18" s="143"/>
      <c r="M18" s="143"/>
      <c r="N18" s="143"/>
      <c r="O18" s="143"/>
      <c r="P18" s="143" t="s">
        <v>103</v>
      </c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</row>
    <row r="19" spans="1:43" x14ac:dyDescent="0.2">
      <c r="A19" s="155">
        <v>9</v>
      </c>
      <c r="B19" s="156" t="s">
        <v>110</v>
      </c>
      <c r="C19" s="161" t="s">
        <v>111</v>
      </c>
      <c r="D19" s="157" t="s">
        <v>107</v>
      </c>
      <c r="E19" s="158">
        <v>62</v>
      </c>
      <c r="F19" s="166"/>
      <c r="G19" s="159">
        <f t="shared" si="4"/>
        <v>0</v>
      </c>
      <c r="H19" s="143"/>
      <c r="I19" s="143"/>
      <c r="J19" s="143"/>
      <c r="K19" s="143"/>
      <c r="L19" s="143"/>
      <c r="M19" s="143"/>
      <c r="N19" s="143"/>
      <c r="O19" s="143"/>
      <c r="P19" s="143" t="s">
        <v>98</v>
      </c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</row>
    <row r="20" spans="1:43" x14ac:dyDescent="0.2">
      <c r="A20" s="155">
        <v>10</v>
      </c>
      <c r="B20" s="156" t="s">
        <v>112</v>
      </c>
      <c r="C20" s="161" t="s">
        <v>113</v>
      </c>
      <c r="D20" s="157" t="s">
        <v>107</v>
      </c>
      <c r="E20" s="158">
        <v>102</v>
      </c>
      <c r="F20" s="166"/>
      <c r="G20" s="159">
        <f t="shared" si="4"/>
        <v>0</v>
      </c>
      <c r="H20" s="143"/>
      <c r="I20" s="143"/>
      <c r="J20" s="143"/>
      <c r="K20" s="143"/>
      <c r="L20" s="143"/>
      <c r="M20" s="143"/>
      <c r="N20" s="143"/>
      <c r="O20" s="143"/>
      <c r="P20" s="143" t="s">
        <v>103</v>
      </c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</row>
    <row r="21" spans="1:43" x14ac:dyDescent="0.2">
      <c r="A21" s="155">
        <v>11</v>
      </c>
      <c r="B21" s="156" t="s">
        <v>114</v>
      </c>
      <c r="C21" s="161" t="s">
        <v>115</v>
      </c>
      <c r="D21" s="157" t="s">
        <v>107</v>
      </c>
      <c r="E21" s="158">
        <v>30</v>
      </c>
      <c r="F21" s="166"/>
      <c r="G21" s="159">
        <f t="shared" si="4"/>
        <v>0</v>
      </c>
      <c r="H21" s="143"/>
      <c r="I21" s="143"/>
      <c r="J21" s="143"/>
      <c r="K21" s="143"/>
      <c r="L21" s="143"/>
      <c r="M21" s="143"/>
      <c r="N21" s="143"/>
      <c r="O21" s="143"/>
      <c r="P21" s="143" t="s">
        <v>98</v>
      </c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</row>
    <row r="22" spans="1:43" x14ac:dyDescent="0.2">
      <c r="A22" s="155">
        <v>12</v>
      </c>
      <c r="B22" s="156" t="s">
        <v>116</v>
      </c>
      <c r="C22" s="161" t="s">
        <v>117</v>
      </c>
      <c r="D22" s="157" t="s">
        <v>107</v>
      </c>
      <c r="E22" s="158">
        <v>80</v>
      </c>
      <c r="F22" s="166"/>
      <c r="G22" s="159">
        <f t="shared" si="4"/>
        <v>0</v>
      </c>
      <c r="H22" s="143"/>
      <c r="I22" s="143"/>
      <c r="J22" s="143"/>
      <c r="K22" s="143"/>
      <c r="L22" s="143"/>
      <c r="M22" s="143"/>
      <c r="N22" s="143"/>
      <c r="O22" s="143"/>
      <c r="P22" s="143" t="s">
        <v>103</v>
      </c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</row>
    <row r="23" spans="1:43" x14ac:dyDescent="0.2">
      <c r="A23" s="155">
        <v>13</v>
      </c>
      <c r="B23" s="156"/>
      <c r="C23" s="161" t="s">
        <v>216</v>
      </c>
      <c r="D23" s="157" t="s">
        <v>107</v>
      </c>
      <c r="E23" s="158">
        <v>25</v>
      </c>
      <c r="F23" s="166"/>
      <c r="G23" s="159">
        <f t="shared" si="4"/>
        <v>0</v>
      </c>
      <c r="H23" s="143"/>
      <c r="I23" s="143"/>
      <c r="J23" s="143"/>
      <c r="K23" s="143"/>
      <c r="L23" s="143"/>
      <c r="M23" s="143"/>
      <c r="N23" s="143"/>
      <c r="O23" s="143"/>
      <c r="P23" s="143" t="s">
        <v>98</v>
      </c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</row>
    <row r="24" spans="1:43" x14ac:dyDescent="0.2">
      <c r="A24" s="155">
        <v>14</v>
      </c>
      <c r="B24" s="156"/>
      <c r="C24" s="161" t="s">
        <v>217</v>
      </c>
      <c r="D24" s="157" t="s">
        <v>107</v>
      </c>
      <c r="E24" s="158">
        <v>20</v>
      </c>
      <c r="F24" s="166"/>
      <c r="G24" s="159">
        <f t="shared" si="4"/>
        <v>0</v>
      </c>
      <c r="H24" s="143"/>
      <c r="I24" s="143"/>
      <c r="J24" s="143"/>
      <c r="K24" s="143"/>
      <c r="L24" s="143"/>
      <c r="M24" s="143"/>
      <c r="N24" s="143"/>
      <c r="O24" s="143"/>
      <c r="P24" s="143" t="s">
        <v>98</v>
      </c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</row>
    <row r="25" spans="1:43" x14ac:dyDescent="0.2">
      <c r="A25" s="155">
        <v>15</v>
      </c>
      <c r="B25" s="156"/>
      <c r="C25" s="161" t="s">
        <v>218</v>
      </c>
      <c r="D25" s="157" t="s">
        <v>118</v>
      </c>
      <c r="E25" s="158">
        <v>40</v>
      </c>
      <c r="F25" s="166"/>
      <c r="G25" s="159">
        <f t="shared" si="4"/>
        <v>0</v>
      </c>
      <c r="H25" s="143"/>
      <c r="I25" s="143"/>
      <c r="J25" s="143"/>
      <c r="K25" s="143"/>
      <c r="L25" s="143"/>
      <c r="M25" s="143"/>
      <c r="N25" s="143"/>
      <c r="O25" s="143"/>
      <c r="P25" s="143" t="s">
        <v>98</v>
      </c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</row>
    <row r="26" spans="1:43" x14ac:dyDescent="0.2">
      <c r="A26" s="155">
        <v>16</v>
      </c>
      <c r="B26" s="156" t="s">
        <v>119</v>
      </c>
      <c r="C26" s="161" t="s">
        <v>120</v>
      </c>
      <c r="D26" s="157" t="s">
        <v>121</v>
      </c>
      <c r="E26" s="158">
        <v>2</v>
      </c>
      <c r="F26" s="166"/>
      <c r="G26" s="159">
        <f t="shared" si="4"/>
        <v>0</v>
      </c>
      <c r="H26" s="143"/>
      <c r="I26" s="143"/>
      <c r="J26" s="143"/>
      <c r="K26" s="143"/>
      <c r="L26" s="143"/>
      <c r="M26" s="143"/>
      <c r="N26" s="143"/>
      <c r="O26" s="143"/>
      <c r="P26" s="143" t="s">
        <v>98</v>
      </c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</row>
    <row r="27" spans="1:43" ht="22.5" x14ac:dyDescent="0.2">
      <c r="A27" s="155">
        <v>17</v>
      </c>
      <c r="B27" s="156"/>
      <c r="C27" s="161" t="s">
        <v>219</v>
      </c>
      <c r="D27" s="157" t="s">
        <v>107</v>
      </c>
      <c r="E27" s="158">
        <v>32</v>
      </c>
      <c r="F27" s="166"/>
      <c r="G27" s="159">
        <f t="shared" si="4"/>
        <v>0</v>
      </c>
      <c r="H27" s="143"/>
      <c r="I27" s="143"/>
      <c r="J27" s="143"/>
      <c r="K27" s="143"/>
      <c r="L27" s="143"/>
      <c r="M27" s="143"/>
      <c r="N27" s="143"/>
      <c r="O27" s="143"/>
      <c r="P27" s="143" t="s">
        <v>98</v>
      </c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</row>
    <row r="28" spans="1:43" x14ac:dyDescent="0.2">
      <c r="A28" s="155">
        <v>18</v>
      </c>
      <c r="B28" s="156"/>
      <c r="C28" s="161" t="s">
        <v>220</v>
      </c>
      <c r="D28" s="157" t="s">
        <v>107</v>
      </c>
      <c r="E28" s="158">
        <v>32</v>
      </c>
      <c r="F28" s="166"/>
      <c r="G28" s="159">
        <f t="shared" si="4"/>
        <v>0</v>
      </c>
      <c r="H28" s="143"/>
      <c r="I28" s="143"/>
      <c r="J28" s="143"/>
      <c r="K28" s="143"/>
      <c r="L28" s="143"/>
      <c r="M28" s="143"/>
      <c r="N28" s="143"/>
      <c r="O28" s="143"/>
      <c r="P28" s="143" t="s">
        <v>98</v>
      </c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</row>
    <row r="29" spans="1:43" x14ac:dyDescent="0.2">
      <c r="A29" s="155">
        <v>19</v>
      </c>
      <c r="B29" s="156"/>
      <c r="C29" s="161" t="s">
        <v>221</v>
      </c>
      <c r="D29" s="157" t="s">
        <v>118</v>
      </c>
      <c r="E29" s="158">
        <v>64</v>
      </c>
      <c r="F29" s="166"/>
      <c r="G29" s="159">
        <f t="shared" si="4"/>
        <v>0</v>
      </c>
      <c r="H29" s="143"/>
      <c r="I29" s="143"/>
      <c r="J29" s="143"/>
      <c r="K29" s="143"/>
      <c r="L29" s="143"/>
      <c r="M29" s="143"/>
      <c r="N29" s="143"/>
      <c r="O29" s="143"/>
      <c r="P29" s="143" t="s">
        <v>98</v>
      </c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</row>
    <row r="30" spans="1:43" x14ac:dyDescent="0.2">
      <c r="A30" s="155">
        <v>20</v>
      </c>
      <c r="B30" s="156"/>
      <c r="C30" s="161" t="s">
        <v>222</v>
      </c>
      <c r="D30" s="157" t="s">
        <v>107</v>
      </c>
      <c r="E30" s="158">
        <v>32</v>
      </c>
      <c r="F30" s="166"/>
      <c r="G30" s="159">
        <f t="shared" si="4"/>
        <v>0</v>
      </c>
      <c r="H30" s="143"/>
      <c r="I30" s="143"/>
      <c r="J30" s="143"/>
      <c r="K30" s="143"/>
      <c r="L30" s="143"/>
      <c r="M30" s="143"/>
      <c r="N30" s="143"/>
      <c r="O30" s="143"/>
      <c r="P30" s="143" t="s">
        <v>98</v>
      </c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</row>
    <row r="31" spans="1:43" ht="22.5" x14ac:dyDescent="0.2">
      <c r="A31" s="155">
        <v>21</v>
      </c>
      <c r="B31" s="156" t="s">
        <v>122</v>
      </c>
      <c r="C31" s="161" t="s">
        <v>123</v>
      </c>
      <c r="D31" s="157" t="s">
        <v>97</v>
      </c>
      <c r="E31" s="158">
        <v>64</v>
      </c>
      <c r="F31" s="166"/>
      <c r="G31" s="159">
        <f t="shared" si="4"/>
        <v>0</v>
      </c>
      <c r="H31" s="143"/>
      <c r="I31" s="143"/>
      <c r="J31" s="143"/>
      <c r="K31" s="143"/>
      <c r="L31" s="143"/>
      <c r="M31" s="143"/>
      <c r="N31" s="143"/>
      <c r="O31" s="143"/>
      <c r="P31" s="143" t="s">
        <v>98</v>
      </c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</row>
    <row r="32" spans="1:43" ht="22.5" x14ac:dyDescent="0.2">
      <c r="A32" s="155">
        <v>22</v>
      </c>
      <c r="B32" s="156" t="s">
        <v>124</v>
      </c>
      <c r="C32" s="161" t="s">
        <v>125</v>
      </c>
      <c r="D32" s="157" t="s">
        <v>97</v>
      </c>
      <c r="E32" s="158">
        <v>6</v>
      </c>
      <c r="F32" s="166"/>
      <c r="G32" s="159">
        <f t="shared" si="4"/>
        <v>0</v>
      </c>
      <c r="H32" s="143"/>
      <c r="I32" s="143"/>
      <c r="J32" s="143"/>
      <c r="K32" s="143"/>
      <c r="L32" s="143"/>
      <c r="M32" s="143"/>
      <c r="N32" s="143"/>
      <c r="O32" s="143"/>
      <c r="P32" s="143" t="s">
        <v>98</v>
      </c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</row>
    <row r="33" spans="1:43" ht="22.5" x14ac:dyDescent="0.2">
      <c r="A33" s="155">
        <v>23</v>
      </c>
      <c r="B33" s="156" t="s">
        <v>126</v>
      </c>
      <c r="C33" s="161" t="s">
        <v>127</v>
      </c>
      <c r="D33" s="157" t="s">
        <v>118</v>
      </c>
      <c r="E33" s="158">
        <v>24</v>
      </c>
      <c r="F33" s="166"/>
      <c r="G33" s="159">
        <f t="shared" si="4"/>
        <v>0</v>
      </c>
      <c r="H33" s="143"/>
      <c r="I33" s="143"/>
      <c r="J33" s="143"/>
      <c r="K33" s="143"/>
      <c r="L33" s="143"/>
      <c r="M33" s="143"/>
      <c r="N33" s="143"/>
      <c r="O33" s="143"/>
      <c r="P33" s="143" t="s">
        <v>103</v>
      </c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</row>
    <row r="34" spans="1:43" x14ac:dyDescent="0.2">
      <c r="A34" s="155">
        <v>24</v>
      </c>
      <c r="B34" s="156" t="s">
        <v>128</v>
      </c>
      <c r="C34" s="161" t="s">
        <v>129</v>
      </c>
      <c r="D34" s="157" t="s">
        <v>130</v>
      </c>
      <c r="E34" s="158">
        <v>1</v>
      </c>
      <c r="F34" s="166"/>
      <c r="G34" s="159">
        <f t="shared" si="4"/>
        <v>0</v>
      </c>
      <c r="H34" s="143"/>
      <c r="I34" s="143"/>
      <c r="J34" s="143"/>
      <c r="K34" s="143"/>
      <c r="L34" s="143"/>
      <c r="M34" s="143"/>
      <c r="N34" s="143"/>
      <c r="O34" s="143"/>
      <c r="P34" s="143" t="s">
        <v>98</v>
      </c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</row>
    <row r="35" spans="1:43" x14ac:dyDescent="0.2">
      <c r="A35" s="146" t="s">
        <v>93</v>
      </c>
      <c r="B35" s="147" t="s">
        <v>62</v>
      </c>
      <c r="C35" s="160" t="s">
        <v>63</v>
      </c>
      <c r="D35" s="148"/>
      <c r="E35" s="149"/>
      <c r="F35" s="150"/>
      <c r="G35" s="151">
        <f>SUM(G36:G52)</f>
        <v>0</v>
      </c>
      <c r="P35" t="s">
        <v>94</v>
      </c>
    </row>
    <row r="36" spans="1:43" x14ac:dyDescent="0.2">
      <c r="A36" s="155">
        <v>25</v>
      </c>
      <c r="B36" s="156" t="s">
        <v>131</v>
      </c>
      <c r="C36" s="161" t="s">
        <v>132</v>
      </c>
      <c r="D36" s="157" t="s">
        <v>97</v>
      </c>
      <c r="E36" s="158">
        <v>8</v>
      </c>
      <c r="F36" s="166"/>
      <c r="G36" s="159">
        <f t="shared" ref="G36" si="5">ROUND(E36*F36,2)</f>
        <v>0</v>
      </c>
      <c r="H36" s="143"/>
      <c r="I36" s="143"/>
      <c r="J36" s="143"/>
      <c r="K36" s="143"/>
      <c r="L36" s="143"/>
      <c r="M36" s="143"/>
      <c r="N36" s="143"/>
      <c r="O36" s="143"/>
      <c r="P36" s="143" t="s">
        <v>133</v>
      </c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</row>
    <row r="37" spans="1:43" x14ac:dyDescent="0.2">
      <c r="A37" s="155">
        <v>26</v>
      </c>
      <c r="B37" s="156" t="s">
        <v>134</v>
      </c>
      <c r="C37" s="161" t="s">
        <v>135</v>
      </c>
      <c r="D37" s="157" t="s">
        <v>97</v>
      </c>
      <c r="E37" s="158">
        <v>8</v>
      </c>
      <c r="F37" s="166"/>
      <c r="G37" s="159">
        <f t="shared" ref="G37:G52" si="6">ROUND(E37*F37,2)</f>
        <v>0</v>
      </c>
      <c r="H37" s="143"/>
      <c r="I37" s="143"/>
      <c r="J37" s="143"/>
      <c r="K37" s="143"/>
      <c r="L37" s="143"/>
      <c r="M37" s="143"/>
      <c r="N37" s="143"/>
      <c r="O37" s="143"/>
      <c r="P37" s="143" t="s">
        <v>133</v>
      </c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</row>
    <row r="38" spans="1:43" x14ac:dyDescent="0.2">
      <c r="A38" s="155">
        <v>27</v>
      </c>
      <c r="B38" s="156" t="s">
        <v>136</v>
      </c>
      <c r="C38" s="161" t="s">
        <v>137</v>
      </c>
      <c r="D38" s="157" t="s">
        <v>138</v>
      </c>
      <c r="E38" s="158">
        <v>488</v>
      </c>
      <c r="F38" s="166"/>
      <c r="G38" s="159">
        <f t="shared" si="6"/>
        <v>0</v>
      </c>
      <c r="H38" s="143"/>
      <c r="I38" s="143"/>
      <c r="J38" s="143"/>
      <c r="K38" s="143"/>
      <c r="L38" s="143"/>
      <c r="M38" s="143"/>
      <c r="N38" s="143"/>
      <c r="O38" s="143"/>
      <c r="P38" s="143" t="s">
        <v>139</v>
      </c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</row>
    <row r="39" spans="1:43" x14ac:dyDescent="0.2">
      <c r="A39" s="155">
        <v>28</v>
      </c>
      <c r="B39" s="156" t="s">
        <v>140</v>
      </c>
      <c r="C39" s="161" t="s">
        <v>141</v>
      </c>
      <c r="D39" s="157" t="s">
        <v>138</v>
      </c>
      <c r="E39" s="158">
        <v>102</v>
      </c>
      <c r="F39" s="166"/>
      <c r="G39" s="159">
        <f t="shared" si="6"/>
        <v>0</v>
      </c>
      <c r="H39" s="143"/>
      <c r="I39" s="143"/>
      <c r="J39" s="143"/>
      <c r="K39" s="143"/>
      <c r="L39" s="143"/>
      <c r="M39" s="143"/>
      <c r="N39" s="143"/>
      <c r="O39" s="143"/>
      <c r="P39" s="143" t="s">
        <v>139</v>
      </c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</row>
    <row r="40" spans="1:43" x14ac:dyDescent="0.2">
      <c r="A40" s="155">
        <v>29</v>
      </c>
      <c r="B40" s="156" t="s">
        <v>142</v>
      </c>
      <c r="C40" s="161" t="s">
        <v>143</v>
      </c>
      <c r="D40" s="157" t="s">
        <v>138</v>
      </c>
      <c r="E40" s="158">
        <v>62</v>
      </c>
      <c r="F40" s="166"/>
      <c r="G40" s="159">
        <f t="shared" si="6"/>
        <v>0</v>
      </c>
      <c r="H40" s="143"/>
      <c r="I40" s="143"/>
      <c r="J40" s="143"/>
      <c r="K40" s="143"/>
      <c r="L40" s="143"/>
      <c r="M40" s="143"/>
      <c r="N40" s="143"/>
      <c r="O40" s="143"/>
      <c r="P40" s="143" t="s">
        <v>133</v>
      </c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</row>
    <row r="41" spans="1:43" x14ac:dyDescent="0.2">
      <c r="A41" s="155">
        <v>30</v>
      </c>
      <c r="B41" s="156" t="s">
        <v>144</v>
      </c>
      <c r="C41" s="161" t="s">
        <v>145</v>
      </c>
      <c r="D41" s="157" t="s">
        <v>138</v>
      </c>
      <c r="E41" s="158">
        <v>30</v>
      </c>
      <c r="F41" s="166"/>
      <c r="G41" s="159">
        <f t="shared" si="6"/>
        <v>0</v>
      </c>
      <c r="H41" s="143"/>
      <c r="I41" s="143"/>
      <c r="J41" s="143"/>
      <c r="K41" s="143"/>
      <c r="L41" s="143"/>
      <c r="M41" s="143"/>
      <c r="N41" s="143"/>
      <c r="O41" s="143"/>
      <c r="P41" s="143" t="s">
        <v>133</v>
      </c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</row>
    <row r="42" spans="1:43" x14ac:dyDescent="0.2">
      <c r="A42" s="155">
        <v>31</v>
      </c>
      <c r="B42" s="156" t="s">
        <v>146</v>
      </c>
      <c r="C42" s="161" t="s">
        <v>147</v>
      </c>
      <c r="D42" s="157" t="s">
        <v>138</v>
      </c>
      <c r="E42" s="158">
        <v>102</v>
      </c>
      <c r="F42" s="166"/>
      <c r="G42" s="159">
        <f t="shared" si="6"/>
        <v>0</v>
      </c>
      <c r="H42" s="143"/>
      <c r="I42" s="143"/>
      <c r="J42" s="143"/>
      <c r="K42" s="143"/>
      <c r="L42" s="143"/>
      <c r="M42" s="143"/>
      <c r="N42" s="143"/>
      <c r="O42" s="143"/>
      <c r="P42" s="143" t="s">
        <v>139</v>
      </c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</row>
    <row r="43" spans="1:43" x14ac:dyDescent="0.2">
      <c r="A43" s="155">
        <v>32</v>
      </c>
      <c r="B43" s="156" t="s">
        <v>148</v>
      </c>
      <c r="C43" s="161" t="s">
        <v>149</v>
      </c>
      <c r="D43" s="157" t="s">
        <v>138</v>
      </c>
      <c r="E43" s="158">
        <v>61</v>
      </c>
      <c r="F43" s="166"/>
      <c r="G43" s="159">
        <f t="shared" si="6"/>
        <v>0</v>
      </c>
      <c r="H43" s="143"/>
      <c r="I43" s="143"/>
      <c r="J43" s="143"/>
      <c r="K43" s="143"/>
      <c r="L43" s="143"/>
      <c r="M43" s="143"/>
      <c r="N43" s="143"/>
      <c r="O43" s="143"/>
      <c r="P43" s="143" t="s">
        <v>133</v>
      </c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</row>
    <row r="44" spans="1:43" ht="22.5" x14ac:dyDescent="0.2">
      <c r="A44" s="155">
        <v>33</v>
      </c>
      <c r="B44" s="156" t="s">
        <v>150</v>
      </c>
      <c r="C44" s="161" t="s">
        <v>151</v>
      </c>
      <c r="D44" s="157" t="s">
        <v>138</v>
      </c>
      <c r="E44" s="158">
        <v>25</v>
      </c>
      <c r="F44" s="166"/>
      <c r="G44" s="159">
        <f t="shared" si="6"/>
        <v>0</v>
      </c>
      <c r="H44" s="143"/>
      <c r="I44" s="143"/>
      <c r="J44" s="143"/>
      <c r="K44" s="143"/>
      <c r="L44" s="143"/>
      <c r="M44" s="143"/>
      <c r="N44" s="143"/>
      <c r="O44" s="143"/>
      <c r="P44" s="143" t="s">
        <v>139</v>
      </c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</row>
    <row r="45" spans="1:43" x14ac:dyDescent="0.2">
      <c r="A45" s="155">
        <v>34</v>
      </c>
      <c r="B45" s="156" t="s">
        <v>152</v>
      </c>
      <c r="C45" s="161" t="s">
        <v>153</v>
      </c>
      <c r="D45" s="157" t="s">
        <v>138</v>
      </c>
      <c r="E45" s="158">
        <v>20</v>
      </c>
      <c r="F45" s="166"/>
      <c r="G45" s="159">
        <f t="shared" si="6"/>
        <v>0</v>
      </c>
      <c r="H45" s="143"/>
      <c r="I45" s="143"/>
      <c r="J45" s="143"/>
      <c r="K45" s="143"/>
      <c r="L45" s="143"/>
      <c r="M45" s="143"/>
      <c r="N45" s="143"/>
      <c r="O45" s="143"/>
      <c r="P45" s="143" t="s">
        <v>139</v>
      </c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</row>
    <row r="46" spans="1:43" x14ac:dyDescent="0.2">
      <c r="A46" s="155">
        <v>35</v>
      </c>
      <c r="B46" s="156" t="s">
        <v>154</v>
      </c>
      <c r="C46" s="161" t="s">
        <v>155</v>
      </c>
      <c r="D46" s="157" t="s">
        <v>138</v>
      </c>
      <c r="E46" s="158">
        <v>32</v>
      </c>
      <c r="F46" s="166"/>
      <c r="G46" s="159">
        <f t="shared" si="6"/>
        <v>0</v>
      </c>
      <c r="H46" s="143"/>
      <c r="I46" s="143"/>
      <c r="J46" s="143"/>
      <c r="K46" s="143"/>
      <c r="L46" s="143"/>
      <c r="M46" s="143"/>
      <c r="N46" s="143"/>
      <c r="O46" s="143"/>
      <c r="P46" s="143" t="s">
        <v>133</v>
      </c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</row>
    <row r="47" spans="1:43" x14ac:dyDescent="0.2">
      <c r="A47" s="155">
        <v>36</v>
      </c>
      <c r="B47" s="156" t="s">
        <v>156</v>
      </c>
      <c r="C47" s="161" t="s">
        <v>157</v>
      </c>
      <c r="D47" s="157" t="s">
        <v>138</v>
      </c>
      <c r="E47" s="158">
        <v>32</v>
      </c>
      <c r="F47" s="166"/>
      <c r="G47" s="159">
        <f t="shared" si="6"/>
        <v>0</v>
      </c>
      <c r="H47" s="143"/>
      <c r="I47" s="143"/>
      <c r="J47" s="143"/>
      <c r="K47" s="143"/>
      <c r="L47" s="143"/>
      <c r="M47" s="143"/>
      <c r="N47" s="143"/>
      <c r="O47" s="143"/>
      <c r="P47" s="143" t="s">
        <v>133</v>
      </c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</row>
    <row r="48" spans="1:43" x14ac:dyDescent="0.2">
      <c r="A48" s="155">
        <v>37</v>
      </c>
      <c r="B48" s="156" t="s">
        <v>158</v>
      </c>
      <c r="C48" s="161" t="s">
        <v>159</v>
      </c>
      <c r="D48" s="157" t="s">
        <v>97</v>
      </c>
      <c r="E48" s="158">
        <v>24</v>
      </c>
      <c r="F48" s="166"/>
      <c r="G48" s="159">
        <f t="shared" si="6"/>
        <v>0</v>
      </c>
      <c r="H48" s="143"/>
      <c r="I48" s="143"/>
      <c r="J48" s="143"/>
      <c r="K48" s="143"/>
      <c r="L48" s="143"/>
      <c r="M48" s="143"/>
      <c r="N48" s="143"/>
      <c r="O48" s="143"/>
      <c r="P48" s="143" t="s">
        <v>133</v>
      </c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</row>
    <row r="49" spans="1:43" ht="22.5" x14ac:dyDescent="0.2">
      <c r="A49" s="155">
        <v>38</v>
      </c>
      <c r="B49" s="156" t="s">
        <v>160</v>
      </c>
      <c r="C49" s="161" t="s">
        <v>161</v>
      </c>
      <c r="D49" s="157" t="s">
        <v>97</v>
      </c>
      <c r="E49" s="158">
        <v>2</v>
      </c>
      <c r="F49" s="166"/>
      <c r="G49" s="159">
        <f t="shared" si="6"/>
        <v>0</v>
      </c>
      <c r="H49" s="143"/>
      <c r="I49" s="143"/>
      <c r="J49" s="143"/>
      <c r="K49" s="143"/>
      <c r="L49" s="143"/>
      <c r="M49" s="143"/>
      <c r="N49" s="143"/>
      <c r="O49" s="143"/>
      <c r="P49" s="143" t="s">
        <v>133</v>
      </c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</row>
    <row r="50" spans="1:43" x14ac:dyDescent="0.2">
      <c r="A50" s="155">
        <v>39</v>
      </c>
      <c r="B50" s="156" t="s">
        <v>162</v>
      </c>
      <c r="C50" s="161" t="s">
        <v>163</v>
      </c>
      <c r="D50" s="157" t="s">
        <v>97</v>
      </c>
      <c r="E50" s="158">
        <v>42</v>
      </c>
      <c r="F50" s="166"/>
      <c r="G50" s="159">
        <f t="shared" si="6"/>
        <v>0</v>
      </c>
      <c r="H50" s="143"/>
      <c r="I50" s="143"/>
      <c r="J50" s="143"/>
      <c r="K50" s="143"/>
      <c r="L50" s="143"/>
      <c r="M50" s="143"/>
      <c r="N50" s="143"/>
      <c r="O50" s="143"/>
      <c r="P50" s="143" t="s">
        <v>139</v>
      </c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</row>
    <row r="51" spans="1:43" x14ac:dyDescent="0.2">
      <c r="A51" s="155">
        <v>40</v>
      </c>
      <c r="B51" s="156" t="s">
        <v>164</v>
      </c>
      <c r="C51" s="161" t="s">
        <v>165</v>
      </c>
      <c r="D51" s="157" t="s">
        <v>97</v>
      </c>
      <c r="E51" s="158">
        <v>2</v>
      </c>
      <c r="F51" s="166"/>
      <c r="G51" s="159">
        <f t="shared" si="6"/>
        <v>0</v>
      </c>
      <c r="H51" s="143"/>
      <c r="I51" s="143"/>
      <c r="J51" s="143"/>
      <c r="K51" s="143"/>
      <c r="L51" s="143"/>
      <c r="M51" s="143"/>
      <c r="N51" s="143"/>
      <c r="O51" s="143"/>
      <c r="P51" s="143" t="s">
        <v>139</v>
      </c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</row>
    <row r="52" spans="1:43" ht="22.5" x14ac:dyDescent="0.2">
      <c r="A52" s="155">
        <v>41</v>
      </c>
      <c r="B52" s="156" t="s">
        <v>166</v>
      </c>
      <c r="C52" s="161" t="s">
        <v>167</v>
      </c>
      <c r="D52" s="157" t="s">
        <v>97</v>
      </c>
      <c r="E52" s="158">
        <v>4</v>
      </c>
      <c r="F52" s="166"/>
      <c r="G52" s="159">
        <f t="shared" si="6"/>
        <v>0</v>
      </c>
      <c r="H52" s="143"/>
      <c r="I52" s="143"/>
      <c r="J52" s="143"/>
      <c r="K52" s="143"/>
      <c r="L52" s="143"/>
      <c r="M52" s="143"/>
      <c r="N52" s="143"/>
      <c r="O52" s="143"/>
      <c r="P52" s="143" t="s">
        <v>139</v>
      </c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</row>
    <row r="53" spans="1:43" x14ac:dyDescent="0.2">
      <c r="A53" s="146" t="s">
        <v>93</v>
      </c>
      <c r="B53" s="147" t="s">
        <v>64</v>
      </c>
      <c r="C53" s="160" t="s">
        <v>65</v>
      </c>
      <c r="D53" s="148"/>
      <c r="E53" s="149"/>
      <c r="F53" s="150"/>
      <c r="G53" s="151">
        <f>SUM(G54:G55)</f>
        <v>0</v>
      </c>
      <c r="P53" t="s">
        <v>94</v>
      </c>
    </row>
    <row r="54" spans="1:43" x14ac:dyDescent="0.2">
      <c r="A54" s="155">
        <v>42</v>
      </c>
      <c r="B54" s="156" t="s">
        <v>168</v>
      </c>
      <c r="C54" s="161" t="s">
        <v>169</v>
      </c>
      <c r="D54" s="157" t="s">
        <v>170</v>
      </c>
      <c r="E54" s="158">
        <v>8</v>
      </c>
      <c r="F54" s="166"/>
      <c r="G54" s="159">
        <f t="shared" ref="G54" si="7">ROUND(E54*F54,2)</f>
        <v>0</v>
      </c>
      <c r="H54" s="143"/>
      <c r="I54" s="143"/>
      <c r="J54" s="143"/>
      <c r="K54" s="143"/>
      <c r="L54" s="143"/>
      <c r="M54" s="143"/>
      <c r="N54" s="143"/>
      <c r="O54" s="143"/>
      <c r="P54" s="143" t="s">
        <v>133</v>
      </c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</row>
    <row r="55" spans="1:43" x14ac:dyDescent="0.2">
      <c r="A55" s="155">
        <v>43</v>
      </c>
      <c r="B55" s="156" t="s">
        <v>171</v>
      </c>
      <c r="C55" s="161" t="s">
        <v>172</v>
      </c>
      <c r="D55" s="157" t="s">
        <v>170</v>
      </c>
      <c r="E55" s="158">
        <v>2</v>
      </c>
      <c r="F55" s="166"/>
      <c r="G55" s="159">
        <f t="shared" ref="G55" si="8">ROUND(E55*F55,2)</f>
        <v>0</v>
      </c>
      <c r="H55" s="143"/>
      <c r="I55" s="143"/>
      <c r="J55" s="143"/>
      <c r="K55" s="143"/>
      <c r="L55" s="143"/>
      <c r="M55" s="143"/>
      <c r="N55" s="143"/>
      <c r="O55" s="143"/>
      <c r="P55" s="143" t="s">
        <v>133</v>
      </c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</row>
    <row r="56" spans="1:43" x14ac:dyDescent="0.2">
      <c r="A56" s="146" t="s">
        <v>93</v>
      </c>
      <c r="B56" s="147" t="s">
        <v>66</v>
      </c>
      <c r="C56" s="160" t="s">
        <v>67</v>
      </c>
      <c r="D56" s="148"/>
      <c r="E56" s="149"/>
      <c r="F56" s="150"/>
      <c r="G56" s="151">
        <f>G57</f>
        <v>0</v>
      </c>
      <c r="P56" t="s">
        <v>94</v>
      </c>
    </row>
    <row r="57" spans="1:43" x14ac:dyDescent="0.2">
      <c r="A57" s="155">
        <v>44</v>
      </c>
      <c r="B57" s="156" t="s">
        <v>173</v>
      </c>
      <c r="C57" s="161" t="s">
        <v>174</v>
      </c>
      <c r="D57" s="157" t="s">
        <v>175</v>
      </c>
      <c r="E57" s="158">
        <v>20</v>
      </c>
      <c r="F57" s="166"/>
      <c r="G57" s="159">
        <f t="shared" ref="G57" si="9">ROUND(E57*F57,2)</f>
        <v>0</v>
      </c>
      <c r="H57" s="143"/>
      <c r="I57" s="143"/>
      <c r="J57" s="143"/>
      <c r="K57" s="143"/>
      <c r="L57" s="143"/>
      <c r="M57" s="143"/>
      <c r="N57" s="143"/>
      <c r="O57" s="143"/>
      <c r="P57" s="143" t="s">
        <v>133</v>
      </c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</row>
    <row r="58" spans="1:43" x14ac:dyDescent="0.2">
      <c r="A58" s="146" t="s">
        <v>93</v>
      </c>
      <c r="B58" s="147" t="s">
        <v>68</v>
      </c>
      <c r="C58" s="160" t="s">
        <v>69</v>
      </c>
      <c r="D58" s="148"/>
      <c r="E58" s="149"/>
      <c r="F58" s="150"/>
      <c r="G58" s="151">
        <f>SUM(G59:G60)</f>
        <v>0</v>
      </c>
      <c r="P58" t="s">
        <v>94</v>
      </c>
    </row>
    <row r="59" spans="1:43" x14ac:dyDescent="0.2">
      <c r="A59" s="155">
        <v>45</v>
      </c>
      <c r="B59" s="156" t="s">
        <v>176</v>
      </c>
      <c r="C59" s="161" t="s">
        <v>177</v>
      </c>
      <c r="D59" s="157" t="s">
        <v>170</v>
      </c>
      <c r="E59" s="158">
        <v>2</v>
      </c>
      <c r="F59" s="166"/>
      <c r="G59" s="159">
        <f t="shared" ref="G59:G60" si="10">ROUND(E59*F59,2)</f>
        <v>0</v>
      </c>
      <c r="H59" s="143"/>
      <c r="I59" s="143"/>
      <c r="J59" s="143"/>
      <c r="K59" s="143"/>
      <c r="L59" s="143"/>
      <c r="M59" s="143"/>
      <c r="N59" s="143"/>
      <c r="O59" s="143"/>
      <c r="P59" s="143" t="s">
        <v>133</v>
      </c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</row>
    <row r="60" spans="1:43" x14ac:dyDescent="0.2">
      <c r="A60" s="155">
        <v>46</v>
      </c>
      <c r="B60" s="156" t="s">
        <v>178</v>
      </c>
      <c r="C60" s="161" t="s">
        <v>179</v>
      </c>
      <c r="D60" s="157" t="s">
        <v>170</v>
      </c>
      <c r="E60" s="158">
        <v>8</v>
      </c>
      <c r="F60" s="166"/>
      <c r="G60" s="159">
        <f t="shared" si="10"/>
        <v>0</v>
      </c>
      <c r="H60" s="143"/>
      <c r="I60" s="143"/>
      <c r="J60" s="143"/>
      <c r="K60" s="143"/>
      <c r="L60" s="143"/>
      <c r="M60" s="143"/>
      <c r="N60" s="143"/>
      <c r="O60" s="143"/>
      <c r="P60" s="143" t="s">
        <v>133</v>
      </c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</row>
    <row r="61" spans="1:43" x14ac:dyDescent="0.2">
      <c r="A61" s="146" t="s">
        <v>93</v>
      </c>
      <c r="B61" s="147" t="s">
        <v>74</v>
      </c>
      <c r="C61" s="160" t="s">
        <v>75</v>
      </c>
      <c r="D61" s="148"/>
      <c r="E61" s="149"/>
      <c r="F61" s="150"/>
      <c r="G61" s="151">
        <f>SUM(G62:G64)</f>
        <v>0</v>
      </c>
      <c r="P61" t="s">
        <v>94</v>
      </c>
    </row>
    <row r="62" spans="1:43" x14ac:dyDescent="0.2">
      <c r="A62" s="155">
        <v>47</v>
      </c>
      <c r="B62" s="156" t="s">
        <v>180</v>
      </c>
      <c r="C62" s="161" t="s">
        <v>181</v>
      </c>
      <c r="D62" s="157" t="s">
        <v>170</v>
      </c>
      <c r="E62" s="158">
        <v>1</v>
      </c>
      <c r="F62" s="166"/>
      <c r="G62" s="159">
        <f t="shared" ref="G62" si="11">ROUND(E62*F62,2)</f>
        <v>0</v>
      </c>
      <c r="H62" s="143"/>
      <c r="I62" s="143"/>
      <c r="J62" s="143"/>
      <c r="K62" s="143"/>
      <c r="L62" s="143"/>
      <c r="M62" s="143"/>
      <c r="N62" s="143"/>
      <c r="O62" s="143"/>
      <c r="P62" s="143" t="s">
        <v>133</v>
      </c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</row>
    <row r="63" spans="1:43" x14ac:dyDescent="0.2">
      <c r="A63" s="155">
        <v>48</v>
      </c>
      <c r="B63" s="156" t="s">
        <v>182</v>
      </c>
      <c r="C63" s="161" t="s">
        <v>183</v>
      </c>
      <c r="D63" s="157" t="s">
        <v>170</v>
      </c>
      <c r="E63" s="158">
        <v>1</v>
      </c>
      <c r="F63" s="166"/>
      <c r="G63" s="159">
        <f t="shared" ref="G63:G64" si="12">ROUND(E63*F63,2)</f>
        <v>0</v>
      </c>
      <c r="H63" s="143"/>
      <c r="I63" s="143"/>
      <c r="J63" s="143"/>
      <c r="K63" s="143"/>
      <c r="L63" s="143"/>
      <c r="M63" s="143"/>
      <c r="N63" s="143"/>
      <c r="O63" s="143"/>
      <c r="P63" s="143" t="s">
        <v>133</v>
      </c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</row>
    <row r="64" spans="1:43" x14ac:dyDescent="0.2">
      <c r="A64" s="155">
        <v>49</v>
      </c>
      <c r="B64" s="156" t="s">
        <v>184</v>
      </c>
      <c r="C64" s="161" t="s">
        <v>185</v>
      </c>
      <c r="D64" s="157" t="s">
        <v>186</v>
      </c>
      <c r="E64" s="158">
        <v>1</v>
      </c>
      <c r="F64" s="166"/>
      <c r="G64" s="159">
        <f t="shared" si="12"/>
        <v>0</v>
      </c>
      <c r="H64" s="143"/>
      <c r="I64" s="143"/>
      <c r="J64" s="143"/>
      <c r="K64" s="143"/>
      <c r="L64" s="143"/>
      <c r="M64" s="143"/>
      <c r="N64" s="143"/>
      <c r="O64" s="143"/>
      <c r="P64" s="143" t="s">
        <v>133</v>
      </c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</row>
    <row r="65" spans="1:43" x14ac:dyDescent="0.2">
      <c r="A65" s="146" t="s">
        <v>93</v>
      </c>
      <c r="B65" s="147" t="s">
        <v>77</v>
      </c>
      <c r="C65" s="160" t="s">
        <v>78</v>
      </c>
      <c r="D65" s="148"/>
      <c r="E65" s="149"/>
      <c r="F65" s="150"/>
      <c r="G65" s="151">
        <f>SUM(G66:G67)</f>
        <v>0</v>
      </c>
      <c r="P65" t="s">
        <v>94</v>
      </c>
    </row>
    <row r="66" spans="1:43" x14ac:dyDescent="0.2">
      <c r="A66" s="155">
        <v>50</v>
      </c>
      <c r="B66" s="156" t="s">
        <v>187</v>
      </c>
      <c r="C66" s="161" t="s">
        <v>188</v>
      </c>
      <c r="D66" s="157" t="s">
        <v>170</v>
      </c>
      <c r="E66" s="158">
        <v>6</v>
      </c>
      <c r="F66" s="166"/>
      <c r="G66" s="159">
        <f t="shared" ref="G66:G67" si="13">ROUND(E66*F66,2)</f>
        <v>0</v>
      </c>
      <c r="H66" s="143"/>
      <c r="I66" s="143"/>
      <c r="J66" s="143"/>
      <c r="K66" s="143"/>
      <c r="L66" s="143"/>
      <c r="M66" s="143"/>
      <c r="N66" s="143"/>
      <c r="O66" s="143"/>
      <c r="P66" s="143" t="s">
        <v>133</v>
      </c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</row>
    <row r="67" spans="1:43" x14ac:dyDescent="0.2">
      <c r="A67" s="155">
        <v>51</v>
      </c>
      <c r="B67" s="156" t="s">
        <v>189</v>
      </c>
      <c r="C67" s="161" t="s">
        <v>190</v>
      </c>
      <c r="D67" s="157" t="s">
        <v>170</v>
      </c>
      <c r="E67" s="158">
        <v>12</v>
      </c>
      <c r="F67" s="166"/>
      <c r="G67" s="159">
        <f t="shared" si="13"/>
        <v>0</v>
      </c>
      <c r="H67" s="143"/>
      <c r="I67" s="143"/>
      <c r="J67" s="143"/>
      <c r="K67" s="143"/>
      <c r="L67" s="143"/>
      <c r="M67" s="143"/>
      <c r="N67" s="143"/>
      <c r="O67" s="143"/>
      <c r="P67" s="143" t="s">
        <v>133</v>
      </c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</row>
    <row r="68" spans="1:43" x14ac:dyDescent="0.2">
      <c r="A68" s="146" t="s">
        <v>93</v>
      </c>
      <c r="B68" s="147" t="s">
        <v>79</v>
      </c>
      <c r="C68" s="160" t="s">
        <v>80</v>
      </c>
      <c r="D68" s="148"/>
      <c r="E68" s="149"/>
      <c r="F68" s="150"/>
      <c r="G68" s="151">
        <f>SUM(G69:G70)</f>
        <v>0</v>
      </c>
      <c r="P68" t="s">
        <v>94</v>
      </c>
    </row>
    <row r="69" spans="1:43" x14ac:dyDescent="0.2">
      <c r="A69" s="155">
        <v>52</v>
      </c>
      <c r="B69" s="156" t="s">
        <v>191</v>
      </c>
      <c r="C69" s="161" t="s">
        <v>192</v>
      </c>
      <c r="D69" s="157" t="s">
        <v>170</v>
      </c>
      <c r="E69" s="158">
        <v>16</v>
      </c>
      <c r="F69" s="166"/>
      <c r="G69" s="159">
        <f t="shared" ref="G69:G70" si="14">ROUND(E69*F69,2)</f>
        <v>0</v>
      </c>
      <c r="H69" s="143"/>
      <c r="I69" s="143"/>
      <c r="J69" s="143"/>
      <c r="K69" s="143"/>
      <c r="L69" s="143"/>
      <c r="M69" s="143"/>
      <c r="N69" s="143"/>
      <c r="O69" s="143"/>
      <c r="P69" s="143" t="s">
        <v>133</v>
      </c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</row>
    <row r="70" spans="1:43" x14ac:dyDescent="0.2">
      <c r="A70" s="152">
        <v>53</v>
      </c>
      <c r="B70" s="153" t="s">
        <v>193</v>
      </c>
      <c r="C70" s="162" t="s">
        <v>194</v>
      </c>
      <c r="D70" s="154" t="s">
        <v>170</v>
      </c>
      <c r="E70" s="167">
        <v>8</v>
      </c>
      <c r="F70" s="168"/>
      <c r="G70" s="165">
        <f t="shared" si="14"/>
        <v>0</v>
      </c>
      <c r="H70" s="143"/>
      <c r="I70" s="143"/>
      <c r="J70" s="143"/>
      <c r="K70" s="143"/>
      <c r="L70" s="143"/>
      <c r="M70" s="143"/>
      <c r="N70" s="143"/>
      <c r="O70" s="143"/>
      <c r="P70" s="143" t="s">
        <v>133</v>
      </c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</row>
    <row r="71" spans="1:43" x14ac:dyDescent="0.2">
      <c r="A71" s="3"/>
      <c r="B71" s="4"/>
      <c r="C71" s="163"/>
      <c r="D71" s="6"/>
      <c r="E71" s="3"/>
      <c r="F71" s="3"/>
      <c r="G71" s="3"/>
      <c r="N71">
        <v>15</v>
      </c>
      <c r="O71">
        <v>21</v>
      </c>
      <c r="P71" t="s">
        <v>92</v>
      </c>
    </row>
    <row r="72" spans="1:43" x14ac:dyDescent="0.2">
      <c r="C72" s="164"/>
      <c r="D72" s="10"/>
      <c r="P72" t="s">
        <v>195</v>
      </c>
    </row>
    <row r="73" spans="1:43" x14ac:dyDescent="0.2">
      <c r="D73" s="10"/>
    </row>
    <row r="74" spans="1:43" x14ac:dyDescent="0.2">
      <c r="D74" s="10"/>
    </row>
    <row r="75" spans="1:43" x14ac:dyDescent="0.2">
      <c r="D75" s="10"/>
    </row>
    <row r="76" spans="1:43" x14ac:dyDescent="0.2">
      <c r="D76" s="10"/>
    </row>
    <row r="77" spans="1:43" x14ac:dyDescent="0.2">
      <c r="D77" s="10"/>
    </row>
    <row r="78" spans="1:43" x14ac:dyDescent="0.2">
      <c r="D78" s="10"/>
    </row>
    <row r="79" spans="1:43" x14ac:dyDescent="0.2">
      <c r="D79" s="10"/>
    </row>
    <row r="80" spans="1:4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Q5000"/>
  <sheetViews>
    <sheetView workbookViewId="0">
      <pane ySplit="7" topLeftCell="A8" activePane="bottomLeft" state="frozen"/>
      <selection pane="bottomLeft" activeCell="E19" sqref="E19"/>
    </sheetView>
  </sheetViews>
  <sheetFormatPr defaultRowHeight="12.75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12" max="12" width="0" hidden="1" customWidth="1"/>
    <col min="14" max="24" width="0" hidden="1" customWidth="1"/>
  </cols>
  <sheetData>
    <row r="1" spans="1:43" ht="15.75" customHeight="1" x14ac:dyDescent="0.25">
      <c r="A1" s="226" t="s">
        <v>7</v>
      </c>
      <c r="B1" s="226"/>
      <c r="C1" s="226"/>
      <c r="D1" s="226"/>
      <c r="E1" s="226"/>
      <c r="F1" s="226"/>
      <c r="G1" s="226"/>
      <c r="P1" t="s">
        <v>82</v>
      </c>
    </row>
    <row r="2" spans="1:43" ht="24.95" customHeight="1" x14ac:dyDescent="0.2">
      <c r="A2" s="50" t="s">
        <v>8</v>
      </c>
      <c r="B2" s="49" t="s">
        <v>41</v>
      </c>
      <c r="C2" s="227" t="s">
        <v>42</v>
      </c>
      <c r="D2" s="228"/>
      <c r="E2" s="228"/>
      <c r="F2" s="228"/>
      <c r="G2" s="229"/>
      <c r="P2" t="s">
        <v>83</v>
      </c>
    </row>
    <row r="3" spans="1:43" ht="24.95" customHeight="1" x14ac:dyDescent="0.2">
      <c r="A3" s="50" t="s">
        <v>9</v>
      </c>
      <c r="B3" s="49" t="s">
        <v>47</v>
      </c>
      <c r="C3" s="227" t="s">
        <v>48</v>
      </c>
      <c r="D3" s="228"/>
      <c r="E3" s="228"/>
      <c r="F3" s="228"/>
      <c r="G3" s="229"/>
      <c r="L3" s="119" t="s">
        <v>83</v>
      </c>
      <c r="P3" t="s">
        <v>84</v>
      </c>
    </row>
    <row r="4" spans="1:43" ht="24.95" customHeight="1" x14ac:dyDescent="0.2">
      <c r="A4" s="137" t="s">
        <v>10</v>
      </c>
      <c r="B4" s="138" t="s">
        <v>49</v>
      </c>
      <c r="C4" s="230" t="s">
        <v>48</v>
      </c>
      <c r="D4" s="231"/>
      <c r="E4" s="231"/>
      <c r="F4" s="231"/>
      <c r="G4" s="232"/>
      <c r="P4" t="s">
        <v>85</v>
      </c>
    </row>
    <row r="5" spans="1:43" x14ac:dyDescent="0.2">
      <c r="D5" s="10"/>
    </row>
    <row r="6" spans="1:43" x14ac:dyDescent="0.2">
      <c r="A6" s="140" t="s">
        <v>86</v>
      </c>
      <c r="B6" s="142" t="s">
        <v>87</v>
      </c>
      <c r="C6" s="142" t="s">
        <v>88</v>
      </c>
      <c r="D6" s="141" t="s">
        <v>89</v>
      </c>
      <c r="E6" s="140" t="s">
        <v>90</v>
      </c>
      <c r="F6" s="139" t="s">
        <v>91</v>
      </c>
      <c r="G6" s="140" t="s">
        <v>31</v>
      </c>
    </row>
    <row r="7" spans="1:43" hidden="1" x14ac:dyDescent="0.2">
      <c r="A7" s="3"/>
      <c r="B7" s="4"/>
      <c r="C7" s="4"/>
      <c r="D7" s="6"/>
      <c r="E7" s="144"/>
      <c r="F7" s="145"/>
      <c r="G7" s="145"/>
    </row>
    <row r="8" spans="1:43" x14ac:dyDescent="0.2">
      <c r="A8" s="146" t="s">
        <v>93</v>
      </c>
      <c r="B8" s="147" t="s">
        <v>77</v>
      </c>
      <c r="C8" s="160" t="s">
        <v>78</v>
      </c>
      <c r="D8" s="148"/>
      <c r="E8" s="149"/>
      <c r="F8" s="150"/>
      <c r="G8" s="151">
        <f>G9</f>
        <v>0</v>
      </c>
      <c r="P8" t="s">
        <v>94</v>
      </c>
    </row>
    <row r="9" spans="1:43" x14ac:dyDescent="0.2">
      <c r="A9" s="155">
        <v>1</v>
      </c>
      <c r="B9" s="156" t="s">
        <v>187</v>
      </c>
      <c r="C9" s="161" t="s">
        <v>188</v>
      </c>
      <c r="D9" s="157" t="s">
        <v>170</v>
      </c>
      <c r="E9" s="158">
        <v>2</v>
      </c>
      <c r="F9" s="166"/>
      <c r="G9" s="159">
        <f t="shared" ref="G9" si="0">ROUND(E9*F9,2)</f>
        <v>0</v>
      </c>
      <c r="H9" s="143"/>
      <c r="I9" s="143"/>
      <c r="J9" s="143"/>
      <c r="K9" s="143"/>
      <c r="L9" s="143"/>
      <c r="M9" s="143"/>
      <c r="N9" s="143"/>
      <c r="O9" s="143"/>
      <c r="P9" s="143" t="s">
        <v>133</v>
      </c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</row>
    <row r="10" spans="1:43" x14ac:dyDescent="0.2">
      <c r="A10" s="146" t="s">
        <v>93</v>
      </c>
      <c r="B10" s="147" t="s">
        <v>60</v>
      </c>
      <c r="C10" s="160" t="s">
        <v>61</v>
      </c>
      <c r="D10" s="148"/>
      <c r="E10" s="149"/>
      <c r="F10" s="150"/>
      <c r="G10" s="151">
        <f>SUM(G11:G12)</f>
        <v>0</v>
      </c>
      <c r="P10" t="s">
        <v>94</v>
      </c>
    </row>
    <row r="11" spans="1:43" x14ac:dyDescent="0.2">
      <c r="A11" s="155">
        <v>2</v>
      </c>
      <c r="B11" s="156" t="s">
        <v>196</v>
      </c>
      <c r="C11" s="161" t="s">
        <v>197</v>
      </c>
      <c r="D11" s="157" t="s">
        <v>97</v>
      </c>
      <c r="E11" s="158">
        <v>2</v>
      </c>
      <c r="F11" s="166"/>
      <c r="G11" s="159">
        <f t="shared" ref="G11" si="1">ROUND(E11*F11,2)</f>
        <v>0</v>
      </c>
      <c r="H11" s="143"/>
      <c r="I11" s="143"/>
      <c r="J11" s="143"/>
      <c r="K11" s="143"/>
      <c r="L11" s="143"/>
      <c r="M11" s="143"/>
      <c r="N11" s="143"/>
      <c r="O11" s="143"/>
      <c r="P11" s="143" t="s">
        <v>139</v>
      </c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</row>
    <row r="12" spans="1:43" x14ac:dyDescent="0.2">
      <c r="A12" s="155">
        <v>3</v>
      </c>
      <c r="B12" s="156" t="s">
        <v>198</v>
      </c>
      <c r="C12" s="161" t="s">
        <v>199</v>
      </c>
      <c r="D12" s="157" t="s">
        <v>130</v>
      </c>
      <c r="E12" s="158">
        <v>1</v>
      </c>
      <c r="F12" s="166"/>
      <c r="G12" s="159">
        <f t="shared" ref="G12" si="2">ROUND(E12*F12,2)</f>
        <v>0</v>
      </c>
      <c r="H12" s="143"/>
      <c r="I12" s="143"/>
      <c r="J12" s="143"/>
      <c r="K12" s="143"/>
      <c r="L12" s="143"/>
      <c r="M12" s="143"/>
      <c r="N12" s="143"/>
      <c r="O12" s="143"/>
      <c r="P12" s="143" t="s">
        <v>133</v>
      </c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</row>
    <row r="13" spans="1:43" x14ac:dyDescent="0.2">
      <c r="A13" s="146" t="s">
        <v>93</v>
      </c>
      <c r="B13" s="147" t="s">
        <v>70</v>
      </c>
      <c r="C13" s="160" t="s">
        <v>71</v>
      </c>
      <c r="D13" s="148"/>
      <c r="E13" s="149"/>
      <c r="F13" s="150"/>
      <c r="G13" s="151">
        <f>G14</f>
        <v>0</v>
      </c>
      <c r="P13" t="s">
        <v>94</v>
      </c>
    </row>
    <row r="14" spans="1:43" ht="22.5" x14ac:dyDescent="0.2">
      <c r="A14" s="155">
        <v>4</v>
      </c>
      <c r="B14" s="156" t="s">
        <v>200</v>
      </c>
      <c r="C14" s="161" t="s">
        <v>201</v>
      </c>
      <c r="D14" s="157" t="s">
        <v>202</v>
      </c>
      <c r="E14" s="158">
        <v>24</v>
      </c>
      <c r="F14" s="166"/>
      <c r="G14" s="159">
        <f t="shared" ref="G14" si="3">ROUND(E14*F14,2)</f>
        <v>0</v>
      </c>
      <c r="H14" s="143"/>
      <c r="I14" s="143"/>
      <c r="J14" s="143"/>
      <c r="K14" s="143"/>
      <c r="L14" s="143"/>
      <c r="M14" s="143"/>
      <c r="N14" s="143"/>
      <c r="O14" s="143"/>
      <c r="P14" s="143" t="s">
        <v>203</v>
      </c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</row>
    <row r="15" spans="1:43" x14ac:dyDescent="0.2">
      <c r="A15" s="146" t="s">
        <v>93</v>
      </c>
      <c r="B15" s="147" t="s">
        <v>60</v>
      </c>
      <c r="C15" s="160" t="s">
        <v>61</v>
      </c>
      <c r="D15" s="148"/>
      <c r="E15" s="149"/>
      <c r="F15" s="150"/>
      <c r="G15" s="151">
        <f>G16</f>
        <v>0</v>
      </c>
      <c r="P15" t="s">
        <v>94</v>
      </c>
    </row>
    <row r="16" spans="1:43" x14ac:dyDescent="0.2">
      <c r="A16" s="155">
        <v>5</v>
      </c>
      <c r="B16" s="156" t="s">
        <v>204</v>
      </c>
      <c r="C16" s="161" t="s">
        <v>205</v>
      </c>
      <c r="D16" s="157" t="s">
        <v>170</v>
      </c>
      <c r="E16" s="158">
        <v>4</v>
      </c>
      <c r="F16" s="166"/>
      <c r="G16" s="159">
        <f t="shared" ref="G16" si="4">ROUND(E16*F16,2)</f>
        <v>0</v>
      </c>
      <c r="H16" s="143"/>
      <c r="I16" s="143"/>
      <c r="J16" s="143"/>
      <c r="K16" s="143"/>
      <c r="L16" s="143"/>
      <c r="M16" s="143"/>
      <c r="N16" s="143"/>
      <c r="O16" s="143"/>
      <c r="P16" s="143" t="s">
        <v>133</v>
      </c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</row>
    <row r="17" spans="1:43" x14ac:dyDescent="0.2">
      <c r="A17" s="146" t="s">
        <v>93</v>
      </c>
      <c r="B17" s="147" t="s">
        <v>72</v>
      </c>
      <c r="C17" s="160" t="s">
        <v>73</v>
      </c>
      <c r="D17" s="148"/>
      <c r="E17" s="149"/>
      <c r="F17" s="150"/>
      <c r="G17" s="151">
        <f>SUM(G18:G20)</f>
        <v>0</v>
      </c>
      <c r="P17" t="s">
        <v>94</v>
      </c>
    </row>
    <row r="18" spans="1:43" x14ac:dyDescent="0.2">
      <c r="A18" s="155">
        <v>6</v>
      </c>
      <c r="B18" s="156" t="s">
        <v>206</v>
      </c>
      <c r="C18" s="161" t="s">
        <v>207</v>
      </c>
      <c r="D18" s="157" t="s">
        <v>170</v>
      </c>
      <c r="E18" s="169">
        <v>5</v>
      </c>
      <c r="F18" s="168"/>
      <c r="G18" s="165">
        <f t="shared" ref="G18" si="5">ROUND(E18*F18,2)</f>
        <v>0</v>
      </c>
      <c r="H18" s="143"/>
      <c r="I18" s="143"/>
      <c r="J18" s="143"/>
      <c r="K18" s="143"/>
      <c r="L18" s="143"/>
      <c r="M18" s="143"/>
      <c r="N18" s="143"/>
      <c r="O18" s="143"/>
      <c r="P18" s="143" t="s">
        <v>98</v>
      </c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</row>
    <row r="19" spans="1:43" x14ac:dyDescent="0.2">
      <c r="A19" s="155">
        <v>7</v>
      </c>
      <c r="B19" s="156" t="s">
        <v>208</v>
      </c>
      <c r="C19" s="161" t="s">
        <v>209</v>
      </c>
      <c r="D19" s="157" t="s">
        <v>210</v>
      </c>
      <c r="E19" s="169">
        <v>20</v>
      </c>
      <c r="F19" s="168"/>
      <c r="G19" s="165">
        <f t="shared" ref="G19:G20" si="6">ROUND(E19*F19,2)</f>
        <v>0</v>
      </c>
      <c r="H19" s="143"/>
      <c r="I19" s="143"/>
      <c r="J19" s="143"/>
      <c r="K19" s="143"/>
      <c r="L19" s="143"/>
      <c r="M19" s="143"/>
      <c r="N19" s="143"/>
      <c r="O19" s="143"/>
      <c r="P19" s="143" t="s">
        <v>133</v>
      </c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</row>
    <row r="20" spans="1:43" x14ac:dyDescent="0.2">
      <c r="A20" s="152">
        <v>8</v>
      </c>
      <c r="B20" s="153" t="s">
        <v>211</v>
      </c>
      <c r="C20" s="162" t="s">
        <v>212</v>
      </c>
      <c r="D20" s="154" t="s">
        <v>213</v>
      </c>
      <c r="E20" s="167">
        <v>4</v>
      </c>
      <c r="F20" s="168"/>
      <c r="G20" s="165">
        <f t="shared" si="6"/>
        <v>0</v>
      </c>
      <c r="H20" s="143"/>
      <c r="I20" s="143"/>
      <c r="J20" s="143"/>
      <c r="K20" s="143"/>
      <c r="L20" s="143"/>
      <c r="M20" s="143"/>
      <c r="N20" s="143"/>
      <c r="O20" s="143"/>
      <c r="P20" s="143" t="s">
        <v>133</v>
      </c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</row>
    <row r="21" spans="1:43" x14ac:dyDescent="0.2">
      <c r="A21" s="3"/>
      <c r="B21" s="4"/>
      <c r="C21" s="163"/>
      <c r="D21" s="6"/>
      <c r="E21" s="3"/>
      <c r="F21" s="3"/>
      <c r="G21" s="3"/>
      <c r="N21">
        <v>15</v>
      </c>
      <c r="O21">
        <v>21</v>
      </c>
      <c r="P21" t="s">
        <v>92</v>
      </c>
    </row>
    <row r="22" spans="1:43" x14ac:dyDescent="0.2">
      <c r="C22" s="164"/>
      <c r="D22" s="10"/>
      <c r="P22" t="s">
        <v>195</v>
      </c>
    </row>
    <row r="23" spans="1:43" x14ac:dyDescent="0.2">
      <c r="D23" s="10"/>
    </row>
    <row r="24" spans="1:43" x14ac:dyDescent="0.2">
      <c r="D24" s="10"/>
    </row>
    <row r="25" spans="1:43" x14ac:dyDescent="0.2">
      <c r="D25" s="10"/>
    </row>
    <row r="26" spans="1:43" x14ac:dyDescent="0.2">
      <c r="D26" s="10"/>
    </row>
    <row r="27" spans="1:43" x14ac:dyDescent="0.2">
      <c r="D27" s="10"/>
    </row>
    <row r="28" spans="1:43" x14ac:dyDescent="0.2">
      <c r="D28" s="10"/>
    </row>
    <row r="29" spans="1:43" x14ac:dyDescent="0.2">
      <c r="D29" s="10"/>
    </row>
    <row r="30" spans="1:43" x14ac:dyDescent="0.2">
      <c r="D30" s="10"/>
    </row>
    <row r="31" spans="1:43" x14ac:dyDescent="0.2">
      <c r="D31" s="10"/>
    </row>
    <row r="32" spans="1:4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D.1.4.6.1 R2165746401 Pol</vt:lpstr>
      <vt:lpstr>D.1.4.6.2 R2165746402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'D.1.4.6.1 R2165746401 Pol'!Názvy_tisku</vt:lpstr>
      <vt:lpstr>'D.1.4.6.2 R2165746402 Pol'!Názvy_tisku</vt:lpstr>
      <vt:lpstr>oadresa</vt:lpstr>
      <vt:lpstr>Stavba!Objednatel</vt:lpstr>
      <vt:lpstr>Stavba!Objekt</vt:lpstr>
      <vt:lpstr>'D.1.4.6.1 R2165746401 Pol'!Oblast_tisku</vt:lpstr>
      <vt:lpstr>'D.1.4.6.2 R2165746402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Resová Alice</dc:creator>
  <cp:lastModifiedBy>Aleš Hruška</cp:lastModifiedBy>
  <cp:lastPrinted>2019-03-19T12:27:02Z</cp:lastPrinted>
  <dcterms:created xsi:type="dcterms:W3CDTF">2009-04-08T07:15:50Z</dcterms:created>
  <dcterms:modified xsi:type="dcterms:W3CDTF">2023-04-24T06:13:57Z</dcterms:modified>
</cp:coreProperties>
</file>