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ruska\632 Prelozky_mendelova_univerzita_UT (1)\Revidovaná DPS\Příloha 1 a UT\"/>
    </mc:Choice>
  </mc:AlternateContent>
  <bookViews>
    <workbookView xWindow="0" yWindow="0" windowWidth="28800" windowHeight="11700" activeTab="2"/>
  </bookViews>
  <sheets>
    <sheet name="Stavba" sheetId="1" r:id="rId1"/>
    <sheet name="VzorPolozky" sheetId="10" state="hidden" r:id="rId2"/>
    <sheet name="01 01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01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01 Pol'!$A$1:$G$115</definedName>
    <definedName name="_xlnm.Print_Area" localSheetId="0">Stavba!$A$1:$J$56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3" i="1" l="1"/>
  <c r="G97" i="12"/>
  <c r="G9" i="12" l="1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2" i="12"/>
  <c r="G33" i="12"/>
  <c r="G34" i="12"/>
  <c r="G35" i="12"/>
  <c r="G39" i="12"/>
  <c r="G40" i="12"/>
  <c r="G41" i="12"/>
  <c r="G43" i="12"/>
  <c r="G44" i="12"/>
  <c r="G45" i="12"/>
  <c r="G46" i="12"/>
  <c r="G47" i="12"/>
  <c r="G48" i="12"/>
  <c r="G49" i="12"/>
  <c r="G50" i="12"/>
  <c r="G51" i="12"/>
  <c r="G52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3" i="12"/>
  <c r="G82" i="12" s="1"/>
  <c r="G85" i="12"/>
  <c r="G86" i="12"/>
  <c r="G87" i="12"/>
  <c r="G88" i="12"/>
  <c r="G89" i="12"/>
  <c r="G90" i="12"/>
  <c r="G92" i="12"/>
  <c r="G93" i="12"/>
  <c r="G94" i="12"/>
  <c r="G95" i="12"/>
  <c r="G96" i="12"/>
  <c r="G98" i="12"/>
  <c r="G99" i="12"/>
  <c r="G100" i="12"/>
  <c r="G101" i="12"/>
  <c r="G102" i="12"/>
  <c r="G103" i="12"/>
  <c r="N105" i="12"/>
  <c r="F41" i="1" s="1"/>
  <c r="I20" i="1"/>
  <c r="I18" i="1"/>
  <c r="I16" i="1"/>
  <c r="J28" i="1"/>
  <c r="J26" i="1"/>
  <c r="G38" i="1"/>
  <c r="F38" i="1"/>
  <c r="J23" i="1"/>
  <c r="J24" i="1"/>
  <c r="J25" i="1"/>
  <c r="J27" i="1"/>
  <c r="E24" i="1"/>
  <c r="E26" i="1"/>
  <c r="G42" i="12" l="1"/>
  <c r="I51" i="1" s="1"/>
  <c r="G91" i="12"/>
  <c r="I55" i="1" s="1"/>
  <c r="I19" i="1" s="1"/>
  <c r="G8" i="12"/>
  <c r="I49" i="1" s="1"/>
  <c r="G31" i="12"/>
  <c r="I50" i="1" s="1"/>
  <c r="F39" i="1"/>
  <c r="F42" i="1" s="1"/>
  <c r="F40" i="1"/>
  <c r="G84" i="12"/>
  <c r="O105" i="12"/>
  <c r="G53" i="12"/>
  <c r="I52" i="1" s="1"/>
  <c r="A23" i="1" l="1"/>
  <c r="G41" i="1"/>
  <c r="H41" i="1" s="1"/>
  <c r="I41" i="1" s="1"/>
  <c r="G40" i="1"/>
  <c r="H40" i="1" s="1"/>
  <c r="I40" i="1" s="1"/>
  <c r="G39" i="1"/>
  <c r="I54" i="1"/>
  <c r="G105" i="12"/>
  <c r="I17" i="1" l="1"/>
  <c r="I21" i="1" s="1"/>
  <c r="I56" i="1"/>
  <c r="G25" i="1" s="1"/>
  <c r="G42" i="1"/>
  <c r="H39" i="1"/>
  <c r="A24" i="1"/>
  <c r="G24" i="1"/>
  <c r="I39" i="1" l="1"/>
  <c r="I42" i="1" s="1"/>
  <c r="H42" i="1"/>
  <c r="A25" i="1"/>
  <c r="G28" i="1"/>
  <c r="J54" i="1"/>
  <c r="J55" i="1"/>
  <c r="J49" i="1"/>
  <c r="J51" i="1"/>
  <c r="J53" i="1"/>
  <c r="J52" i="1"/>
  <c r="J50" i="1"/>
  <c r="J56" i="1" l="1"/>
  <c r="A26" i="1"/>
  <c r="G26" i="1"/>
  <c r="A27" i="1" s="1"/>
  <c r="J41" i="1"/>
  <c r="J39" i="1"/>
  <c r="J42" i="1" s="1"/>
  <c r="J40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<sst xmlns="http://schemas.openxmlformats.org/spreadsheetml/2006/main" count="502" uniqueCount="265">
  <si>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</si>
  <si>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</si>
  <si>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</si>
  <si>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</si>
  <si>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</si>
  <si>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</si>
  <si>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</si>
  <si>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</si>
  <si>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</si>
  <si>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</si>
  <si>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</si>
  <si>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</si>
  <si>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</si>
  <si>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</si>
  <si>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</si>
  <si>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</si>
  <si>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</si>
  <si>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</si>
  <si>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</si>
  <si>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</si>
  <si>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</si>
  <si>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</si>
  <si>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</si>
  <si>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</si>
  <si>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</si>
  <si>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</si>
  <si>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</si>
  <si>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</si>
  <si>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</si>
  <si>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</si>
  <si>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</si>
  <si>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</si>
  <si>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</si>
  <si>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</si>
  <si>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</si>
  <si>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</si>
  <si>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</si>
  <si>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</si>
  <si>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</si>
  <si>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01</t>
  </si>
  <si>
    <t>Vytápění</t>
  </si>
  <si>
    <t>Objekt:</t>
  </si>
  <si>
    <t>Rozpočet:</t>
  </si>
  <si>
    <t>2022_112</t>
  </si>
  <si>
    <t>Mendelova univerzita</t>
  </si>
  <si>
    <t>Stavba</t>
  </si>
  <si>
    <t>Celkem za stavbu</t>
  </si>
  <si>
    <t>CZK</t>
  </si>
  <si>
    <t>Rekapitulace dílů</t>
  </si>
  <si>
    <t>Typ dílu</t>
  </si>
  <si>
    <t>713</t>
  </si>
  <si>
    <t>Izolace tepelné</t>
  </si>
  <si>
    <t>732</t>
  </si>
  <si>
    <t>Strojovny</t>
  </si>
  <si>
    <t>733</t>
  </si>
  <si>
    <t>Rozvod potrubí</t>
  </si>
  <si>
    <t>734</t>
  </si>
  <si>
    <t>Armatury</t>
  </si>
  <si>
    <t>767</t>
  </si>
  <si>
    <t>Konstrukce zámečnické</t>
  </si>
  <si>
    <t>D01</t>
  </si>
  <si>
    <t>Demontáž stávajícího stavu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</si>
  <si>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</si>
  <si>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</si>
  <si>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</si>
  <si>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</si>
  <si>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</si>
  <si>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</si>
  <si>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</si>
  <si>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</si>
  <si>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</si>
  <si>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</si>
  <si>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</si>
  <si>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</si>
  <si>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DPH</t>
  </si>
  <si>
    <t>Díl:</t>
  </si>
  <si>
    <t>DIL</t>
  </si>
  <si>
    <t>998713101</t>
  </si>
  <si>
    <t>Přesun hmot pro izolace tepelné, výšky do 6 m</t>
  </si>
  <si>
    <t>t</t>
  </si>
  <si>
    <t>POL1_</t>
  </si>
  <si>
    <t>713-M01</t>
  </si>
  <si>
    <t>Montáž izolačních pouzder na potrubí</t>
  </si>
  <si>
    <t>m</t>
  </si>
  <si>
    <t>713-M02</t>
  </si>
  <si>
    <t>Montáž izolací armatur</t>
  </si>
  <si>
    <t>kus</t>
  </si>
  <si>
    <t>28378006</t>
  </si>
  <si>
    <t>IKA 150 V DN 50 vrstvená tepelná izolace</t>
  </si>
  <si>
    <t>POL3_</t>
  </si>
  <si>
    <t>28378007</t>
  </si>
  <si>
    <t>IKA 150 V DN 65 vrstvená tepelná izolace</t>
  </si>
  <si>
    <t>28378008</t>
  </si>
  <si>
    <t>IKA 150 V DN 80 vrstvená tepelná izolace</t>
  </si>
  <si>
    <t>28378011</t>
  </si>
  <si>
    <t>IKA 150 V DN 150 vrstvená tepelná izolace</t>
  </si>
  <si>
    <t>28378066</t>
  </si>
  <si>
    <t>IKA 150 F DN 50 vrstvená tepelná izolace</t>
  </si>
  <si>
    <t>28378067</t>
  </si>
  <si>
    <t>IKA 150 F DN 65 vrstvená tepelná izolace</t>
  </si>
  <si>
    <t>28378068</t>
  </si>
  <si>
    <t>IKA 150 F DN 80 vrstvená tepelná izolace</t>
  </si>
  <si>
    <t>28378071</t>
  </si>
  <si>
    <t>IKA 150 F DN 150 vrstvená tepelná izolace</t>
  </si>
  <si>
    <t>28378147</t>
  </si>
  <si>
    <t>IKA 150 PR DN 65 vrstvená tepelná izolace</t>
  </si>
  <si>
    <t>28378148</t>
  </si>
  <si>
    <t>IKA 150 PR DN 80 vrstvená tepelná izolace</t>
  </si>
  <si>
    <t>28378151</t>
  </si>
  <si>
    <t>IKA 150 PR DN 150 vrstvená tepelná izolace</t>
  </si>
  <si>
    <t>28378186</t>
  </si>
  <si>
    <t>IKA 150 KL DN 50 vrstvená tepelná izolace</t>
  </si>
  <si>
    <t>28378187</t>
  </si>
  <si>
    <t>IKA 150 KL DN 65 vrstvená tepelná izolace</t>
  </si>
  <si>
    <t>28378188</t>
  </si>
  <si>
    <t>IKA 150 KL DN 80 vrstvená tepelná izolace</t>
  </si>
  <si>
    <t>28378191</t>
  </si>
  <si>
    <t>IKA 150 KL DN 150 vrstvená tepelná izolace</t>
  </si>
  <si>
    <t>631547219</t>
  </si>
  <si>
    <t>Pouzdro potrubní izolační 60/40 mm kamenná vlna s polepem Al fólií vyztuženou skleněnou mřížkou</t>
  </si>
  <si>
    <t>631547322</t>
  </si>
  <si>
    <t>Pouzdro potrubní izolační 76/50 mm kamenná vlna s polepem Al fólií vyztuženou skleněnou mřížkou</t>
  </si>
  <si>
    <t>631547423</t>
  </si>
  <si>
    <t>Pouzdro potrubní izolační 89/60 mm kamenná vlna s polepem Al fólií vyztuženou skleněnou mřížkou</t>
  </si>
  <si>
    <t>631547628</t>
  </si>
  <si>
    <t>Pouzdro potrubní izolační 159/80 mm kamenná vlna s polepem Al fólií vyztuženou skleněnou mřížkou</t>
  </si>
  <si>
    <t>725539108</t>
  </si>
  <si>
    <t>Montáž zásobníku akumulačního do 1200 l, včetně topných tyčí</t>
  </si>
  <si>
    <t>soubor</t>
  </si>
  <si>
    <t>732429112</t>
  </si>
  <si>
    <t>Montáž čerpadel oběhových spirálních, DN 40</t>
  </si>
  <si>
    <t>998732101</t>
  </si>
  <si>
    <t>Přesun hmot pro strojovny, výšky do 6 m</t>
  </si>
  <si>
    <t>731-M01</t>
  </si>
  <si>
    <t>Montáž a vyhotovení rozdělovače a sběrače DN 250, Tmax 105°, včetně izolace tl. 120 mm, včetně stojanu</t>
  </si>
  <si>
    <t>POP</t>
  </si>
  <si>
    <t>viz. výkresová dokumentace</t>
  </si>
  <si>
    <t>731-R01</t>
  </si>
  <si>
    <t>731-R02</t>
  </si>
  <si>
    <t>731-R03</t>
  </si>
  <si>
    <t>733121218</t>
  </si>
  <si>
    <t>Potrubí hladké bezešvé v kotelnách D 57 x 2,9 mm, včetně montáže</t>
  </si>
  <si>
    <t>733121222</t>
  </si>
  <si>
    <t>Potrubí hladké bezešvé v kotelnách D 76 x 3,2 mm, včetně montáže</t>
  </si>
  <si>
    <t>733121225</t>
  </si>
  <si>
    <t>Potrubí hladké bezešvé v kotelnách D 89 x 3,6 mm, včetně montáže</t>
  </si>
  <si>
    <t>733121235</t>
  </si>
  <si>
    <t>Potrubí hladké bezešvé v kotelnách D 159 x 4,5 mm, včetně montáže</t>
  </si>
  <si>
    <t>998733101</t>
  </si>
  <si>
    <t>Přesun hmot pro rozvody potrubí, výšky do 6 m</t>
  </si>
  <si>
    <t>31946406</t>
  </si>
  <si>
    <t>Příruba přivařovací s krkem PN 10  DN 40 mm</t>
  </si>
  <si>
    <t>31946408</t>
  </si>
  <si>
    <t>Příruba přivařovací s krkem PN 16  DN 65 mm</t>
  </si>
  <si>
    <t>31946409</t>
  </si>
  <si>
    <t>Příruba přivařovací s krkem PN 16  DN 80 mm</t>
  </si>
  <si>
    <t>31946412</t>
  </si>
  <si>
    <t>Příruba přivařovací s krkem PN 16  DN 150 mm</t>
  </si>
  <si>
    <t>733-01</t>
  </si>
  <si>
    <t xml:space="preserve">Ocelové tvarovky (kolena, redukce, T-kusy), včetně montáže </t>
  </si>
  <si>
    <t>734109215</t>
  </si>
  <si>
    <t>Montáž přírub. armatur, 2 příruby, PN 16, DN 65, včetně dodávky protipřírub, těsnění a šroubů</t>
  </si>
  <si>
    <t>734109216</t>
  </si>
  <si>
    <t>Montáž přírub. armatur, 2 příruby, PN 16, DN 80, včetně dodávky protipřírub, těsnění a šroubů</t>
  </si>
  <si>
    <t>734109218</t>
  </si>
  <si>
    <t>Montáž přírub. armatur, 2 příruby, PN 16, DN 125, včetně dodávky protipřírub, těsnění a šroubů</t>
  </si>
  <si>
    <t>734109219</t>
  </si>
  <si>
    <t>Montáž přírub. armatur, 2 příruby, PN 16, DN 150, včetně dodávky protipřírub, těsnění a šroubů</t>
  </si>
  <si>
    <t>734163157</t>
  </si>
  <si>
    <t>Filtr přírubový, DN 65</t>
  </si>
  <si>
    <t>734163158</t>
  </si>
  <si>
    <t>Filtr přírubový, DN 80</t>
  </si>
  <si>
    <t>734163162</t>
  </si>
  <si>
    <t>Filtr přírubový, DN 150</t>
  </si>
  <si>
    <t>734193237</t>
  </si>
  <si>
    <t>Klapka zpětná,motýl.mezipřír. DN 65</t>
  </si>
  <si>
    <t>734193238</t>
  </si>
  <si>
    <t>Klapka zpětná,motýl.mezipřír. DN 80</t>
  </si>
  <si>
    <t>734193242</t>
  </si>
  <si>
    <t>Klapka zpětná,motýl.mezipřír. DN150</t>
  </si>
  <si>
    <t>734209103</t>
  </si>
  <si>
    <t>Montáž armatur závitových,s 1závitem, G 1/2</t>
  </si>
  <si>
    <t>734209118</t>
  </si>
  <si>
    <t>Montáž armatur závitových,se 2závity, do G 2</t>
  </si>
  <si>
    <t>734235126</t>
  </si>
  <si>
    <t>Kohout kulový,2xvnitřní závit DN 50</t>
  </si>
  <si>
    <t>734245426</t>
  </si>
  <si>
    <t>Klapka zpětná,2xvnitřní závit DN 50</t>
  </si>
  <si>
    <t>734295216</t>
  </si>
  <si>
    <t>Filtr, vnitřní-vnitřní z. DN 50</t>
  </si>
  <si>
    <t>734499211</t>
  </si>
  <si>
    <t>Dodávka návarků  M 20 x 1,5  pro MaR, včetně montáže</t>
  </si>
  <si>
    <t>998734101</t>
  </si>
  <si>
    <t>Přesun hmot pro armatury, výšky do 6 m</t>
  </si>
  <si>
    <t>734-T01</t>
  </si>
  <si>
    <t xml:space="preserve">Tlakoměr, rozsah 0-10 bar, D 160, včetně smyčky a trojcestného kohoutu, včetně montáže </t>
  </si>
  <si>
    <t>734-T02</t>
  </si>
  <si>
    <t>Teploměr 1/2” 0 - 120 °C, zadní připojení, délka jímky 100 mm včetně montáže</t>
  </si>
  <si>
    <t>42260624</t>
  </si>
  <si>
    <t>Ventil odvzdušňovací automatický 1/2"</t>
  </si>
  <si>
    <t>42285514</t>
  </si>
  <si>
    <t>Klapka mezipřírubová uzavírací DN 65, PN 16</t>
  </si>
  <si>
    <t>42285515</t>
  </si>
  <si>
    <t>Klapka mezipřírubová uzavírací DN 80, PN 16</t>
  </si>
  <si>
    <t>42285518</t>
  </si>
  <si>
    <t>Klapka mezipřírubová uzavírací DN 150, PN 16</t>
  </si>
  <si>
    <t>734-001</t>
  </si>
  <si>
    <t>Ruční regulační ventil přírubový, DN 125, PN 16, včetně měřících ventilků</t>
  </si>
  <si>
    <t>734-002</t>
  </si>
  <si>
    <t xml:space="preserve">Ruční regulační ventil přírubový, DN 65, PN 16, včetně měřících ventilků </t>
  </si>
  <si>
    <t>734-003</t>
  </si>
  <si>
    <t xml:space="preserve">Ruční regulační ventil závitový, DN 50, PN 16, včetně měřících ventilků </t>
  </si>
  <si>
    <t>734-004</t>
  </si>
  <si>
    <t xml:space="preserve">Ruční regulační ventil závitový, DN 40, PN 16, včetně měřících ventilků </t>
  </si>
  <si>
    <t>734-K01</t>
  </si>
  <si>
    <t>Vypouštěcí kulový kohout závitový, s hadicovou vývodkou a zátkou,  DN 15</t>
  </si>
  <si>
    <t>767-01</t>
  </si>
  <si>
    <t>Pomocné ocelové konstrukce pro uchycení potrubí - třmeny, objímky, závěsy, pevné body, apod.</t>
  </si>
  <si>
    <t>733120836</t>
  </si>
  <si>
    <t>Demontáž potrubí do D 159</t>
  </si>
  <si>
    <t>D02</t>
  </si>
  <si>
    <t>Demontáž stávajícího rozdělovače a sběrače na větvi O,P,R</t>
  </si>
  <si>
    <t>D03</t>
  </si>
  <si>
    <t>Demontáž stávajícíh oběhových čerpadel</t>
  </si>
  <si>
    <t>D04</t>
  </si>
  <si>
    <t>Demontáž armatur se dvěma přírubami do DN 150</t>
  </si>
  <si>
    <t>D05</t>
  </si>
  <si>
    <t>Odvoz odpadu na skládku</t>
  </si>
  <si>
    <t>VRN001</t>
  </si>
  <si>
    <t>Dodávka upravené vody</t>
  </si>
  <si>
    <t xml:space="preserve">m3    </t>
  </si>
  <si>
    <t>POL99_8</t>
  </si>
  <si>
    <t>VRN002</t>
  </si>
  <si>
    <t xml:space="preserve">Projektová dokumentace skutečného provedení </t>
  </si>
  <si>
    <t>VRN004</t>
  </si>
  <si>
    <t>Zařízení staveniště</t>
  </si>
  <si>
    <t>VRN005</t>
  </si>
  <si>
    <t>Mimostaveništní doprava</t>
  </si>
  <si>
    <t>VRN006</t>
  </si>
  <si>
    <t>Napuštění a odvzdušnění topného systému</t>
  </si>
  <si>
    <t>VRN008</t>
  </si>
  <si>
    <t>Topná a tlaková zkouška</t>
  </si>
  <si>
    <t>hod</t>
  </si>
  <si>
    <t>VRN009</t>
  </si>
  <si>
    <t>Revize tlakových nádob</t>
  </si>
  <si>
    <t>VRN011</t>
  </si>
  <si>
    <t>BOZP</t>
  </si>
  <si>
    <t>VRN012</t>
  </si>
  <si>
    <t xml:space="preserve">Vyregulování ručních regulačních ventilů </t>
  </si>
  <si>
    <t>VRN014</t>
  </si>
  <si>
    <t>Autorský dozor</t>
  </si>
  <si>
    <t>VRN015</t>
  </si>
  <si>
    <t>Kompletační činnost</t>
  </si>
  <si>
    <t>VRN024</t>
  </si>
  <si>
    <t>Štítky orientační na potrubí</t>
  </si>
  <si>
    <t>SUM</t>
  </si>
  <si>
    <t>Poznámky uchazeče k zadání</t>
  </si>
  <si>
    <t>POPUZIV</t>
  </si>
  <si>
    <t>END</t>
  </si>
  <si>
    <t>Sběrač - 6x hrdlo (2x DN 150, 1x DN 80, 1x DN 65, 1x DN 50, 1x DN 15)</t>
  </si>
  <si>
    <t>Rozdělovač - 6x hrdlo (2x DN 150, 1x DN 80, 1x DN 65, 1x DN 50, 1x DN 15)</t>
  </si>
  <si>
    <t>Demontáž a zpětná montáž měřičů tepla</t>
  </si>
  <si>
    <t>Akumulační nádrž objem 500 l, včetně el. topných těles typ A, výkon 3x7,5 kW</t>
  </si>
  <si>
    <t>Oběhové čerpadlo s elektronicky řízenými otáčkami, regulační režim konstantní průtok. Možnost řízení pomocí externího signálu (0-10 V, 4-20 mA), integrace do systémů MaR pomocí modulů CIM. Jm. průtok 12,16 m3/h, jm. dopravní výška 6,797 m, TF 110, DN40, PN6/10, 10 bar</t>
  </si>
  <si>
    <t>Oběhové čerpadlo s elektronicky řízenými otáčkami, regulační režim konstantní průtok. Možnost řízení pomocí externího signálu (0-10 V, 4-20 mA), integrace do systémů MaR pomocí modulů CIM. Jm. průtok 9,4 m3/h, jm. dopravní výška 4,28 m, TF 110, DN40, PN6/10, 10 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</si>
</sst>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4" fontId="7" fillId="2" borderId="39" xfId="0" applyNumberFormat="1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2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2" borderId="21" xfId="0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6" fillId="0" borderId="45" xfId="0" applyNumberFormat="1" applyFont="1" applyFill="1" applyBorder="1" applyAlignment="1">
      <alignment horizontal="left" vertical="top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225.8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9"/>
  <sheetViews>
    <sheetView showGridLines="0" topLeftCell="B36" zoomScaleNormal="100" zoomScaleSheetLayoutView="75" workbookViewId="0">
      <selection activeCell="G52" sqref="G5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16" t="s">
        <v>4</v>
      </c>
      <c r="C1" s="217"/>
      <c r="D1" s="217"/>
      <c r="E1" s="217"/>
      <c r="F1" s="217"/>
      <c r="G1" s="217"/>
      <c r="H1" s="217"/>
      <c r="I1" s="217"/>
      <c r="J1" s="218"/>
    </row>
    <row r="2" spans="1:15" ht="36" customHeight="1" x14ac:dyDescent="0.2">
      <c r="A2" s="2"/>
      <c r="B2" s="77" t="s">
        <v>24</v>
      </c>
      <c r="C2" s="78"/>
      <c r="D2" s="79" t="s">
        <v>43</v>
      </c>
      <c r="E2" s="222" t="s">
        <v>44</v>
      </c>
      <c r="F2" s="223"/>
      <c r="G2" s="223"/>
      <c r="H2" s="223"/>
      <c r="I2" s="223"/>
      <c r="J2" s="224"/>
      <c r="O2" s="1"/>
    </row>
    <row r="3" spans="1:15" ht="27" customHeight="1" x14ac:dyDescent="0.2">
      <c r="A3" s="2"/>
      <c r="B3" s="80" t="s">
        <v>41</v>
      </c>
      <c r="C3" s="78"/>
      <c r="D3" s="81" t="s">
        <v>39</v>
      </c>
      <c r="E3" s="225" t="s">
        <v>40</v>
      </c>
      <c r="F3" s="226"/>
      <c r="G3" s="226"/>
      <c r="H3" s="226"/>
      <c r="I3" s="226"/>
      <c r="J3" s="227"/>
    </row>
    <row r="4" spans="1:15" ht="23.25" customHeight="1" x14ac:dyDescent="0.2">
      <c r="A4" s="76">
        <v>3535</v>
      </c>
      <c r="B4" s="82" t="s">
        <v>42</v>
      </c>
      <c r="C4" s="83"/>
      <c r="D4" s="84" t="s">
        <v>39</v>
      </c>
      <c r="E4" s="205" t="s">
        <v>40</v>
      </c>
      <c r="F4" s="206"/>
      <c r="G4" s="206"/>
      <c r="H4" s="206"/>
      <c r="I4" s="206"/>
      <c r="J4" s="207"/>
    </row>
    <row r="5" spans="1:15" ht="24" customHeight="1" x14ac:dyDescent="0.2">
      <c r="A5" s="2"/>
      <c r="B5" s="31" t="s">
        <v>23</v>
      </c>
      <c r="D5" s="210"/>
      <c r="E5" s="211"/>
      <c r="F5" s="211"/>
      <c r="G5" s="211"/>
      <c r="H5" s="18" t="s">
        <v>38</v>
      </c>
      <c r="I5" s="22"/>
      <c r="J5" s="8"/>
    </row>
    <row r="6" spans="1:15" ht="15.75" customHeight="1" x14ac:dyDescent="0.2">
      <c r="A6" s="2"/>
      <c r="B6" s="28"/>
      <c r="C6" s="55"/>
      <c r="D6" s="212"/>
      <c r="E6" s="213"/>
      <c r="F6" s="213"/>
      <c r="G6" s="213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14"/>
      <c r="F7" s="215"/>
      <c r="G7" s="215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38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29"/>
      <c r="E11" s="229"/>
      <c r="F11" s="229"/>
      <c r="G11" s="229"/>
      <c r="H11" s="18" t="s">
        <v>38</v>
      </c>
      <c r="I11" s="86"/>
      <c r="J11" s="8"/>
    </row>
    <row r="12" spans="1:15" ht="15.75" customHeight="1" x14ac:dyDescent="0.2">
      <c r="A12" s="2"/>
      <c r="B12" s="28"/>
      <c r="C12" s="55"/>
      <c r="D12" s="204"/>
      <c r="E12" s="204"/>
      <c r="F12" s="204"/>
      <c r="G12" s="204"/>
      <c r="H12" s="18" t="s">
        <v>34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08"/>
      <c r="F13" s="209"/>
      <c r="G13" s="209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28"/>
      <c r="F15" s="228"/>
      <c r="G15" s="230"/>
      <c r="H15" s="230"/>
      <c r="I15" s="230" t="s">
        <v>31</v>
      </c>
      <c r="J15" s="231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193"/>
      <c r="F16" s="194"/>
      <c r="G16" s="193"/>
      <c r="H16" s="194"/>
      <c r="I16" s="193">
        <f>SUMIF(F49:F55,A16,I49:I55)+SUMIF(F49:F55,"PSU",I49:I55)</f>
        <v>0</v>
      </c>
      <c r="J16" s="195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193"/>
      <c r="F17" s="194"/>
      <c r="G17" s="193"/>
      <c r="H17" s="194"/>
      <c r="I17" s="193">
        <f>SUMIF(F49:F55,A17,I49:I55)</f>
        <v>0</v>
      </c>
      <c r="J17" s="195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193"/>
      <c r="F18" s="194"/>
      <c r="G18" s="193"/>
      <c r="H18" s="194"/>
      <c r="I18" s="193">
        <f>SUMIF(F49:F55,A18,I49:I55)</f>
        <v>0</v>
      </c>
      <c r="J18" s="195"/>
    </row>
    <row r="19" spans="1:10" ht="23.25" customHeight="1" x14ac:dyDescent="0.2">
      <c r="A19" s="139" t="s">
        <v>62</v>
      </c>
      <c r="B19" s="38" t="s">
        <v>29</v>
      </c>
      <c r="C19" s="62"/>
      <c r="D19" s="63"/>
      <c r="E19" s="193"/>
      <c r="F19" s="194"/>
      <c r="G19" s="193"/>
      <c r="H19" s="194"/>
      <c r="I19" s="193">
        <f>SUMIF(F49:F55,A19,I49:I55)</f>
        <v>0</v>
      </c>
      <c r="J19" s="195"/>
    </row>
    <row r="20" spans="1:10" ht="23.25" customHeight="1" x14ac:dyDescent="0.2">
      <c r="A20" s="139" t="s">
        <v>63</v>
      </c>
      <c r="B20" s="38" t="s">
        <v>30</v>
      </c>
      <c r="C20" s="62"/>
      <c r="D20" s="63"/>
      <c r="E20" s="193"/>
      <c r="F20" s="194"/>
      <c r="G20" s="193"/>
      <c r="H20" s="194"/>
      <c r="I20" s="193">
        <f>SUMIF(F49:F55,A20,I49:I55)</f>
        <v>0</v>
      </c>
      <c r="J20" s="195"/>
    </row>
    <row r="21" spans="1:10" ht="23.25" customHeight="1" x14ac:dyDescent="0.2">
      <c r="A21" s="2"/>
      <c r="B21" s="48" t="s">
        <v>31</v>
      </c>
      <c r="C21" s="64"/>
      <c r="D21" s="65"/>
      <c r="E21" s="196"/>
      <c r="F21" s="232"/>
      <c r="G21" s="196"/>
      <c r="H21" s="232"/>
      <c r="I21" s="196">
        <f>SUM(I16:J20)</f>
        <v>0</v>
      </c>
      <c r="J21" s="197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91"/>
      <c r="H23" s="192"/>
      <c r="I23" s="192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189">
        <f>A23</f>
        <v>0</v>
      </c>
      <c r="H24" s="190"/>
      <c r="I24" s="190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91">
        <f>I56</f>
        <v>0</v>
      </c>
      <c r="H25" s="192"/>
      <c r="I25" s="192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19">
        <f>A25</f>
        <v>0</v>
      </c>
      <c r="H26" s="220"/>
      <c r="I26" s="22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21">
        <f>CenaCelkem-(ZakladDPHSni+DPHSni+ZakladDPHZakl+DPHZakl)</f>
        <v>0</v>
      </c>
      <c r="H27" s="221"/>
      <c r="I27" s="221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198" t="e">
        <f>ZakladDPHSniVypocet+ZakladDPHZaklVypocet</f>
        <v>#REF!</v>
      </c>
      <c r="H28" s="199"/>
      <c r="I28" s="199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35</v>
      </c>
      <c r="C29" s="118"/>
      <c r="D29" s="118"/>
      <c r="E29" s="118"/>
      <c r="F29" s="119"/>
      <c r="G29" s="198">
        <f>A27</f>
        <v>0</v>
      </c>
      <c r="H29" s="198"/>
      <c r="I29" s="198"/>
      <c r="J29" s="120" t="s">
        <v>47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0"/>
      <c r="E34" s="201"/>
      <c r="G34" s="202"/>
      <c r="H34" s="203"/>
      <c r="I34" s="203"/>
      <c r="J34" s="25"/>
    </row>
    <row r="35" spans="1:10" ht="12.75" customHeight="1" x14ac:dyDescent="0.2">
      <c r="A35" s="2"/>
      <c r="B35" s="2"/>
      <c r="D35" s="188" t="s">
        <v>2</v>
      </c>
      <c r="E35" s="188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37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45</v>
      </c>
      <c r="C39" s="183"/>
      <c r="D39" s="183"/>
      <c r="E39" s="183"/>
      <c r="F39" s="100" t="e">
        <f>'01 01 Pol'!N105</f>
        <v>#REF!</v>
      </c>
      <c r="G39" s="101" t="e">
        <f>'01 01 Pol'!O105</f>
        <v>#REF!</v>
      </c>
      <c r="H39" s="102" t="e">
        <f>(F39*SazbaDPH1/100)+(G39*SazbaDPH2/100)</f>
        <v>#REF!</v>
      </c>
      <c r="I39" s="102" t="e">
        <f>F39+G39+H39</f>
        <v>#REF!</v>
      </c>
      <c r="J39" s="103" t="e">
        <f>IF(CenaCelkemVypocet=0,"",I39/CenaCelkemVypocet*100)</f>
        <v>#REF!</v>
      </c>
    </row>
    <row r="40" spans="1:10" ht="25.5" hidden="1" customHeight="1" x14ac:dyDescent="0.2">
      <c r="A40" s="89">
        <v>2</v>
      </c>
      <c r="B40" s="104" t="s">
        <v>39</v>
      </c>
      <c r="C40" s="184" t="s">
        <v>40</v>
      </c>
      <c r="D40" s="184"/>
      <c r="E40" s="184"/>
      <c r="F40" s="105" t="e">
        <f>'01 01 Pol'!N105</f>
        <v>#REF!</v>
      </c>
      <c r="G40" s="106" t="e">
        <f>'01 01 Pol'!O105</f>
        <v>#REF!</v>
      </c>
      <c r="H40" s="106" t="e">
        <f>(F40*SazbaDPH1/100)+(G40*SazbaDPH2/100)</f>
        <v>#REF!</v>
      </c>
      <c r="I40" s="106" t="e">
        <f>F40+G40+H40</f>
        <v>#REF!</v>
      </c>
      <c r="J40" s="107" t="e">
        <f>IF(CenaCelkemVypocet=0,"",I40/CenaCelkemVypocet*100)</f>
        <v>#REF!</v>
      </c>
    </row>
    <row r="41" spans="1:10" ht="25.5" hidden="1" customHeight="1" x14ac:dyDescent="0.2">
      <c r="A41" s="89">
        <v>3</v>
      </c>
      <c r="B41" s="108" t="s">
        <v>39</v>
      </c>
      <c r="C41" s="183" t="s">
        <v>40</v>
      </c>
      <c r="D41" s="183"/>
      <c r="E41" s="183"/>
      <c r="F41" s="109" t="e">
        <f>'01 01 Pol'!N105</f>
        <v>#REF!</v>
      </c>
      <c r="G41" s="102" t="e">
        <f>'01 01 Pol'!O105</f>
        <v>#REF!</v>
      </c>
      <c r="H41" s="102" t="e">
        <f>(F41*SazbaDPH1/100)+(G41*SazbaDPH2/100)</f>
        <v>#REF!</v>
      </c>
      <c r="I41" s="102" t="e">
        <f>F41+G41+H41</f>
        <v>#REF!</v>
      </c>
      <c r="J41" s="103" t="e">
        <f>IF(CenaCelkemVypocet=0,"",I41/CenaCelkemVypocet*100)</f>
        <v>#REF!</v>
      </c>
    </row>
    <row r="42" spans="1:10" ht="25.5" hidden="1" customHeight="1" x14ac:dyDescent="0.2">
      <c r="A42" s="89"/>
      <c r="B42" s="185" t="s">
        <v>46</v>
      </c>
      <c r="C42" s="186"/>
      <c r="D42" s="186"/>
      <c r="E42" s="187"/>
      <c r="F42" s="110" t="e">
        <f>SUMIF(A39:A41,"=1",F39:F41)</f>
        <v>#REF!</v>
      </c>
      <c r="G42" s="111" t="e">
        <f>SUMIF(A39:A41,"=1",G39:G41)</f>
        <v>#REF!</v>
      </c>
      <c r="H42" s="111" t="e">
        <f>SUMIF(A39:A41,"=1",H39:H41)</f>
        <v>#REF!</v>
      </c>
      <c r="I42" s="111" t="e">
        <f>SUMIF(A39:A41,"=1",I39:I41)</f>
        <v>#REF!</v>
      </c>
      <c r="J42" s="112" t="e">
        <f>SUMIF(A39:A41,"=1",J39:J41)</f>
        <v>#REF!</v>
      </c>
    </row>
    <row r="46" spans="1:10" ht="15.75" x14ac:dyDescent="0.25">
      <c r="B46" s="121" t="s">
        <v>48</v>
      </c>
    </row>
    <row r="48" spans="1:10" ht="25.5" customHeight="1" x14ac:dyDescent="0.2">
      <c r="A48" s="123"/>
      <c r="B48" s="126" t="s">
        <v>18</v>
      </c>
      <c r="C48" s="126" t="s">
        <v>6</v>
      </c>
      <c r="D48" s="127"/>
      <c r="E48" s="127"/>
      <c r="F48" s="128" t="s">
        <v>49</v>
      </c>
      <c r="G48" s="128"/>
      <c r="H48" s="128"/>
      <c r="I48" s="128" t="s">
        <v>31</v>
      </c>
      <c r="J48" s="128" t="s">
        <v>0</v>
      </c>
    </row>
    <row r="49" spans="1:10" ht="36.75" customHeight="1" x14ac:dyDescent="0.2">
      <c r="A49" s="124"/>
      <c r="B49" s="129" t="s">
        <v>50</v>
      </c>
      <c r="C49" s="181" t="s">
        <v>51</v>
      </c>
      <c r="D49" s="182"/>
      <c r="E49" s="182"/>
      <c r="F49" s="137" t="s">
        <v>27</v>
      </c>
      <c r="G49" s="130"/>
      <c r="H49" s="130"/>
      <c r="I49" s="130">
        <f>'01 01 Pol'!G8</f>
        <v>0</v>
      </c>
      <c r="J49" s="135" t="str">
        <f>IF(I56=0,"",I49/I56*100)</f>
        <v/>
      </c>
    </row>
    <row r="50" spans="1:10" ht="36.75" customHeight="1" x14ac:dyDescent="0.2">
      <c r="A50" s="124"/>
      <c r="B50" s="129" t="s">
        <v>52</v>
      </c>
      <c r="C50" s="181" t="s">
        <v>53</v>
      </c>
      <c r="D50" s="182"/>
      <c r="E50" s="182"/>
      <c r="F50" s="137" t="s">
        <v>27</v>
      </c>
      <c r="G50" s="130"/>
      <c r="H50" s="130"/>
      <c r="I50" s="130">
        <f>'01 01 Pol'!G31</f>
        <v>0</v>
      </c>
      <c r="J50" s="135" t="str">
        <f>IF(I56=0,"",I50/I56*100)</f>
        <v/>
      </c>
    </row>
    <row r="51" spans="1:10" ht="36.75" customHeight="1" x14ac:dyDescent="0.2">
      <c r="A51" s="124"/>
      <c r="B51" s="129" t="s">
        <v>54</v>
      </c>
      <c r="C51" s="181" t="s">
        <v>55</v>
      </c>
      <c r="D51" s="182"/>
      <c r="E51" s="182"/>
      <c r="F51" s="137" t="s">
        <v>27</v>
      </c>
      <c r="G51" s="130"/>
      <c r="H51" s="130"/>
      <c r="I51" s="130">
        <f>'01 01 Pol'!G42</f>
        <v>0</v>
      </c>
      <c r="J51" s="135" t="str">
        <f>IF(I56=0,"",I51/I56*100)</f>
        <v/>
      </c>
    </row>
    <row r="52" spans="1:10" ht="36.75" customHeight="1" x14ac:dyDescent="0.2">
      <c r="A52" s="124"/>
      <c r="B52" s="129" t="s">
        <v>56</v>
      </c>
      <c r="C52" s="181" t="s">
        <v>57</v>
      </c>
      <c r="D52" s="182"/>
      <c r="E52" s="182"/>
      <c r="F52" s="137" t="s">
        <v>27</v>
      </c>
      <c r="G52" s="130"/>
      <c r="H52" s="130"/>
      <c r="I52" s="130">
        <f>'01 01 Pol'!G53</f>
        <v>0</v>
      </c>
      <c r="J52" s="135" t="str">
        <f>IF(I56=0,"",I52/I56*100)</f>
        <v/>
      </c>
    </row>
    <row r="53" spans="1:10" ht="36.75" customHeight="1" x14ac:dyDescent="0.2">
      <c r="A53" s="124"/>
      <c r="B53" s="129" t="s">
        <v>58</v>
      </c>
      <c r="C53" s="181" t="s">
        <v>59</v>
      </c>
      <c r="D53" s="182"/>
      <c r="E53" s="182"/>
      <c r="F53" s="137" t="s">
        <v>27</v>
      </c>
      <c r="G53" s="130"/>
      <c r="H53" s="130"/>
      <c r="I53" s="130">
        <f>'01 01 Pol'!G82</f>
        <v>0</v>
      </c>
      <c r="J53" s="135" t="str">
        <f>IF(I56=0,"",I53/I56*100)</f>
        <v/>
      </c>
    </row>
    <row r="54" spans="1:10" ht="36.75" customHeight="1" x14ac:dyDescent="0.2">
      <c r="A54" s="124"/>
      <c r="B54" s="129" t="s">
        <v>60</v>
      </c>
      <c r="C54" s="181" t="s">
        <v>61</v>
      </c>
      <c r="D54" s="182"/>
      <c r="E54" s="182"/>
      <c r="F54" s="137" t="s">
        <v>27</v>
      </c>
      <c r="G54" s="130"/>
      <c r="H54" s="130"/>
      <c r="I54" s="130">
        <f>'01 01 Pol'!G84</f>
        <v>0</v>
      </c>
      <c r="J54" s="135" t="str">
        <f>IF(I56=0,"",I54/I56*100)</f>
        <v/>
      </c>
    </row>
    <row r="55" spans="1:10" ht="36.75" customHeight="1" x14ac:dyDescent="0.2">
      <c r="A55" s="124"/>
      <c r="B55" s="129" t="s">
        <v>62</v>
      </c>
      <c r="C55" s="181" t="s">
        <v>29</v>
      </c>
      <c r="D55" s="182"/>
      <c r="E55" s="182"/>
      <c r="F55" s="137" t="s">
        <v>62</v>
      </c>
      <c r="G55" s="130"/>
      <c r="H55" s="130"/>
      <c r="I55" s="130">
        <f>'01 01 Pol'!G91</f>
        <v>0</v>
      </c>
      <c r="J55" s="135" t="str">
        <f>IF(I56=0,"",I55/I56*100)</f>
        <v/>
      </c>
    </row>
    <row r="56" spans="1:10" ht="25.5" customHeight="1" x14ac:dyDescent="0.2">
      <c r="A56" s="125"/>
      <c r="B56" s="131" t="s">
        <v>1</v>
      </c>
      <c r="C56" s="132"/>
      <c r="D56" s="133"/>
      <c r="E56" s="133"/>
      <c r="F56" s="138"/>
      <c r="G56" s="134"/>
      <c r="H56" s="134"/>
      <c r="I56" s="134">
        <f>SUM(I49:I55)</f>
        <v>0</v>
      </c>
      <c r="J56" s="136">
        <f>SUM(J49:J55)</f>
        <v>0</v>
      </c>
    </row>
    <row r="57" spans="1:10" x14ac:dyDescent="0.2">
      <c r="F57" s="87"/>
      <c r="G57" s="87"/>
      <c r="H57" s="87"/>
      <c r="I57" s="87"/>
      <c r="J57" s="88"/>
    </row>
    <row r="58" spans="1:10" x14ac:dyDescent="0.2">
      <c r="F58" s="87"/>
      <c r="G58" s="87"/>
      <c r="H58" s="87"/>
      <c r="I58" s="87"/>
      <c r="J58" s="88"/>
    </row>
    <row r="59" spans="1:10" x14ac:dyDescent="0.2">
      <c r="F59" s="87"/>
      <c r="G59" s="87"/>
      <c r="H59" s="87"/>
      <c r="I59" s="87"/>
      <c r="J59" s="88"/>
    </row>
  </sheetData>
  <sheetProtection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5:E55"/>
    <mergeCell ref="C50:E50"/>
    <mergeCell ref="C51:E51"/>
    <mergeCell ref="C52:E52"/>
    <mergeCell ref="C53:E53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3" t="s">
        <v>7</v>
      </c>
      <c r="B1" s="233"/>
      <c r="C1" s="234"/>
      <c r="D1" s="233"/>
      <c r="E1" s="233"/>
      <c r="F1" s="233"/>
      <c r="G1" s="233"/>
    </row>
    <row r="2" spans="1:7" ht="24.95" customHeight="1" x14ac:dyDescent="0.2">
      <c r="A2" s="50" t="s">
        <v>8</v>
      </c>
      <c r="B2" s="49"/>
      <c r="C2" s="235"/>
      <c r="D2" s="235"/>
      <c r="E2" s="235"/>
      <c r="F2" s="235"/>
      <c r="G2" s="236"/>
    </row>
    <row r="3" spans="1:7" ht="24.95" customHeight="1" x14ac:dyDescent="0.2">
      <c r="A3" s="50" t="s">
        <v>9</v>
      </c>
      <c r="B3" s="49"/>
      <c r="C3" s="235"/>
      <c r="D3" s="235"/>
      <c r="E3" s="235"/>
      <c r="F3" s="235"/>
      <c r="G3" s="236"/>
    </row>
    <row r="4" spans="1:7" ht="24.95" customHeight="1" x14ac:dyDescent="0.2">
      <c r="A4" s="50" t="s">
        <v>10</v>
      </c>
      <c r="B4" s="49"/>
      <c r="C4" s="235"/>
      <c r="D4" s="235"/>
      <c r="E4" s="235"/>
      <c r="F4" s="235"/>
      <c r="G4" s="236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Q5000"/>
  <sheetViews>
    <sheetView tabSelected="1" workbookViewId="0">
      <pane ySplit="7" topLeftCell="A8" activePane="bottomLeft" state="frozen"/>
      <selection pane="bottomLeft" activeCell="G103" sqref="G103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12" max="12" width="0" hidden="1" customWidth="1"/>
    <col min="14" max="24" width="0" hidden="1" customWidth="1"/>
  </cols>
  <sheetData>
    <row r="1" spans="1:43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P1" t="s">
        <v>64</v>
      </c>
    </row>
    <row r="2" spans="1:43" ht="24.95" customHeight="1" x14ac:dyDescent="0.2">
      <c r="A2" s="50" t="s">
        <v>8</v>
      </c>
      <c r="B2" s="49" t="s">
        <v>43</v>
      </c>
      <c r="C2" s="254" t="s">
        <v>44</v>
      </c>
      <c r="D2" s="255"/>
      <c r="E2" s="255"/>
      <c r="F2" s="255"/>
      <c r="G2" s="256"/>
      <c r="P2" t="s">
        <v>65</v>
      </c>
    </row>
    <row r="3" spans="1:43" ht="24.95" customHeight="1" x14ac:dyDescent="0.2">
      <c r="A3" s="50" t="s">
        <v>9</v>
      </c>
      <c r="B3" s="49" t="s">
        <v>39</v>
      </c>
      <c r="C3" s="254" t="s">
        <v>40</v>
      </c>
      <c r="D3" s="255"/>
      <c r="E3" s="255"/>
      <c r="F3" s="255"/>
      <c r="G3" s="256"/>
      <c r="L3" s="122" t="s">
        <v>65</v>
      </c>
      <c r="P3" t="s">
        <v>66</v>
      </c>
    </row>
    <row r="4" spans="1:43" ht="24.95" customHeight="1" x14ac:dyDescent="0.2">
      <c r="A4" s="140" t="s">
        <v>10</v>
      </c>
      <c r="B4" s="141" t="s">
        <v>39</v>
      </c>
      <c r="C4" s="257" t="s">
        <v>40</v>
      </c>
      <c r="D4" s="258"/>
      <c r="E4" s="258"/>
      <c r="F4" s="258"/>
      <c r="G4" s="259"/>
      <c r="P4" t="s">
        <v>67</v>
      </c>
    </row>
    <row r="5" spans="1:43" x14ac:dyDescent="0.2">
      <c r="D5" s="10"/>
    </row>
    <row r="6" spans="1:43" x14ac:dyDescent="0.2">
      <c r="A6" s="143" t="s">
        <v>68</v>
      </c>
      <c r="B6" s="145" t="s">
        <v>69</v>
      </c>
      <c r="C6" s="145" t="s">
        <v>70</v>
      </c>
      <c r="D6" s="144" t="s">
        <v>71</v>
      </c>
      <c r="E6" s="143" t="s">
        <v>72</v>
      </c>
      <c r="F6" s="142" t="s">
        <v>73</v>
      </c>
      <c r="G6" s="143" t="s">
        <v>31</v>
      </c>
    </row>
    <row r="7" spans="1:43" hidden="1" x14ac:dyDescent="0.2">
      <c r="A7" s="3"/>
      <c r="B7" s="4"/>
      <c r="C7" s="4"/>
      <c r="D7" s="6"/>
      <c r="E7" s="147"/>
      <c r="F7" s="148"/>
      <c r="G7" s="148"/>
    </row>
    <row r="8" spans="1:43" x14ac:dyDescent="0.2">
      <c r="A8" s="155" t="s">
        <v>75</v>
      </c>
      <c r="B8" s="156" t="s">
        <v>50</v>
      </c>
      <c r="C8" s="174" t="s">
        <v>51</v>
      </c>
      <c r="D8" s="157"/>
      <c r="E8" s="158"/>
      <c r="F8" s="159"/>
      <c r="G8" s="160">
        <f>SUMIF(P9:P30,"&lt;&gt;NOR",G9:G30)</f>
        <v>0</v>
      </c>
      <c r="P8" t="s">
        <v>76</v>
      </c>
    </row>
    <row r="9" spans="1:43" outlineLevel="1" x14ac:dyDescent="0.2">
      <c r="A9" s="167">
        <v>1</v>
      </c>
      <c r="B9" s="168" t="s">
        <v>77</v>
      </c>
      <c r="C9" s="175" t="s">
        <v>78</v>
      </c>
      <c r="D9" s="169" t="s">
        <v>79</v>
      </c>
      <c r="E9" s="170">
        <v>0.79</v>
      </c>
      <c r="F9" s="171"/>
      <c r="G9" s="172">
        <f t="shared" ref="G9:G30" si="0">ROUND(E9*F9,2)</f>
        <v>0</v>
      </c>
      <c r="H9" s="146"/>
      <c r="I9" s="146"/>
      <c r="J9" s="146"/>
      <c r="K9" s="146"/>
      <c r="L9" s="146"/>
      <c r="M9" s="146"/>
      <c r="N9" s="146"/>
      <c r="O9" s="146"/>
      <c r="P9" s="146" t="s">
        <v>80</v>
      </c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</row>
    <row r="10" spans="1:43" outlineLevel="1" x14ac:dyDescent="0.2">
      <c r="A10" s="167">
        <v>2</v>
      </c>
      <c r="B10" s="168" t="s">
        <v>81</v>
      </c>
      <c r="C10" s="175" t="s">
        <v>82</v>
      </c>
      <c r="D10" s="169" t="s">
        <v>83</v>
      </c>
      <c r="E10" s="170">
        <v>305</v>
      </c>
      <c r="F10" s="171"/>
      <c r="G10" s="172">
        <f t="shared" si="0"/>
        <v>0</v>
      </c>
      <c r="H10" s="146"/>
      <c r="I10" s="146"/>
      <c r="J10" s="146"/>
      <c r="K10" s="146"/>
      <c r="L10" s="146"/>
      <c r="M10" s="146"/>
      <c r="N10" s="146"/>
      <c r="O10" s="146"/>
      <c r="P10" s="146" t="s">
        <v>80</v>
      </c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</row>
    <row r="11" spans="1:43" outlineLevel="1" x14ac:dyDescent="0.2">
      <c r="A11" s="167">
        <v>3</v>
      </c>
      <c r="B11" s="168" t="s">
        <v>84</v>
      </c>
      <c r="C11" s="175" t="s">
        <v>85</v>
      </c>
      <c r="D11" s="169" t="s">
        <v>86</v>
      </c>
      <c r="E11" s="170">
        <v>25</v>
      </c>
      <c r="F11" s="171"/>
      <c r="G11" s="172">
        <f t="shared" si="0"/>
        <v>0</v>
      </c>
      <c r="H11" s="146"/>
      <c r="I11" s="146"/>
      <c r="J11" s="146"/>
      <c r="K11" s="146"/>
      <c r="L11" s="146"/>
      <c r="M11" s="146"/>
      <c r="N11" s="146"/>
      <c r="O11" s="146"/>
      <c r="P11" s="146" t="s">
        <v>80</v>
      </c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</row>
    <row r="12" spans="1:43" outlineLevel="1" x14ac:dyDescent="0.2">
      <c r="A12" s="167">
        <v>4</v>
      </c>
      <c r="B12" s="168" t="s">
        <v>87</v>
      </c>
      <c r="C12" s="175" t="s">
        <v>88</v>
      </c>
      <c r="D12" s="169" t="s">
        <v>86</v>
      </c>
      <c r="E12" s="170">
        <v>3</v>
      </c>
      <c r="F12" s="171"/>
      <c r="G12" s="172">
        <f t="shared" si="0"/>
        <v>0</v>
      </c>
      <c r="H12" s="146"/>
      <c r="I12" s="146"/>
      <c r="J12" s="146"/>
      <c r="K12" s="146"/>
      <c r="L12" s="146"/>
      <c r="M12" s="146"/>
      <c r="N12" s="146"/>
      <c r="O12" s="146"/>
      <c r="P12" s="146" t="s">
        <v>89</v>
      </c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</row>
    <row r="13" spans="1:43" outlineLevel="1" x14ac:dyDescent="0.2">
      <c r="A13" s="167">
        <v>5</v>
      </c>
      <c r="B13" s="168" t="s">
        <v>90</v>
      </c>
      <c r="C13" s="175" t="s">
        <v>91</v>
      </c>
      <c r="D13" s="169" t="s">
        <v>86</v>
      </c>
      <c r="E13" s="170">
        <v>3</v>
      </c>
      <c r="F13" s="171"/>
      <c r="G13" s="172">
        <f t="shared" si="0"/>
        <v>0</v>
      </c>
      <c r="H13" s="146"/>
      <c r="I13" s="146"/>
      <c r="J13" s="146"/>
      <c r="K13" s="146"/>
      <c r="L13" s="146"/>
      <c r="M13" s="146"/>
      <c r="N13" s="146"/>
      <c r="O13" s="146"/>
      <c r="P13" s="146" t="s">
        <v>89</v>
      </c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</row>
    <row r="14" spans="1:43" outlineLevel="1" x14ac:dyDescent="0.2">
      <c r="A14" s="167">
        <v>6</v>
      </c>
      <c r="B14" s="168" t="s">
        <v>92</v>
      </c>
      <c r="C14" s="175" t="s">
        <v>93</v>
      </c>
      <c r="D14" s="169" t="s">
        <v>86</v>
      </c>
      <c r="E14" s="170">
        <v>3</v>
      </c>
      <c r="F14" s="171"/>
      <c r="G14" s="172">
        <f t="shared" si="0"/>
        <v>0</v>
      </c>
      <c r="H14" s="146"/>
      <c r="I14" s="146"/>
      <c r="J14" s="146"/>
      <c r="K14" s="146"/>
      <c r="L14" s="146"/>
      <c r="M14" s="146"/>
      <c r="N14" s="146"/>
      <c r="O14" s="146"/>
      <c r="P14" s="146" t="s">
        <v>89</v>
      </c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</row>
    <row r="15" spans="1:43" outlineLevel="1" x14ac:dyDescent="0.2">
      <c r="A15" s="167">
        <v>7</v>
      </c>
      <c r="B15" s="168" t="s">
        <v>94</v>
      </c>
      <c r="C15" s="175" t="s">
        <v>95</v>
      </c>
      <c r="D15" s="169" t="s">
        <v>86</v>
      </c>
      <c r="E15" s="170">
        <v>5</v>
      </c>
      <c r="F15" s="171"/>
      <c r="G15" s="172">
        <f t="shared" si="0"/>
        <v>0</v>
      </c>
      <c r="H15" s="146"/>
      <c r="I15" s="146"/>
      <c r="J15" s="146"/>
      <c r="K15" s="146"/>
      <c r="L15" s="146"/>
      <c r="M15" s="146"/>
      <c r="N15" s="146"/>
      <c r="O15" s="146"/>
      <c r="P15" s="146" t="s">
        <v>89</v>
      </c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</row>
    <row r="16" spans="1:43" outlineLevel="1" x14ac:dyDescent="0.2">
      <c r="A16" s="167">
        <v>8</v>
      </c>
      <c r="B16" s="168" t="s">
        <v>96</v>
      </c>
      <c r="C16" s="175" t="s">
        <v>97</v>
      </c>
      <c r="D16" s="169" t="s">
        <v>86</v>
      </c>
      <c r="E16" s="170">
        <v>1</v>
      </c>
      <c r="F16" s="171"/>
      <c r="G16" s="172">
        <f t="shared" si="0"/>
        <v>0</v>
      </c>
      <c r="H16" s="146"/>
      <c r="I16" s="146"/>
      <c r="J16" s="146"/>
      <c r="K16" s="146"/>
      <c r="L16" s="146"/>
      <c r="M16" s="146"/>
      <c r="N16" s="146"/>
      <c r="O16" s="146"/>
      <c r="P16" s="146" t="s">
        <v>89</v>
      </c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</row>
    <row r="17" spans="1:43" outlineLevel="1" x14ac:dyDescent="0.2">
      <c r="A17" s="167">
        <v>9</v>
      </c>
      <c r="B17" s="168" t="s">
        <v>98</v>
      </c>
      <c r="C17" s="175" t="s">
        <v>99</v>
      </c>
      <c r="D17" s="169" t="s">
        <v>86</v>
      </c>
      <c r="E17" s="170">
        <v>1</v>
      </c>
      <c r="F17" s="171"/>
      <c r="G17" s="172">
        <f t="shared" si="0"/>
        <v>0</v>
      </c>
      <c r="H17" s="146"/>
      <c r="I17" s="146"/>
      <c r="J17" s="146"/>
      <c r="K17" s="146"/>
      <c r="L17" s="146"/>
      <c r="M17" s="146"/>
      <c r="N17" s="146"/>
      <c r="O17" s="146"/>
      <c r="P17" s="146" t="s">
        <v>89</v>
      </c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</row>
    <row r="18" spans="1:43" outlineLevel="1" x14ac:dyDescent="0.2">
      <c r="A18" s="167">
        <v>10</v>
      </c>
      <c r="B18" s="168" t="s">
        <v>100</v>
      </c>
      <c r="C18" s="175" t="s">
        <v>101</v>
      </c>
      <c r="D18" s="169" t="s">
        <v>86</v>
      </c>
      <c r="E18" s="170">
        <v>1</v>
      </c>
      <c r="F18" s="171"/>
      <c r="G18" s="172">
        <f t="shared" si="0"/>
        <v>0</v>
      </c>
      <c r="H18" s="146"/>
      <c r="I18" s="146"/>
      <c r="J18" s="146"/>
      <c r="K18" s="146"/>
      <c r="L18" s="146"/>
      <c r="M18" s="146"/>
      <c r="N18" s="146"/>
      <c r="O18" s="146"/>
      <c r="P18" s="146" t="s">
        <v>89</v>
      </c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</row>
    <row r="19" spans="1:43" outlineLevel="1" x14ac:dyDescent="0.2">
      <c r="A19" s="167">
        <v>11</v>
      </c>
      <c r="B19" s="168" t="s">
        <v>102</v>
      </c>
      <c r="C19" s="175" t="s">
        <v>103</v>
      </c>
      <c r="D19" s="169" t="s">
        <v>86</v>
      </c>
      <c r="E19" s="170">
        <v>1</v>
      </c>
      <c r="F19" s="171"/>
      <c r="G19" s="172">
        <f t="shared" si="0"/>
        <v>0</v>
      </c>
      <c r="H19" s="146"/>
      <c r="I19" s="146"/>
      <c r="J19" s="146"/>
      <c r="K19" s="146"/>
      <c r="L19" s="146"/>
      <c r="M19" s="146"/>
      <c r="N19" s="146"/>
      <c r="O19" s="146"/>
      <c r="P19" s="146" t="s">
        <v>89</v>
      </c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</row>
    <row r="20" spans="1:43" outlineLevel="1" x14ac:dyDescent="0.2">
      <c r="A20" s="167">
        <v>12</v>
      </c>
      <c r="B20" s="168" t="s">
        <v>104</v>
      </c>
      <c r="C20" s="175" t="s">
        <v>105</v>
      </c>
      <c r="D20" s="169" t="s">
        <v>86</v>
      </c>
      <c r="E20" s="170">
        <v>1</v>
      </c>
      <c r="F20" s="171"/>
      <c r="G20" s="172">
        <f t="shared" si="0"/>
        <v>0</v>
      </c>
      <c r="H20" s="146"/>
      <c r="I20" s="146"/>
      <c r="J20" s="146"/>
      <c r="K20" s="146"/>
      <c r="L20" s="146"/>
      <c r="M20" s="146"/>
      <c r="N20" s="146"/>
      <c r="O20" s="146"/>
      <c r="P20" s="146" t="s">
        <v>89</v>
      </c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</row>
    <row r="21" spans="1:43" outlineLevel="1" x14ac:dyDescent="0.2">
      <c r="A21" s="167">
        <v>13</v>
      </c>
      <c r="B21" s="168" t="s">
        <v>106</v>
      </c>
      <c r="C21" s="175" t="s">
        <v>107</v>
      </c>
      <c r="D21" s="169" t="s">
        <v>86</v>
      </c>
      <c r="E21" s="170">
        <v>1</v>
      </c>
      <c r="F21" s="171"/>
      <c r="G21" s="172">
        <f t="shared" si="0"/>
        <v>0</v>
      </c>
      <c r="H21" s="146"/>
      <c r="I21" s="146"/>
      <c r="J21" s="146"/>
      <c r="K21" s="146"/>
      <c r="L21" s="146"/>
      <c r="M21" s="146"/>
      <c r="N21" s="146"/>
      <c r="O21" s="146"/>
      <c r="P21" s="146" t="s">
        <v>89</v>
      </c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</row>
    <row r="22" spans="1:43" outlineLevel="1" x14ac:dyDescent="0.2">
      <c r="A22" s="167">
        <v>14</v>
      </c>
      <c r="B22" s="168" t="s">
        <v>108</v>
      </c>
      <c r="C22" s="175" t="s">
        <v>109</v>
      </c>
      <c r="D22" s="169" t="s">
        <v>86</v>
      </c>
      <c r="E22" s="170">
        <v>1</v>
      </c>
      <c r="F22" s="171"/>
      <c r="G22" s="172">
        <f t="shared" si="0"/>
        <v>0</v>
      </c>
      <c r="H22" s="146"/>
      <c r="I22" s="146"/>
      <c r="J22" s="146"/>
      <c r="K22" s="146"/>
      <c r="L22" s="146"/>
      <c r="M22" s="146"/>
      <c r="N22" s="146"/>
      <c r="O22" s="146"/>
      <c r="P22" s="146" t="s">
        <v>89</v>
      </c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</row>
    <row r="23" spans="1:43" outlineLevel="1" x14ac:dyDescent="0.2">
      <c r="A23" s="167">
        <v>15</v>
      </c>
      <c r="B23" s="168" t="s">
        <v>110</v>
      </c>
      <c r="C23" s="175" t="s">
        <v>111</v>
      </c>
      <c r="D23" s="169" t="s">
        <v>86</v>
      </c>
      <c r="E23" s="170">
        <v>1</v>
      </c>
      <c r="F23" s="171"/>
      <c r="G23" s="172">
        <f t="shared" si="0"/>
        <v>0</v>
      </c>
      <c r="H23" s="146"/>
      <c r="I23" s="146"/>
      <c r="J23" s="146"/>
      <c r="K23" s="146"/>
      <c r="L23" s="146"/>
      <c r="M23" s="146"/>
      <c r="N23" s="146"/>
      <c r="O23" s="146"/>
      <c r="P23" s="146" t="s">
        <v>89</v>
      </c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</row>
    <row r="24" spans="1:43" outlineLevel="1" x14ac:dyDescent="0.2">
      <c r="A24" s="167">
        <v>16</v>
      </c>
      <c r="B24" s="168" t="s">
        <v>112</v>
      </c>
      <c r="C24" s="175" t="s">
        <v>113</v>
      </c>
      <c r="D24" s="169" t="s">
        <v>86</v>
      </c>
      <c r="E24" s="170">
        <v>1</v>
      </c>
      <c r="F24" s="171"/>
      <c r="G24" s="172">
        <f t="shared" si="0"/>
        <v>0</v>
      </c>
      <c r="H24" s="146"/>
      <c r="I24" s="146"/>
      <c r="J24" s="146"/>
      <c r="K24" s="146"/>
      <c r="L24" s="146"/>
      <c r="M24" s="146"/>
      <c r="N24" s="146"/>
      <c r="O24" s="146"/>
      <c r="P24" s="146" t="s">
        <v>89</v>
      </c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</row>
    <row r="25" spans="1:43" outlineLevel="1" x14ac:dyDescent="0.2">
      <c r="A25" s="167">
        <v>17</v>
      </c>
      <c r="B25" s="168" t="s">
        <v>114</v>
      </c>
      <c r="C25" s="175" t="s">
        <v>115</v>
      </c>
      <c r="D25" s="169" t="s">
        <v>86</v>
      </c>
      <c r="E25" s="170">
        <v>1</v>
      </c>
      <c r="F25" s="171"/>
      <c r="G25" s="172">
        <f t="shared" si="0"/>
        <v>0</v>
      </c>
      <c r="H25" s="146"/>
      <c r="I25" s="146"/>
      <c r="J25" s="146"/>
      <c r="K25" s="146"/>
      <c r="L25" s="146"/>
      <c r="M25" s="146"/>
      <c r="N25" s="146"/>
      <c r="O25" s="146"/>
      <c r="P25" s="146" t="s">
        <v>89</v>
      </c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</row>
    <row r="26" spans="1:43" outlineLevel="1" x14ac:dyDescent="0.2">
      <c r="A26" s="167">
        <v>18</v>
      </c>
      <c r="B26" s="168" t="s">
        <v>116</v>
      </c>
      <c r="C26" s="175" t="s">
        <v>117</v>
      </c>
      <c r="D26" s="169" t="s">
        <v>86</v>
      </c>
      <c r="E26" s="170">
        <v>1</v>
      </c>
      <c r="F26" s="171"/>
      <c r="G26" s="172">
        <f t="shared" si="0"/>
        <v>0</v>
      </c>
      <c r="H26" s="146"/>
      <c r="I26" s="146"/>
      <c r="J26" s="146"/>
      <c r="K26" s="146"/>
      <c r="L26" s="146"/>
      <c r="M26" s="146"/>
      <c r="N26" s="146"/>
      <c r="O26" s="146"/>
      <c r="P26" s="146" t="s">
        <v>89</v>
      </c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</row>
    <row r="27" spans="1:43" ht="22.5" outlineLevel="1" x14ac:dyDescent="0.2">
      <c r="A27" s="167">
        <v>19</v>
      </c>
      <c r="B27" s="168" t="s">
        <v>118</v>
      </c>
      <c r="C27" s="175" t="s">
        <v>119</v>
      </c>
      <c r="D27" s="169" t="s">
        <v>83</v>
      </c>
      <c r="E27" s="170">
        <v>52</v>
      </c>
      <c r="F27" s="171"/>
      <c r="G27" s="172">
        <f t="shared" si="0"/>
        <v>0</v>
      </c>
      <c r="H27" s="146"/>
      <c r="I27" s="146"/>
      <c r="J27" s="146"/>
      <c r="K27" s="146"/>
      <c r="L27" s="146"/>
      <c r="M27" s="146"/>
      <c r="N27" s="146"/>
      <c r="O27" s="146"/>
      <c r="P27" s="146" t="s">
        <v>89</v>
      </c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</row>
    <row r="28" spans="1:43" ht="22.5" outlineLevel="1" x14ac:dyDescent="0.2">
      <c r="A28" s="167">
        <v>20</v>
      </c>
      <c r="B28" s="168" t="s">
        <v>120</v>
      </c>
      <c r="C28" s="175" t="s">
        <v>121</v>
      </c>
      <c r="D28" s="169" t="s">
        <v>83</v>
      </c>
      <c r="E28" s="170">
        <v>65</v>
      </c>
      <c r="F28" s="171"/>
      <c r="G28" s="172">
        <f t="shared" si="0"/>
        <v>0</v>
      </c>
      <c r="H28" s="146"/>
      <c r="I28" s="146"/>
      <c r="J28" s="146"/>
      <c r="K28" s="146"/>
      <c r="L28" s="146"/>
      <c r="M28" s="146"/>
      <c r="N28" s="146"/>
      <c r="O28" s="146"/>
      <c r="P28" s="146" t="s">
        <v>89</v>
      </c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</row>
    <row r="29" spans="1:43" ht="22.5" outlineLevel="1" x14ac:dyDescent="0.2">
      <c r="A29" s="167">
        <v>21</v>
      </c>
      <c r="B29" s="168" t="s">
        <v>122</v>
      </c>
      <c r="C29" s="175" t="s">
        <v>123</v>
      </c>
      <c r="D29" s="169" t="s">
        <v>83</v>
      </c>
      <c r="E29" s="170">
        <v>63</v>
      </c>
      <c r="F29" s="171"/>
      <c r="G29" s="172">
        <f t="shared" si="0"/>
        <v>0</v>
      </c>
      <c r="H29" s="146"/>
      <c r="I29" s="146"/>
      <c r="J29" s="146"/>
      <c r="K29" s="146"/>
      <c r="L29" s="146"/>
      <c r="M29" s="146"/>
      <c r="N29" s="146"/>
      <c r="O29" s="146"/>
      <c r="P29" s="146" t="s">
        <v>89</v>
      </c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</row>
    <row r="30" spans="1:43" ht="22.5" outlineLevel="1" x14ac:dyDescent="0.2">
      <c r="A30" s="167">
        <v>22</v>
      </c>
      <c r="B30" s="168" t="s">
        <v>124</v>
      </c>
      <c r="C30" s="175" t="s">
        <v>125</v>
      </c>
      <c r="D30" s="169" t="s">
        <v>83</v>
      </c>
      <c r="E30" s="170">
        <v>125</v>
      </c>
      <c r="F30" s="171"/>
      <c r="G30" s="172">
        <f t="shared" si="0"/>
        <v>0</v>
      </c>
      <c r="H30" s="146"/>
      <c r="I30" s="146"/>
      <c r="J30" s="146"/>
      <c r="K30" s="146"/>
      <c r="L30" s="146"/>
      <c r="M30" s="146"/>
      <c r="N30" s="146"/>
      <c r="O30" s="146"/>
      <c r="P30" s="146" t="s">
        <v>89</v>
      </c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</row>
    <row r="31" spans="1:43" x14ac:dyDescent="0.2">
      <c r="A31" s="155" t="s">
        <v>75</v>
      </c>
      <c r="B31" s="156" t="s">
        <v>52</v>
      </c>
      <c r="C31" s="174" t="s">
        <v>53</v>
      </c>
      <c r="D31" s="157"/>
      <c r="E31" s="158"/>
      <c r="F31" s="159"/>
      <c r="G31" s="160">
        <f>SUMIF(P32:P41,"&lt;&gt;NOR",G32:G41)</f>
        <v>0</v>
      </c>
      <c r="P31" t="s">
        <v>76</v>
      </c>
    </row>
    <row r="32" spans="1:43" ht="22.5" outlineLevel="1" x14ac:dyDescent="0.2">
      <c r="A32" s="167">
        <v>23</v>
      </c>
      <c r="B32" s="168" t="s">
        <v>126</v>
      </c>
      <c r="C32" s="175" t="s">
        <v>127</v>
      </c>
      <c r="D32" s="169" t="s">
        <v>128</v>
      </c>
      <c r="E32" s="170">
        <v>1</v>
      </c>
      <c r="F32" s="171"/>
      <c r="G32" s="172">
        <f>ROUND(E32*F32,2)</f>
        <v>0</v>
      </c>
      <c r="H32" s="146"/>
      <c r="I32" s="146"/>
      <c r="J32" s="146"/>
      <c r="K32" s="146"/>
      <c r="L32" s="146"/>
      <c r="M32" s="146"/>
      <c r="N32" s="146"/>
      <c r="O32" s="146"/>
      <c r="P32" s="146" t="s">
        <v>80</v>
      </c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</row>
    <row r="33" spans="1:43" outlineLevel="1" x14ac:dyDescent="0.2">
      <c r="A33" s="167">
        <v>24</v>
      </c>
      <c r="B33" s="168" t="s">
        <v>129</v>
      </c>
      <c r="C33" s="175" t="s">
        <v>130</v>
      </c>
      <c r="D33" s="169" t="s">
        <v>128</v>
      </c>
      <c r="E33" s="170">
        <v>2</v>
      </c>
      <c r="F33" s="171"/>
      <c r="G33" s="172">
        <f>ROUND(E33*F33,2)</f>
        <v>0</v>
      </c>
      <c r="H33" s="146"/>
      <c r="I33" s="146"/>
      <c r="J33" s="146"/>
      <c r="K33" s="146"/>
      <c r="L33" s="146"/>
      <c r="M33" s="146"/>
      <c r="N33" s="146"/>
      <c r="O33" s="146"/>
      <c r="P33" s="146" t="s">
        <v>80</v>
      </c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</row>
    <row r="34" spans="1:43" outlineLevel="1" x14ac:dyDescent="0.2">
      <c r="A34" s="167">
        <v>25</v>
      </c>
      <c r="B34" s="168" t="s">
        <v>131</v>
      </c>
      <c r="C34" s="175" t="s">
        <v>132</v>
      </c>
      <c r="D34" s="169" t="s">
        <v>79</v>
      </c>
      <c r="E34" s="170">
        <v>1</v>
      </c>
      <c r="F34" s="171"/>
      <c r="G34" s="172">
        <f>ROUND(E34*F34,2)</f>
        <v>0</v>
      </c>
      <c r="H34" s="146"/>
      <c r="I34" s="146"/>
      <c r="J34" s="146"/>
      <c r="K34" s="146"/>
      <c r="L34" s="146"/>
      <c r="M34" s="146"/>
      <c r="N34" s="146"/>
      <c r="O34" s="146"/>
      <c r="P34" s="146" t="s">
        <v>80</v>
      </c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</row>
    <row r="35" spans="1:43" ht="33.75" outlineLevel="1" x14ac:dyDescent="0.2">
      <c r="A35" s="161">
        <v>26</v>
      </c>
      <c r="B35" s="162" t="s">
        <v>133</v>
      </c>
      <c r="C35" s="176" t="s">
        <v>134</v>
      </c>
      <c r="D35" s="163" t="s">
        <v>128</v>
      </c>
      <c r="E35" s="164">
        <v>1</v>
      </c>
      <c r="F35" s="165"/>
      <c r="G35" s="166">
        <f>ROUND(E35*F35,2)</f>
        <v>0</v>
      </c>
      <c r="H35" s="146"/>
      <c r="I35" s="146"/>
      <c r="J35" s="146"/>
      <c r="K35" s="146"/>
      <c r="L35" s="146"/>
      <c r="M35" s="146"/>
      <c r="N35" s="146"/>
      <c r="O35" s="146"/>
      <c r="P35" s="146" t="s">
        <v>80</v>
      </c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</row>
    <row r="36" spans="1:43" outlineLevel="1" x14ac:dyDescent="0.2">
      <c r="A36" s="153"/>
      <c r="B36" s="154"/>
      <c r="C36" s="249" t="s">
        <v>260</v>
      </c>
      <c r="D36" s="250"/>
      <c r="E36" s="250"/>
      <c r="F36" s="250"/>
      <c r="G36" s="250"/>
      <c r="H36" s="146"/>
      <c r="I36" s="146"/>
      <c r="J36" s="146"/>
      <c r="K36" s="146"/>
      <c r="L36" s="146"/>
      <c r="M36" s="146"/>
      <c r="N36" s="146"/>
      <c r="O36" s="146"/>
      <c r="P36" s="146" t="s">
        <v>135</v>
      </c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</row>
    <row r="37" spans="1:43" outlineLevel="1" x14ac:dyDescent="0.2">
      <c r="A37" s="153"/>
      <c r="B37" s="154"/>
      <c r="C37" s="251" t="s">
        <v>259</v>
      </c>
      <c r="D37" s="252"/>
      <c r="E37" s="252"/>
      <c r="F37" s="252"/>
      <c r="G37" s="252"/>
      <c r="H37" s="146"/>
      <c r="I37" s="146"/>
      <c r="J37" s="146"/>
      <c r="K37" s="146"/>
      <c r="L37" s="146"/>
      <c r="M37" s="146"/>
      <c r="N37" s="146"/>
      <c r="O37" s="146"/>
      <c r="P37" s="146" t="s">
        <v>135</v>
      </c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</row>
    <row r="38" spans="1:43" outlineLevel="1" x14ac:dyDescent="0.2">
      <c r="A38" s="153"/>
      <c r="B38" s="154"/>
      <c r="C38" s="251" t="s">
        <v>136</v>
      </c>
      <c r="D38" s="252"/>
      <c r="E38" s="252"/>
      <c r="F38" s="252"/>
      <c r="G38" s="252"/>
      <c r="H38" s="146"/>
      <c r="I38" s="146"/>
      <c r="J38" s="146"/>
      <c r="K38" s="146"/>
      <c r="L38" s="146"/>
      <c r="M38" s="146"/>
      <c r="N38" s="146"/>
      <c r="O38" s="146"/>
      <c r="P38" s="146" t="s">
        <v>135</v>
      </c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</row>
    <row r="39" spans="1:43" ht="67.5" outlineLevel="1" x14ac:dyDescent="0.2">
      <c r="A39" s="167">
        <v>27</v>
      </c>
      <c r="B39" s="168" t="s">
        <v>137</v>
      </c>
      <c r="C39" s="180" t="s">
        <v>263</v>
      </c>
      <c r="D39" s="169" t="s">
        <v>86</v>
      </c>
      <c r="E39" s="170">
        <v>1</v>
      </c>
      <c r="F39" s="171"/>
      <c r="G39" s="172">
        <f>ROUND(E39*F39,2)</f>
        <v>0</v>
      </c>
      <c r="H39" s="146"/>
      <c r="I39" s="146"/>
      <c r="J39" s="146"/>
      <c r="K39" s="146"/>
      <c r="L39" s="146"/>
      <c r="M39" s="146"/>
      <c r="N39" s="146"/>
      <c r="O39" s="146"/>
      <c r="P39" s="146" t="s">
        <v>89</v>
      </c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</row>
    <row r="40" spans="1:43" ht="67.5" outlineLevel="1" x14ac:dyDescent="0.2">
      <c r="A40" s="167">
        <v>28</v>
      </c>
      <c r="B40" s="168" t="s">
        <v>138</v>
      </c>
      <c r="C40" s="180" t="s">
        <v>264</v>
      </c>
      <c r="D40" s="169" t="s">
        <v>86</v>
      </c>
      <c r="E40" s="170">
        <v>1</v>
      </c>
      <c r="F40" s="171"/>
      <c r="G40" s="172">
        <f>ROUND(E40*F40,2)</f>
        <v>0</v>
      </c>
      <c r="H40" s="146"/>
      <c r="I40" s="146"/>
      <c r="J40" s="146"/>
      <c r="K40" s="146"/>
      <c r="L40" s="146"/>
      <c r="M40" s="146"/>
      <c r="N40" s="146"/>
      <c r="O40" s="146"/>
      <c r="P40" s="146" t="s">
        <v>89</v>
      </c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</row>
    <row r="41" spans="1:43" ht="22.5" outlineLevel="1" x14ac:dyDescent="0.2">
      <c r="A41" s="167">
        <v>29</v>
      </c>
      <c r="B41" s="168" t="s">
        <v>139</v>
      </c>
      <c r="C41" s="180" t="s">
        <v>262</v>
      </c>
      <c r="D41" s="169" t="s">
        <v>86</v>
      </c>
      <c r="E41" s="170">
        <v>1</v>
      </c>
      <c r="F41" s="171"/>
      <c r="G41" s="172">
        <f>ROUND(E41*F41,2)</f>
        <v>0</v>
      </c>
      <c r="H41" s="146"/>
      <c r="I41" s="146"/>
      <c r="J41" s="146"/>
      <c r="K41" s="146"/>
      <c r="L41" s="146"/>
      <c r="M41" s="146"/>
      <c r="N41" s="146"/>
      <c r="O41" s="146"/>
      <c r="P41" s="146" t="s">
        <v>89</v>
      </c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</row>
    <row r="42" spans="1:43" x14ac:dyDescent="0.2">
      <c r="A42" s="155" t="s">
        <v>75</v>
      </c>
      <c r="B42" s="156" t="s">
        <v>54</v>
      </c>
      <c r="C42" s="174" t="s">
        <v>55</v>
      </c>
      <c r="D42" s="157"/>
      <c r="E42" s="158"/>
      <c r="F42" s="159"/>
      <c r="G42" s="160">
        <f>SUMIF(P43:P52,"&lt;&gt;NOR",G43:G52)</f>
        <v>0</v>
      </c>
      <c r="P42" t="s">
        <v>76</v>
      </c>
    </row>
    <row r="43" spans="1:43" ht="22.5" outlineLevel="1" x14ac:dyDescent="0.2">
      <c r="A43" s="167">
        <v>30</v>
      </c>
      <c r="B43" s="168" t="s">
        <v>140</v>
      </c>
      <c r="C43" s="175" t="s">
        <v>141</v>
      </c>
      <c r="D43" s="169" t="s">
        <v>83</v>
      </c>
      <c r="E43" s="170">
        <v>45</v>
      </c>
      <c r="F43" s="171"/>
      <c r="G43" s="172">
        <f t="shared" ref="G43:G52" si="1">ROUND(E43*F43,2)</f>
        <v>0</v>
      </c>
      <c r="H43" s="146"/>
      <c r="I43" s="146"/>
      <c r="J43" s="146"/>
      <c r="K43" s="146"/>
      <c r="L43" s="146"/>
      <c r="M43" s="146"/>
      <c r="N43" s="146"/>
      <c r="O43" s="146"/>
      <c r="P43" s="146" t="s">
        <v>80</v>
      </c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</row>
    <row r="44" spans="1:43" ht="22.5" outlineLevel="1" x14ac:dyDescent="0.2">
      <c r="A44" s="167">
        <v>31</v>
      </c>
      <c r="B44" s="168" t="s">
        <v>142</v>
      </c>
      <c r="C44" s="175" t="s">
        <v>143</v>
      </c>
      <c r="D44" s="169" t="s">
        <v>83</v>
      </c>
      <c r="E44" s="170">
        <v>56</v>
      </c>
      <c r="F44" s="171"/>
      <c r="G44" s="172">
        <f t="shared" si="1"/>
        <v>0</v>
      </c>
      <c r="H44" s="146"/>
      <c r="I44" s="146"/>
      <c r="J44" s="146"/>
      <c r="K44" s="146"/>
      <c r="L44" s="146"/>
      <c r="M44" s="146"/>
      <c r="N44" s="146"/>
      <c r="O44" s="146"/>
      <c r="P44" s="146" t="s">
        <v>80</v>
      </c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</row>
    <row r="45" spans="1:43" ht="22.5" outlineLevel="1" x14ac:dyDescent="0.2">
      <c r="A45" s="167">
        <v>32</v>
      </c>
      <c r="B45" s="168" t="s">
        <v>144</v>
      </c>
      <c r="C45" s="175" t="s">
        <v>145</v>
      </c>
      <c r="D45" s="169" t="s">
        <v>83</v>
      </c>
      <c r="E45" s="170">
        <v>55</v>
      </c>
      <c r="F45" s="171"/>
      <c r="G45" s="172">
        <f t="shared" si="1"/>
        <v>0</v>
      </c>
      <c r="H45" s="146"/>
      <c r="I45" s="146"/>
      <c r="J45" s="146"/>
      <c r="K45" s="146"/>
      <c r="L45" s="146"/>
      <c r="M45" s="146"/>
      <c r="N45" s="146"/>
      <c r="O45" s="146"/>
      <c r="P45" s="146" t="s">
        <v>80</v>
      </c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</row>
    <row r="46" spans="1:43" ht="22.5" outlineLevel="1" x14ac:dyDescent="0.2">
      <c r="A46" s="167">
        <v>33</v>
      </c>
      <c r="B46" s="168" t="s">
        <v>146</v>
      </c>
      <c r="C46" s="175" t="s">
        <v>147</v>
      </c>
      <c r="D46" s="169" t="s">
        <v>83</v>
      </c>
      <c r="E46" s="170">
        <v>110</v>
      </c>
      <c r="F46" s="171"/>
      <c r="G46" s="172">
        <f t="shared" si="1"/>
        <v>0</v>
      </c>
      <c r="H46" s="146"/>
      <c r="I46" s="146"/>
      <c r="J46" s="146"/>
      <c r="K46" s="146"/>
      <c r="L46" s="146"/>
      <c r="M46" s="146"/>
      <c r="N46" s="146"/>
      <c r="O46" s="146"/>
      <c r="P46" s="146" t="s">
        <v>80</v>
      </c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</row>
    <row r="47" spans="1:43" outlineLevel="1" x14ac:dyDescent="0.2">
      <c r="A47" s="167">
        <v>34</v>
      </c>
      <c r="B47" s="168" t="s">
        <v>148</v>
      </c>
      <c r="C47" s="175" t="s">
        <v>149</v>
      </c>
      <c r="D47" s="169" t="s">
        <v>79</v>
      </c>
      <c r="E47" s="170">
        <v>4</v>
      </c>
      <c r="F47" s="171"/>
      <c r="G47" s="172">
        <f t="shared" si="1"/>
        <v>0</v>
      </c>
      <c r="H47" s="146"/>
      <c r="I47" s="146"/>
      <c r="J47" s="146"/>
      <c r="K47" s="146"/>
      <c r="L47" s="146"/>
      <c r="M47" s="146"/>
      <c r="N47" s="146"/>
      <c r="O47" s="146"/>
      <c r="P47" s="146" t="s">
        <v>80</v>
      </c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</row>
    <row r="48" spans="1:43" outlineLevel="1" x14ac:dyDescent="0.2">
      <c r="A48" s="167">
        <v>35</v>
      </c>
      <c r="B48" s="168" t="s">
        <v>150</v>
      </c>
      <c r="C48" s="175" t="s">
        <v>151</v>
      </c>
      <c r="D48" s="169" t="s">
        <v>86</v>
      </c>
      <c r="E48" s="170">
        <v>4</v>
      </c>
      <c r="F48" s="171"/>
      <c r="G48" s="172">
        <f t="shared" si="1"/>
        <v>0</v>
      </c>
      <c r="H48" s="146"/>
      <c r="I48" s="146"/>
      <c r="J48" s="146"/>
      <c r="K48" s="146"/>
      <c r="L48" s="146"/>
      <c r="M48" s="146"/>
      <c r="N48" s="146"/>
      <c r="O48" s="146"/>
      <c r="P48" s="146" t="s">
        <v>89</v>
      </c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</row>
    <row r="49" spans="1:43" outlineLevel="1" x14ac:dyDescent="0.2">
      <c r="A49" s="167">
        <v>36</v>
      </c>
      <c r="B49" s="168" t="s">
        <v>152</v>
      </c>
      <c r="C49" s="175" t="s">
        <v>153</v>
      </c>
      <c r="D49" s="169" t="s">
        <v>86</v>
      </c>
      <c r="E49" s="170">
        <v>2</v>
      </c>
      <c r="F49" s="171"/>
      <c r="G49" s="172">
        <f t="shared" si="1"/>
        <v>0</v>
      </c>
      <c r="H49" s="146"/>
      <c r="I49" s="146"/>
      <c r="J49" s="146"/>
      <c r="K49" s="146"/>
      <c r="L49" s="146"/>
      <c r="M49" s="146"/>
      <c r="N49" s="146"/>
      <c r="O49" s="146"/>
      <c r="P49" s="146" t="s">
        <v>89</v>
      </c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</row>
    <row r="50" spans="1:43" outlineLevel="1" x14ac:dyDescent="0.2">
      <c r="A50" s="167">
        <v>37</v>
      </c>
      <c r="B50" s="168" t="s">
        <v>154</v>
      </c>
      <c r="C50" s="175" t="s">
        <v>155</v>
      </c>
      <c r="D50" s="169" t="s">
        <v>86</v>
      </c>
      <c r="E50" s="170">
        <v>2</v>
      </c>
      <c r="F50" s="171"/>
      <c r="G50" s="172">
        <f t="shared" si="1"/>
        <v>0</v>
      </c>
      <c r="H50" s="146"/>
      <c r="I50" s="146"/>
      <c r="J50" s="146"/>
      <c r="K50" s="146"/>
      <c r="L50" s="146"/>
      <c r="M50" s="146"/>
      <c r="N50" s="146"/>
      <c r="O50" s="146"/>
      <c r="P50" s="146" t="s">
        <v>89</v>
      </c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</row>
    <row r="51" spans="1:43" outlineLevel="1" x14ac:dyDescent="0.2">
      <c r="A51" s="167">
        <v>38</v>
      </c>
      <c r="B51" s="168" t="s">
        <v>156</v>
      </c>
      <c r="C51" s="175" t="s">
        <v>157</v>
      </c>
      <c r="D51" s="169" t="s">
        <v>86</v>
      </c>
      <c r="E51" s="170">
        <v>2</v>
      </c>
      <c r="F51" s="171"/>
      <c r="G51" s="172">
        <f t="shared" si="1"/>
        <v>0</v>
      </c>
      <c r="H51" s="146"/>
      <c r="I51" s="146"/>
      <c r="J51" s="146"/>
      <c r="K51" s="146"/>
      <c r="L51" s="146"/>
      <c r="M51" s="146"/>
      <c r="N51" s="146"/>
      <c r="O51" s="146"/>
      <c r="P51" s="146" t="s">
        <v>89</v>
      </c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</row>
    <row r="52" spans="1:43" ht="22.5" outlineLevel="1" x14ac:dyDescent="0.2">
      <c r="A52" s="167">
        <v>39</v>
      </c>
      <c r="B52" s="168" t="s">
        <v>158</v>
      </c>
      <c r="C52" s="175" t="s">
        <v>159</v>
      </c>
      <c r="D52" s="169" t="s">
        <v>128</v>
      </c>
      <c r="E52" s="170">
        <v>1</v>
      </c>
      <c r="F52" s="171"/>
      <c r="G52" s="172">
        <f t="shared" si="1"/>
        <v>0</v>
      </c>
      <c r="H52" s="146"/>
      <c r="I52" s="146"/>
      <c r="J52" s="146"/>
      <c r="K52" s="146"/>
      <c r="L52" s="146"/>
      <c r="M52" s="146"/>
      <c r="N52" s="146"/>
      <c r="O52" s="146"/>
      <c r="P52" s="146" t="s">
        <v>89</v>
      </c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</row>
    <row r="53" spans="1:43" x14ac:dyDescent="0.2">
      <c r="A53" s="155" t="s">
        <v>75</v>
      </c>
      <c r="B53" s="156" t="s">
        <v>56</v>
      </c>
      <c r="C53" s="174" t="s">
        <v>57</v>
      </c>
      <c r="D53" s="157"/>
      <c r="E53" s="158"/>
      <c r="F53" s="159"/>
      <c r="G53" s="160">
        <f>SUMIF(P54:P81,"&lt;&gt;NOR",G54:G81)</f>
        <v>0</v>
      </c>
      <c r="P53" t="s">
        <v>76</v>
      </c>
    </row>
    <row r="54" spans="1:43" ht="22.5" outlineLevel="1" x14ac:dyDescent="0.2">
      <c r="A54" s="167">
        <v>40</v>
      </c>
      <c r="B54" s="168" t="s">
        <v>160</v>
      </c>
      <c r="C54" s="175" t="s">
        <v>161</v>
      </c>
      <c r="D54" s="169" t="s">
        <v>128</v>
      </c>
      <c r="E54" s="170">
        <v>8</v>
      </c>
      <c r="F54" s="171"/>
      <c r="G54" s="172">
        <f t="shared" ref="G54:G81" si="2">ROUND(E54*F54,2)</f>
        <v>0</v>
      </c>
      <c r="H54" s="146"/>
      <c r="I54" s="146"/>
      <c r="J54" s="146"/>
      <c r="K54" s="146"/>
      <c r="L54" s="146"/>
      <c r="M54" s="146"/>
      <c r="N54" s="146"/>
      <c r="O54" s="146"/>
      <c r="P54" s="146" t="s">
        <v>80</v>
      </c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</row>
    <row r="55" spans="1:43" ht="22.5" outlineLevel="1" x14ac:dyDescent="0.2">
      <c r="A55" s="167">
        <v>41</v>
      </c>
      <c r="B55" s="168" t="s">
        <v>162</v>
      </c>
      <c r="C55" s="175" t="s">
        <v>163</v>
      </c>
      <c r="D55" s="169" t="s">
        <v>128</v>
      </c>
      <c r="E55" s="170">
        <v>5</v>
      </c>
      <c r="F55" s="171"/>
      <c r="G55" s="172">
        <f t="shared" si="2"/>
        <v>0</v>
      </c>
      <c r="H55" s="146"/>
      <c r="I55" s="146"/>
      <c r="J55" s="146"/>
      <c r="K55" s="146"/>
      <c r="L55" s="146"/>
      <c r="M55" s="146"/>
      <c r="N55" s="146"/>
      <c r="O55" s="146"/>
      <c r="P55" s="146" t="s">
        <v>80</v>
      </c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</row>
    <row r="56" spans="1:43" ht="22.5" outlineLevel="1" x14ac:dyDescent="0.2">
      <c r="A56" s="167">
        <v>42</v>
      </c>
      <c r="B56" s="168" t="s">
        <v>164</v>
      </c>
      <c r="C56" s="175" t="s">
        <v>165</v>
      </c>
      <c r="D56" s="169" t="s">
        <v>128</v>
      </c>
      <c r="E56" s="170">
        <v>1</v>
      </c>
      <c r="F56" s="171"/>
      <c r="G56" s="172">
        <f t="shared" si="2"/>
        <v>0</v>
      </c>
      <c r="H56" s="146"/>
      <c r="I56" s="146"/>
      <c r="J56" s="146"/>
      <c r="K56" s="146"/>
      <c r="L56" s="146"/>
      <c r="M56" s="146"/>
      <c r="N56" s="146"/>
      <c r="O56" s="146"/>
      <c r="P56" s="146" t="s">
        <v>80</v>
      </c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</row>
    <row r="57" spans="1:43" ht="22.5" outlineLevel="1" x14ac:dyDescent="0.2">
      <c r="A57" s="167">
        <v>43</v>
      </c>
      <c r="B57" s="168" t="s">
        <v>166</v>
      </c>
      <c r="C57" s="175" t="s">
        <v>167</v>
      </c>
      <c r="D57" s="169" t="s">
        <v>128</v>
      </c>
      <c r="E57" s="170">
        <v>7</v>
      </c>
      <c r="F57" s="171"/>
      <c r="G57" s="172">
        <f t="shared" si="2"/>
        <v>0</v>
      </c>
      <c r="H57" s="146"/>
      <c r="I57" s="146"/>
      <c r="J57" s="146"/>
      <c r="K57" s="146"/>
      <c r="L57" s="146"/>
      <c r="M57" s="146"/>
      <c r="N57" s="146"/>
      <c r="O57" s="146"/>
      <c r="P57" s="146" t="s">
        <v>80</v>
      </c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</row>
    <row r="58" spans="1:43" outlineLevel="1" x14ac:dyDescent="0.2">
      <c r="A58" s="167">
        <v>44</v>
      </c>
      <c r="B58" s="168" t="s">
        <v>168</v>
      </c>
      <c r="C58" s="175" t="s">
        <v>169</v>
      </c>
      <c r="D58" s="169" t="s">
        <v>86</v>
      </c>
      <c r="E58" s="170">
        <v>1</v>
      </c>
      <c r="F58" s="171"/>
      <c r="G58" s="172">
        <f t="shared" si="2"/>
        <v>0</v>
      </c>
      <c r="H58" s="146"/>
      <c r="I58" s="146"/>
      <c r="J58" s="146"/>
      <c r="K58" s="146"/>
      <c r="L58" s="146"/>
      <c r="M58" s="146"/>
      <c r="N58" s="146"/>
      <c r="O58" s="146"/>
      <c r="P58" s="146" t="s">
        <v>80</v>
      </c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</row>
    <row r="59" spans="1:43" outlineLevel="1" x14ac:dyDescent="0.2">
      <c r="A59" s="167">
        <v>45</v>
      </c>
      <c r="B59" s="168" t="s">
        <v>170</v>
      </c>
      <c r="C59" s="175" t="s">
        <v>171</v>
      </c>
      <c r="D59" s="169" t="s">
        <v>86</v>
      </c>
      <c r="E59" s="170">
        <v>1</v>
      </c>
      <c r="F59" s="171"/>
      <c r="G59" s="172">
        <f t="shared" si="2"/>
        <v>0</v>
      </c>
      <c r="H59" s="146"/>
      <c r="I59" s="146"/>
      <c r="J59" s="146"/>
      <c r="K59" s="146"/>
      <c r="L59" s="146"/>
      <c r="M59" s="146"/>
      <c r="N59" s="146"/>
      <c r="O59" s="146"/>
      <c r="P59" s="146" t="s">
        <v>80</v>
      </c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</row>
    <row r="60" spans="1:43" outlineLevel="1" x14ac:dyDescent="0.2">
      <c r="A60" s="167">
        <v>46</v>
      </c>
      <c r="B60" s="168" t="s">
        <v>172</v>
      </c>
      <c r="C60" s="175" t="s">
        <v>173</v>
      </c>
      <c r="D60" s="169" t="s">
        <v>86</v>
      </c>
      <c r="E60" s="170">
        <v>1</v>
      </c>
      <c r="F60" s="171"/>
      <c r="G60" s="172">
        <f t="shared" si="2"/>
        <v>0</v>
      </c>
      <c r="H60" s="146"/>
      <c r="I60" s="146"/>
      <c r="J60" s="146"/>
      <c r="K60" s="146"/>
      <c r="L60" s="146"/>
      <c r="M60" s="146"/>
      <c r="N60" s="146"/>
      <c r="O60" s="146"/>
      <c r="P60" s="146" t="s">
        <v>80</v>
      </c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</row>
    <row r="61" spans="1:43" outlineLevel="1" x14ac:dyDescent="0.2">
      <c r="A61" s="167">
        <v>47</v>
      </c>
      <c r="B61" s="168" t="s">
        <v>174</v>
      </c>
      <c r="C61" s="175" t="s">
        <v>175</v>
      </c>
      <c r="D61" s="169" t="s">
        <v>86</v>
      </c>
      <c r="E61" s="170">
        <v>1</v>
      </c>
      <c r="F61" s="171"/>
      <c r="G61" s="172">
        <f t="shared" si="2"/>
        <v>0</v>
      </c>
      <c r="H61" s="146"/>
      <c r="I61" s="146"/>
      <c r="J61" s="146"/>
      <c r="K61" s="146"/>
      <c r="L61" s="146"/>
      <c r="M61" s="146"/>
      <c r="N61" s="146"/>
      <c r="O61" s="146"/>
      <c r="P61" s="146" t="s">
        <v>80</v>
      </c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</row>
    <row r="62" spans="1:43" outlineLevel="1" x14ac:dyDescent="0.2">
      <c r="A62" s="167">
        <v>48</v>
      </c>
      <c r="B62" s="168" t="s">
        <v>176</v>
      </c>
      <c r="C62" s="175" t="s">
        <v>177</v>
      </c>
      <c r="D62" s="169" t="s">
        <v>86</v>
      </c>
      <c r="E62" s="170">
        <v>1</v>
      </c>
      <c r="F62" s="171"/>
      <c r="G62" s="172">
        <f t="shared" si="2"/>
        <v>0</v>
      </c>
      <c r="H62" s="146"/>
      <c r="I62" s="146"/>
      <c r="J62" s="146"/>
      <c r="K62" s="146"/>
      <c r="L62" s="146"/>
      <c r="M62" s="146"/>
      <c r="N62" s="146"/>
      <c r="O62" s="146"/>
      <c r="P62" s="146" t="s">
        <v>80</v>
      </c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</row>
    <row r="63" spans="1:43" outlineLevel="1" x14ac:dyDescent="0.2">
      <c r="A63" s="167">
        <v>49</v>
      </c>
      <c r="B63" s="168" t="s">
        <v>178</v>
      </c>
      <c r="C63" s="175" t="s">
        <v>179</v>
      </c>
      <c r="D63" s="169" t="s">
        <v>86</v>
      </c>
      <c r="E63" s="170">
        <v>1</v>
      </c>
      <c r="F63" s="171"/>
      <c r="G63" s="172">
        <f t="shared" si="2"/>
        <v>0</v>
      </c>
      <c r="H63" s="146"/>
      <c r="I63" s="146"/>
      <c r="J63" s="146"/>
      <c r="K63" s="146"/>
      <c r="L63" s="146"/>
      <c r="M63" s="146"/>
      <c r="N63" s="146"/>
      <c r="O63" s="146"/>
      <c r="P63" s="146" t="s">
        <v>80</v>
      </c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</row>
    <row r="64" spans="1:43" outlineLevel="1" x14ac:dyDescent="0.2">
      <c r="A64" s="167">
        <v>50</v>
      </c>
      <c r="B64" s="168" t="s">
        <v>180</v>
      </c>
      <c r="C64" s="175" t="s">
        <v>181</v>
      </c>
      <c r="D64" s="169" t="s">
        <v>86</v>
      </c>
      <c r="E64" s="170">
        <v>26</v>
      </c>
      <c r="F64" s="171"/>
      <c r="G64" s="172">
        <f t="shared" si="2"/>
        <v>0</v>
      </c>
      <c r="H64" s="146"/>
      <c r="I64" s="146"/>
      <c r="J64" s="146"/>
      <c r="K64" s="146"/>
      <c r="L64" s="146"/>
      <c r="M64" s="146"/>
      <c r="N64" s="146"/>
      <c r="O64" s="146"/>
      <c r="P64" s="146" t="s">
        <v>80</v>
      </c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</row>
    <row r="65" spans="1:43" outlineLevel="1" x14ac:dyDescent="0.2">
      <c r="A65" s="167">
        <v>51</v>
      </c>
      <c r="B65" s="168" t="s">
        <v>182</v>
      </c>
      <c r="C65" s="175" t="s">
        <v>183</v>
      </c>
      <c r="D65" s="169" t="s">
        <v>86</v>
      </c>
      <c r="E65" s="170">
        <v>7</v>
      </c>
      <c r="F65" s="171"/>
      <c r="G65" s="172">
        <f t="shared" si="2"/>
        <v>0</v>
      </c>
      <c r="H65" s="146"/>
      <c r="I65" s="146"/>
      <c r="J65" s="146"/>
      <c r="K65" s="146"/>
      <c r="L65" s="146"/>
      <c r="M65" s="146"/>
      <c r="N65" s="146"/>
      <c r="O65" s="146"/>
      <c r="P65" s="146" t="s">
        <v>80</v>
      </c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</row>
    <row r="66" spans="1:43" outlineLevel="1" x14ac:dyDescent="0.2">
      <c r="A66" s="167">
        <v>52</v>
      </c>
      <c r="B66" s="168" t="s">
        <v>184</v>
      </c>
      <c r="C66" s="175" t="s">
        <v>185</v>
      </c>
      <c r="D66" s="169" t="s">
        <v>86</v>
      </c>
      <c r="E66" s="170">
        <v>3</v>
      </c>
      <c r="F66" s="171"/>
      <c r="G66" s="172">
        <f t="shared" si="2"/>
        <v>0</v>
      </c>
      <c r="H66" s="146"/>
      <c r="I66" s="146"/>
      <c r="J66" s="146"/>
      <c r="K66" s="146"/>
      <c r="L66" s="146"/>
      <c r="M66" s="146"/>
      <c r="N66" s="146"/>
      <c r="O66" s="146"/>
      <c r="P66" s="146" t="s">
        <v>80</v>
      </c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</row>
    <row r="67" spans="1:43" outlineLevel="1" x14ac:dyDescent="0.2">
      <c r="A67" s="167">
        <v>53</v>
      </c>
      <c r="B67" s="168" t="s">
        <v>186</v>
      </c>
      <c r="C67" s="175" t="s">
        <v>187</v>
      </c>
      <c r="D67" s="169" t="s">
        <v>86</v>
      </c>
      <c r="E67" s="170">
        <v>1</v>
      </c>
      <c r="F67" s="171"/>
      <c r="G67" s="172">
        <f t="shared" si="2"/>
        <v>0</v>
      </c>
      <c r="H67" s="146"/>
      <c r="I67" s="146"/>
      <c r="J67" s="146"/>
      <c r="K67" s="146"/>
      <c r="L67" s="146"/>
      <c r="M67" s="146"/>
      <c r="N67" s="146"/>
      <c r="O67" s="146"/>
      <c r="P67" s="146" t="s">
        <v>80</v>
      </c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</row>
    <row r="68" spans="1:43" outlineLevel="1" x14ac:dyDescent="0.2">
      <c r="A68" s="167">
        <v>54</v>
      </c>
      <c r="B68" s="168" t="s">
        <v>188</v>
      </c>
      <c r="C68" s="175" t="s">
        <v>189</v>
      </c>
      <c r="D68" s="169" t="s">
        <v>86</v>
      </c>
      <c r="E68" s="170">
        <v>1</v>
      </c>
      <c r="F68" s="171"/>
      <c r="G68" s="172">
        <f t="shared" si="2"/>
        <v>0</v>
      </c>
      <c r="H68" s="146"/>
      <c r="I68" s="146"/>
      <c r="J68" s="146"/>
      <c r="K68" s="146"/>
      <c r="L68" s="146"/>
      <c r="M68" s="146"/>
      <c r="N68" s="146"/>
      <c r="O68" s="146"/>
      <c r="P68" s="146" t="s">
        <v>80</v>
      </c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</row>
    <row r="69" spans="1:43" ht="22.5" outlineLevel="1" x14ac:dyDescent="0.2">
      <c r="A69" s="167">
        <v>55</v>
      </c>
      <c r="B69" s="168" t="s">
        <v>190</v>
      </c>
      <c r="C69" s="175" t="s">
        <v>191</v>
      </c>
      <c r="D69" s="169" t="s">
        <v>86</v>
      </c>
      <c r="E69" s="170">
        <v>16</v>
      </c>
      <c r="F69" s="171"/>
      <c r="G69" s="172">
        <f t="shared" si="2"/>
        <v>0</v>
      </c>
      <c r="H69" s="146"/>
      <c r="I69" s="146"/>
      <c r="J69" s="146"/>
      <c r="K69" s="146"/>
      <c r="L69" s="146"/>
      <c r="M69" s="146"/>
      <c r="N69" s="146"/>
      <c r="O69" s="146"/>
      <c r="P69" s="146" t="s">
        <v>80</v>
      </c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</row>
    <row r="70" spans="1:43" outlineLevel="1" x14ac:dyDescent="0.2">
      <c r="A70" s="167">
        <v>56</v>
      </c>
      <c r="B70" s="168" t="s">
        <v>192</v>
      </c>
      <c r="C70" s="175" t="s">
        <v>193</v>
      </c>
      <c r="D70" s="169" t="s">
        <v>79</v>
      </c>
      <c r="E70" s="170">
        <v>0.5</v>
      </c>
      <c r="F70" s="171"/>
      <c r="G70" s="172">
        <f t="shared" si="2"/>
        <v>0</v>
      </c>
      <c r="H70" s="146"/>
      <c r="I70" s="146"/>
      <c r="J70" s="146"/>
      <c r="K70" s="146"/>
      <c r="L70" s="146"/>
      <c r="M70" s="146"/>
      <c r="N70" s="146"/>
      <c r="O70" s="146"/>
      <c r="P70" s="146" t="s">
        <v>80</v>
      </c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</row>
    <row r="71" spans="1:43" ht="22.5" outlineLevel="1" x14ac:dyDescent="0.2">
      <c r="A71" s="167">
        <v>57</v>
      </c>
      <c r="B71" s="168" t="s">
        <v>194</v>
      </c>
      <c r="C71" s="175" t="s">
        <v>195</v>
      </c>
      <c r="D71" s="169" t="s">
        <v>86</v>
      </c>
      <c r="E71" s="170">
        <v>8</v>
      </c>
      <c r="F71" s="171"/>
      <c r="G71" s="172">
        <f t="shared" si="2"/>
        <v>0</v>
      </c>
      <c r="H71" s="146"/>
      <c r="I71" s="146"/>
      <c r="J71" s="146"/>
      <c r="K71" s="146"/>
      <c r="L71" s="146"/>
      <c r="M71" s="146"/>
      <c r="N71" s="146"/>
      <c r="O71" s="146"/>
      <c r="P71" s="146" t="s">
        <v>80</v>
      </c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</row>
    <row r="72" spans="1:43" ht="22.5" outlineLevel="1" x14ac:dyDescent="0.2">
      <c r="A72" s="167">
        <v>58</v>
      </c>
      <c r="B72" s="168" t="s">
        <v>196</v>
      </c>
      <c r="C72" s="175" t="s">
        <v>197</v>
      </c>
      <c r="D72" s="169" t="s">
        <v>86</v>
      </c>
      <c r="E72" s="170">
        <v>8</v>
      </c>
      <c r="F72" s="171"/>
      <c r="G72" s="172">
        <f t="shared" si="2"/>
        <v>0</v>
      </c>
      <c r="H72" s="146"/>
      <c r="I72" s="146"/>
      <c r="J72" s="146"/>
      <c r="K72" s="146"/>
      <c r="L72" s="146"/>
      <c r="M72" s="146"/>
      <c r="N72" s="146"/>
      <c r="O72" s="146"/>
      <c r="P72" s="146" t="s">
        <v>80</v>
      </c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</row>
    <row r="73" spans="1:43" outlineLevel="1" x14ac:dyDescent="0.2">
      <c r="A73" s="167">
        <v>59</v>
      </c>
      <c r="B73" s="168" t="s">
        <v>198</v>
      </c>
      <c r="C73" s="175" t="s">
        <v>199</v>
      </c>
      <c r="D73" s="169" t="s">
        <v>86</v>
      </c>
      <c r="E73" s="170">
        <v>12</v>
      </c>
      <c r="F73" s="171"/>
      <c r="G73" s="172">
        <f t="shared" si="2"/>
        <v>0</v>
      </c>
      <c r="H73" s="146"/>
      <c r="I73" s="146"/>
      <c r="J73" s="146"/>
      <c r="K73" s="146"/>
      <c r="L73" s="146"/>
      <c r="M73" s="146"/>
      <c r="N73" s="146"/>
      <c r="O73" s="146"/>
      <c r="P73" s="146" t="s">
        <v>89</v>
      </c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</row>
    <row r="74" spans="1:43" outlineLevel="1" x14ac:dyDescent="0.2">
      <c r="A74" s="167">
        <v>60</v>
      </c>
      <c r="B74" s="168" t="s">
        <v>200</v>
      </c>
      <c r="C74" s="175" t="s">
        <v>201</v>
      </c>
      <c r="D74" s="169" t="s">
        <v>86</v>
      </c>
      <c r="E74" s="170">
        <v>5</v>
      </c>
      <c r="F74" s="171"/>
      <c r="G74" s="172">
        <f t="shared" si="2"/>
        <v>0</v>
      </c>
      <c r="H74" s="146"/>
      <c r="I74" s="146"/>
      <c r="J74" s="146"/>
      <c r="K74" s="146"/>
      <c r="L74" s="146"/>
      <c r="M74" s="146"/>
      <c r="N74" s="146"/>
      <c r="O74" s="146"/>
      <c r="P74" s="146" t="s">
        <v>89</v>
      </c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</row>
    <row r="75" spans="1:43" outlineLevel="1" x14ac:dyDescent="0.2">
      <c r="A75" s="167">
        <v>61</v>
      </c>
      <c r="B75" s="168" t="s">
        <v>202</v>
      </c>
      <c r="C75" s="175" t="s">
        <v>203</v>
      </c>
      <c r="D75" s="169" t="s">
        <v>86</v>
      </c>
      <c r="E75" s="170">
        <v>3</v>
      </c>
      <c r="F75" s="171"/>
      <c r="G75" s="172">
        <f t="shared" si="2"/>
        <v>0</v>
      </c>
      <c r="H75" s="146"/>
      <c r="I75" s="146"/>
      <c r="J75" s="146"/>
      <c r="K75" s="146"/>
      <c r="L75" s="146"/>
      <c r="M75" s="146"/>
      <c r="N75" s="146"/>
      <c r="O75" s="146"/>
      <c r="P75" s="146" t="s">
        <v>89</v>
      </c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</row>
    <row r="76" spans="1:43" outlineLevel="1" x14ac:dyDescent="0.2">
      <c r="A76" s="167">
        <v>62</v>
      </c>
      <c r="B76" s="168" t="s">
        <v>204</v>
      </c>
      <c r="C76" s="175" t="s">
        <v>205</v>
      </c>
      <c r="D76" s="169" t="s">
        <v>86</v>
      </c>
      <c r="E76" s="170">
        <v>5</v>
      </c>
      <c r="F76" s="171"/>
      <c r="G76" s="172">
        <f t="shared" si="2"/>
        <v>0</v>
      </c>
      <c r="H76" s="146"/>
      <c r="I76" s="146"/>
      <c r="J76" s="146"/>
      <c r="K76" s="146"/>
      <c r="L76" s="146"/>
      <c r="M76" s="146"/>
      <c r="N76" s="146"/>
      <c r="O76" s="146"/>
      <c r="P76" s="146" t="s">
        <v>89</v>
      </c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</row>
    <row r="77" spans="1:43" ht="22.5" outlineLevel="1" x14ac:dyDescent="0.2">
      <c r="A77" s="167">
        <v>63</v>
      </c>
      <c r="B77" s="168" t="s">
        <v>206</v>
      </c>
      <c r="C77" s="175" t="s">
        <v>207</v>
      </c>
      <c r="D77" s="169" t="s">
        <v>86</v>
      </c>
      <c r="E77" s="170">
        <v>1</v>
      </c>
      <c r="F77" s="171"/>
      <c r="G77" s="172">
        <f t="shared" si="2"/>
        <v>0</v>
      </c>
      <c r="H77" s="146"/>
      <c r="I77" s="146"/>
      <c r="J77" s="146"/>
      <c r="K77" s="146"/>
      <c r="L77" s="146"/>
      <c r="M77" s="146"/>
      <c r="N77" s="146"/>
      <c r="O77" s="146"/>
      <c r="P77" s="146" t="s">
        <v>89</v>
      </c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</row>
    <row r="78" spans="1:43" ht="22.5" outlineLevel="1" x14ac:dyDescent="0.2">
      <c r="A78" s="167">
        <v>64</v>
      </c>
      <c r="B78" s="168" t="s">
        <v>208</v>
      </c>
      <c r="C78" s="175" t="s">
        <v>209</v>
      </c>
      <c r="D78" s="169" t="s">
        <v>86</v>
      </c>
      <c r="E78" s="170">
        <v>1</v>
      </c>
      <c r="F78" s="171"/>
      <c r="G78" s="172">
        <f t="shared" si="2"/>
        <v>0</v>
      </c>
      <c r="H78" s="146"/>
      <c r="I78" s="146"/>
      <c r="J78" s="146"/>
      <c r="K78" s="146"/>
      <c r="L78" s="146"/>
      <c r="M78" s="146"/>
      <c r="N78" s="146"/>
      <c r="O78" s="146"/>
      <c r="P78" s="146" t="s">
        <v>89</v>
      </c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</row>
    <row r="79" spans="1:43" ht="22.5" outlineLevel="1" x14ac:dyDescent="0.2">
      <c r="A79" s="167">
        <v>65</v>
      </c>
      <c r="B79" s="168" t="s">
        <v>210</v>
      </c>
      <c r="C79" s="175" t="s">
        <v>211</v>
      </c>
      <c r="D79" s="169" t="s">
        <v>86</v>
      </c>
      <c r="E79" s="170">
        <v>1</v>
      </c>
      <c r="F79" s="171"/>
      <c r="G79" s="172">
        <f t="shared" si="2"/>
        <v>0</v>
      </c>
      <c r="H79" s="146"/>
      <c r="I79" s="146"/>
      <c r="J79" s="146"/>
      <c r="K79" s="146"/>
      <c r="L79" s="146"/>
      <c r="M79" s="146"/>
      <c r="N79" s="146"/>
      <c r="O79" s="146"/>
      <c r="P79" s="146" t="s">
        <v>89</v>
      </c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</row>
    <row r="80" spans="1:43" ht="22.5" outlineLevel="1" x14ac:dyDescent="0.2">
      <c r="A80" s="167">
        <v>66</v>
      </c>
      <c r="B80" s="168" t="s">
        <v>212</v>
      </c>
      <c r="C80" s="175" t="s">
        <v>213</v>
      </c>
      <c r="D80" s="169" t="s">
        <v>86</v>
      </c>
      <c r="E80" s="170">
        <v>1</v>
      </c>
      <c r="F80" s="171"/>
      <c r="G80" s="172">
        <f t="shared" si="2"/>
        <v>0</v>
      </c>
      <c r="H80" s="146"/>
      <c r="I80" s="146"/>
      <c r="J80" s="146"/>
      <c r="K80" s="146"/>
      <c r="L80" s="146"/>
      <c r="M80" s="146"/>
      <c r="N80" s="146"/>
      <c r="O80" s="146"/>
      <c r="P80" s="146" t="s">
        <v>89</v>
      </c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</row>
    <row r="81" spans="1:43" ht="22.5" outlineLevel="1" x14ac:dyDescent="0.2">
      <c r="A81" s="167">
        <v>67</v>
      </c>
      <c r="B81" s="168" t="s">
        <v>214</v>
      </c>
      <c r="C81" s="175" t="s">
        <v>215</v>
      </c>
      <c r="D81" s="169" t="s">
        <v>86</v>
      </c>
      <c r="E81" s="170">
        <v>14</v>
      </c>
      <c r="F81" s="171"/>
      <c r="G81" s="172">
        <f t="shared" si="2"/>
        <v>0</v>
      </c>
      <c r="H81" s="146"/>
      <c r="I81" s="146"/>
      <c r="J81" s="146"/>
      <c r="K81" s="146"/>
      <c r="L81" s="146"/>
      <c r="M81" s="146"/>
      <c r="N81" s="146"/>
      <c r="O81" s="146"/>
      <c r="P81" s="146" t="s">
        <v>89</v>
      </c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</row>
    <row r="82" spans="1:43" x14ac:dyDescent="0.2">
      <c r="A82" s="155" t="s">
        <v>75</v>
      </c>
      <c r="B82" s="156" t="s">
        <v>58</v>
      </c>
      <c r="C82" s="174" t="s">
        <v>59</v>
      </c>
      <c r="D82" s="157"/>
      <c r="E82" s="158"/>
      <c r="F82" s="159"/>
      <c r="G82" s="160">
        <f>SUMIF(P83:P83,"&lt;&gt;NOR",G83:G83)</f>
        <v>0</v>
      </c>
      <c r="P82" t="s">
        <v>76</v>
      </c>
    </row>
    <row r="83" spans="1:43" ht="22.5" outlineLevel="1" x14ac:dyDescent="0.2">
      <c r="A83" s="167">
        <v>68</v>
      </c>
      <c r="B83" s="168" t="s">
        <v>216</v>
      </c>
      <c r="C83" s="175" t="s">
        <v>217</v>
      </c>
      <c r="D83" s="169" t="s">
        <v>128</v>
      </c>
      <c r="E83" s="170">
        <v>1</v>
      </c>
      <c r="F83" s="171"/>
      <c r="G83" s="172">
        <f>ROUND(E83*F83,2)</f>
        <v>0</v>
      </c>
      <c r="H83" s="146"/>
      <c r="I83" s="146"/>
      <c r="J83" s="146"/>
      <c r="K83" s="146"/>
      <c r="L83" s="146"/>
      <c r="M83" s="146"/>
      <c r="N83" s="146"/>
      <c r="O83" s="146"/>
      <c r="P83" s="146" t="s">
        <v>89</v>
      </c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</row>
    <row r="84" spans="1:43" x14ac:dyDescent="0.2">
      <c r="A84" s="155" t="s">
        <v>75</v>
      </c>
      <c r="B84" s="156" t="s">
        <v>60</v>
      </c>
      <c r="C84" s="174" t="s">
        <v>61</v>
      </c>
      <c r="D84" s="157"/>
      <c r="E84" s="158"/>
      <c r="F84" s="159"/>
      <c r="G84" s="160">
        <f>SUMIF(P85:P90,"&lt;&gt;NOR",G85:G90)</f>
        <v>0</v>
      </c>
      <c r="P84" t="s">
        <v>76</v>
      </c>
    </row>
    <row r="85" spans="1:43" outlineLevel="1" x14ac:dyDescent="0.2">
      <c r="A85" s="167">
        <v>69</v>
      </c>
      <c r="B85" s="168" t="s">
        <v>218</v>
      </c>
      <c r="C85" s="175" t="s">
        <v>219</v>
      </c>
      <c r="D85" s="169" t="s">
        <v>83</v>
      </c>
      <c r="E85" s="170">
        <v>350</v>
      </c>
      <c r="F85" s="171"/>
      <c r="G85" s="172">
        <f t="shared" ref="G85:G90" si="3">ROUND(E85*F85,2)</f>
        <v>0</v>
      </c>
      <c r="H85" s="146"/>
      <c r="I85" s="146"/>
      <c r="J85" s="146"/>
      <c r="K85" s="146"/>
      <c r="L85" s="146"/>
      <c r="M85" s="146"/>
      <c r="N85" s="146"/>
      <c r="O85" s="146"/>
      <c r="P85" s="146" t="s">
        <v>80</v>
      </c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</row>
    <row r="86" spans="1:43" outlineLevel="1" x14ac:dyDescent="0.2">
      <c r="A86" s="167">
        <v>70</v>
      </c>
      <c r="B86" s="168" t="s">
        <v>60</v>
      </c>
      <c r="C86" s="175" t="s">
        <v>261</v>
      </c>
      <c r="D86" s="169" t="s">
        <v>86</v>
      </c>
      <c r="E86" s="170">
        <v>4</v>
      </c>
      <c r="F86" s="171"/>
      <c r="G86" s="172">
        <f t="shared" si="3"/>
        <v>0</v>
      </c>
      <c r="H86" s="146"/>
      <c r="I86" s="146"/>
      <c r="J86" s="146"/>
      <c r="K86" s="146"/>
      <c r="L86" s="146"/>
      <c r="M86" s="146"/>
      <c r="N86" s="146"/>
      <c r="O86" s="146"/>
      <c r="P86" s="146" t="s">
        <v>80</v>
      </c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</row>
    <row r="87" spans="1:43" ht="22.5" outlineLevel="1" x14ac:dyDescent="0.2">
      <c r="A87" s="167">
        <v>71</v>
      </c>
      <c r="B87" s="168" t="s">
        <v>220</v>
      </c>
      <c r="C87" s="175" t="s">
        <v>221</v>
      </c>
      <c r="D87" s="169" t="s">
        <v>86</v>
      </c>
      <c r="E87" s="170">
        <v>1</v>
      </c>
      <c r="F87" s="171"/>
      <c r="G87" s="172">
        <f t="shared" si="3"/>
        <v>0</v>
      </c>
      <c r="H87" s="146"/>
      <c r="I87" s="146"/>
      <c r="J87" s="146"/>
      <c r="K87" s="146"/>
      <c r="L87" s="146"/>
      <c r="M87" s="146"/>
      <c r="N87" s="146"/>
      <c r="O87" s="146"/>
      <c r="P87" s="146" t="s">
        <v>80</v>
      </c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</row>
    <row r="88" spans="1:43" outlineLevel="1" x14ac:dyDescent="0.2">
      <c r="A88" s="167">
        <v>72</v>
      </c>
      <c r="B88" s="168" t="s">
        <v>222</v>
      </c>
      <c r="C88" s="175" t="s">
        <v>223</v>
      </c>
      <c r="D88" s="169" t="s">
        <v>86</v>
      </c>
      <c r="E88" s="170">
        <v>1</v>
      </c>
      <c r="F88" s="171"/>
      <c r="G88" s="172">
        <f t="shared" si="3"/>
        <v>0</v>
      </c>
      <c r="H88" s="146"/>
      <c r="I88" s="146"/>
      <c r="J88" s="146"/>
      <c r="K88" s="146"/>
      <c r="L88" s="146"/>
      <c r="M88" s="146"/>
      <c r="N88" s="146"/>
      <c r="O88" s="146"/>
      <c r="P88" s="146" t="s">
        <v>80</v>
      </c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</row>
    <row r="89" spans="1:43" outlineLevel="1" x14ac:dyDescent="0.2">
      <c r="A89" s="167">
        <v>73</v>
      </c>
      <c r="B89" s="168" t="s">
        <v>224</v>
      </c>
      <c r="C89" s="175" t="s">
        <v>225</v>
      </c>
      <c r="D89" s="169" t="s">
        <v>128</v>
      </c>
      <c r="E89" s="170">
        <v>1</v>
      </c>
      <c r="F89" s="171"/>
      <c r="G89" s="172">
        <f t="shared" si="3"/>
        <v>0</v>
      </c>
      <c r="H89" s="146"/>
      <c r="I89" s="146"/>
      <c r="J89" s="146"/>
      <c r="K89" s="146"/>
      <c r="L89" s="146"/>
      <c r="M89" s="146"/>
      <c r="N89" s="146"/>
      <c r="O89" s="146"/>
      <c r="P89" s="146" t="s">
        <v>80</v>
      </c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</row>
    <row r="90" spans="1:43" outlineLevel="1" x14ac:dyDescent="0.2">
      <c r="A90" s="167">
        <v>74</v>
      </c>
      <c r="B90" s="168" t="s">
        <v>226</v>
      </c>
      <c r="C90" s="175" t="s">
        <v>227</v>
      </c>
      <c r="D90" s="169" t="s">
        <v>128</v>
      </c>
      <c r="E90" s="170">
        <v>1</v>
      </c>
      <c r="F90" s="171"/>
      <c r="G90" s="172">
        <f t="shared" si="3"/>
        <v>0</v>
      </c>
      <c r="H90" s="146"/>
      <c r="I90" s="146"/>
      <c r="J90" s="146"/>
      <c r="K90" s="146"/>
      <c r="L90" s="146"/>
      <c r="M90" s="146"/>
      <c r="N90" s="146"/>
      <c r="O90" s="146"/>
      <c r="P90" s="146" t="s">
        <v>80</v>
      </c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</row>
    <row r="91" spans="1:43" x14ac:dyDescent="0.2">
      <c r="A91" s="155" t="s">
        <v>75</v>
      </c>
      <c r="B91" s="156" t="s">
        <v>62</v>
      </c>
      <c r="C91" s="174" t="s">
        <v>29</v>
      </c>
      <c r="D91" s="157"/>
      <c r="E91" s="158"/>
      <c r="F91" s="159"/>
      <c r="G91" s="160">
        <f>SUMIF(P92:P103,"&lt;&gt;NOR",G92:G103)</f>
        <v>0</v>
      </c>
      <c r="P91" t="s">
        <v>76</v>
      </c>
    </row>
    <row r="92" spans="1:43" outlineLevel="1" x14ac:dyDescent="0.2">
      <c r="A92" s="167">
        <v>75</v>
      </c>
      <c r="B92" s="168" t="s">
        <v>228</v>
      </c>
      <c r="C92" s="175" t="s">
        <v>229</v>
      </c>
      <c r="D92" s="169" t="s">
        <v>230</v>
      </c>
      <c r="E92" s="170">
        <v>5</v>
      </c>
      <c r="F92" s="171"/>
      <c r="G92" s="172">
        <f t="shared" ref="G92:G103" si="4">ROUND(E92*F92,2)</f>
        <v>0</v>
      </c>
      <c r="H92" s="146"/>
      <c r="I92" s="146"/>
      <c r="J92" s="146"/>
      <c r="K92" s="146"/>
      <c r="L92" s="146"/>
      <c r="M92" s="146"/>
      <c r="N92" s="146"/>
      <c r="O92" s="146"/>
      <c r="P92" s="146" t="s">
        <v>231</v>
      </c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</row>
    <row r="93" spans="1:43" outlineLevel="1" x14ac:dyDescent="0.2">
      <c r="A93" s="167">
        <v>76</v>
      </c>
      <c r="B93" s="168" t="s">
        <v>232</v>
      </c>
      <c r="C93" s="175" t="s">
        <v>233</v>
      </c>
      <c r="D93" s="169" t="s">
        <v>86</v>
      </c>
      <c r="E93" s="170">
        <v>1</v>
      </c>
      <c r="F93" s="171"/>
      <c r="G93" s="172">
        <f t="shared" si="4"/>
        <v>0</v>
      </c>
      <c r="H93" s="146"/>
      <c r="I93" s="146"/>
      <c r="J93" s="146"/>
      <c r="K93" s="146"/>
      <c r="L93" s="146"/>
      <c r="M93" s="146"/>
      <c r="N93" s="146"/>
      <c r="O93" s="146"/>
      <c r="P93" s="146" t="s">
        <v>231</v>
      </c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</row>
    <row r="94" spans="1:43" outlineLevel="1" x14ac:dyDescent="0.2">
      <c r="A94" s="167">
        <v>77</v>
      </c>
      <c r="B94" s="168" t="s">
        <v>234</v>
      </c>
      <c r="C94" s="175" t="s">
        <v>235</v>
      </c>
      <c r="D94" s="169" t="s">
        <v>86</v>
      </c>
      <c r="E94" s="170">
        <v>1</v>
      </c>
      <c r="F94" s="171"/>
      <c r="G94" s="172">
        <f t="shared" si="4"/>
        <v>0</v>
      </c>
      <c r="H94" s="146"/>
      <c r="I94" s="146"/>
      <c r="J94" s="146"/>
      <c r="K94" s="146"/>
      <c r="L94" s="146"/>
      <c r="M94" s="146"/>
      <c r="N94" s="146"/>
      <c r="O94" s="146"/>
      <c r="P94" s="146" t="s">
        <v>231</v>
      </c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</row>
    <row r="95" spans="1:43" outlineLevel="1" x14ac:dyDescent="0.2">
      <c r="A95" s="167">
        <v>78</v>
      </c>
      <c r="B95" s="168" t="s">
        <v>236</v>
      </c>
      <c r="C95" s="175" t="s">
        <v>237</v>
      </c>
      <c r="D95" s="169" t="s">
        <v>86</v>
      </c>
      <c r="E95" s="170">
        <v>1</v>
      </c>
      <c r="F95" s="171"/>
      <c r="G95" s="172">
        <f t="shared" si="4"/>
        <v>0</v>
      </c>
      <c r="H95" s="146"/>
      <c r="I95" s="146"/>
      <c r="J95" s="146"/>
      <c r="K95" s="146"/>
      <c r="L95" s="146"/>
      <c r="M95" s="146"/>
      <c r="N95" s="146"/>
      <c r="O95" s="146"/>
      <c r="P95" s="146" t="s">
        <v>231</v>
      </c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</row>
    <row r="96" spans="1:43" outlineLevel="1" x14ac:dyDescent="0.2">
      <c r="A96" s="167">
        <v>79</v>
      </c>
      <c r="B96" s="168" t="s">
        <v>238</v>
      </c>
      <c r="C96" s="175" t="s">
        <v>239</v>
      </c>
      <c r="D96" s="169" t="s">
        <v>128</v>
      </c>
      <c r="E96" s="170">
        <v>1</v>
      </c>
      <c r="F96" s="171"/>
      <c r="G96" s="172">
        <f t="shared" si="4"/>
        <v>0</v>
      </c>
      <c r="H96" s="146"/>
      <c r="I96" s="146"/>
      <c r="J96" s="146"/>
      <c r="K96" s="146"/>
      <c r="L96" s="146"/>
      <c r="M96" s="146"/>
      <c r="N96" s="146"/>
      <c r="O96" s="146"/>
      <c r="P96" s="146" t="s">
        <v>231</v>
      </c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</row>
    <row r="97" spans="1:43" outlineLevel="1" x14ac:dyDescent="0.2">
      <c r="A97" s="167">
        <v>80</v>
      </c>
      <c r="B97" s="168" t="s">
        <v>240</v>
      </c>
      <c r="C97" s="175" t="s">
        <v>241</v>
      </c>
      <c r="D97" s="169" t="s">
        <v>242</v>
      </c>
      <c r="E97" s="170">
        <v>1</v>
      </c>
      <c r="F97" s="171"/>
      <c r="G97" s="172">
        <f t="shared" si="4"/>
        <v>0</v>
      </c>
      <c r="H97" s="146"/>
      <c r="I97" s="146"/>
      <c r="J97" s="146"/>
      <c r="K97" s="146"/>
      <c r="L97" s="146"/>
      <c r="M97" s="146"/>
      <c r="N97" s="146"/>
      <c r="O97" s="146"/>
      <c r="P97" s="146" t="s">
        <v>231</v>
      </c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</row>
    <row r="98" spans="1:43" outlineLevel="1" x14ac:dyDescent="0.2">
      <c r="A98" s="167">
        <v>81</v>
      </c>
      <c r="B98" s="168" t="s">
        <v>243</v>
      </c>
      <c r="C98" s="175" t="s">
        <v>244</v>
      </c>
      <c r="D98" s="169" t="s">
        <v>86</v>
      </c>
      <c r="E98" s="170">
        <v>1</v>
      </c>
      <c r="F98" s="171"/>
      <c r="G98" s="172">
        <f t="shared" si="4"/>
        <v>0</v>
      </c>
      <c r="H98" s="146"/>
      <c r="I98" s="146"/>
      <c r="J98" s="146"/>
      <c r="K98" s="146"/>
      <c r="L98" s="146"/>
      <c r="M98" s="146"/>
      <c r="N98" s="146"/>
      <c r="O98" s="146"/>
      <c r="P98" s="146" t="s">
        <v>231</v>
      </c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</row>
    <row r="99" spans="1:43" outlineLevel="1" x14ac:dyDescent="0.2">
      <c r="A99" s="167">
        <v>82</v>
      </c>
      <c r="B99" s="168" t="s">
        <v>245</v>
      </c>
      <c r="C99" s="175" t="s">
        <v>246</v>
      </c>
      <c r="D99" s="169" t="s">
        <v>86</v>
      </c>
      <c r="E99" s="170">
        <v>1</v>
      </c>
      <c r="F99" s="171"/>
      <c r="G99" s="172">
        <f t="shared" si="4"/>
        <v>0</v>
      </c>
      <c r="H99" s="146"/>
      <c r="I99" s="146"/>
      <c r="J99" s="146"/>
      <c r="K99" s="146"/>
      <c r="L99" s="146"/>
      <c r="M99" s="146"/>
      <c r="N99" s="146"/>
      <c r="O99" s="146"/>
      <c r="P99" s="146" t="s">
        <v>231</v>
      </c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</row>
    <row r="100" spans="1:43" outlineLevel="1" x14ac:dyDescent="0.2">
      <c r="A100" s="167">
        <v>83</v>
      </c>
      <c r="B100" s="168" t="s">
        <v>247</v>
      </c>
      <c r="C100" s="175" t="s">
        <v>248</v>
      </c>
      <c r="D100" s="169" t="s">
        <v>86</v>
      </c>
      <c r="E100" s="170">
        <v>4</v>
      </c>
      <c r="F100" s="171"/>
      <c r="G100" s="172">
        <f t="shared" si="4"/>
        <v>0</v>
      </c>
      <c r="H100" s="146"/>
      <c r="I100" s="146"/>
      <c r="J100" s="146"/>
      <c r="K100" s="146"/>
      <c r="L100" s="146"/>
      <c r="M100" s="146"/>
      <c r="N100" s="146"/>
      <c r="O100" s="146"/>
      <c r="P100" s="146" t="s">
        <v>231</v>
      </c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</row>
    <row r="101" spans="1:43" outlineLevel="1" x14ac:dyDescent="0.2">
      <c r="A101" s="167">
        <v>84</v>
      </c>
      <c r="B101" s="168" t="s">
        <v>249</v>
      </c>
      <c r="C101" s="175" t="s">
        <v>250</v>
      </c>
      <c r="D101" s="169" t="s">
        <v>242</v>
      </c>
      <c r="E101" s="170">
        <v>16</v>
      </c>
      <c r="F101" s="171"/>
      <c r="G101" s="172">
        <f t="shared" si="4"/>
        <v>0</v>
      </c>
      <c r="H101" s="146"/>
      <c r="I101" s="146"/>
      <c r="J101" s="146"/>
      <c r="K101" s="146"/>
      <c r="L101" s="146"/>
      <c r="M101" s="146"/>
      <c r="N101" s="146"/>
      <c r="O101" s="146"/>
      <c r="P101" s="146" t="s">
        <v>231</v>
      </c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</row>
    <row r="102" spans="1:43" outlineLevel="1" x14ac:dyDescent="0.2">
      <c r="A102" s="167">
        <v>85</v>
      </c>
      <c r="B102" s="168" t="s">
        <v>251</v>
      </c>
      <c r="C102" s="175" t="s">
        <v>252</v>
      </c>
      <c r="D102" s="169" t="s">
        <v>86</v>
      </c>
      <c r="E102" s="170">
        <v>1</v>
      </c>
      <c r="F102" s="171"/>
      <c r="G102" s="172">
        <f t="shared" si="4"/>
        <v>0</v>
      </c>
      <c r="H102" s="146"/>
      <c r="I102" s="146"/>
      <c r="J102" s="146"/>
      <c r="K102" s="146"/>
      <c r="L102" s="146"/>
      <c r="M102" s="146"/>
      <c r="N102" s="146"/>
      <c r="O102" s="146"/>
      <c r="P102" s="146" t="s">
        <v>231</v>
      </c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</row>
    <row r="103" spans="1:43" outlineLevel="1" x14ac:dyDescent="0.2">
      <c r="A103" s="161">
        <v>86</v>
      </c>
      <c r="B103" s="162" t="s">
        <v>253</v>
      </c>
      <c r="C103" s="176" t="s">
        <v>254</v>
      </c>
      <c r="D103" s="163" t="s">
        <v>128</v>
      </c>
      <c r="E103" s="164">
        <v>1</v>
      </c>
      <c r="F103" s="165"/>
      <c r="G103" s="166">
        <f t="shared" si="4"/>
        <v>0</v>
      </c>
      <c r="H103" s="146"/>
      <c r="I103" s="146"/>
      <c r="J103" s="146"/>
      <c r="K103" s="146"/>
      <c r="L103" s="146"/>
      <c r="M103" s="146"/>
      <c r="N103" s="146"/>
      <c r="O103" s="146"/>
      <c r="P103" s="146" t="s">
        <v>231</v>
      </c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</row>
    <row r="104" spans="1:43" x14ac:dyDescent="0.2">
      <c r="A104" s="3"/>
      <c r="B104" s="4"/>
      <c r="C104" s="177"/>
      <c r="D104" s="6"/>
      <c r="E104" s="3"/>
      <c r="F104" s="3"/>
      <c r="G104" s="3"/>
      <c r="N104">
        <v>15</v>
      </c>
      <c r="O104">
        <v>21</v>
      </c>
      <c r="P104" t="s">
        <v>74</v>
      </c>
    </row>
    <row r="105" spans="1:43" x14ac:dyDescent="0.2">
      <c r="A105" s="149"/>
      <c r="B105" s="150" t="s">
        <v>31</v>
      </c>
      <c r="C105" s="178"/>
      <c r="D105" s="151"/>
      <c r="E105" s="152"/>
      <c r="F105" s="152"/>
      <c r="G105" s="173">
        <f>G8+G31+G42+G53+G82+G84+G91</f>
        <v>0</v>
      </c>
      <c r="N105" t="e">
        <f>SUMIF(#REF!,N104,G7:G103)</f>
        <v>#REF!</v>
      </c>
      <c r="O105" t="e">
        <f>SUMIF(#REF!,O104,G7:G103)</f>
        <v>#REF!</v>
      </c>
      <c r="P105" t="s">
        <v>255</v>
      </c>
    </row>
    <row r="106" spans="1:43" x14ac:dyDescent="0.2">
      <c r="A106" s="3"/>
      <c r="B106" s="4"/>
      <c r="C106" s="177"/>
      <c r="D106" s="6"/>
      <c r="E106" s="3"/>
      <c r="F106" s="3"/>
      <c r="G106" s="3"/>
    </row>
    <row r="107" spans="1:43" x14ac:dyDescent="0.2">
      <c r="A107" s="3"/>
      <c r="B107" s="4"/>
      <c r="C107" s="177"/>
      <c r="D107" s="6"/>
      <c r="E107" s="3"/>
      <c r="F107" s="3"/>
      <c r="G107" s="3"/>
    </row>
    <row r="108" spans="1:43" x14ac:dyDescent="0.2">
      <c r="A108" s="260" t="s">
        <v>256</v>
      </c>
      <c r="B108" s="260"/>
      <c r="C108" s="261"/>
      <c r="D108" s="6"/>
      <c r="E108" s="3"/>
      <c r="F108" s="3"/>
      <c r="G108" s="3"/>
    </row>
    <row r="109" spans="1:43" x14ac:dyDescent="0.2">
      <c r="A109" s="237"/>
      <c r="B109" s="238"/>
      <c r="C109" s="239"/>
      <c r="D109" s="238"/>
      <c r="E109" s="238"/>
      <c r="F109" s="238"/>
      <c r="G109" s="240"/>
      <c r="P109" t="s">
        <v>257</v>
      </c>
    </row>
    <row r="110" spans="1:43" x14ac:dyDescent="0.2">
      <c r="A110" s="241"/>
      <c r="B110" s="242"/>
      <c r="C110" s="243"/>
      <c r="D110" s="242"/>
      <c r="E110" s="242"/>
      <c r="F110" s="242"/>
      <c r="G110" s="244"/>
    </row>
    <row r="111" spans="1:43" x14ac:dyDescent="0.2">
      <c r="A111" s="241"/>
      <c r="B111" s="242"/>
      <c r="C111" s="243"/>
      <c r="D111" s="242"/>
      <c r="E111" s="242"/>
      <c r="F111" s="242"/>
      <c r="G111" s="244"/>
    </row>
    <row r="112" spans="1:43" x14ac:dyDescent="0.2">
      <c r="A112" s="241"/>
      <c r="B112" s="242"/>
      <c r="C112" s="243"/>
      <c r="D112" s="242"/>
      <c r="E112" s="242"/>
      <c r="F112" s="242"/>
      <c r="G112" s="244"/>
    </row>
    <row r="113" spans="1:16" x14ac:dyDescent="0.2">
      <c r="A113" s="245"/>
      <c r="B113" s="246"/>
      <c r="C113" s="247"/>
      <c r="D113" s="246"/>
      <c r="E113" s="246"/>
      <c r="F113" s="246"/>
      <c r="G113" s="248"/>
    </row>
    <row r="114" spans="1:16" x14ac:dyDescent="0.2">
      <c r="A114" s="3"/>
      <c r="B114" s="4"/>
      <c r="C114" s="177"/>
      <c r="D114" s="6"/>
      <c r="E114" s="3"/>
      <c r="F114" s="3"/>
      <c r="G114" s="3"/>
    </row>
    <row r="115" spans="1:16" x14ac:dyDescent="0.2">
      <c r="C115" s="179"/>
      <c r="D115" s="10"/>
      <c r="P115" t="s">
        <v>258</v>
      </c>
    </row>
    <row r="116" spans="1:16" x14ac:dyDescent="0.2">
      <c r="D116" s="10"/>
    </row>
    <row r="117" spans="1:16" x14ac:dyDescent="0.2">
      <c r="D117" s="10"/>
    </row>
    <row r="118" spans="1:16" x14ac:dyDescent="0.2">
      <c r="D118" s="10"/>
    </row>
    <row r="119" spans="1:16" x14ac:dyDescent="0.2">
      <c r="D119" s="10"/>
    </row>
    <row r="120" spans="1:16" x14ac:dyDescent="0.2">
      <c r="D120" s="10"/>
    </row>
    <row r="121" spans="1:16" x14ac:dyDescent="0.2">
      <c r="D121" s="10"/>
    </row>
    <row r="122" spans="1:16" x14ac:dyDescent="0.2">
      <c r="D122" s="10"/>
    </row>
    <row r="123" spans="1:16" x14ac:dyDescent="0.2">
      <c r="D123" s="10"/>
    </row>
    <row r="124" spans="1:16" x14ac:dyDescent="0.2">
      <c r="D124" s="10"/>
    </row>
    <row r="125" spans="1:16" x14ac:dyDescent="0.2">
      <c r="D125" s="10"/>
    </row>
    <row r="126" spans="1:16" x14ac:dyDescent="0.2">
      <c r="D126" s="10"/>
    </row>
    <row r="127" spans="1:16" x14ac:dyDescent="0.2">
      <c r="D127" s="10"/>
    </row>
    <row r="128" spans="1:16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sheet="1" objects="1" scenarios="1"/>
  <mergeCells count="9">
    <mergeCell ref="A109:G113"/>
    <mergeCell ref="C36:G36"/>
    <mergeCell ref="C37:G37"/>
    <mergeCell ref="C38:G38"/>
    <mergeCell ref="A1:G1"/>
    <mergeCell ref="C2:G2"/>
    <mergeCell ref="C3:G3"/>
    <mergeCell ref="C4:G4"/>
    <mergeCell ref="A108:C10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MarekCunderlik</dc:creator>
  <cp:lastModifiedBy>Aleš Hruška</cp:lastModifiedBy>
  <cp:lastPrinted>2019-03-19T12:27:02Z</cp:lastPrinted>
  <dcterms:created xsi:type="dcterms:W3CDTF">2009-04-08T07:15:50Z</dcterms:created>
  <dcterms:modified xsi:type="dcterms:W3CDTF">2023-04-24T06:14:39Z</dcterms:modified>
</cp:coreProperties>
</file>