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21\24055_brno_mendel.univ._budova t\24055_DPS\"/>
    </mc:Choice>
  </mc:AlternateContent>
  <xr:revisionPtr revIDLastSave="0" documentId="13_ncr:1_{8F677029-307A-48D6-8283-4A427412ABF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Pol'!$A$1:$X$241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31" i="12"/>
  <c r="BA214" i="12"/>
  <c r="BA210" i="12"/>
  <c r="BA204" i="12"/>
  <c r="BA202" i="12"/>
  <c r="BA165" i="12"/>
  <c r="BA162" i="12"/>
  <c r="BA137" i="12"/>
  <c r="BA77" i="12"/>
  <c r="G9" i="12"/>
  <c r="G8" i="12" s="1"/>
  <c r="I9" i="12"/>
  <c r="K9" i="12"/>
  <c r="K8" i="12" s="1"/>
  <c r="O9" i="12"/>
  <c r="O8" i="12" s="1"/>
  <c r="Q9" i="12"/>
  <c r="V9" i="12"/>
  <c r="V8" i="12" s="1"/>
  <c r="G11" i="12"/>
  <c r="I11" i="12"/>
  <c r="I8" i="12" s="1"/>
  <c r="K11" i="12"/>
  <c r="M11" i="12"/>
  <c r="O11" i="12"/>
  <c r="Q11" i="12"/>
  <c r="Q8" i="12" s="1"/>
  <c r="V11" i="12"/>
  <c r="G13" i="12"/>
  <c r="M13" i="12" s="1"/>
  <c r="I13" i="12"/>
  <c r="K13" i="12"/>
  <c r="O13" i="12"/>
  <c r="Q13" i="12"/>
  <c r="V13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4" i="12"/>
  <c r="I34" i="12"/>
  <c r="K34" i="12"/>
  <c r="M34" i="12"/>
  <c r="O34" i="12"/>
  <c r="Q34" i="12"/>
  <c r="V34" i="12"/>
  <c r="G39" i="12"/>
  <c r="I39" i="12"/>
  <c r="I38" i="12" s="1"/>
  <c r="K39" i="12"/>
  <c r="M39" i="12"/>
  <c r="O39" i="12"/>
  <c r="Q39" i="12"/>
  <c r="Q38" i="12" s="1"/>
  <c r="V39" i="12"/>
  <c r="G42" i="12"/>
  <c r="M42" i="12" s="1"/>
  <c r="I42" i="12"/>
  <c r="K42" i="12"/>
  <c r="K38" i="12" s="1"/>
  <c r="O42" i="12"/>
  <c r="Q42" i="12"/>
  <c r="V42" i="12"/>
  <c r="V38" i="12" s="1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O38" i="12" s="1"/>
  <c r="Q57" i="12"/>
  <c r="V57" i="12"/>
  <c r="G60" i="12"/>
  <c r="I60" i="12"/>
  <c r="K60" i="12"/>
  <c r="M60" i="12"/>
  <c r="O60" i="12"/>
  <c r="Q60" i="12"/>
  <c r="V60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80" i="12"/>
  <c r="G79" i="12" s="1"/>
  <c r="I80" i="12"/>
  <c r="K80" i="12"/>
  <c r="K79" i="12" s="1"/>
  <c r="O80" i="12"/>
  <c r="O79" i="12" s="1"/>
  <c r="Q80" i="12"/>
  <c r="V80" i="12"/>
  <c r="V79" i="12" s="1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I79" i="12" s="1"/>
  <c r="K85" i="12"/>
  <c r="M85" i="12"/>
  <c r="O85" i="12"/>
  <c r="Q85" i="12"/>
  <c r="Q79" i="12" s="1"/>
  <c r="V85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9" i="12"/>
  <c r="I129" i="12"/>
  <c r="K129" i="12"/>
  <c r="M129" i="12"/>
  <c r="O129" i="12"/>
  <c r="Q129" i="12"/>
  <c r="V129" i="12"/>
  <c r="G133" i="12"/>
  <c r="M133" i="12" s="1"/>
  <c r="M132" i="12" s="1"/>
  <c r="I133" i="12"/>
  <c r="I132" i="12" s="1"/>
  <c r="K133" i="12"/>
  <c r="K132" i="12" s="1"/>
  <c r="O133" i="12"/>
  <c r="O132" i="12" s="1"/>
  <c r="Q133" i="12"/>
  <c r="Q132" i="12" s="1"/>
  <c r="V133" i="12"/>
  <c r="V132" i="12" s="1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1" i="12"/>
  <c r="I141" i="12"/>
  <c r="K141" i="12"/>
  <c r="M141" i="12"/>
  <c r="O141" i="12"/>
  <c r="Q141" i="12"/>
  <c r="V141" i="12"/>
  <c r="G144" i="12"/>
  <c r="M144" i="12" s="1"/>
  <c r="I144" i="12"/>
  <c r="K144" i="12"/>
  <c r="O144" i="12"/>
  <c r="Q144" i="12"/>
  <c r="V144" i="12"/>
  <c r="G147" i="12"/>
  <c r="I147" i="12"/>
  <c r="O147" i="12"/>
  <c r="Q147" i="12"/>
  <c r="G148" i="12"/>
  <c r="I148" i="12"/>
  <c r="K148" i="12"/>
  <c r="K147" i="12" s="1"/>
  <c r="M148" i="12"/>
  <c r="M147" i="12" s="1"/>
  <c r="O148" i="12"/>
  <c r="Q148" i="12"/>
  <c r="V148" i="12"/>
  <c r="V147" i="12" s="1"/>
  <c r="G150" i="12"/>
  <c r="M150" i="12" s="1"/>
  <c r="I150" i="12"/>
  <c r="I149" i="12" s="1"/>
  <c r="K150" i="12"/>
  <c r="O150" i="12"/>
  <c r="O149" i="12" s="1"/>
  <c r="Q150" i="12"/>
  <c r="Q149" i="12" s="1"/>
  <c r="V150" i="12"/>
  <c r="G152" i="12"/>
  <c r="M152" i="12" s="1"/>
  <c r="I152" i="12"/>
  <c r="K152" i="12"/>
  <c r="K149" i="12" s="1"/>
  <c r="O152" i="12"/>
  <c r="Q152" i="12"/>
  <c r="V152" i="12"/>
  <c r="V149" i="12" s="1"/>
  <c r="G156" i="12"/>
  <c r="I156" i="12"/>
  <c r="K156" i="12"/>
  <c r="M156" i="12"/>
  <c r="O156" i="12"/>
  <c r="Q156" i="12"/>
  <c r="V156" i="12"/>
  <c r="G161" i="12"/>
  <c r="M161" i="12" s="1"/>
  <c r="I161" i="12"/>
  <c r="I160" i="12" s="1"/>
  <c r="K161" i="12"/>
  <c r="O161" i="12"/>
  <c r="O160" i="12" s="1"/>
  <c r="Q161" i="12"/>
  <c r="Q160" i="12" s="1"/>
  <c r="V161" i="12"/>
  <c r="G164" i="12"/>
  <c r="M164" i="12" s="1"/>
  <c r="I164" i="12"/>
  <c r="K164" i="12"/>
  <c r="K160" i="12" s="1"/>
  <c r="O164" i="12"/>
  <c r="Q164" i="12"/>
  <c r="V164" i="12"/>
  <c r="V160" i="12" s="1"/>
  <c r="G167" i="12"/>
  <c r="I167" i="12"/>
  <c r="K167" i="12"/>
  <c r="M167" i="12"/>
  <c r="O167" i="12"/>
  <c r="Q167" i="12"/>
  <c r="V167" i="12"/>
  <c r="G172" i="12"/>
  <c r="M172" i="12" s="1"/>
  <c r="I172" i="12"/>
  <c r="I171" i="12" s="1"/>
  <c r="K172" i="12"/>
  <c r="O172" i="12"/>
  <c r="O171" i="12" s="1"/>
  <c r="Q172" i="12"/>
  <c r="Q171" i="12" s="1"/>
  <c r="V172" i="12"/>
  <c r="G175" i="12"/>
  <c r="M175" i="12" s="1"/>
  <c r="I175" i="12"/>
  <c r="K175" i="12"/>
  <c r="K171" i="12" s="1"/>
  <c r="O175" i="12"/>
  <c r="Q175" i="12"/>
  <c r="V175" i="12"/>
  <c r="V171" i="12" s="1"/>
  <c r="G177" i="12"/>
  <c r="I177" i="12"/>
  <c r="K177" i="12"/>
  <c r="M177" i="12"/>
  <c r="O177" i="12"/>
  <c r="Q177" i="12"/>
  <c r="V177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90" i="12"/>
  <c r="M190" i="12" s="1"/>
  <c r="I190" i="12"/>
  <c r="I189" i="12" s="1"/>
  <c r="K190" i="12"/>
  <c r="O190" i="12"/>
  <c r="O189" i="12" s="1"/>
  <c r="Q190" i="12"/>
  <c r="Q189" i="12" s="1"/>
  <c r="V190" i="12"/>
  <c r="G199" i="12"/>
  <c r="M199" i="12" s="1"/>
  <c r="I199" i="12"/>
  <c r="K199" i="12"/>
  <c r="K189" i="12" s="1"/>
  <c r="O199" i="12"/>
  <c r="Q199" i="12"/>
  <c r="V199" i="12"/>
  <c r="V189" i="12" s="1"/>
  <c r="K200" i="12"/>
  <c r="V200" i="12"/>
  <c r="G201" i="12"/>
  <c r="G200" i="12" s="1"/>
  <c r="I201" i="12"/>
  <c r="K201" i="12"/>
  <c r="M201" i="12"/>
  <c r="O201" i="12"/>
  <c r="O200" i="12" s="1"/>
  <c r="Q201" i="12"/>
  <c r="V201" i="12"/>
  <c r="G203" i="12"/>
  <c r="M203" i="12" s="1"/>
  <c r="I203" i="12"/>
  <c r="I200" i="12" s="1"/>
  <c r="K203" i="12"/>
  <c r="O203" i="12"/>
  <c r="Q203" i="12"/>
  <c r="Q200" i="12" s="1"/>
  <c r="V203" i="12"/>
  <c r="G205" i="12"/>
  <c r="M205" i="12" s="1"/>
  <c r="I205" i="12"/>
  <c r="K205" i="12"/>
  <c r="O205" i="12"/>
  <c r="Q205" i="12"/>
  <c r="V205" i="12"/>
  <c r="G208" i="12"/>
  <c r="G207" i="12" s="1"/>
  <c r="I208" i="12"/>
  <c r="I207" i="12" s="1"/>
  <c r="K208" i="12"/>
  <c r="M208" i="12"/>
  <c r="O208" i="12"/>
  <c r="O207" i="12" s="1"/>
  <c r="Q208" i="12"/>
  <c r="Q207" i="12" s="1"/>
  <c r="V208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2" i="12"/>
  <c r="I212" i="12"/>
  <c r="K212" i="12"/>
  <c r="K207" i="12" s="1"/>
  <c r="M212" i="12"/>
  <c r="O212" i="12"/>
  <c r="Q212" i="12"/>
  <c r="V212" i="12"/>
  <c r="V207" i="12" s="1"/>
  <c r="G213" i="12"/>
  <c r="I213" i="12"/>
  <c r="K213" i="12"/>
  <c r="M213" i="12"/>
  <c r="O213" i="12"/>
  <c r="Q213" i="12"/>
  <c r="V213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9" i="12"/>
  <c r="G218" i="12" s="1"/>
  <c r="I219" i="12"/>
  <c r="I218" i="12" s="1"/>
  <c r="K219" i="12"/>
  <c r="M219" i="12"/>
  <c r="O219" i="12"/>
  <c r="O218" i="12" s="1"/>
  <c r="Q219" i="12"/>
  <c r="Q218" i="12" s="1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K218" i="12" s="1"/>
  <c r="O222" i="12"/>
  <c r="Q222" i="12"/>
  <c r="V222" i="12"/>
  <c r="V218" i="12" s="1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6" i="12"/>
  <c r="M226" i="12" s="1"/>
  <c r="I226" i="12"/>
  <c r="I225" i="12" s="1"/>
  <c r="K226" i="12"/>
  <c r="K225" i="12" s="1"/>
  <c r="O226" i="12"/>
  <c r="Q226" i="12"/>
  <c r="Q225" i="12" s="1"/>
  <c r="V226" i="12"/>
  <c r="V225" i="12" s="1"/>
  <c r="G227" i="12"/>
  <c r="I227" i="12"/>
  <c r="K227" i="12"/>
  <c r="M227" i="12"/>
  <c r="O227" i="12"/>
  <c r="Q227" i="12"/>
  <c r="V227" i="12"/>
  <c r="G228" i="12"/>
  <c r="G225" i="12" s="1"/>
  <c r="I228" i="12"/>
  <c r="K228" i="12"/>
  <c r="M228" i="12"/>
  <c r="O228" i="12"/>
  <c r="O225" i="12" s="1"/>
  <c r="Q228" i="12"/>
  <c r="V228" i="12"/>
  <c r="G229" i="12"/>
  <c r="M229" i="12" s="1"/>
  <c r="I229" i="12"/>
  <c r="K229" i="12"/>
  <c r="O229" i="12"/>
  <c r="Q229" i="12"/>
  <c r="V229" i="12"/>
  <c r="AE231" i="12"/>
  <c r="AF231" i="12"/>
  <c r="I20" i="1"/>
  <c r="I19" i="1"/>
  <c r="I18" i="1"/>
  <c r="I17" i="1"/>
  <c r="I16" i="1"/>
  <c r="I63" i="1"/>
  <c r="J62" i="1" s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49" i="1" l="1"/>
  <c r="J51" i="1"/>
  <c r="J53" i="1"/>
  <c r="J55" i="1"/>
  <c r="J57" i="1"/>
  <c r="J59" i="1"/>
  <c r="J61" i="1"/>
  <c r="J50" i="1"/>
  <c r="J52" i="1"/>
  <c r="J54" i="1"/>
  <c r="J56" i="1"/>
  <c r="J58" i="1"/>
  <c r="J60" i="1"/>
  <c r="A26" i="1"/>
  <c r="G26" i="1"/>
  <c r="G28" i="1"/>
  <c r="G23" i="1"/>
  <c r="M207" i="12"/>
  <c r="M189" i="12"/>
  <c r="M160" i="12"/>
  <c r="M225" i="12"/>
  <c r="M218" i="12"/>
  <c r="M171" i="12"/>
  <c r="M200" i="12"/>
  <c r="M149" i="12"/>
  <c r="M38" i="12"/>
  <c r="G189" i="12"/>
  <c r="G171" i="12"/>
  <c r="G160" i="12"/>
  <c r="G149" i="12"/>
  <c r="G132" i="12"/>
  <c r="G97" i="12"/>
  <c r="M80" i="12"/>
  <c r="M79" i="12" s="1"/>
  <c r="M9" i="12"/>
  <c r="M8" i="12" s="1"/>
  <c r="G38" i="12"/>
  <c r="I21" i="1"/>
  <c r="J40" i="1"/>
  <c r="J41" i="1"/>
  <c r="J39" i="1"/>
  <c r="J42" i="1" s="1"/>
  <c r="H42" i="1"/>
  <c r="J63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jelinkova</author>
  </authors>
  <commentList>
    <comment ref="S6" authorId="0" shapeId="0" xr:uid="{47B1B97E-3C2E-4817-8194-A689CF0C99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BE114C-067B-4A9D-8DC6-21592A821E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<sst xmlns="http://schemas.openxmlformats.org/spreadsheetml/2006/main" count="1019" uniqueCount="386">
  <si>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</si>
  <si>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</si>
  <si>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</si>
  <si>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</si>
  <si>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</si>
  <si>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</si>
  <si>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</si>
  <si>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</si>
  <si>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</si>
  <si>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</si>
  <si>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</si>
  <si>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</si>
  <si>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</si>
  <si>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</si>
  <si>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</si>
  <si>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</si>
  <si>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</si>
  <si>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</si>
  <si>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</si>
  <si>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</si>
  <si>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</si>
  <si>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</si>
  <si>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</si>
  <si>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</si>
  <si>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</si>
  <si>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</si>
  <si>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</si>
  <si>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</si>
  <si>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</si>
  <si>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</si>
  <si>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</si>
  <si>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</si>
  <si>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</si>
  <si>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</si>
  <si>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</si>
  <si>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</si>
  <si>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</si>
  <si>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</si>
  <si>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</si>
  <si>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</si>
  <si>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</si>
  <si>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</si>
  <si>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</si>
  <si>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</si>
  <si>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Sanace spodní stavby</t>
  </si>
  <si>
    <t>Mendelova univerzita - budova T</t>
  </si>
  <si>
    <t>Objekt:</t>
  </si>
  <si>
    <t>Rozpočet:</t>
  </si>
  <si>
    <t>24055</t>
  </si>
  <si>
    <t>Mendelova univerzita v Brně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</si>
  <si>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</si>
  <si>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</si>
  <si>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</si>
  <si>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</si>
  <si>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</si>
  <si>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</si>
  <si>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</si>
  <si>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</si>
  <si>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</si>
  <si>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</si>
  <si>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Doplňující práce na komunikaci</t>
  </si>
  <si>
    <t>61</t>
  </si>
  <si>
    <t>Úpravy povrchů vnitřní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</si>
  <si>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</si>
  <si>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</si>
  <si>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</si>
  <si>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</si>
  <si>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</si>
  <si>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</si>
  <si>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</si>
  <si>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</si>
  <si>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721</t>
  </si>
  <si>
    <t>Vnitřní kanalizace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</si>
  <si>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</si>
  <si>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</si>
  <si>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</si>
  <si>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</si>
  <si>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</si>
  <si>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</si>
  <si>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</si>
  <si>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</si>
  <si>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</si>
  <si>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</si>
  <si>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</si>
  <si>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</si>
  <si>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</si>
  <si>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</si>
  <si>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</si>
  <si>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</si>
  <si>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</si>
  <si>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</si>
  <si>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</si>
  <si>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</si>
  <si>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</si>
  <si>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</si>
  <si>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</si>
  <si>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</si>
  <si>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</si>
  <si>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</si>
  <si>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</si>
  <si>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</si>
  <si>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</si>
  <si>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</si>
  <si>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</si>
  <si>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</si>
  <si>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</si>
  <si>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</si>
  <si>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</si>
  <si>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</si>
  <si>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</si>
  <si>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</si>
  <si>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</si>
  <si>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21/ II</t>
  </si>
  <si>
    <t>Práce</t>
  </si>
  <si>
    <t>POL1_</t>
  </si>
  <si>
    <t>2,99*3,3</t>
  </si>
  <si>
    <t>VV</t>
  </si>
  <si>
    <t>113107143R00</t>
  </si>
  <si>
    <t>Odstranění podkladu pl.do 200 m2</t>
  </si>
  <si>
    <t>RTS 15/ I</t>
  </si>
  <si>
    <t>113108311R00</t>
  </si>
  <si>
    <t>Odstranění asfaltové vrstvy pl. do 50 m2</t>
  </si>
  <si>
    <t>Východní strana : 13,62*0,6</t>
  </si>
  <si>
    <t>Západní strana : 23,87*0,9</t>
  </si>
  <si>
    <t>132201119R00</t>
  </si>
  <si>
    <t>Příplatek za lepivost - hloubení rýh 60 cm v hor.3</t>
  </si>
  <si>
    <t>m3</t>
  </si>
  <si>
    <t>Odkaz na mn. položky pořadí 5 : 37,78210</t>
  </si>
  <si>
    <t>139601102R00</t>
  </si>
  <si>
    <t>Ruční výkop jam, rýh a šachet v hornině tř. 3</t>
  </si>
  <si>
    <t>Východní strana : 17,0*2,0*0,4</t>
  </si>
  <si>
    <t>Západní stana : (23,87*0,8*0,85)+(23,87*1,0*0,15)</t>
  </si>
  <si>
    <t>Pro vnitřní kanalizaci : 21,85*0,4*0,5</t>
  </si>
  <si>
    <t>161101101R00</t>
  </si>
  <si>
    <t>Svislé přemístění výkopku z hor.1-4 do 2,5 m</t>
  </si>
  <si>
    <t>162201102R00</t>
  </si>
  <si>
    <t>Vodorovné přemístění výkopku z hor.1-4 do 50 m</t>
  </si>
  <si>
    <t>167101101R00</t>
  </si>
  <si>
    <t>Nakládání výkopku z hor.1-4 v množství do 100 m3</t>
  </si>
  <si>
    <t>174101102R00</t>
  </si>
  <si>
    <t>Zásyp ruční se zhutněním</t>
  </si>
  <si>
    <t>965042141RT1</t>
  </si>
  <si>
    <t>Bourání mazanin betonových tl. 10 cm, nad 4 m2 ručně tl. mazaniny 5 - 8 cm</t>
  </si>
  <si>
    <t>Východní strana : 13,62*1,7*0,15</t>
  </si>
  <si>
    <t>Západní strana : 23,87*0,8*0,15</t>
  </si>
  <si>
    <t>Pro vnitřní kanalizaci : 21,85*0,4*0,10</t>
  </si>
  <si>
    <t>289970111R00</t>
  </si>
  <si>
    <t>Vrstva geotextilie Geofiltex 300g/m2</t>
  </si>
  <si>
    <t>Východní strana : 17,0*0,8</t>
  </si>
  <si>
    <t>Západní strana : 23,87*1,3</t>
  </si>
  <si>
    <t>612451121R00</t>
  </si>
  <si>
    <t>Podrovnání zdiva, omítka hladká zatřená, pro aplika stěrek</t>
  </si>
  <si>
    <t xml:space="preserve">Vnitřní povrchy: : </t>
  </si>
  <si>
    <t>m.č. P1001 : 6,815*1,8</t>
  </si>
  <si>
    <t>m.č. P1003 : 3,98*1,8</t>
  </si>
  <si>
    <t>m.č. P1004 : 5,14*3,6</t>
  </si>
  <si>
    <t>m.č. P1004a : 4,68*1,8</t>
  </si>
  <si>
    <t>m.č. P1005 : (8,1*2,1)+(2,2*1,8)</t>
  </si>
  <si>
    <t>m.č. P1006 : 1,845*1,8</t>
  </si>
  <si>
    <t>m.č. P1007 : 1,5*1,8</t>
  </si>
  <si>
    <t>m.č. P1011 : 3,45*1,8</t>
  </si>
  <si>
    <t>Mezisoučet</t>
  </si>
  <si>
    <t xml:space="preserve">Vnější povrchy: : </t>
  </si>
  <si>
    <t>Západní strana : 23,87*1,0</t>
  </si>
  <si>
    <t>711212000R00</t>
  </si>
  <si>
    <t>Penetrace podkladu pod hydroizolační nátěr,vč.dod.</t>
  </si>
  <si>
    <t>Odkaz na mn. položky pořadí 12 : 103,43000</t>
  </si>
  <si>
    <t>711212129R00</t>
  </si>
  <si>
    <t>Stěrka hydroizol.butimen 2K ,2složk.</t>
  </si>
  <si>
    <t>2 stěrkové vrstvy, pojistná stěrka cihelné přizdívky</t>
  </si>
  <si>
    <t>POP</t>
  </si>
  <si>
    <t>711212012RT3</t>
  </si>
  <si>
    <t>Hydroizolační povlak pružná hydroizolace</t>
  </si>
  <si>
    <t>711823121RT7</t>
  </si>
  <si>
    <t>Montáž nopové fólie svisle včetně dodávky fólie DEKDREN G8</t>
  </si>
  <si>
    <t>Západní stana : 23,87*1,3</t>
  </si>
  <si>
    <t>711823129RT5</t>
  </si>
  <si>
    <t>Montáž ukončovací lišty k nopové fólii včetně dodávky lišty DEKDREN T20</t>
  </si>
  <si>
    <t>m</t>
  </si>
  <si>
    <t>Východní strana : 17,0</t>
  </si>
  <si>
    <t>Západní stana : 23,87</t>
  </si>
  <si>
    <t>219991111S00</t>
  </si>
  <si>
    <t>Položení plošného geodrénu pro odvod průsakových vod</t>
  </si>
  <si>
    <t>Vlastní</t>
  </si>
  <si>
    <t>Indiv</t>
  </si>
  <si>
    <t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</si>
  <si>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273323611RT6</t>
  </si>
  <si>
    <t>Železobeton základ. desek vodostavební C 30/37 XF4 odolnost proti střídavému působení mrazu</t>
  </si>
  <si>
    <t>Východní srtana : 17,0*2,3*0,15</t>
  </si>
  <si>
    <t>Západní strana : 23,87*0,9*0,15</t>
  </si>
  <si>
    <t>597101114RT1</t>
  </si>
  <si>
    <t>Montáž odvodňovacího žlabu - polymerbeton E 600 včetně beton.lože C25/30, zatížení E 600, F 900 kN</t>
  </si>
  <si>
    <t>597103112RT1</t>
  </si>
  <si>
    <t>Montáž vpusti pro žlaby polymerbetonové D400, E600 včetně obetonování C 12/15,zatížení D 400-E 600 kN</t>
  </si>
  <si>
    <t>kus</t>
  </si>
  <si>
    <t>713121118R00</t>
  </si>
  <si>
    <t>Montáž dilatačního pásku podél stěn</t>
  </si>
  <si>
    <t>28376082R</t>
  </si>
  <si>
    <t>Páska okrajová PE standard 120/8 mm, dl. 50 m</t>
  </si>
  <si>
    <t>SPCM</t>
  </si>
  <si>
    <t>Specifikace</t>
  </si>
  <si>
    <t>POL3_</t>
  </si>
  <si>
    <t>583318004R</t>
  </si>
  <si>
    <t>Kamenivo těžené frakce  16/32 Jihomor. kraj</t>
  </si>
  <si>
    <t>t</t>
  </si>
  <si>
    <t>Východní srtana : 17,0*2,3*0,3</t>
  </si>
  <si>
    <t>Západní strana : 23,87*0,9*0,3</t>
  </si>
  <si>
    <t>592277150.R1</t>
  </si>
  <si>
    <t>Žlab polymerbeton s litinovou mřížkou, l=1000 mm, šířka 200 mm</t>
  </si>
  <si>
    <t>592277150.R2</t>
  </si>
  <si>
    <t>Vpust s odtokem DN 200 polymerbetonová, s kalovým košem z PE-HD, litinová hrana</t>
  </si>
  <si>
    <t>592277162.R3</t>
  </si>
  <si>
    <t>Čelní stěna pro konec a začátek žlabu, polymerbeton. litinová hrana</t>
  </si>
  <si>
    <t>601015103R00</t>
  </si>
  <si>
    <t xml:space="preserve">Postřik stěn ručně, materiál tepelně-izolační </t>
  </si>
  <si>
    <t>Včetně pomocného lešení.</t>
  </si>
  <si>
    <t>m.č. P1002 : 10,45*0,5</t>
  </si>
  <si>
    <t>m.č. P1004 : (4,68*2,4)+(5,14*3,6)</t>
  </si>
  <si>
    <t>m.č. P1005 : (8,1*2,1)+(2,2*1,8)+(2,1*1,5)+(0,65*0,6)</t>
  </si>
  <si>
    <t>m.č. P1006 : (1,845*1,8)+(2,0*1,5)</t>
  </si>
  <si>
    <t>m.č. P1007 : (2,0*1,5)+(1,5*1,8)</t>
  </si>
  <si>
    <t>601021141RT1</t>
  </si>
  <si>
    <t>Štuk sanační, ručně tloušťka vrstvy 2 mm</t>
  </si>
  <si>
    <t>Odkaz na mn. položky pořadí 28 : 105,55700</t>
  </si>
  <si>
    <t>602011124R00</t>
  </si>
  <si>
    <t>Podhoz sanační, hydrofilní, tepelně-izolační</t>
  </si>
  <si>
    <t>610411129R00</t>
  </si>
  <si>
    <t>Nástřik roztokem " Esco - Fluat "</t>
  </si>
  <si>
    <t>první vrstva</t>
  </si>
  <si>
    <t>druhá vrstva</t>
  </si>
  <si>
    <t>R02-600</t>
  </si>
  <si>
    <t>Difuzní lišta v patě stěny dodávka vč. montáže</t>
  </si>
  <si>
    <t>bm</t>
  </si>
  <si>
    <t>m.č. P1001 : 6,815</t>
  </si>
  <si>
    <t>m.č. P1002 : 10,45</t>
  </si>
  <si>
    <t>m.č. P1003 : 3,98</t>
  </si>
  <si>
    <t>m.č. P1004 : 4,68+5,14</t>
  </si>
  <si>
    <t>m.č. P1004a : 4,68</t>
  </si>
  <si>
    <t>m.č. P1005 : 8,1+2,2+2,1+0,65</t>
  </si>
  <si>
    <t>m.č. P1006 : 1,845+2,0</t>
  </si>
  <si>
    <t>m.č. P1007 : 2,0+1,5</t>
  </si>
  <si>
    <t>m.č. P1011 : 3,45</t>
  </si>
  <si>
    <t>612434154RT1</t>
  </si>
  <si>
    <t>Omítkový sanační systém, podkladní vyrovnávací vrstva, jádro, vnitřní, tepelně-izolační</t>
  </si>
  <si>
    <t>R-položka</t>
  </si>
  <si>
    <t>POL12_1</t>
  </si>
  <si>
    <t>Systém je tvořen podkladní sanační omítkou tl.15 mm, sanační omítkou tl. 20 mm</t>
  </si>
  <si>
    <t>602013102R00</t>
  </si>
  <si>
    <t>Postřik sanační ručně, 80% krytí</t>
  </si>
  <si>
    <t>Východní strana : 22,11*1,10</t>
  </si>
  <si>
    <t>Západní stana : 23,87*1,10</t>
  </si>
  <si>
    <t>612430032RAA</t>
  </si>
  <si>
    <t>Omítka vnější na bázi Románského vápna, tl. 3,0 cm zvýšená složitost</t>
  </si>
  <si>
    <t>Agregovaná položka</t>
  </si>
  <si>
    <t>POL2_</t>
  </si>
  <si>
    <t>omítková směs na bázi románského vápna s dodatkem stabilizovaného vápna, kvarcitového písku a speciálních aditiv, která obsahuje velké množství difuzně otevřených mikropórů</t>
  </si>
  <si>
    <t>Odkaz na mn. položky pořadí 35 : 50,57800</t>
  </si>
  <si>
    <t>Podhoz sanační na bázi Románského vápna</t>
  </si>
  <si>
    <t>952901111R00</t>
  </si>
  <si>
    <t>Vyčištění budov o výšce podlaží do 4 m</t>
  </si>
  <si>
    <t>100001500R00</t>
  </si>
  <si>
    <t>Dočištění stěny</t>
  </si>
  <si>
    <t>Kalkul</t>
  </si>
  <si>
    <t>Vnější povrchy pod terénem : 79,56</t>
  </si>
  <si>
    <t>289902111R00</t>
  </si>
  <si>
    <t>Otlučení nebo odsekání omítek stěn</t>
  </si>
  <si>
    <t>Včetně vyškrabání spár a dočištění povrchu zdiva ocelovým kartáčem</t>
  </si>
  <si>
    <t>Vnitřní povrchy : 105,557</t>
  </si>
  <si>
    <t>Vnější povrchy : 50,578</t>
  </si>
  <si>
    <t>978023411R00</t>
  </si>
  <si>
    <t>Vysekání a úprava spár zdiva cihelného mimo komín.</t>
  </si>
  <si>
    <t>281606214.T01</t>
  </si>
  <si>
    <t>Mírnětlaková horizontální injektáž zdiva jednořadá na bázi vícesložkových akrylátových gelů</t>
  </si>
  <si>
    <t xml:space="preserve">m2    </t>
  </si>
  <si>
    <t>Vrty d=12mm osově 100-120mm, infúzní clona dvousložkovým hydrofilním gelem na akrylátové bázi,  spotřeba min. 10l/m2</t>
  </si>
  <si>
    <t>4,545*0,45</t>
  </si>
  <si>
    <t>281606214.T02</t>
  </si>
  <si>
    <t>2*3,6*0,45</t>
  </si>
  <si>
    <t>281606214.T07</t>
  </si>
  <si>
    <t>Plošná tlaková injektáž akrylátovými gely vrty rozteč 150/150 hl. 25cm, příp. 200/200 hl. 40cm</t>
  </si>
  <si>
    <t>Dvousložková těsnící injektáž</t>
  </si>
  <si>
    <t>- včetně přesunu hmot</t>
  </si>
  <si>
    <t>4,545*3,6</t>
  </si>
  <si>
    <t>115201501R00</t>
  </si>
  <si>
    <t>Montáž odpadního potrubí DN 150</t>
  </si>
  <si>
    <t>ležaté potrubí : 21,85</t>
  </si>
  <si>
    <t>stoupačí potrubí po čistící kus : 6,0*1,0</t>
  </si>
  <si>
    <t>175101101RT2</t>
  </si>
  <si>
    <t>Obsyp potrubí bez prohození sypaniny s dodáním štěrkopísku frakce 0 - 22 mm</t>
  </si>
  <si>
    <t>21,85*0,4*0,35</t>
  </si>
  <si>
    <t>631313621R00</t>
  </si>
  <si>
    <t>Mazanina betonová tl. 8 - 12 cm C 20/25</t>
  </si>
  <si>
    <t>Včetně vytvoření dilatačních spár, bez zaplnění.</t>
  </si>
  <si>
    <t>21,85*0,4*0,08</t>
  </si>
  <si>
    <t>900      R01</t>
  </si>
  <si>
    <t>HZS - napojení vnitřní kanalizace na stávající venkovní šachtu, vč. přípomocných prací stavební dělník v tarifní třídě 4</t>
  </si>
  <si>
    <t>h</t>
  </si>
  <si>
    <t>721176223R00</t>
  </si>
  <si>
    <t>Potrubí KG svodné (ležaté) v zemi D 125 x 3,2 mm</t>
  </si>
  <si>
    <t>Potrubí včetně tvarovek. Bez zednických výpomocí.</t>
  </si>
  <si>
    <t>721176223.RT1</t>
  </si>
  <si>
    <t>Dorbný mateiál, odbočky, kolena, čistící kusy</t>
  </si>
  <si>
    <t>kpl</t>
  </si>
  <si>
    <t>781470014RAA</t>
  </si>
  <si>
    <t>Obklad vnitřní keramický 30 x 30 cm do malty</t>
  </si>
  <si>
    <t>m.č. P1008 : 2,6*4,65</t>
  </si>
  <si>
    <t>m.č. P1007 : 1,5*4,65</t>
  </si>
  <si>
    <t>m.č. P1005 : (4,65*5,6)+(1,945*2,55)</t>
  </si>
  <si>
    <t>m.č. P1010 : 8,96*1,64</t>
  </si>
  <si>
    <t>784450021RA0</t>
  </si>
  <si>
    <t>Malba ze směsi Remal, penetrace 1x, barevná 2x</t>
  </si>
  <si>
    <t>Součtová</t>
  </si>
  <si>
    <t>m.č. P1001 : (25,49*2,2)+(6,815*4,680)</t>
  </si>
  <si>
    <t>m.č. P1002 : (12,5*2,2)+(1,64*4,68)</t>
  </si>
  <si>
    <t>m.č. P1003 : (16,43*2,2)+(3,98*4,68)</t>
  </si>
  <si>
    <t>m.č. P1004 : (18,36*3,6)+(4,545*4,68)</t>
  </si>
  <si>
    <t>m.č. P1005 : (23,49*2,2)+(4,65*5,6)+(2,55*2,1)</t>
  </si>
  <si>
    <t>m.č. P1006 : (6,79*2,2)+(2,0*2,0)</t>
  </si>
  <si>
    <t>m.č. P1007 : (11,6*2,2)+(4,65*1,5)</t>
  </si>
  <si>
    <t>m.č. P1011 : (21,92*3,0)+(3,45*4,65)</t>
  </si>
  <si>
    <t>900      RT2</t>
  </si>
  <si>
    <t>HZS - zakrývání povrchů pro výmalbu Práce v tarifní třídě 4 (např. tesař)</t>
  </si>
  <si>
    <t>HZS</t>
  </si>
  <si>
    <t>POL10_</t>
  </si>
  <si>
    <t>R - 2110</t>
  </si>
  <si>
    <t>Jednotka větrání s vývodem přes fasádu, popř. komína, vč. průvrtů</t>
  </si>
  <si>
    <t xml:space="preserve">ks    </t>
  </si>
  <si>
    <t>vč. jádrového vrtu DN 110mm, napojení na elekrorinstalaci, montáž strojního vybavení, vyřezání drážek, zazdění se zapravením. Případně na pojení na komínové těleso vč. ventilátoru nebo komínové větrací hlavice</t>
  </si>
  <si>
    <t>R - 2111</t>
  </si>
  <si>
    <t>Rekuperační jednotka - deskový protiproudý výměník, vestavěný elektrický předehřev, dohřev</t>
  </si>
  <si>
    <t>vestavěný čidlo CO2, do 40°C, filtr, proměnnými otáčkami, podstropní provedení, max. množství vzduchu: 550 / 430 m 3/h při 0 Pa, připojení: O250mm, položka vč. průvrtu montáže a všech potřebných zařízení</t>
  </si>
  <si>
    <t>900      RT1</t>
  </si>
  <si>
    <t>HZS -neměřitelné práce (lokální překotvení instalací</t>
  </si>
  <si>
    <t>Prav.M</t>
  </si>
  <si>
    <t>překotvení stávajících elektrorozvodů, kotvení do rychlovazných cementů,</t>
  </si>
  <si>
    <t>979011221R00</t>
  </si>
  <si>
    <t>Svislá doprava suti a vybour. hmot za 1.PP nošením</t>
  </si>
  <si>
    <t>Přesun suti</t>
  </si>
  <si>
    <t>POL8_</t>
  </si>
  <si>
    <t>979017111R00</t>
  </si>
  <si>
    <t>Svislé přemístění suti nošením na H do 3,5 m</t>
  </si>
  <si>
    <t>S naložením suti nebo vybouraných hmot do dopravního prostředku a na jejich vyložením, popřípadě přeložením na normální dopravní prostředek.</t>
  </si>
  <si>
    <t>979081121R00</t>
  </si>
  <si>
    <t>Příplatek k odvozu za každý další 1 km</t>
  </si>
  <si>
    <t>979999998R00</t>
  </si>
  <si>
    <t>Poplatek za skládku suti 5% příměsí - DUFONEV Brno</t>
  </si>
  <si>
    <t>RTS 21/ I</t>
  </si>
  <si>
    <t>979087311R00</t>
  </si>
  <si>
    <t>Vodorovné přemístění suti nošením do 10 m</t>
  </si>
  <si>
    <t>979087391R00</t>
  </si>
  <si>
    <t>Příplatek za nošení suti každých dalších 10 m</t>
  </si>
  <si>
    <t>979081111T00</t>
  </si>
  <si>
    <t>Odvoz suti a vybour. hmot na skládku do 1 km</t>
  </si>
  <si>
    <t>Včetně naložení na dopravní prostředek a složení na skládku, bez poplatku za skládku.</t>
  </si>
  <si>
    <t>005121010R</t>
  </si>
  <si>
    <t>Vybudování zařízení staveniště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</si>
  <si>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</si>
  <si>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</si>
  <si>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</si>
  <si>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</si>
  <si>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</si>
  <si>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</si>
  <si>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</si>
  <si>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</si>
  <si>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00524 R</t>
  </si>
  <si>
    <t>Předání a převzetí díla</t>
  </si>
  <si>
    <t>VN-1</t>
  </si>
  <si>
    <t>přesun stavební kapacit</t>
  </si>
  <si>
    <t>005122 R</t>
  </si>
  <si>
    <t>Provozní vlivy</t>
  </si>
  <si>
    <t>005211010R</t>
  </si>
  <si>
    <t>Předání a převzetí staveniště</t>
  </si>
  <si>
    <t xml:space="preserve">%   </t>
  </si>
  <si>
    <t>005211080R</t>
  </si>
  <si>
    <t>Dořešení sanačních detailů</t>
  </si>
  <si>
    <t>005241010R</t>
  </si>
  <si>
    <t>Dokumentace skutečného provedení včetně fotodokumentace</t>
  </si>
  <si>
    <t>POL99_8</t>
  </si>
  <si>
    <t>SUM</t>
  </si>
  <si>
    <t>Poznámky uchazeče k zadání</t>
  </si>
  <si>
    <t>POPUZIV</t>
  </si>
  <si>
    <t>END</t>
  </si>
  <si>
    <t>621 56 489</t>
  </si>
  <si>
    <t>Zemědělská 1665/1</t>
  </si>
  <si>
    <t>CZ62156489</t>
  </si>
  <si>
    <t>613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</si>
</sst>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VM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1" zoomScaleNormal="100" zoomScaleSheetLayoutView="75" workbookViewId="0">
      <selection activeCell="G32" sqref="G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7" t="s">
        <v>24</v>
      </c>
      <c r="C2" s="78"/>
      <c r="D2" s="79" t="s">
        <v>48</v>
      </c>
      <c r="E2" s="242" t="s">
        <v>49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45" t="s">
        <v>45</v>
      </c>
      <c r="F3" s="246"/>
      <c r="G3" s="246"/>
      <c r="H3" s="246"/>
      <c r="I3" s="246"/>
      <c r="J3" s="247"/>
    </row>
    <row r="4" spans="1:15" ht="23.25" customHeight="1" x14ac:dyDescent="0.2">
      <c r="A4" s="76">
        <v>1736</v>
      </c>
      <c r="B4" s="82" t="s">
        <v>47</v>
      </c>
      <c r="C4" s="83"/>
      <c r="D4" s="84" t="s">
        <v>43</v>
      </c>
      <c r="E4" s="231" t="s">
        <v>44</v>
      </c>
      <c r="F4" s="232"/>
      <c r="G4" s="232"/>
      <c r="H4" s="232"/>
      <c r="I4" s="232"/>
      <c r="J4" s="233"/>
    </row>
    <row r="5" spans="1:15" ht="24" customHeight="1" x14ac:dyDescent="0.2">
      <c r="A5" s="2"/>
      <c r="B5" s="31" t="s">
        <v>23</v>
      </c>
      <c r="D5" s="203" t="s">
        <v>49</v>
      </c>
      <c r="E5" s="204"/>
      <c r="F5" s="204"/>
      <c r="G5" s="204"/>
      <c r="H5" s="195" t="s">
        <v>42</v>
      </c>
      <c r="I5" s="196" t="s">
        <v>382</v>
      </c>
      <c r="J5" s="8"/>
    </row>
    <row r="6" spans="1:15" ht="15.75" customHeight="1" x14ac:dyDescent="0.2">
      <c r="A6" s="2"/>
      <c r="B6" s="28"/>
      <c r="C6" s="55"/>
      <c r="D6" s="205" t="s">
        <v>383</v>
      </c>
      <c r="E6" s="206"/>
      <c r="F6" s="206"/>
      <c r="G6" s="206"/>
      <c r="H6" s="195" t="s">
        <v>36</v>
      </c>
      <c r="I6" s="196" t="s">
        <v>384</v>
      </c>
      <c r="J6" s="8"/>
    </row>
    <row r="7" spans="1:15" ht="15.75" customHeight="1" x14ac:dyDescent="0.2">
      <c r="A7" s="2"/>
      <c r="B7" s="29"/>
      <c r="C7" s="56"/>
      <c r="D7" s="199" t="s">
        <v>385</v>
      </c>
      <c r="E7" s="207"/>
      <c r="F7" s="208"/>
      <c r="G7" s="208"/>
      <c r="H7" s="198"/>
      <c r="I7" s="197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9"/>
      <c r="E11" s="249"/>
      <c r="F11" s="249"/>
      <c r="G11" s="249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30"/>
      <c r="E12" s="230"/>
      <c r="F12" s="230"/>
      <c r="G12" s="23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34"/>
      <c r="F13" s="235"/>
      <c r="G13" s="23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8"/>
      <c r="F15" s="248"/>
      <c r="G15" s="250"/>
      <c r="H15" s="250"/>
      <c r="I15" s="250" t="s">
        <v>31</v>
      </c>
      <c r="J15" s="25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9"/>
      <c r="F16" s="220"/>
      <c r="G16" s="219"/>
      <c r="H16" s="220"/>
      <c r="I16" s="219">
        <f>SUMIF(F49:F62,A16,I49:I62)+SUMIF(F49:F62,"PSU",I49:I62)</f>
        <v>0</v>
      </c>
      <c r="J16" s="22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9"/>
      <c r="F17" s="220"/>
      <c r="G17" s="219"/>
      <c r="H17" s="220"/>
      <c r="I17" s="219">
        <f>SUMIF(F49:F62,A17,I49:I62)</f>
        <v>0</v>
      </c>
      <c r="J17" s="22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9"/>
      <c r="F18" s="220"/>
      <c r="G18" s="219"/>
      <c r="H18" s="220"/>
      <c r="I18" s="219">
        <f>SUMIF(F49:F62,A18,I49:I62)</f>
        <v>0</v>
      </c>
      <c r="J18" s="221"/>
    </row>
    <row r="19" spans="1:10" ht="23.25" customHeight="1" x14ac:dyDescent="0.2">
      <c r="A19" s="139" t="s">
        <v>80</v>
      </c>
      <c r="B19" s="38" t="s">
        <v>29</v>
      </c>
      <c r="C19" s="62"/>
      <c r="D19" s="63"/>
      <c r="E19" s="219"/>
      <c r="F19" s="220"/>
      <c r="G19" s="219"/>
      <c r="H19" s="220"/>
      <c r="I19" s="219">
        <f>SUMIF(F49:F62,A19,I49:I62)</f>
        <v>0</v>
      </c>
      <c r="J19" s="221"/>
    </row>
    <row r="20" spans="1:10" ht="23.25" customHeight="1" x14ac:dyDescent="0.2">
      <c r="A20" s="139" t="s">
        <v>81</v>
      </c>
      <c r="B20" s="38" t="s">
        <v>30</v>
      </c>
      <c r="C20" s="62"/>
      <c r="D20" s="63"/>
      <c r="E20" s="219"/>
      <c r="F20" s="220"/>
      <c r="G20" s="219"/>
      <c r="H20" s="220"/>
      <c r="I20" s="219">
        <f>SUMIF(F49:F62,A20,I49:I62)</f>
        <v>0</v>
      </c>
      <c r="J20" s="221"/>
    </row>
    <row r="21" spans="1:10" ht="23.25" customHeight="1" x14ac:dyDescent="0.2">
      <c r="A21" s="2"/>
      <c r="B21" s="48" t="s">
        <v>31</v>
      </c>
      <c r="C21" s="64"/>
      <c r="D21" s="65"/>
      <c r="E21" s="222"/>
      <c r="F21" s="252"/>
      <c r="G21" s="222"/>
      <c r="H21" s="252"/>
      <c r="I21" s="222">
        <f>SUM(I16:J20)</f>
        <v>0</v>
      </c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5">
        <f>A23</f>
        <v>0</v>
      </c>
      <c r="H24" s="216"/>
      <c r="I24" s="21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7">
        <f>ZakladDPHZaklVypocet</f>
        <v>0</v>
      </c>
      <c r="H25" s="218"/>
      <c r="I25" s="21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5">
        <f>ZakladDPHSniVypocet+ZakladDPHZaklVypocet</f>
        <v>0</v>
      </c>
      <c r="H28" s="225"/>
      <c r="I28" s="22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4">
        <f>A27</f>
        <v>0</v>
      </c>
      <c r="H29" s="224"/>
      <c r="I29" s="224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194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09"/>
      <c r="D39" s="209"/>
      <c r="E39" s="209"/>
      <c r="F39" s="100">
        <f>'01 01 Pol'!AE231</f>
        <v>0</v>
      </c>
      <c r="G39" s="101">
        <f>'01 01 Pol'!AF231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hidden="1" customHeight="1" x14ac:dyDescent="0.2">
      <c r="A40" s="89">
        <v>2</v>
      </c>
      <c r="B40" s="104" t="s">
        <v>43</v>
      </c>
      <c r="C40" s="210" t="s">
        <v>45</v>
      </c>
      <c r="D40" s="210"/>
      <c r="E40" s="210"/>
      <c r="F40" s="105">
        <f>'01 01 Pol'!AE231</f>
        <v>0</v>
      </c>
      <c r="G40" s="106">
        <f>'01 01 Pol'!AF231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hidden="1" customHeight="1" x14ac:dyDescent="0.2">
      <c r="A41" s="89">
        <v>3</v>
      </c>
      <c r="B41" s="108" t="s">
        <v>43</v>
      </c>
      <c r="C41" s="209" t="s">
        <v>44</v>
      </c>
      <c r="D41" s="209"/>
      <c r="E41" s="209"/>
      <c r="F41" s="109">
        <f>'01 01 Pol'!AE231</f>
        <v>0</v>
      </c>
      <c r="G41" s="102">
        <f>'01 01 Pol'!AF231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hidden="1" customHeight="1" x14ac:dyDescent="0.2">
      <c r="A42" s="89"/>
      <c r="B42" s="211" t="s">
        <v>51</v>
      </c>
      <c r="C42" s="212"/>
      <c r="D42" s="212"/>
      <c r="E42" s="213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201" t="s">
        <v>56</v>
      </c>
      <c r="D49" s="202"/>
      <c r="E49" s="202"/>
      <c r="F49" s="135" t="s">
        <v>26</v>
      </c>
      <c r="G49" s="136"/>
      <c r="H49" s="136"/>
      <c r="I49" s="136">
        <f>'01 01 Pol'!G8</f>
        <v>0</v>
      </c>
      <c r="J49" s="133" t="str">
        <f>IF(I63=0,"",I49/I63*100)</f>
        <v/>
      </c>
    </row>
    <row r="50" spans="1:10" ht="36.75" customHeight="1" x14ac:dyDescent="0.2">
      <c r="A50" s="124"/>
      <c r="B50" s="129" t="s">
        <v>57</v>
      </c>
      <c r="C50" s="201" t="s">
        <v>58</v>
      </c>
      <c r="D50" s="202"/>
      <c r="E50" s="202"/>
      <c r="F50" s="135" t="s">
        <v>26</v>
      </c>
      <c r="G50" s="136"/>
      <c r="H50" s="136"/>
      <c r="I50" s="136">
        <f>'01 01 Pol'!G38</f>
        <v>0</v>
      </c>
      <c r="J50" s="133" t="str">
        <f>IF(I63=0,"",I50/I63*100)</f>
        <v/>
      </c>
    </row>
    <row r="51" spans="1:10" ht="36.75" customHeight="1" x14ac:dyDescent="0.2">
      <c r="A51" s="124"/>
      <c r="B51" s="129" t="s">
        <v>59</v>
      </c>
      <c r="C51" s="201" t="s">
        <v>60</v>
      </c>
      <c r="D51" s="202"/>
      <c r="E51" s="202"/>
      <c r="F51" s="135" t="s">
        <v>26</v>
      </c>
      <c r="G51" s="136"/>
      <c r="H51" s="136"/>
      <c r="I51" s="136">
        <f>'01 01 Pol'!G79</f>
        <v>0</v>
      </c>
      <c r="J51" s="133" t="str">
        <f>IF(I63=0,"",I51/I63*100)</f>
        <v/>
      </c>
    </row>
    <row r="52" spans="1:10" ht="36.75" customHeight="1" x14ac:dyDescent="0.2">
      <c r="A52" s="124"/>
      <c r="B52" s="129" t="s">
        <v>61</v>
      </c>
      <c r="C52" s="201" t="s">
        <v>62</v>
      </c>
      <c r="D52" s="202"/>
      <c r="E52" s="202"/>
      <c r="F52" s="135" t="s">
        <v>26</v>
      </c>
      <c r="G52" s="136"/>
      <c r="H52" s="136"/>
      <c r="I52" s="136">
        <f>'01 01 Pol'!G97</f>
        <v>0</v>
      </c>
      <c r="J52" s="133" t="str">
        <f>IF(I63=0,"",I52/I63*100)</f>
        <v/>
      </c>
    </row>
    <row r="53" spans="1:10" ht="36.75" customHeight="1" x14ac:dyDescent="0.2">
      <c r="A53" s="124"/>
      <c r="B53" s="129" t="s">
        <v>63</v>
      </c>
      <c r="C53" s="201" t="s">
        <v>64</v>
      </c>
      <c r="D53" s="202"/>
      <c r="E53" s="202"/>
      <c r="F53" s="135" t="s">
        <v>26</v>
      </c>
      <c r="G53" s="136"/>
      <c r="H53" s="136"/>
      <c r="I53" s="136">
        <f>'01 01 Pol'!G132</f>
        <v>0</v>
      </c>
      <c r="J53" s="133" t="str">
        <f>IF(I63=0,"",I53/I63*100)</f>
        <v/>
      </c>
    </row>
    <row r="54" spans="1:10" ht="36.75" customHeight="1" x14ac:dyDescent="0.2">
      <c r="A54" s="124"/>
      <c r="B54" s="129" t="s">
        <v>65</v>
      </c>
      <c r="C54" s="201" t="s">
        <v>66</v>
      </c>
      <c r="D54" s="202"/>
      <c r="E54" s="202"/>
      <c r="F54" s="135" t="s">
        <v>26</v>
      </c>
      <c r="G54" s="136"/>
      <c r="H54" s="136"/>
      <c r="I54" s="136">
        <f>'01 01 Pol'!G147</f>
        <v>0</v>
      </c>
      <c r="J54" s="133" t="str">
        <f>IF(I63=0,"",I54/I63*100)</f>
        <v/>
      </c>
    </row>
    <row r="55" spans="1:10" ht="36.75" customHeight="1" x14ac:dyDescent="0.2">
      <c r="A55" s="124"/>
      <c r="B55" s="129" t="s">
        <v>67</v>
      </c>
      <c r="C55" s="201" t="s">
        <v>68</v>
      </c>
      <c r="D55" s="202"/>
      <c r="E55" s="202"/>
      <c r="F55" s="135" t="s">
        <v>26</v>
      </c>
      <c r="G55" s="136"/>
      <c r="H55" s="136"/>
      <c r="I55" s="136">
        <f>'01 01 Pol'!G149</f>
        <v>0</v>
      </c>
      <c r="J55" s="133" t="str">
        <f>IF(I63=0,"",I55/I63*100)</f>
        <v/>
      </c>
    </row>
    <row r="56" spans="1:10" ht="36.75" customHeight="1" x14ac:dyDescent="0.2">
      <c r="A56" s="124"/>
      <c r="B56" s="129" t="s">
        <v>69</v>
      </c>
      <c r="C56" s="201" t="s">
        <v>70</v>
      </c>
      <c r="D56" s="202"/>
      <c r="E56" s="202"/>
      <c r="F56" s="135" t="s">
        <v>27</v>
      </c>
      <c r="G56" s="136"/>
      <c r="H56" s="136"/>
      <c r="I56" s="136">
        <f>'01 01 Pol'!G160</f>
        <v>0</v>
      </c>
      <c r="J56" s="133" t="str">
        <f>IF(I63=0,"",I56/I63*100)</f>
        <v/>
      </c>
    </row>
    <row r="57" spans="1:10" ht="36.75" customHeight="1" x14ac:dyDescent="0.2">
      <c r="A57" s="124"/>
      <c r="B57" s="129" t="s">
        <v>71</v>
      </c>
      <c r="C57" s="201" t="s">
        <v>72</v>
      </c>
      <c r="D57" s="202"/>
      <c r="E57" s="202"/>
      <c r="F57" s="135" t="s">
        <v>27</v>
      </c>
      <c r="G57" s="136"/>
      <c r="H57" s="136"/>
      <c r="I57" s="136">
        <f>'01 01 Pol'!G171</f>
        <v>0</v>
      </c>
      <c r="J57" s="133" t="str">
        <f>IF(I63=0,"",I57/I63*100)</f>
        <v/>
      </c>
    </row>
    <row r="58" spans="1:10" ht="36.75" customHeight="1" x14ac:dyDescent="0.2">
      <c r="A58" s="124"/>
      <c r="B58" s="129" t="s">
        <v>73</v>
      </c>
      <c r="C58" s="201" t="s">
        <v>74</v>
      </c>
      <c r="D58" s="202"/>
      <c r="E58" s="202"/>
      <c r="F58" s="135" t="s">
        <v>27</v>
      </c>
      <c r="G58" s="136"/>
      <c r="H58" s="136"/>
      <c r="I58" s="136">
        <f>'01 01 Pol'!G189</f>
        <v>0</v>
      </c>
      <c r="J58" s="133" t="str">
        <f>IF(I63=0,"",I58/I63*100)</f>
        <v/>
      </c>
    </row>
    <row r="59" spans="1:10" ht="36.75" customHeight="1" x14ac:dyDescent="0.2">
      <c r="A59" s="124"/>
      <c r="B59" s="129" t="s">
        <v>75</v>
      </c>
      <c r="C59" s="201" t="s">
        <v>76</v>
      </c>
      <c r="D59" s="202"/>
      <c r="E59" s="202"/>
      <c r="F59" s="135" t="s">
        <v>28</v>
      </c>
      <c r="G59" s="136"/>
      <c r="H59" s="136"/>
      <c r="I59" s="136">
        <f>'01 01 Pol'!G200</f>
        <v>0</v>
      </c>
      <c r="J59" s="133" t="str">
        <f>IF(I63=0,"",I59/I63*100)</f>
        <v/>
      </c>
    </row>
    <row r="60" spans="1:10" ht="36.75" customHeight="1" x14ac:dyDescent="0.2">
      <c r="A60" s="124"/>
      <c r="B60" s="129" t="s">
        <v>77</v>
      </c>
      <c r="C60" s="201" t="s">
        <v>78</v>
      </c>
      <c r="D60" s="202"/>
      <c r="E60" s="202"/>
      <c r="F60" s="135" t="s">
        <v>79</v>
      </c>
      <c r="G60" s="136"/>
      <c r="H60" s="136"/>
      <c r="I60" s="136">
        <f>'01 01 Pol'!G207</f>
        <v>0</v>
      </c>
      <c r="J60" s="133" t="str">
        <f>IF(I63=0,"",I60/I63*100)</f>
        <v/>
      </c>
    </row>
    <row r="61" spans="1:10" ht="36.75" customHeight="1" x14ac:dyDescent="0.2">
      <c r="A61" s="124"/>
      <c r="B61" s="129" t="s">
        <v>80</v>
      </c>
      <c r="C61" s="201" t="s">
        <v>29</v>
      </c>
      <c r="D61" s="202"/>
      <c r="E61" s="202"/>
      <c r="F61" s="135" t="s">
        <v>80</v>
      </c>
      <c r="G61" s="136"/>
      <c r="H61" s="136"/>
      <c r="I61" s="136">
        <f>'01 01 Pol'!G218</f>
        <v>0</v>
      </c>
      <c r="J61" s="133" t="str">
        <f>IF(I63=0,"",I61/I63*100)</f>
        <v/>
      </c>
    </row>
    <row r="62" spans="1:10" ht="36.75" customHeight="1" x14ac:dyDescent="0.2">
      <c r="A62" s="124"/>
      <c r="B62" s="129" t="s">
        <v>81</v>
      </c>
      <c r="C62" s="201" t="s">
        <v>30</v>
      </c>
      <c r="D62" s="202"/>
      <c r="E62" s="202"/>
      <c r="F62" s="135" t="s">
        <v>81</v>
      </c>
      <c r="G62" s="136"/>
      <c r="H62" s="136"/>
      <c r="I62" s="136">
        <f>'01 01 Pol'!G225</f>
        <v>0</v>
      </c>
      <c r="J62" s="133" t="str">
        <f>IF(I63=0,"",I62/I63*100)</f>
        <v/>
      </c>
    </row>
    <row r="63" spans="1:10" ht="25.5" customHeight="1" x14ac:dyDescent="0.2">
      <c r="A63" s="125"/>
      <c r="B63" s="130" t="s">
        <v>1</v>
      </c>
      <c r="C63" s="131"/>
      <c r="D63" s="132"/>
      <c r="E63" s="132"/>
      <c r="F63" s="137"/>
      <c r="G63" s="138"/>
      <c r="H63" s="138"/>
      <c r="I63" s="138">
        <f>SUM(I49:I62)</f>
        <v>0</v>
      </c>
      <c r="J63" s="134">
        <f>SUM(J49:J62)</f>
        <v>0</v>
      </c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60:E60"/>
    <mergeCell ref="C61:E61"/>
    <mergeCell ref="C62:E62"/>
    <mergeCell ref="D5:G5"/>
    <mergeCell ref="D6:G6"/>
    <mergeCell ref="E7:G7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8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9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10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CD08-4F14-48F8-B141-A42463BA08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82</v>
      </c>
    </row>
    <row r="2" spans="1:60" ht="24.95" customHeight="1" x14ac:dyDescent="0.2">
      <c r="A2" s="140" t="s">
        <v>8</v>
      </c>
      <c r="B2" s="49" t="s">
        <v>48</v>
      </c>
      <c r="C2" s="262" t="s">
        <v>49</v>
      </c>
      <c r="D2" s="263"/>
      <c r="E2" s="263"/>
      <c r="F2" s="263"/>
      <c r="G2" s="264"/>
      <c r="AG2" t="s">
        <v>83</v>
      </c>
    </row>
    <row r="3" spans="1:60" ht="24.95" customHeight="1" x14ac:dyDescent="0.2">
      <c r="A3" s="140" t="s">
        <v>9</v>
      </c>
      <c r="B3" s="49" t="s">
        <v>43</v>
      </c>
      <c r="C3" s="262" t="s">
        <v>45</v>
      </c>
      <c r="D3" s="263"/>
      <c r="E3" s="263"/>
      <c r="F3" s="263"/>
      <c r="G3" s="264"/>
      <c r="AC3" s="122" t="s">
        <v>83</v>
      </c>
      <c r="AG3" t="s">
        <v>84</v>
      </c>
    </row>
    <row r="4" spans="1:60" ht="24.95" customHeight="1" x14ac:dyDescent="0.2">
      <c r="A4" s="141" t="s">
        <v>10</v>
      </c>
      <c r="B4" s="142" t="s">
        <v>43</v>
      </c>
      <c r="C4" s="265" t="s">
        <v>44</v>
      </c>
      <c r="D4" s="266"/>
      <c r="E4" s="266"/>
      <c r="F4" s="266"/>
      <c r="G4" s="267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31</v>
      </c>
      <c r="H6" s="147" t="s">
        <v>32</v>
      </c>
      <c r="I6" s="147" t="s">
        <v>92</v>
      </c>
      <c r="J6" s="147" t="s">
        <v>33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6" t="s">
        <v>107</v>
      </c>
      <c r="B8" s="167" t="s">
        <v>55</v>
      </c>
      <c r="C8" s="186" t="s">
        <v>56</v>
      </c>
      <c r="D8" s="168"/>
      <c r="E8" s="169"/>
      <c r="F8" s="170"/>
      <c r="G8" s="171">
        <f>SUMIF(AG9:AG37,"&lt;&gt;NOR",G9:G37)</f>
        <v>0</v>
      </c>
      <c r="H8" s="165"/>
      <c r="I8" s="165">
        <f>SUM(I9:I37)</f>
        <v>0</v>
      </c>
      <c r="J8" s="165"/>
      <c r="K8" s="165">
        <f>SUM(K9:K37)</f>
        <v>0</v>
      </c>
      <c r="L8" s="165"/>
      <c r="M8" s="165">
        <f>SUM(M9:M37)</f>
        <v>0</v>
      </c>
      <c r="N8" s="164"/>
      <c r="O8" s="164">
        <f>SUM(O9:O37)</f>
        <v>0</v>
      </c>
      <c r="P8" s="164"/>
      <c r="Q8" s="164">
        <f>SUM(Q9:Q37)</f>
        <v>28.39</v>
      </c>
      <c r="R8" s="165"/>
      <c r="S8" s="165"/>
      <c r="T8" s="165"/>
      <c r="U8" s="165"/>
      <c r="V8" s="165">
        <f>SUM(V9:V37)</f>
        <v>337.77</v>
      </c>
      <c r="W8" s="165"/>
      <c r="X8" s="165"/>
      <c r="AG8" t="s">
        <v>108</v>
      </c>
    </row>
    <row r="9" spans="1:60" outlineLevel="1" x14ac:dyDescent="0.2">
      <c r="A9" s="172">
        <v>1</v>
      </c>
      <c r="B9" s="173" t="s">
        <v>109</v>
      </c>
      <c r="C9" s="187" t="s">
        <v>110</v>
      </c>
      <c r="D9" s="174" t="s">
        <v>111</v>
      </c>
      <c r="E9" s="175">
        <v>9.8670000000000009</v>
      </c>
      <c r="F9" s="176"/>
      <c r="G9" s="177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0.22500000000000001</v>
      </c>
      <c r="Q9" s="157">
        <f>ROUND(E9*P9,2)</f>
        <v>2.2200000000000002</v>
      </c>
      <c r="R9" s="158"/>
      <c r="S9" s="158" t="s">
        <v>112</v>
      </c>
      <c r="T9" s="158" t="s">
        <v>112</v>
      </c>
      <c r="U9" s="158">
        <v>0.14199999999999999</v>
      </c>
      <c r="V9" s="158">
        <f>ROUND(E9*U9,2)</f>
        <v>1.4</v>
      </c>
      <c r="W9" s="158"/>
      <c r="X9" s="158" t="s">
        <v>113</v>
      </c>
      <c r="Y9" s="148"/>
      <c r="Z9" s="148"/>
      <c r="AA9" s="148"/>
      <c r="AB9" s="148"/>
      <c r="AC9" s="148"/>
      <c r="AD9" s="148"/>
      <c r="AE9" s="148"/>
      <c r="AF9" s="148"/>
      <c r="AG9" s="148" t="s">
        <v>114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8" t="s">
        <v>115</v>
      </c>
      <c r="D10" s="160"/>
      <c r="E10" s="161">
        <v>9.8670000000000009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117</v>
      </c>
      <c r="C11" s="187" t="s">
        <v>118</v>
      </c>
      <c r="D11" s="174" t="s">
        <v>111</v>
      </c>
      <c r="E11" s="175">
        <v>9.8670000000000009</v>
      </c>
      <c r="F11" s="176"/>
      <c r="G11" s="177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0.316</v>
      </c>
      <c r="Q11" s="157">
        <f>ROUND(E11*P11,2)</f>
        <v>3.12</v>
      </c>
      <c r="R11" s="158"/>
      <c r="S11" s="158" t="s">
        <v>112</v>
      </c>
      <c r="T11" s="158" t="s">
        <v>119</v>
      </c>
      <c r="U11" s="158">
        <v>0.625</v>
      </c>
      <c r="V11" s="158">
        <f>ROUND(E11*U11,2)</f>
        <v>6.17</v>
      </c>
      <c r="W11" s="158"/>
      <c r="X11" s="158" t="s">
        <v>113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115</v>
      </c>
      <c r="D12" s="160"/>
      <c r="E12" s="161">
        <v>9.8670000000000009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116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120</v>
      </c>
      <c r="C13" s="187" t="s">
        <v>121</v>
      </c>
      <c r="D13" s="174" t="s">
        <v>111</v>
      </c>
      <c r="E13" s="175">
        <v>29.655000000000001</v>
      </c>
      <c r="F13" s="176"/>
      <c r="G13" s="177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0.24199999999999999</v>
      </c>
      <c r="Q13" s="157">
        <f>ROUND(E13*P13,2)</f>
        <v>7.18</v>
      </c>
      <c r="R13" s="158"/>
      <c r="S13" s="158" t="s">
        <v>112</v>
      </c>
      <c r="T13" s="158" t="s">
        <v>112</v>
      </c>
      <c r="U13" s="158">
        <v>0.39979999999999999</v>
      </c>
      <c r="V13" s="158">
        <f>ROUND(E13*U13,2)</f>
        <v>11.86</v>
      </c>
      <c r="W13" s="158"/>
      <c r="X13" s="158" t="s">
        <v>113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122</v>
      </c>
      <c r="D14" s="160"/>
      <c r="E14" s="161">
        <v>8.1720000000000006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116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123</v>
      </c>
      <c r="D15" s="160"/>
      <c r="E15" s="161">
        <v>21.483000000000001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116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124</v>
      </c>
      <c r="C16" s="187" t="s">
        <v>125</v>
      </c>
      <c r="D16" s="174" t="s">
        <v>126</v>
      </c>
      <c r="E16" s="175">
        <v>37.7821</v>
      </c>
      <c r="F16" s="176"/>
      <c r="G16" s="177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112</v>
      </c>
      <c r="T16" s="158" t="s">
        <v>112</v>
      </c>
      <c r="U16" s="158">
        <v>0.64680000000000004</v>
      </c>
      <c r="V16" s="158">
        <f>ROUND(E16*U16,2)</f>
        <v>24.44</v>
      </c>
      <c r="W16" s="158"/>
      <c r="X16" s="158" t="s">
        <v>113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127</v>
      </c>
      <c r="D17" s="160"/>
      <c r="E17" s="161">
        <v>37.7821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>
        <v>5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5</v>
      </c>
      <c r="B18" s="173" t="s">
        <v>128</v>
      </c>
      <c r="C18" s="187" t="s">
        <v>129</v>
      </c>
      <c r="D18" s="174" t="s">
        <v>126</v>
      </c>
      <c r="E18" s="175">
        <v>37.7821</v>
      </c>
      <c r="F18" s="176"/>
      <c r="G18" s="177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112</v>
      </c>
      <c r="T18" s="158" t="s">
        <v>112</v>
      </c>
      <c r="U18" s="158">
        <v>3.5329999999999999</v>
      </c>
      <c r="V18" s="158">
        <f>ROUND(E18*U18,2)</f>
        <v>133.47999999999999</v>
      </c>
      <c r="W18" s="158"/>
      <c r="X18" s="158" t="s">
        <v>113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130</v>
      </c>
      <c r="D19" s="160"/>
      <c r="E19" s="161">
        <v>13.6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116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131</v>
      </c>
      <c r="D20" s="160"/>
      <c r="E20" s="161">
        <v>19.812100000000001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116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132</v>
      </c>
      <c r="D21" s="160"/>
      <c r="E21" s="161">
        <v>4.37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116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133</v>
      </c>
      <c r="C22" s="187" t="s">
        <v>134</v>
      </c>
      <c r="D22" s="174" t="s">
        <v>126</v>
      </c>
      <c r="E22" s="175">
        <v>37.7821</v>
      </c>
      <c r="F22" s="176"/>
      <c r="G22" s="177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112</v>
      </c>
      <c r="T22" s="158" t="s">
        <v>112</v>
      </c>
      <c r="U22" s="158">
        <v>0.34499999999999997</v>
      </c>
      <c r="V22" s="158">
        <f>ROUND(E22*U22,2)</f>
        <v>13.03</v>
      </c>
      <c r="W22" s="158"/>
      <c r="X22" s="158" t="s">
        <v>113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127</v>
      </c>
      <c r="D23" s="160"/>
      <c r="E23" s="161">
        <v>37.7821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116</v>
      </c>
      <c r="AH23" s="148">
        <v>5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135</v>
      </c>
      <c r="C24" s="187" t="s">
        <v>136</v>
      </c>
      <c r="D24" s="174" t="s">
        <v>126</v>
      </c>
      <c r="E24" s="175">
        <v>33.412100000000002</v>
      </c>
      <c r="F24" s="176"/>
      <c r="G24" s="177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112</v>
      </c>
      <c r="T24" s="158" t="s">
        <v>112</v>
      </c>
      <c r="U24" s="158">
        <v>7.3999999999999996E-2</v>
      </c>
      <c r="V24" s="158">
        <f>ROUND(E24*U24,2)</f>
        <v>2.4700000000000002</v>
      </c>
      <c r="W24" s="158"/>
      <c r="X24" s="158" t="s">
        <v>113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130</v>
      </c>
      <c r="D25" s="160"/>
      <c r="E25" s="161">
        <v>13.6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116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131</v>
      </c>
      <c r="D26" s="160"/>
      <c r="E26" s="161">
        <v>19.812100000000001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116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8</v>
      </c>
      <c r="B27" s="173" t="s">
        <v>137</v>
      </c>
      <c r="C27" s="187" t="s">
        <v>138</v>
      </c>
      <c r="D27" s="174" t="s">
        <v>126</v>
      </c>
      <c r="E27" s="175">
        <v>33.412100000000002</v>
      </c>
      <c r="F27" s="176"/>
      <c r="G27" s="177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112</v>
      </c>
      <c r="T27" s="158" t="s">
        <v>112</v>
      </c>
      <c r="U27" s="158">
        <v>0.65200000000000002</v>
      </c>
      <c r="V27" s="158">
        <f>ROUND(E27*U27,2)</f>
        <v>21.78</v>
      </c>
      <c r="W27" s="158"/>
      <c r="X27" s="158" t="s">
        <v>113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130</v>
      </c>
      <c r="D28" s="160"/>
      <c r="E28" s="161">
        <v>13.6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116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8" t="s">
        <v>131</v>
      </c>
      <c r="D29" s="160"/>
      <c r="E29" s="161">
        <v>19.812100000000001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9</v>
      </c>
      <c r="B30" s="173" t="s">
        <v>139</v>
      </c>
      <c r="C30" s="187" t="s">
        <v>140</v>
      </c>
      <c r="D30" s="174" t="s">
        <v>126</v>
      </c>
      <c r="E30" s="175">
        <v>37.7821</v>
      </c>
      <c r="F30" s="176"/>
      <c r="G30" s="177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112</v>
      </c>
      <c r="T30" s="158" t="s">
        <v>112</v>
      </c>
      <c r="U30" s="158">
        <v>1.1499999999999999</v>
      </c>
      <c r="V30" s="158">
        <f>ROUND(E30*U30,2)</f>
        <v>43.45</v>
      </c>
      <c r="W30" s="158"/>
      <c r="X30" s="158" t="s">
        <v>113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114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131</v>
      </c>
      <c r="D31" s="160"/>
      <c r="E31" s="161">
        <v>19.812100000000001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116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130</v>
      </c>
      <c r="D32" s="160"/>
      <c r="E32" s="161">
        <v>13.6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116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132</v>
      </c>
      <c r="D33" s="160"/>
      <c r="E33" s="161">
        <v>4.37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116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2">
        <v>10</v>
      </c>
      <c r="B34" s="173" t="s">
        <v>141</v>
      </c>
      <c r="C34" s="187" t="s">
        <v>142</v>
      </c>
      <c r="D34" s="174" t="s">
        <v>126</v>
      </c>
      <c r="E34" s="175">
        <v>7.2115</v>
      </c>
      <c r="F34" s="176"/>
      <c r="G34" s="177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2.2000000000000002</v>
      </c>
      <c r="Q34" s="157">
        <f>ROUND(E34*P34,2)</f>
        <v>15.87</v>
      </c>
      <c r="R34" s="158"/>
      <c r="S34" s="158" t="s">
        <v>112</v>
      </c>
      <c r="T34" s="158" t="s">
        <v>112</v>
      </c>
      <c r="U34" s="158">
        <v>11.05</v>
      </c>
      <c r="V34" s="158">
        <f>ROUND(E34*U34,2)</f>
        <v>79.69</v>
      </c>
      <c r="W34" s="158"/>
      <c r="X34" s="158" t="s">
        <v>113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143</v>
      </c>
      <c r="D35" s="160"/>
      <c r="E35" s="161">
        <v>3.4731000000000001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116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144</v>
      </c>
      <c r="D36" s="160"/>
      <c r="E36" s="161">
        <v>2.8643999999999998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116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145</v>
      </c>
      <c r="D37" s="160"/>
      <c r="E37" s="161">
        <v>0.874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116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6" t="s">
        <v>107</v>
      </c>
      <c r="B38" s="167" t="s">
        <v>57</v>
      </c>
      <c r="C38" s="186" t="s">
        <v>58</v>
      </c>
      <c r="D38" s="168"/>
      <c r="E38" s="169"/>
      <c r="F38" s="170"/>
      <c r="G38" s="171">
        <f>SUMIF(AG39:AG78,"&lt;&gt;NOR",G39:G78)</f>
        <v>0</v>
      </c>
      <c r="H38" s="165"/>
      <c r="I38" s="165">
        <f>SUM(I39:I78)</f>
        <v>0</v>
      </c>
      <c r="J38" s="165"/>
      <c r="K38" s="165">
        <f>SUM(K39:K78)</f>
        <v>0</v>
      </c>
      <c r="L38" s="165"/>
      <c r="M38" s="165">
        <f>SUM(M39:M78)</f>
        <v>0</v>
      </c>
      <c r="N38" s="164"/>
      <c r="O38" s="164">
        <f>SUM(O39:O78)</f>
        <v>5.1399999999999988</v>
      </c>
      <c r="P38" s="164"/>
      <c r="Q38" s="164">
        <f>SUM(Q39:Q78)</f>
        <v>0</v>
      </c>
      <c r="R38" s="165"/>
      <c r="S38" s="165"/>
      <c r="T38" s="165"/>
      <c r="U38" s="165"/>
      <c r="V38" s="165">
        <f>SUM(V39:V78)</f>
        <v>136.95999999999998</v>
      </c>
      <c r="W38" s="165"/>
      <c r="X38" s="165"/>
      <c r="AG38" t="s">
        <v>108</v>
      </c>
    </row>
    <row r="39" spans="1:60" outlineLevel="1" x14ac:dyDescent="0.2">
      <c r="A39" s="172">
        <v>11</v>
      </c>
      <c r="B39" s="173" t="s">
        <v>146</v>
      </c>
      <c r="C39" s="187" t="s">
        <v>147</v>
      </c>
      <c r="D39" s="174" t="s">
        <v>111</v>
      </c>
      <c r="E39" s="175">
        <v>44.631</v>
      </c>
      <c r="F39" s="176"/>
      <c r="G39" s="177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5.0000000000000001E-4</v>
      </c>
      <c r="O39" s="157">
        <f>ROUND(E39*N39,2)</f>
        <v>0.02</v>
      </c>
      <c r="P39" s="157">
        <v>0</v>
      </c>
      <c r="Q39" s="157">
        <f>ROUND(E39*P39,2)</f>
        <v>0</v>
      </c>
      <c r="R39" s="158"/>
      <c r="S39" s="158" t="s">
        <v>112</v>
      </c>
      <c r="T39" s="158" t="s">
        <v>112</v>
      </c>
      <c r="U39" s="158">
        <v>9.4E-2</v>
      </c>
      <c r="V39" s="158">
        <f>ROUND(E39*U39,2)</f>
        <v>4.2</v>
      </c>
      <c r="W39" s="158"/>
      <c r="X39" s="158" t="s">
        <v>113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148</v>
      </c>
      <c r="D40" s="160"/>
      <c r="E40" s="161">
        <v>13.6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116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149</v>
      </c>
      <c r="D41" s="160"/>
      <c r="E41" s="161">
        <v>31.030999999999999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116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2">
        <v>12</v>
      </c>
      <c r="B42" s="173" t="s">
        <v>150</v>
      </c>
      <c r="C42" s="187" t="s">
        <v>151</v>
      </c>
      <c r="D42" s="174" t="s">
        <v>111</v>
      </c>
      <c r="E42" s="175">
        <v>103.43</v>
      </c>
      <c r="F42" s="176"/>
      <c r="G42" s="177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4.5580000000000002E-2</v>
      </c>
      <c r="O42" s="157">
        <f>ROUND(E42*N42,2)</f>
        <v>4.71</v>
      </c>
      <c r="P42" s="157">
        <v>0</v>
      </c>
      <c r="Q42" s="157">
        <f>ROUND(E42*P42,2)</f>
        <v>0</v>
      </c>
      <c r="R42" s="158"/>
      <c r="S42" s="158" t="s">
        <v>112</v>
      </c>
      <c r="T42" s="158" t="s">
        <v>112</v>
      </c>
      <c r="U42" s="158">
        <v>0.60799999999999998</v>
      </c>
      <c r="V42" s="158">
        <f>ROUND(E42*U42,2)</f>
        <v>62.89</v>
      </c>
      <c r="W42" s="158"/>
      <c r="X42" s="158" t="s">
        <v>113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114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152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116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153</v>
      </c>
      <c r="D44" s="160"/>
      <c r="E44" s="161">
        <v>12.266999999999999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116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8" t="s">
        <v>154</v>
      </c>
      <c r="D45" s="160"/>
      <c r="E45" s="161">
        <v>7.1639999999999997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116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155</v>
      </c>
      <c r="D46" s="160"/>
      <c r="E46" s="161">
        <v>18.504000000000001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116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8" t="s">
        <v>156</v>
      </c>
      <c r="D47" s="160"/>
      <c r="E47" s="161">
        <v>8.4239999999999995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116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157</v>
      </c>
      <c r="D48" s="160"/>
      <c r="E48" s="161">
        <v>20.97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116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158</v>
      </c>
      <c r="D49" s="160"/>
      <c r="E49" s="161">
        <v>3.3210000000000002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116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159</v>
      </c>
      <c r="D50" s="160"/>
      <c r="E50" s="161">
        <v>2.7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116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8" t="s">
        <v>160</v>
      </c>
      <c r="D51" s="160"/>
      <c r="E51" s="161">
        <v>6.21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116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161</v>
      </c>
      <c r="D52" s="162"/>
      <c r="E52" s="163">
        <v>79.56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116</v>
      </c>
      <c r="AH52" s="148">
        <v>1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162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116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163</v>
      </c>
      <c r="D54" s="160"/>
      <c r="E54" s="161">
        <v>23.87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116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13</v>
      </c>
      <c r="B55" s="173" t="s">
        <v>164</v>
      </c>
      <c r="C55" s="187" t="s">
        <v>165</v>
      </c>
      <c r="D55" s="174" t="s">
        <v>111</v>
      </c>
      <c r="E55" s="175">
        <v>103.43</v>
      </c>
      <c r="F55" s="176"/>
      <c r="G55" s="177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2.1000000000000001E-4</v>
      </c>
      <c r="O55" s="157">
        <f>ROUND(E55*N55,2)</f>
        <v>0.02</v>
      </c>
      <c r="P55" s="157">
        <v>0</v>
      </c>
      <c r="Q55" s="157">
        <f>ROUND(E55*P55,2)</f>
        <v>0</v>
      </c>
      <c r="R55" s="158"/>
      <c r="S55" s="158" t="s">
        <v>112</v>
      </c>
      <c r="T55" s="158" t="s">
        <v>112</v>
      </c>
      <c r="U55" s="158">
        <v>9.5000000000000001E-2</v>
      </c>
      <c r="V55" s="158">
        <f>ROUND(E55*U55,2)</f>
        <v>9.83</v>
      </c>
      <c r="W55" s="158"/>
      <c r="X55" s="158" t="s">
        <v>113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114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166</v>
      </c>
      <c r="D56" s="160"/>
      <c r="E56" s="161">
        <v>103.43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116</v>
      </c>
      <c r="AH56" s="148">
        <v>5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14</v>
      </c>
      <c r="B57" s="173" t="s">
        <v>167</v>
      </c>
      <c r="C57" s="187" t="s">
        <v>168</v>
      </c>
      <c r="D57" s="174" t="s">
        <v>111</v>
      </c>
      <c r="E57" s="175">
        <v>23.87</v>
      </c>
      <c r="F57" s="176"/>
      <c r="G57" s="177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3.2599999999999999E-3</v>
      </c>
      <c r="O57" s="157">
        <f>ROUND(E57*N57,2)</f>
        <v>0.08</v>
      </c>
      <c r="P57" s="157">
        <v>0</v>
      </c>
      <c r="Q57" s="157">
        <f>ROUND(E57*P57,2)</f>
        <v>0</v>
      </c>
      <c r="R57" s="158"/>
      <c r="S57" s="158" t="s">
        <v>112</v>
      </c>
      <c r="T57" s="158" t="s">
        <v>112</v>
      </c>
      <c r="U57" s="158">
        <v>0.38500000000000001</v>
      </c>
      <c r="V57" s="158">
        <f>ROUND(E57*U57,2)</f>
        <v>9.19</v>
      </c>
      <c r="W57" s="158"/>
      <c r="X57" s="158" t="s">
        <v>113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114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7" t="s">
        <v>169</v>
      </c>
      <c r="D58" s="258"/>
      <c r="E58" s="258"/>
      <c r="F58" s="258"/>
      <c r="G58" s="2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170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163</v>
      </c>
      <c r="D59" s="160"/>
      <c r="E59" s="161">
        <v>23.87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116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15</v>
      </c>
      <c r="B60" s="173" t="s">
        <v>171</v>
      </c>
      <c r="C60" s="187" t="s">
        <v>172</v>
      </c>
      <c r="D60" s="174" t="s">
        <v>111</v>
      </c>
      <c r="E60" s="175">
        <v>79.56</v>
      </c>
      <c r="F60" s="176"/>
      <c r="G60" s="177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3.5799999999999998E-3</v>
      </c>
      <c r="O60" s="157">
        <f>ROUND(E60*N60,2)</f>
        <v>0.28000000000000003</v>
      </c>
      <c r="P60" s="157">
        <v>0</v>
      </c>
      <c r="Q60" s="157">
        <f>ROUND(E60*P60,2)</f>
        <v>0</v>
      </c>
      <c r="R60" s="158"/>
      <c r="S60" s="158" t="s">
        <v>112</v>
      </c>
      <c r="T60" s="158" t="s">
        <v>112</v>
      </c>
      <c r="U60" s="158">
        <v>0.498</v>
      </c>
      <c r="V60" s="158">
        <f>ROUND(E60*U60,2)</f>
        <v>39.619999999999997</v>
      </c>
      <c r="W60" s="158"/>
      <c r="X60" s="158" t="s">
        <v>113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8" t="s">
        <v>152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116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153</v>
      </c>
      <c r="D62" s="160"/>
      <c r="E62" s="161">
        <v>12.266999999999999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116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154</v>
      </c>
      <c r="D63" s="160"/>
      <c r="E63" s="161">
        <v>7.1639999999999997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116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155</v>
      </c>
      <c r="D64" s="160"/>
      <c r="E64" s="161">
        <v>18.504000000000001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116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156</v>
      </c>
      <c r="D65" s="160"/>
      <c r="E65" s="161">
        <v>8.4239999999999995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116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157</v>
      </c>
      <c r="D66" s="160"/>
      <c r="E66" s="161">
        <v>20.97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116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158</v>
      </c>
      <c r="D67" s="160"/>
      <c r="E67" s="161">
        <v>3.3210000000000002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116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8" t="s">
        <v>159</v>
      </c>
      <c r="D68" s="160"/>
      <c r="E68" s="161">
        <v>2.7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116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160</v>
      </c>
      <c r="D69" s="160"/>
      <c r="E69" s="161">
        <v>6.21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116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2">
        <v>16</v>
      </c>
      <c r="B70" s="173" t="s">
        <v>173</v>
      </c>
      <c r="C70" s="187" t="s">
        <v>174</v>
      </c>
      <c r="D70" s="174" t="s">
        <v>111</v>
      </c>
      <c r="E70" s="175">
        <v>44.631</v>
      </c>
      <c r="F70" s="176"/>
      <c r="G70" s="177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5.1999999999999995E-4</v>
      </c>
      <c r="O70" s="157">
        <f>ROUND(E70*N70,2)</f>
        <v>0.02</v>
      </c>
      <c r="P70" s="157">
        <v>0</v>
      </c>
      <c r="Q70" s="157">
        <f>ROUND(E70*P70,2)</f>
        <v>0</v>
      </c>
      <c r="R70" s="158"/>
      <c r="S70" s="158" t="s">
        <v>112</v>
      </c>
      <c r="T70" s="158" t="s">
        <v>112</v>
      </c>
      <c r="U70" s="158">
        <v>0.16</v>
      </c>
      <c r="V70" s="158">
        <f>ROUND(E70*U70,2)</f>
        <v>7.14</v>
      </c>
      <c r="W70" s="158"/>
      <c r="X70" s="158" t="s">
        <v>113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114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148</v>
      </c>
      <c r="D71" s="160"/>
      <c r="E71" s="161">
        <v>13.6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116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175</v>
      </c>
      <c r="D72" s="160"/>
      <c r="E72" s="161">
        <v>31.030999999999999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116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2">
        <v>17</v>
      </c>
      <c r="B73" s="173" t="s">
        <v>176</v>
      </c>
      <c r="C73" s="187" t="s">
        <v>177</v>
      </c>
      <c r="D73" s="174" t="s">
        <v>178</v>
      </c>
      <c r="E73" s="175">
        <v>40.869999999999997</v>
      </c>
      <c r="F73" s="176"/>
      <c r="G73" s="177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3.3E-4</v>
      </c>
      <c r="O73" s="157">
        <f>ROUND(E73*N73,2)</f>
        <v>0.01</v>
      </c>
      <c r="P73" s="157">
        <v>0</v>
      </c>
      <c r="Q73" s="157">
        <f>ROUND(E73*P73,2)</f>
        <v>0</v>
      </c>
      <c r="R73" s="158"/>
      <c r="S73" s="158" t="s">
        <v>112</v>
      </c>
      <c r="T73" s="158" t="s">
        <v>112</v>
      </c>
      <c r="U73" s="158">
        <v>0.1</v>
      </c>
      <c r="V73" s="158">
        <f>ROUND(E73*U73,2)</f>
        <v>4.09</v>
      </c>
      <c r="W73" s="158"/>
      <c r="X73" s="158" t="s">
        <v>113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114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179</v>
      </c>
      <c r="D74" s="160"/>
      <c r="E74" s="161">
        <v>17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116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180</v>
      </c>
      <c r="D75" s="160"/>
      <c r="E75" s="161">
        <v>23.87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116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2">
        <v>18</v>
      </c>
      <c r="B76" s="173" t="s">
        <v>181</v>
      </c>
      <c r="C76" s="187" t="s">
        <v>182</v>
      </c>
      <c r="D76" s="174" t="s">
        <v>111</v>
      </c>
      <c r="E76" s="175">
        <v>23.87</v>
      </c>
      <c r="F76" s="176"/>
      <c r="G76" s="177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8"/>
      <c r="S76" s="158" t="s">
        <v>183</v>
      </c>
      <c r="T76" s="158" t="s">
        <v>184</v>
      </c>
      <c r="U76" s="158">
        <v>0</v>
      </c>
      <c r="V76" s="158">
        <f>ROUND(E76*U76,2)</f>
        <v>0</v>
      </c>
      <c r="W76" s="158"/>
      <c r="X76" s="158" t="s">
        <v>113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114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45" outlineLevel="1" x14ac:dyDescent="0.2">
      <c r="A77" s="155"/>
      <c r="B77" s="156"/>
      <c r="C77" s="257" t="s">
        <v>185</v>
      </c>
      <c r="D77" s="258"/>
      <c r="E77" s="258"/>
      <c r="F77" s="258"/>
      <c r="G77" s="2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170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8" t="str">
        <f>C77</f>
        <v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163</v>
      </c>
      <c r="D78" s="160"/>
      <c r="E78" s="161">
        <v>23.87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116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6" t="s">
        <v>107</v>
      </c>
      <c r="B79" s="167" t="s">
        <v>59</v>
      </c>
      <c r="C79" s="186" t="s">
        <v>60</v>
      </c>
      <c r="D79" s="168"/>
      <c r="E79" s="169"/>
      <c r="F79" s="170"/>
      <c r="G79" s="171">
        <f>SUMIF(AG80:AG96,"&lt;&gt;NOR",G80:G96)</f>
        <v>0</v>
      </c>
      <c r="H79" s="165"/>
      <c r="I79" s="165">
        <f>SUM(I80:I96)</f>
        <v>0</v>
      </c>
      <c r="J79" s="165"/>
      <c r="K79" s="165">
        <f>SUM(K80:K96)</f>
        <v>0</v>
      </c>
      <c r="L79" s="165"/>
      <c r="M79" s="165">
        <f>SUM(M80:M96)</f>
        <v>0</v>
      </c>
      <c r="N79" s="164"/>
      <c r="O79" s="164">
        <f>SUM(O80:O96)</f>
        <v>46.13</v>
      </c>
      <c r="P79" s="164"/>
      <c r="Q79" s="164">
        <f>SUM(Q80:Q96)</f>
        <v>0</v>
      </c>
      <c r="R79" s="165"/>
      <c r="S79" s="165"/>
      <c r="T79" s="165"/>
      <c r="U79" s="165"/>
      <c r="V79" s="165">
        <f>SUM(V80:V96)</f>
        <v>17.93</v>
      </c>
      <c r="W79" s="165"/>
      <c r="X79" s="165"/>
      <c r="AG79" t="s">
        <v>108</v>
      </c>
    </row>
    <row r="80" spans="1:60" ht="22.5" outlineLevel="1" x14ac:dyDescent="0.2">
      <c r="A80" s="172">
        <v>19</v>
      </c>
      <c r="B80" s="173" t="s">
        <v>186</v>
      </c>
      <c r="C80" s="187" t="s">
        <v>187</v>
      </c>
      <c r="D80" s="174" t="s">
        <v>126</v>
      </c>
      <c r="E80" s="175">
        <v>9.0874500000000005</v>
      </c>
      <c r="F80" s="176"/>
      <c r="G80" s="177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2.5249999999999999</v>
      </c>
      <c r="O80" s="157">
        <f>ROUND(E80*N80,2)</f>
        <v>22.95</v>
      </c>
      <c r="P80" s="157">
        <v>0</v>
      </c>
      <c r="Q80" s="157">
        <f>ROUND(E80*P80,2)</f>
        <v>0</v>
      </c>
      <c r="R80" s="158"/>
      <c r="S80" s="158" t="s">
        <v>112</v>
      </c>
      <c r="T80" s="158" t="s">
        <v>112</v>
      </c>
      <c r="U80" s="158">
        <v>0.48</v>
      </c>
      <c r="V80" s="158">
        <f>ROUND(E80*U80,2)</f>
        <v>4.3600000000000003</v>
      </c>
      <c r="W80" s="158"/>
      <c r="X80" s="158" t="s">
        <v>113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114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188</v>
      </c>
      <c r="D81" s="160"/>
      <c r="E81" s="161">
        <v>5.8650000000000002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116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189</v>
      </c>
      <c r="D82" s="160"/>
      <c r="E82" s="161">
        <v>3.2224499999999998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116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9">
        <v>20</v>
      </c>
      <c r="B83" s="180" t="s">
        <v>190</v>
      </c>
      <c r="C83" s="190" t="s">
        <v>191</v>
      </c>
      <c r="D83" s="181" t="s">
        <v>178</v>
      </c>
      <c r="E83" s="182">
        <v>17</v>
      </c>
      <c r="F83" s="183"/>
      <c r="G83" s="184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0.25207000000000002</v>
      </c>
      <c r="O83" s="157">
        <f>ROUND(E83*N83,2)</f>
        <v>4.29</v>
      </c>
      <c r="P83" s="157">
        <v>0</v>
      </c>
      <c r="Q83" s="157">
        <f>ROUND(E83*P83,2)</f>
        <v>0</v>
      </c>
      <c r="R83" s="158"/>
      <c r="S83" s="158" t="s">
        <v>112</v>
      </c>
      <c r="T83" s="158" t="s">
        <v>112</v>
      </c>
      <c r="U83" s="158">
        <v>0.64159999999999995</v>
      </c>
      <c r="V83" s="158">
        <f>ROUND(E83*U83,2)</f>
        <v>10.91</v>
      </c>
      <c r="W83" s="158"/>
      <c r="X83" s="158" t="s">
        <v>113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114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33.75" outlineLevel="1" x14ac:dyDescent="0.2">
      <c r="A84" s="179">
        <v>21</v>
      </c>
      <c r="B84" s="180" t="s">
        <v>192</v>
      </c>
      <c r="C84" s="190" t="s">
        <v>193</v>
      </c>
      <c r="D84" s="181" t="s">
        <v>194</v>
      </c>
      <c r="E84" s="182">
        <v>1</v>
      </c>
      <c r="F84" s="183"/>
      <c r="G84" s="18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0.12723000000000001</v>
      </c>
      <c r="O84" s="157">
        <f>ROUND(E84*N84,2)</f>
        <v>0.13</v>
      </c>
      <c r="P84" s="157">
        <v>0</v>
      </c>
      <c r="Q84" s="157">
        <f>ROUND(E84*P84,2)</f>
        <v>0</v>
      </c>
      <c r="R84" s="158"/>
      <c r="S84" s="158" t="s">
        <v>112</v>
      </c>
      <c r="T84" s="158" t="s">
        <v>112</v>
      </c>
      <c r="U84" s="158">
        <v>0.61567000000000005</v>
      </c>
      <c r="V84" s="158">
        <f>ROUND(E84*U84,2)</f>
        <v>0.62</v>
      </c>
      <c r="W84" s="158"/>
      <c r="X84" s="158" t="s">
        <v>113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114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22</v>
      </c>
      <c r="B85" s="173" t="s">
        <v>195</v>
      </c>
      <c r="C85" s="187" t="s">
        <v>196</v>
      </c>
      <c r="D85" s="174" t="s">
        <v>178</v>
      </c>
      <c r="E85" s="175">
        <v>40.869999999999997</v>
      </c>
      <c r="F85" s="176"/>
      <c r="G85" s="177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112</v>
      </c>
      <c r="T85" s="158" t="s">
        <v>112</v>
      </c>
      <c r="U85" s="158">
        <v>0.05</v>
      </c>
      <c r="V85" s="158">
        <f>ROUND(E85*U85,2)</f>
        <v>2.04</v>
      </c>
      <c r="W85" s="158"/>
      <c r="X85" s="158" t="s">
        <v>113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114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179</v>
      </c>
      <c r="D86" s="160"/>
      <c r="E86" s="161">
        <v>17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116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180</v>
      </c>
      <c r="D87" s="160"/>
      <c r="E87" s="161">
        <v>23.87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116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23</v>
      </c>
      <c r="B88" s="173" t="s">
        <v>197</v>
      </c>
      <c r="C88" s="187" t="s">
        <v>198</v>
      </c>
      <c r="D88" s="174" t="s">
        <v>178</v>
      </c>
      <c r="E88" s="175">
        <v>40.869999999999997</v>
      </c>
      <c r="F88" s="176"/>
      <c r="G88" s="177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 t="s">
        <v>199</v>
      </c>
      <c r="S88" s="158" t="s">
        <v>112</v>
      </c>
      <c r="T88" s="158" t="s">
        <v>112</v>
      </c>
      <c r="U88" s="158">
        <v>0</v>
      </c>
      <c r="V88" s="158">
        <f>ROUND(E88*U88,2)</f>
        <v>0</v>
      </c>
      <c r="W88" s="158"/>
      <c r="X88" s="158" t="s">
        <v>200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179</v>
      </c>
      <c r="D89" s="160"/>
      <c r="E89" s="161">
        <v>17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116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8" t="s">
        <v>180</v>
      </c>
      <c r="D90" s="160"/>
      <c r="E90" s="161">
        <v>23.87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116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24</v>
      </c>
      <c r="B91" s="173" t="s">
        <v>202</v>
      </c>
      <c r="C91" s="187" t="s">
        <v>203</v>
      </c>
      <c r="D91" s="174" t="s">
        <v>204</v>
      </c>
      <c r="E91" s="175">
        <v>18.174900000000001</v>
      </c>
      <c r="F91" s="176"/>
      <c r="G91" s="177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1</v>
      </c>
      <c r="O91" s="157">
        <f>ROUND(E91*N91,2)</f>
        <v>18.170000000000002</v>
      </c>
      <c r="P91" s="157">
        <v>0</v>
      </c>
      <c r="Q91" s="157">
        <f>ROUND(E91*P91,2)</f>
        <v>0</v>
      </c>
      <c r="R91" s="158" t="s">
        <v>199</v>
      </c>
      <c r="S91" s="158" t="s">
        <v>112</v>
      </c>
      <c r="T91" s="158" t="s">
        <v>112</v>
      </c>
      <c r="U91" s="158">
        <v>0</v>
      </c>
      <c r="V91" s="158">
        <f>ROUND(E91*U91,2)</f>
        <v>0</v>
      </c>
      <c r="W91" s="158"/>
      <c r="X91" s="158" t="s">
        <v>200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8" t="s">
        <v>205</v>
      </c>
      <c r="D92" s="160"/>
      <c r="E92" s="161">
        <v>11.73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116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8" t="s">
        <v>206</v>
      </c>
      <c r="D93" s="160"/>
      <c r="E93" s="161">
        <v>6.4448999999999996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116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9">
        <v>25</v>
      </c>
      <c r="B94" s="180" t="s">
        <v>207</v>
      </c>
      <c r="C94" s="190" t="s">
        <v>208</v>
      </c>
      <c r="D94" s="181" t="s">
        <v>194</v>
      </c>
      <c r="E94" s="182">
        <v>17</v>
      </c>
      <c r="F94" s="183"/>
      <c r="G94" s="184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3.32E-2</v>
      </c>
      <c r="O94" s="157">
        <f>ROUND(E94*N94,2)</f>
        <v>0.56000000000000005</v>
      </c>
      <c r="P94" s="157">
        <v>0</v>
      </c>
      <c r="Q94" s="157">
        <f>ROUND(E94*P94,2)</f>
        <v>0</v>
      </c>
      <c r="R94" s="158"/>
      <c r="S94" s="158" t="s">
        <v>183</v>
      </c>
      <c r="T94" s="158" t="s">
        <v>184</v>
      </c>
      <c r="U94" s="158">
        <v>0</v>
      </c>
      <c r="V94" s="158">
        <f>ROUND(E94*U94,2)</f>
        <v>0</v>
      </c>
      <c r="W94" s="158"/>
      <c r="X94" s="158" t="s">
        <v>200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9">
        <v>26</v>
      </c>
      <c r="B95" s="180" t="s">
        <v>209</v>
      </c>
      <c r="C95" s="190" t="s">
        <v>210</v>
      </c>
      <c r="D95" s="181" t="s">
        <v>194</v>
      </c>
      <c r="E95" s="182">
        <v>1</v>
      </c>
      <c r="F95" s="183"/>
      <c r="G95" s="184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3.32E-2</v>
      </c>
      <c r="O95" s="157">
        <f>ROUND(E95*N95,2)</f>
        <v>0.03</v>
      </c>
      <c r="P95" s="157">
        <v>0</v>
      </c>
      <c r="Q95" s="157">
        <f>ROUND(E95*P95,2)</f>
        <v>0</v>
      </c>
      <c r="R95" s="158"/>
      <c r="S95" s="158" t="s">
        <v>183</v>
      </c>
      <c r="T95" s="158" t="s">
        <v>184</v>
      </c>
      <c r="U95" s="158">
        <v>0</v>
      </c>
      <c r="V95" s="158">
        <f>ROUND(E95*U95,2)</f>
        <v>0</v>
      </c>
      <c r="W95" s="158"/>
      <c r="X95" s="158" t="s">
        <v>200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201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9">
        <v>27</v>
      </c>
      <c r="B96" s="180" t="s">
        <v>211</v>
      </c>
      <c r="C96" s="190" t="s">
        <v>212</v>
      </c>
      <c r="D96" s="181" t="s">
        <v>194</v>
      </c>
      <c r="E96" s="182">
        <v>2</v>
      </c>
      <c r="F96" s="183"/>
      <c r="G96" s="184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1.1000000000000001E-3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183</v>
      </c>
      <c r="T96" s="158" t="s">
        <v>184</v>
      </c>
      <c r="U96" s="158">
        <v>0</v>
      </c>
      <c r="V96" s="158">
        <f>ROUND(E96*U96,2)</f>
        <v>0</v>
      </c>
      <c r="W96" s="158"/>
      <c r="X96" s="158" t="s">
        <v>200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6" t="s">
        <v>107</v>
      </c>
      <c r="B97" s="167" t="s">
        <v>61</v>
      </c>
      <c r="C97" s="186" t="s">
        <v>62</v>
      </c>
      <c r="D97" s="168"/>
      <c r="E97" s="169"/>
      <c r="F97" s="170"/>
      <c r="G97" s="171">
        <f>SUMIF(AG98:AG131,"&lt;&gt;NOR",G98:G131)</f>
        <v>0</v>
      </c>
      <c r="H97" s="165"/>
      <c r="I97" s="165">
        <f>SUM(I98:I131)</f>
        <v>0</v>
      </c>
      <c r="J97" s="165"/>
      <c r="K97" s="165">
        <f>SUM(K98:K131)</f>
        <v>0</v>
      </c>
      <c r="L97" s="165"/>
      <c r="M97" s="165">
        <f>SUM(M98:M131)</f>
        <v>0</v>
      </c>
      <c r="N97" s="164"/>
      <c r="O97" s="164">
        <f>SUM(O98:O131)</f>
        <v>9.61</v>
      </c>
      <c r="P97" s="164"/>
      <c r="Q97" s="164">
        <f>SUM(Q98:Q131)</f>
        <v>0</v>
      </c>
      <c r="R97" s="165"/>
      <c r="S97" s="165"/>
      <c r="T97" s="165"/>
      <c r="U97" s="165"/>
      <c r="V97" s="165">
        <f>SUM(V98:V131)</f>
        <v>97.75</v>
      </c>
      <c r="W97" s="165"/>
      <c r="X97" s="165"/>
      <c r="AG97" t="s">
        <v>108</v>
      </c>
    </row>
    <row r="98" spans="1:60" outlineLevel="1" x14ac:dyDescent="0.2">
      <c r="A98" s="172">
        <v>28</v>
      </c>
      <c r="B98" s="173" t="s">
        <v>213</v>
      </c>
      <c r="C98" s="187" t="s">
        <v>214</v>
      </c>
      <c r="D98" s="174" t="s">
        <v>111</v>
      </c>
      <c r="E98" s="175">
        <v>105.557</v>
      </c>
      <c r="F98" s="176"/>
      <c r="G98" s="177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9.9000000000000008E-3</v>
      </c>
      <c r="O98" s="157">
        <f>ROUND(E98*N98,2)</f>
        <v>1.05</v>
      </c>
      <c r="P98" s="157">
        <v>0</v>
      </c>
      <c r="Q98" s="157">
        <f>ROUND(E98*P98,2)</f>
        <v>0</v>
      </c>
      <c r="R98" s="158"/>
      <c r="S98" s="158" t="s">
        <v>112</v>
      </c>
      <c r="T98" s="158" t="s">
        <v>112</v>
      </c>
      <c r="U98" s="158">
        <v>0.13600000000000001</v>
      </c>
      <c r="V98" s="158">
        <f>ROUND(E98*U98,2)</f>
        <v>14.36</v>
      </c>
      <c r="W98" s="158"/>
      <c r="X98" s="158" t="s">
        <v>113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114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257" t="s">
        <v>215</v>
      </c>
      <c r="D99" s="258"/>
      <c r="E99" s="258"/>
      <c r="F99" s="258"/>
      <c r="G99" s="2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170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153</v>
      </c>
      <c r="D100" s="160"/>
      <c r="E100" s="161">
        <v>12.266999999999999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116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8" t="s">
        <v>216</v>
      </c>
      <c r="D101" s="160"/>
      <c r="E101" s="161">
        <v>5.2249999999999996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116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154</v>
      </c>
      <c r="D102" s="160"/>
      <c r="E102" s="161">
        <v>7.1639999999999997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116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8" t="s">
        <v>217</v>
      </c>
      <c r="D103" s="160"/>
      <c r="E103" s="161">
        <v>29.736000000000001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116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156</v>
      </c>
      <c r="D104" s="160"/>
      <c r="E104" s="161">
        <v>8.4239999999999995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116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218</v>
      </c>
      <c r="D105" s="160"/>
      <c r="E105" s="161">
        <v>24.51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116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219</v>
      </c>
      <c r="D106" s="160"/>
      <c r="E106" s="161">
        <v>6.3209999999999997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116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8" t="s">
        <v>220</v>
      </c>
      <c r="D107" s="160"/>
      <c r="E107" s="161">
        <v>5.7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116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8" t="s">
        <v>160</v>
      </c>
      <c r="D108" s="160"/>
      <c r="E108" s="161">
        <v>6.21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116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29</v>
      </c>
      <c r="B109" s="173" t="s">
        <v>221</v>
      </c>
      <c r="C109" s="187" t="s">
        <v>222</v>
      </c>
      <c r="D109" s="174" t="s">
        <v>111</v>
      </c>
      <c r="E109" s="175">
        <v>105.557</v>
      </c>
      <c r="F109" s="176"/>
      <c r="G109" s="177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2.97E-3</v>
      </c>
      <c r="O109" s="157">
        <f>ROUND(E109*N109,2)</f>
        <v>0.31</v>
      </c>
      <c r="P109" s="157">
        <v>0</v>
      </c>
      <c r="Q109" s="157">
        <f>ROUND(E109*P109,2)</f>
        <v>0</v>
      </c>
      <c r="R109" s="158"/>
      <c r="S109" s="158" t="s">
        <v>112</v>
      </c>
      <c r="T109" s="158" t="s">
        <v>112</v>
      </c>
      <c r="U109" s="158">
        <v>0.31</v>
      </c>
      <c r="V109" s="158">
        <f>ROUND(E109*U109,2)</f>
        <v>32.72</v>
      </c>
      <c r="W109" s="158"/>
      <c r="X109" s="158" t="s">
        <v>113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114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223</v>
      </c>
      <c r="D110" s="160"/>
      <c r="E110" s="161">
        <v>105.557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116</v>
      </c>
      <c r="AH110" s="148">
        <v>5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30</v>
      </c>
      <c r="B111" s="173" t="s">
        <v>224</v>
      </c>
      <c r="C111" s="187" t="s">
        <v>225</v>
      </c>
      <c r="D111" s="174" t="s">
        <v>111</v>
      </c>
      <c r="E111" s="175">
        <v>105.557</v>
      </c>
      <c r="F111" s="176"/>
      <c r="G111" s="177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1.7330000000000002E-2</v>
      </c>
      <c r="O111" s="157">
        <f>ROUND(E111*N111,2)</f>
        <v>1.83</v>
      </c>
      <c r="P111" s="157">
        <v>0</v>
      </c>
      <c r="Q111" s="157">
        <f>ROUND(E111*P111,2)</f>
        <v>0</v>
      </c>
      <c r="R111" s="158"/>
      <c r="S111" s="158" t="s">
        <v>112</v>
      </c>
      <c r="T111" s="158" t="s">
        <v>112</v>
      </c>
      <c r="U111" s="158">
        <v>0.39</v>
      </c>
      <c r="V111" s="158">
        <f>ROUND(E111*U111,2)</f>
        <v>41.17</v>
      </c>
      <c r="W111" s="158"/>
      <c r="X111" s="158" t="s">
        <v>113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114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223</v>
      </c>
      <c r="D112" s="160"/>
      <c r="E112" s="161">
        <v>105.557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116</v>
      </c>
      <c r="AH112" s="148">
        <v>5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31</v>
      </c>
      <c r="B113" s="173" t="s">
        <v>226</v>
      </c>
      <c r="C113" s="187" t="s">
        <v>227</v>
      </c>
      <c r="D113" s="174" t="s">
        <v>111</v>
      </c>
      <c r="E113" s="175">
        <v>105.557</v>
      </c>
      <c r="F113" s="176"/>
      <c r="G113" s="177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5.0000000000000001E-4</v>
      </c>
      <c r="O113" s="157">
        <f>ROUND(E113*N113,2)</f>
        <v>0.05</v>
      </c>
      <c r="P113" s="157">
        <v>0</v>
      </c>
      <c r="Q113" s="157">
        <f>ROUND(E113*P113,2)</f>
        <v>0</v>
      </c>
      <c r="R113" s="158"/>
      <c r="S113" s="158" t="s">
        <v>112</v>
      </c>
      <c r="T113" s="158" t="s">
        <v>112</v>
      </c>
      <c r="U113" s="158">
        <v>4.4999999999999998E-2</v>
      </c>
      <c r="V113" s="158">
        <f>ROUND(E113*U113,2)</f>
        <v>4.75</v>
      </c>
      <c r="W113" s="158"/>
      <c r="X113" s="158" t="s">
        <v>113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57" t="s">
        <v>228</v>
      </c>
      <c r="D114" s="258"/>
      <c r="E114" s="258"/>
      <c r="F114" s="258"/>
      <c r="G114" s="2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170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8" t="s">
        <v>223</v>
      </c>
      <c r="D115" s="160"/>
      <c r="E115" s="161">
        <v>105.557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116</v>
      </c>
      <c r="AH115" s="148">
        <v>5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32</v>
      </c>
      <c r="B116" s="173" t="s">
        <v>226</v>
      </c>
      <c r="C116" s="187" t="s">
        <v>227</v>
      </c>
      <c r="D116" s="174" t="s">
        <v>111</v>
      </c>
      <c r="E116" s="175">
        <v>105.557</v>
      </c>
      <c r="F116" s="176"/>
      <c r="G116" s="177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5.0000000000000001E-4</v>
      </c>
      <c r="O116" s="157">
        <f>ROUND(E116*N116,2)</f>
        <v>0.05</v>
      </c>
      <c r="P116" s="157">
        <v>0</v>
      </c>
      <c r="Q116" s="157">
        <f>ROUND(E116*P116,2)</f>
        <v>0</v>
      </c>
      <c r="R116" s="158"/>
      <c r="S116" s="158" t="s">
        <v>112</v>
      </c>
      <c r="T116" s="158" t="s">
        <v>112</v>
      </c>
      <c r="U116" s="158">
        <v>4.4999999999999998E-2</v>
      </c>
      <c r="V116" s="158">
        <f>ROUND(E116*U116,2)</f>
        <v>4.75</v>
      </c>
      <c r="W116" s="158"/>
      <c r="X116" s="158" t="s">
        <v>113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114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57" t="s">
        <v>229</v>
      </c>
      <c r="D117" s="258"/>
      <c r="E117" s="258"/>
      <c r="F117" s="258"/>
      <c r="G117" s="2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170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223</v>
      </c>
      <c r="D118" s="160"/>
      <c r="E118" s="161">
        <v>105.557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116</v>
      </c>
      <c r="AH118" s="148">
        <v>5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33</v>
      </c>
      <c r="B119" s="173" t="s">
        <v>230</v>
      </c>
      <c r="C119" s="187" t="s">
        <v>231</v>
      </c>
      <c r="D119" s="174" t="s">
        <v>232</v>
      </c>
      <c r="E119" s="175">
        <v>59.59</v>
      </c>
      <c r="F119" s="176"/>
      <c r="G119" s="177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183</v>
      </c>
      <c r="T119" s="158" t="s">
        <v>184</v>
      </c>
      <c r="U119" s="158">
        <v>0</v>
      </c>
      <c r="V119" s="158">
        <f>ROUND(E119*U119,2)</f>
        <v>0</v>
      </c>
      <c r="W119" s="158"/>
      <c r="X119" s="158" t="s">
        <v>113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114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233</v>
      </c>
      <c r="D120" s="160"/>
      <c r="E120" s="161">
        <v>6.8150000000000004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116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8" t="s">
        <v>234</v>
      </c>
      <c r="D121" s="160"/>
      <c r="E121" s="161">
        <v>10.45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116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8" t="s">
        <v>235</v>
      </c>
      <c r="D122" s="160"/>
      <c r="E122" s="161">
        <v>3.98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116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236</v>
      </c>
      <c r="D123" s="160"/>
      <c r="E123" s="161">
        <v>9.82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116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237</v>
      </c>
      <c r="D124" s="160"/>
      <c r="E124" s="161">
        <v>4.68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116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8" t="s">
        <v>238</v>
      </c>
      <c r="D125" s="160"/>
      <c r="E125" s="161">
        <v>13.05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116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8" t="s">
        <v>239</v>
      </c>
      <c r="D126" s="160"/>
      <c r="E126" s="161">
        <v>3.8450000000000002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116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240</v>
      </c>
      <c r="D127" s="160"/>
      <c r="E127" s="161">
        <v>3.5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116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241</v>
      </c>
      <c r="D128" s="160"/>
      <c r="E128" s="161">
        <v>3.45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116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2">
        <v>34</v>
      </c>
      <c r="B129" s="173" t="s">
        <v>242</v>
      </c>
      <c r="C129" s="187" t="s">
        <v>243</v>
      </c>
      <c r="D129" s="174" t="s">
        <v>111</v>
      </c>
      <c r="E129" s="175">
        <v>105.557</v>
      </c>
      <c r="F129" s="176"/>
      <c r="G129" s="177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5.985E-2</v>
      </c>
      <c r="O129" s="157">
        <f>ROUND(E129*N129,2)</f>
        <v>6.32</v>
      </c>
      <c r="P129" s="157">
        <v>0</v>
      </c>
      <c r="Q129" s="157">
        <f>ROUND(E129*P129,2)</f>
        <v>0</v>
      </c>
      <c r="R129" s="158"/>
      <c r="S129" s="158" t="s">
        <v>112</v>
      </c>
      <c r="T129" s="158" t="s">
        <v>112</v>
      </c>
      <c r="U129" s="158">
        <v>0</v>
      </c>
      <c r="V129" s="158">
        <f>ROUND(E129*U129,2)</f>
        <v>0</v>
      </c>
      <c r="W129" s="158"/>
      <c r="X129" s="158" t="s">
        <v>244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57" t="s">
        <v>246</v>
      </c>
      <c r="D130" s="258"/>
      <c r="E130" s="258"/>
      <c r="F130" s="258"/>
      <c r="G130" s="2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170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8" t="s">
        <v>223</v>
      </c>
      <c r="D131" s="160"/>
      <c r="E131" s="161">
        <v>105.557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116</v>
      </c>
      <c r="AH131" s="148">
        <v>5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66" t="s">
        <v>107</v>
      </c>
      <c r="B132" s="167" t="s">
        <v>63</v>
      </c>
      <c r="C132" s="186" t="s">
        <v>64</v>
      </c>
      <c r="D132" s="168"/>
      <c r="E132" s="169"/>
      <c r="F132" s="170"/>
      <c r="G132" s="171">
        <f>SUMIF(AG133:AG146,"&lt;&gt;NOR",G133:G146)</f>
        <v>0</v>
      </c>
      <c r="H132" s="165"/>
      <c r="I132" s="165">
        <f>SUM(I133:I146)</f>
        <v>0</v>
      </c>
      <c r="J132" s="165"/>
      <c r="K132" s="165">
        <f>SUM(K133:K146)</f>
        <v>0</v>
      </c>
      <c r="L132" s="165"/>
      <c r="M132" s="165">
        <f>SUM(M133:M146)</f>
        <v>0</v>
      </c>
      <c r="N132" s="164"/>
      <c r="O132" s="164">
        <f>SUM(O133:O146)</f>
        <v>2.5799999999999996</v>
      </c>
      <c r="P132" s="164"/>
      <c r="Q132" s="164">
        <f>SUM(Q133:Q146)</f>
        <v>0</v>
      </c>
      <c r="R132" s="165"/>
      <c r="S132" s="165"/>
      <c r="T132" s="165"/>
      <c r="U132" s="165"/>
      <c r="V132" s="165">
        <f>SUM(V133:V146)</f>
        <v>70.599999999999994</v>
      </c>
      <c r="W132" s="165"/>
      <c r="X132" s="165"/>
      <c r="AG132" t="s">
        <v>108</v>
      </c>
    </row>
    <row r="133" spans="1:60" outlineLevel="1" x14ac:dyDescent="0.2">
      <c r="A133" s="172">
        <v>35</v>
      </c>
      <c r="B133" s="173" t="s">
        <v>247</v>
      </c>
      <c r="C133" s="187" t="s">
        <v>248</v>
      </c>
      <c r="D133" s="174" t="s">
        <v>111</v>
      </c>
      <c r="E133" s="175">
        <v>50.578000000000003</v>
      </c>
      <c r="F133" s="176"/>
      <c r="G133" s="177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6.8199999999999997E-3</v>
      </c>
      <c r="O133" s="157">
        <f>ROUND(E133*N133,2)</f>
        <v>0.34</v>
      </c>
      <c r="P133" s="157">
        <v>0</v>
      </c>
      <c r="Q133" s="157">
        <f>ROUND(E133*P133,2)</f>
        <v>0</v>
      </c>
      <c r="R133" s="158"/>
      <c r="S133" s="158" t="s">
        <v>112</v>
      </c>
      <c r="T133" s="158" t="s">
        <v>112</v>
      </c>
      <c r="U133" s="158">
        <v>8.1000000000000003E-2</v>
      </c>
      <c r="V133" s="158">
        <f>ROUND(E133*U133,2)</f>
        <v>4.0999999999999996</v>
      </c>
      <c r="W133" s="158"/>
      <c r="X133" s="158" t="s">
        <v>113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114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8" t="s">
        <v>249</v>
      </c>
      <c r="D134" s="160"/>
      <c r="E134" s="161">
        <v>24.321000000000002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116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8" t="s">
        <v>250</v>
      </c>
      <c r="D135" s="160"/>
      <c r="E135" s="161">
        <v>26.257000000000001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116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2">
        <v>36</v>
      </c>
      <c r="B136" s="173" t="s">
        <v>251</v>
      </c>
      <c r="C136" s="187" t="s">
        <v>252</v>
      </c>
      <c r="D136" s="174" t="s">
        <v>111</v>
      </c>
      <c r="E136" s="175">
        <v>50.578000000000003</v>
      </c>
      <c r="F136" s="176"/>
      <c r="G136" s="177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2.5700000000000001E-2</v>
      </c>
      <c r="O136" s="157">
        <f>ROUND(E136*N136,2)</f>
        <v>1.3</v>
      </c>
      <c r="P136" s="157">
        <v>0</v>
      </c>
      <c r="Q136" s="157">
        <f>ROUND(E136*P136,2)</f>
        <v>0</v>
      </c>
      <c r="R136" s="158"/>
      <c r="S136" s="158" t="s">
        <v>112</v>
      </c>
      <c r="T136" s="158" t="s">
        <v>112</v>
      </c>
      <c r="U136" s="158">
        <v>1.3148899999999999</v>
      </c>
      <c r="V136" s="158">
        <f>ROUND(E136*U136,2)</f>
        <v>66.5</v>
      </c>
      <c r="W136" s="158"/>
      <c r="X136" s="158" t="s">
        <v>253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254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257" t="s">
        <v>255</v>
      </c>
      <c r="D137" s="258"/>
      <c r="E137" s="258"/>
      <c r="F137" s="258"/>
      <c r="G137" s="2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170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78" t="str">
        <f>C137</f>
        <v>omítková směs na bázi románského vápna s dodatkem stabilizovaného vápna, kvarcitového písku a speciálních aditiv, která obsahuje velké množství difuzně otevřených mikropórů</v>
      </c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8" t="s">
        <v>256</v>
      </c>
      <c r="D138" s="160"/>
      <c r="E138" s="161">
        <v>50.578000000000003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116</v>
      </c>
      <c r="AH138" s="148">
        <v>5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37</v>
      </c>
      <c r="B139" s="173" t="s">
        <v>224</v>
      </c>
      <c r="C139" s="187" t="s">
        <v>257</v>
      </c>
      <c r="D139" s="174" t="s">
        <v>111</v>
      </c>
      <c r="E139" s="175">
        <v>50.578000000000003</v>
      </c>
      <c r="F139" s="176"/>
      <c r="G139" s="177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1.7330000000000002E-2</v>
      </c>
      <c r="O139" s="157">
        <f>ROUND(E139*N139,2)</f>
        <v>0.88</v>
      </c>
      <c r="P139" s="157">
        <v>0</v>
      </c>
      <c r="Q139" s="157">
        <f>ROUND(E139*P139,2)</f>
        <v>0</v>
      </c>
      <c r="R139" s="158"/>
      <c r="S139" s="158" t="s">
        <v>112</v>
      </c>
      <c r="T139" s="158" t="s">
        <v>112</v>
      </c>
      <c r="U139" s="158">
        <v>0</v>
      </c>
      <c r="V139" s="158">
        <f>ROUND(E139*U139,2)</f>
        <v>0</v>
      </c>
      <c r="W139" s="158"/>
      <c r="X139" s="158" t="s">
        <v>244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8" t="s">
        <v>256</v>
      </c>
      <c r="D140" s="160"/>
      <c r="E140" s="161">
        <v>50.578000000000003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116</v>
      </c>
      <c r="AH140" s="148">
        <v>5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38</v>
      </c>
      <c r="B141" s="173" t="s">
        <v>226</v>
      </c>
      <c r="C141" s="187" t="s">
        <v>227</v>
      </c>
      <c r="D141" s="174" t="s">
        <v>111</v>
      </c>
      <c r="E141" s="175">
        <v>50.578000000000003</v>
      </c>
      <c r="F141" s="176"/>
      <c r="G141" s="177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5.0000000000000001E-4</v>
      </c>
      <c r="O141" s="157">
        <f>ROUND(E141*N141,2)</f>
        <v>0.03</v>
      </c>
      <c r="P141" s="157">
        <v>0</v>
      </c>
      <c r="Q141" s="157">
        <f>ROUND(E141*P141,2)</f>
        <v>0</v>
      </c>
      <c r="R141" s="158"/>
      <c r="S141" s="158" t="s">
        <v>112</v>
      </c>
      <c r="T141" s="158" t="s">
        <v>112</v>
      </c>
      <c r="U141" s="158">
        <v>0</v>
      </c>
      <c r="V141" s="158">
        <f>ROUND(E141*U141,2)</f>
        <v>0</v>
      </c>
      <c r="W141" s="158"/>
      <c r="X141" s="158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57" t="s">
        <v>228</v>
      </c>
      <c r="D142" s="258"/>
      <c r="E142" s="258"/>
      <c r="F142" s="258"/>
      <c r="G142" s="2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256</v>
      </c>
      <c r="D143" s="160"/>
      <c r="E143" s="161">
        <v>50.578000000000003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116</v>
      </c>
      <c r="AH143" s="148">
        <v>5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39</v>
      </c>
      <c r="B144" s="173" t="s">
        <v>226</v>
      </c>
      <c r="C144" s="187" t="s">
        <v>227</v>
      </c>
      <c r="D144" s="174" t="s">
        <v>111</v>
      </c>
      <c r="E144" s="175">
        <v>50.578000000000003</v>
      </c>
      <c r="F144" s="176"/>
      <c r="G144" s="177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5.0000000000000001E-4</v>
      </c>
      <c r="O144" s="157">
        <f>ROUND(E144*N144,2)</f>
        <v>0.03</v>
      </c>
      <c r="P144" s="157">
        <v>0</v>
      </c>
      <c r="Q144" s="157">
        <f>ROUND(E144*P144,2)</f>
        <v>0</v>
      </c>
      <c r="R144" s="158"/>
      <c r="S144" s="158" t="s">
        <v>112</v>
      </c>
      <c r="T144" s="158" t="s">
        <v>112</v>
      </c>
      <c r="U144" s="158">
        <v>0</v>
      </c>
      <c r="V144" s="158">
        <f>ROUND(E144*U144,2)</f>
        <v>0</v>
      </c>
      <c r="W144" s="158"/>
      <c r="X144" s="158" t="s">
        <v>244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245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57" t="s">
        <v>229</v>
      </c>
      <c r="D145" s="258"/>
      <c r="E145" s="258"/>
      <c r="F145" s="258"/>
      <c r="G145" s="2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170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8" t="s">
        <v>256</v>
      </c>
      <c r="D146" s="160"/>
      <c r="E146" s="161">
        <v>50.578000000000003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116</v>
      </c>
      <c r="AH146" s="148">
        <v>5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5.5" x14ac:dyDescent="0.2">
      <c r="A147" s="166" t="s">
        <v>107</v>
      </c>
      <c r="B147" s="167" t="s">
        <v>65</v>
      </c>
      <c r="C147" s="186" t="s">
        <v>66</v>
      </c>
      <c r="D147" s="168"/>
      <c r="E147" s="169"/>
      <c r="F147" s="170"/>
      <c r="G147" s="171">
        <f>SUMIF(AG148:AG148,"&lt;&gt;NOR",G148:G148)</f>
        <v>0</v>
      </c>
      <c r="H147" s="165"/>
      <c r="I147" s="165">
        <f>SUM(I148:I148)</f>
        <v>0</v>
      </c>
      <c r="J147" s="165"/>
      <c r="K147" s="165">
        <f>SUM(K148:K148)</f>
        <v>0</v>
      </c>
      <c r="L147" s="165"/>
      <c r="M147" s="165">
        <f>SUM(M148:M148)</f>
        <v>0</v>
      </c>
      <c r="N147" s="164"/>
      <c r="O147" s="164">
        <f>SUM(O148:O148)</f>
        <v>0.01</v>
      </c>
      <c r="P147" s="164"/>
      <c r="Q147" s="164">
        <f>SUM(Q148:Q148)</f>
        <v>0</v>
      </c>
      <c r="R147" s="165"/>
      <c r="S147" s="165"/>
      <c r="T147" s="165"/>
      <c r="U147" s="165"/>
      <c r="V147" s="165">
        <f>SUM(V148:V148)</f>
        <v>66.12</v>
      </c>
      <c r="W147" s="165"/>
      <c r="X147" s="165"/>
      <c r="AG147" t="s">
        <v>108</v>
      </c>
    </row>
    <row r="148" spans="1:60" outlineLevel="1" x14ac:dyDescent="0.2">
      <c r="A148" s="179">
        <v>40</v>
      </c>
      <c r="B148" s="180" t="s">
        <v>258</v>
      </c>
      <c r="C148" s="190" t="s">
        <v>259</v>
      </c>
      <c r="D148" s="181" t="s">
        <v>111</v>
      </c>
      <c r="E148" s="182">
        <v>214.67</v>
      </c>
      <c r="F148" s="183"/>
      <c r="G148" s="184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4.0000000000000003E-5</v>
      </c>
      <c r="O148" s="157">
        <f>ROUND(E148*N148,2)</f>
        <v>0.01</v>
      </c>
      <c r="P148" s="157">
        <v>0</v>
      </c>
      <c r="Q148" s="157">
        <f>ROUND(E148*P148,2)</f>
        <v>0</v>
      </c>
      <c r="R148" s="158"/>
      <c r="S148" s="158" t="s">
        <v>112</v>
      </c>
      <c r="T148" s="158" t="s">
        <v>112</v>
      </c>
      <c r="U148" s="158">
        <v>0.308</v>
      </c>
      <c r="V148" s="158">
        <f>ROUND(E148*U148,2)</f>
        <v>66.12</v>
      </c>
      <c r="W148" s="158"/>
      <c r="X148" s="158" t="s">
        <v>113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114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6" t="s">
        <v>107</v>
      </c>
      <c r="B149" s="167" t="s">
        <v>67</v>
      </c>
      <c r="C149" s="186" t="s">
        <v>68</v>
      </c>
      <c r="D149" s="168"/>
      <c r="E149" s="169"/>
      <c r="F149" s="170"/>
      <c r="G149" s="171">
        <f>SUMIF(AG150:AG159,"&lt;&gt;NOR",G150:G159)</f>
        <v>0</v>
      </c>
      <c r="H149" s="165"/>
      <c r="I149" s="165">
        <f>SUM(I150:I159)</f>
        <v>0</v>
      </c>
      <c r="J149" s="165"/>
      <c r="K149" s="165">
        <f>SUM(K150:K159)</f>
        <v>0</v>
      </c>
      <c r="L149" s="165"/>
      <c r="M149" s="165">
        <f>SUM(M150:M159)</f>
        <v>0</v>
      </c>
      <c r="N149" s="164"/>
      <c r="O149" s="164">
        <f>SUM(O150:O159)</f>
        <v>0</v>
      </c>
      <c r="P149" s="164"/>
      <c r="Q149" s="164">
        <f>SUM(Q150:Q159)</f>
        <v>13.14</v>
      </c>
      <c r="R149" s="165"/>
      <c r="S149" s="165"/>
      <c r="T149" s="165"/>
      <c r="U149" s="165"/>
      <c r="V149" s="165">
        <f>SUM(V150:V159)</f>
        <v>242.1</v>
      </c>
      <c r="W149" s="165"/>
      <c r="X149" s="165"/>
      <c r="AG149" t="s">
        <v>108</v>
      </c>
    </row>
    <row r="150" spans="1:60" outlineLevel="1" x14ac:dyDescent="0.2">
      <c r="A150" s="172">
        <v>41</v>
      </c>
      <c r="B150" s="173" t="s">
        <v>260</v>
      </c>
      <c r="C150" s="187" t="s">
        <v>261</v>
      </c>
      <c r="D150" s="174" t="s">
        <v>111</v>
      </c>
      <c r="E150" s="175">
        <v>79.56</v>
      </c>
      <c r="F150" s="176"/>
      <c r="G150" s="177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112</v>
      </c>
      <c r="T150" s="158" t="s">
        <v>262</v>
      </c>
      <c r="U150" s="158">
        <v>0.41699999999999998</v>
      </c>
      <c r="V150" s="158">
        <f>ROUND(E150*U150,2)</f>
        <v>33.18</v>
      </c>
      <c r="W150" s="158"/>
      <c r="X150" s="158" t="s">
        <v>113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114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8" t="s">
        <v>263</v>
      </c>
      <c r="D151" s="160"/>
      <c r="E151" s="161">
        <v>79.56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116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42</v>
      </c>
      <c r="B152" s="173" t="s">
        <v>264</v>
      </c>
      <c r="C152" s="187" t="s">
        <v>265</v>
      </c>
      <c r="D152" s="174" t="s">
        <v>111</v>
      </c>
      <c r="E152" s="175">
        <v>156.13499999999999</v>
      </c>
      <c r="F152" s="176"/>
      <c r="G152" s="177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6.3E-2</v>
      </c>
      <c r="Q152" s="157">
        <f>ROUND(E152*P152,2)</f>
        <v>9.84</v>
      </c>
      <c r="R152" s="158"/>
      <c r="S152" s="158" t="s">
        <v>112</v>
      </c>
      <c r="T152" s="158" t="s">
        <v>112</v>
      </c>
      <c r="U152" s="158">
        <v>1.006</v>
      </c>
      <c r="V152" s="158">
        <f>ROUND(E152*U152,2)</f>
        <v>157.07</v>
      </c>
      <c r="W152" s="158"/>
      <c r="X152" s="158" t="s">
        <v>113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114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257" t="s">
        <v>266</v>
      </c>
      <c r="D153" s="258"/>
      <c r="E153" s="258"/>
      <c r="F153" s="258"/>
      <c r="G153" s="2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170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8" t="s">
        <v>267</v>
      </c>
      <c r="D154" s="160"/>
      <c r="E154" s="161">
        <v>105.557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116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8" t="s">
        <v>268</v>
      </c>
      <c r="D155" s="160"/>
      <c r="E155" s="161">
        <v>50.578000000000003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116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2">
        <v>43</v>
      </c>
      <c r="B156" s="173" t="s">
        <v>269</v>
      </c>
      <c r="C156" s="187" t="s">
        <v>270</v>
      </c>
      <c r="D156" s="174" t="s">
        <v>111</v>
      </c>
      <c r="E156" s="175">
        <v>235.69499999999999</v>
      </c>
      <c r="F156" s="176"/>
      <c r="G156" s="177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0</v>
      </c>
      <c r="O156" s="157">
        <f>ROUND(E156*N156,2)</f>
        <v>0</v>
      </c>
      <c r="P156" s="157">
        <v>1.4E-2</v>
      </c>
      <c r="Q156" s="157">
        <f>ROUND(E156*P156,2)</f>
        <v>3.3</v>
      </c>
      <c r="R156" s="158"/>
      <c r="S156" s="158" t="s">
        <v>112</v>
      </c>
      <c r="T156" s="158" t="s">
        <v>112</v>
      </c>
      <c r="U156" s="158">
        <v>0.22</v>
      </c>
      <c r="V156" s="158">
        <f>ROUND(E156*U156,2)</f>
        <v>51.85</v>
      </c>
      <c r="W156" s="158"/>
      <c r="X156" s="158" t="s">
        <v>113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114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8" t="s">
        <v>267</v>
      </c>
      <c r="D157" s="160"/>
      <c r="E157" s="161">
        <v>105.557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116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8" t="s">
        <v>268</v>
      </c>
      <c r="D158" s="160"/>
      <c r="E158" s="161">
        <v>50.578000000000003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116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8" t="s">
        <v>263</v>
      </c>
      <c r="D159" s="160"/>
      <c r="E159" s="161">
        <v>79.56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116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6" t="s">
        <v>107</v>
      </c>
      <c r="B160" s="167" t="s">
        <v>69</v>
      </c>
      <c r="C160" s="186" t="s">
        <v>70</v>
      </c>
      <c r="D160" s="168"/>
      <c r="E160" s="169"/>
      <c r="F160" s="170"/>
      <c r="G160" s="171">
        <f>SUMIF(AG161:AG170,"&lt;&gt;NOR",G161:G170)</f>
        <v>0</v>
      </c>
      <c r="H160" s="165"/>
      <c r="I160" s="165">
        <f>SUM(I161:I170)</f>
        <v>0</v>
      </c>
      <c r="J160" s="165"/>
      <c r="K160" s="165">
        <f>SUM(K161:K170)</f>
        <v>0</v>
      </c>
      <c r="L160" s="165"/>
      <c r="M160" s="165">
        <f>SUM(M161:M170)</f>
        <v>0</v>
      </c>
      <c r="N160" s="164"/>
      <c r="O160" s="164">
        <f>SUM(O161:O170)</f>
        <v>0.02</v>
      </c>
      <c r="P160" s="164"/>
      <c r="Q160" s="164">
        <f>SUM(Q161:Q170)</f>
        <v>0</v>
      </c>
      <c r="R160" s="165"/>
      <c r="S160" s="165"/>
      <c r="T160" s="165"/>
      <c r="U160" s="165"/>
      <c r="V160" s="165">
        <f>SUM(V161:V170)</f>
        <v>22.939999999999998</v>
      </c>
      <c r="W160" s="165"/>
      <c r="X160" s="165"/>
      <c r="AG160" t="s">
        <v>108</v>
      </c>
    </row>
    <row r="161" spans="1:60" ht="22.5" outlineLevel="1" x14ac:dyDescent="0.2">
      <c r="A161" s="172">
        <v>44</v>
      </c>
      <c r="B161" s="173" t="s">
        <v>271</v>
      </c>
      <c r="C161" s="187" t="s">
        <v>272</v>
      </c>
      <c r="D161" s="174" t="s">
        <v>273</v>
      </c>
      <c r="E161" s="175">
        <v>2.0452499999999998</v>
      </c>
      <c r="F161" s="176"/>
      <c r="G161" s="177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7">
        <v>1.33E-3</v>
      </c>
      <c r="O161" s="157">
        <f>ROUND(E161*N161,2)</f>
        <v>0</v>
      </c>
      <c r="P161" s="157">
        <v>0</v>
      </c>
      <c r="Q161" s="157">
        <f>ROUND(E161*P161,2)</f>
        <v>0</v>
      </c>
      <c r="R161" s="158"/>
      <c r="S161" s="158" t="s">
        <v>183</v>
      </c>
      <c r="T161" s="158" t="s">
        <v>184</v>
      </c>
      <c r="U161" s="158">
        <v>1.05999</v>
      </c>
      <c r="V161" s="158">
        <f>ROUND(E161*U161,2)</f>
        <v>2.17</v>
      </c>
      <c r="W161" s="158"/>
      <c r="X161" s="158" t="s">
        <v>113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114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55"/>
      <c r="B162" s="156"/>
      <c r="C162" s="257" t="s">
        <v>274</v>
      </c>
      <c r="D162" s="258"/>
      <c r="E162" s="258"/>
      <c r="F162" s="258"/>
      <c r="G162" s="2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170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78" t="str">
        <f>C162</f>
        <v>Vrty d=12mm osově 100-120mm, infúzní clona dvousložkovým hydrofilním gelem na akrylátové bázi,  spotřeba min. 10l/m2</v>
      </c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8" t="s">
        <v>275</v>
      </c>
      <c r="D163" s="160"/>
      <c r="E163" s="161">
        <v>2.0452499999999998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116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2">
        <v>45</v>
      </c>
      <c r="B164" s="173" t="s">
        <v>276</v>
      </c>
      <c r="C164" s="187" t="s">
        <v>272</v>
      </c>
      <c r="D164" s="174" t="s">
        <v>273</v>
      </c>
      <c r="E164" s="175">
        <v>3.24</v>
      </c>
      <c r="F164" s="176"/>
      <c r="G164" s="177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1.33E-3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183</v>
      </c>
      <c r="T164" s="158" t="s">
        <v>184</v>
      </c>
      <c r="U164" s="158">
        <v>1.05999</v>
      </c>
      <c r="V164" s="158">
        <f>ROUND(E164*U164,2)</f>
        <v>3.43</v>
      </c>
      <c r="W164" s="158"/>
      <c r="X164" s="158" t="s">
        <v>113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114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1" x14ac:dyDescent="0.2">
      <c r="A165" s="155"/>
      <c r="B165" s="156"/>
      <c r="C165" s="257" t="s">
        <v>274</v>
      </c>
      <c r="D165" s="258"/>
      <c r="E165" s="258"/>
      <c r="F165" s="258"/>
      <c r="G165" s="2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78" t="str">
        <f>C165</f>
        <v>Vrty d=12mm osově 100-120mm, infúzní clona dvousložkovým hydrofilním gelem na akrylátové bázi,  spotřeba min. 10l/m2</v>
      </c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8" t="s">
        <v>277</v>
      </c>
      <c r="D166" s="160"/>
      <c r="E166" s="161">
        <v>3.24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116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72">
        <v>46</v>
      </c>
      <c r="B167" s="173" t="s">
        <v>278</v>
      </c>
      <c r="C167" s="187" t="s">
        <v>279</v>
      </c>
      <c r="D167" s="174" t="s">
        <v>273</v>
      </c>
      <c r="E167" s="175">
        <v>16.361999999999998</v>
      </c>
      <c r="F167" s="176"/>
      <c r="G167" s="177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1.33E-3</v>
      </c>
      <c r="O167" s="157">
        <f>ROUND(E167*N167,2)</f>
        <v>0.02</v>
      </c>
      <c r="P167" s="157">
        <v>0</v>
      </c>
      <c r="Q167" s="157">
        <f>ROUND(E167*P167,2)</f>
        <v>0</v>
      </c>
      <c r="R167" s="158"/>
      <c r="S167" s="158" t="s">
        <v>183</v>
      </c>
      <c r="T167" s="158" t="s">
        <v>184</v>
      </c>
      <c r="U167" s="158">
        <v>1.05999</v>
      </c>
      <c r="V167" s="158">
        <f>ROUND(E167*U167,2)</f>
        <v>17.34</v>
      </c>
      <c r="W167" s="158"/>
      <c r="X167" s="158" t="s">
        <v>113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114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7" t="s">
        <v>280</v>
      </c>
      <c r="D168" s="258"/>
      <c r="E168" s="258"/>
      <c r="F168" s="258"/>
      <c r="G168" s="2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170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259" t="s">
        <v>281</v>
      </c>
      <c r="D169" s="260"/>
      <c r="E169" s="260"/>
      <c r="F169" s="260"/>
      <c r="G169" s="260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170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8" t="s">
        <v>282</v>
      </c>
      <c r="D170" s="160"/>
      <c r="E170" s="161">
        <v>16.361999999999998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116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">
      <c r="A171" s="166" t="s">
        <v>107</v>
      </c>
      <c r="B171" s="167" t="s">
        <v>71</v>
      </c>
      <c r="C171" s="186" t="s">
        <v>72</v>
      </c>
      <c r="D171" s="168"/>
      <c r="E171" s="169"/>
      <c r="F171" s="170"/>
      <c r="G171" s="171">
        <f>SUMIF(AG172:AG188,"&lt;&gt;NOR",G172:G188)</f>
        <v>0</v>
      </c>
      <c r="H171" s="165"/>
      <c r="I171" s="165">
        <f>SUM(I172:I188)</f>
        <v>0</v>
      </c>
      <c r="J171" s="165"/>
      <c r="K171" s="165">
        <f>SUM(K172:K188)</f>
        <v>0</v>
      </c>
      <c r="L171" s="165"/>
      <c r="M171" s="165">
        <f>SUM(M172:M188)</f>
        <v>0</v>
      </c>
      <c r="N171" s="164"/>
      <c r="O171" s="164">
        <f>SUM(O172:O188)</f>
        <v>12.66</v>
      </c>
      <c r="P171" s="164"/>
      <c r="Q171" s="164">
        <f>SUM(Q172:Q188)</f>
        <v>0</v>
      </c>
      <c r="R171" s="165"/>
      <c r="S171" s="165"/>
      <c r="T171" s="165"/>
      <c r="U171" s="165"/>
      <c r="V171" s="165">
        <f>SUM(V172:V188)</f>
        <v>147.97000000000003</v>
      </c>
      <c r="W171" s="165"/>
      <c r="X171" s="165"/>
      <c r="AG171" t="s">
        <v>108</v>
      </c>
    </row>
    <row r="172" spans="1:60" outlineLevel="1" x14ac:dyDescent="0.2">
      <c r="A172" s="172">
        <v>47</v>
      </c>
      <c r="B172" s="173" t="s">
        <v>283</v>
      </c>
      <c r="C172" s="187" t="s">
        <v>284</v>
      </c>
      <c r="D172" s="174" t="s">
        <v>178</v>
      </c>
      <c r="E172" s="175">
        <v>27.85</v>
      </c>
      <c r="F172" s="176"/>
      <c r="G172" s="177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4.0400000000000002E-3</v>
      </c>
      <c r="O172" s="157">
        <f>ROUND(E172*N172,2)</f>
        <v>0.11</v>
      </c>
      <c r="P172" s="157">
        <v>0</v>
      </c>
      <c r="Q172" s="157">
        <f>ROUND(E172*P172,2)</f>
        <v>0</v>
      </c>
      <c r="R172" s="158"/>
      <c r="S172" s="158" t="s">
        <v>112</v>
      </c>
      <c r="T172" s="158" t="s">
        <v>262</v>
      </c>
      <c r="U172" s="158">
        <v>0.28599999999999998</v>
      </c>
      <c r="V172" s="158">
        <f>ROUND(E172*U172,2)</f>
        <v>7.97</v>
      </c>
      <c r="W172" s="158"/>
      <c r="X172" s="158" t="s">
        <v>113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114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285</v>
      </c>
      <c r="D173" s="160"/>
      <c r="E173" s="161">
        <v>21.85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116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8" t="s">
        <v>286</v>
      </c>
      <c r="D174" s="160"/>
      <c r="E174" s="161">
        <v>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116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22.5" outlineLevel="1" x14ac:dyDescent="0.2">
      <c r="A175" s="172">
        <v>48</v>
      </c>
      <c r="B175" s="173" t="s">
        <v>287</v>
      </c>
      <c r="C175" s="187" t="s">
        <v>288</v>
      </c>
      <c r="D175" s="174" t="s">
        <v>126</v>
      </c>
      <c r="E175" s="175">
        <v>3.0590000000000002</v>
      </c>
      <c r="F175" s="176"/>
      <c r="G175" s="177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7">
        <v>1.7</v>
      </c>
      <c r="O175" s="157">
        <f>ROUND(E175*N175,2)</f>
        <v>5.2</v>
      </c>
      <c r="P175" s="157">
        <v>0</v>
      </c>
      <c r="Q175" s="157">
        <f>ROUND(E175*P175,2)</f>
        <v>0</v>
      </c>
      <c r="R175" s="158"/>
      <c r="S175" s="158" t="s">
        <v>112</v>
      </c>
      <c r="T175" s="158" t="s">
        <v>262</v>
      </c>
      <c r="U175" s="158">
        <v>1.587</v>
      </c>
      <c r="V175" s="158">
        <f>ROUND(E175*U175,2)</f>
        <v>4.8499999999999996</v>
      </c>
      <c r="W175" s="158"/>
      <c r="X175" s="158" t="s">
        <v>113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114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8" t="s">
        <v>289</v>
      </c>
      <c r="D176" s="160"/>
      <c r="E176" s="161">
        <v>3.0590000000000002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116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49</v>
      </c>
      <c r="B177" s="173" t="s">
        <v>290</v>
      </c>
      <c r="C177" s="187" t="s">
        <v>291</v>
      </c>
      <c r="D177" s="174" t="s">
        <v>126</v>
      </c>
      <c r="E177" s="175">
        <v>0.69920000000000004</v>
      </c>
      <c r="F177" s="176"/>
      <c r="G177" s="177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2.5249999999999999</v>
      </c>
      <c r="O177" s="157">
        <f>ROUND(E177*N177,2)</f>
        <v>1.77</v>
      </c>
      <c r="P177" s="157">
        <v>0</v>
      </c>
      <c r="Q177" s="157">
        <f>ROUND(E177*P177,2)</f>
        <v>0</v>
      </c>
      <c r="R177" s="158"/>
      <c r="S177" s="158" t="s">
        <v>112</v>
      </c>
      <c r="T177" s="158" t="s">
        <v>112</v>
      </c>
      <c r="U177" s="158">
        <v>2.58</v>
      </c>
      <c r="V177" s="158">
        <f>ROUND(E177*U177,2)</f>
        <v>1.8</v>
      </c>
      <c r="W177" s="158"/>
      <c r="X177" s="158" t="s">
        <v>113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114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57" t="s">
        <v>292</v>
      </c>
      <c r="D178" s="258"/>
      <c r="E178" s="258"/>
      <c r="F178" s="258"/>
      <c r="G178" s="2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170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8" t="s">
        <v>293</v>
      </c>
      <c r="D179" s="160"/>
      <c r="E179" s="161">
        <v>0.69920000000000004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116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33.75" outlineLevel="1" x14ac:dyDescent="0.2">
      <c r="A180" s="179">
        <v>50</v>
      </c>
      <c r="B180" s="180" t="s">
        <v>294</v>
      </c>
      <c r="C180" s="190" t="s">
        <v>295</v>
      </c>
      <c r="D180" s="181" t="s">
        <v>296</v>
      </c>
      <c r="E180" s="182">
        <v>25</v>
      </c>
      <c r="F180" s="183"/>
      <c r="G180" s="18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112</v>
      </c>
      <c r="T180" s="158" t="s">
        <v>112</v>
      </c>
      <c r="U180" s="158">
        <v>1</v>
      </c>
      <c r="V180" s="158">
        <f>ROUND(E180*U180,2)</f>
        <v>25</v>
      </c>
      <c r="W180" s="158"/>
      <c r="X180" s="158" t="s">
        <v>113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114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51</v>
      </c>
      <c r="B181" s="173" t="s">
        <v>297</v>
      </c>
      <c r="C181" s="187" t="s">
        <v>298</v>
      </c>
      <c r="D181" s="174" t="s">
        <v>178</v>
      </c>
      <c r="E181" s="175">
        <v>21.85</v>
      </c>
      <c r="F181" s="176"/>
      <c r="G181" s="177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2.5200000000000001E-3</v>
      </c>
      <c r="O181" s="157">
        <f>ROUND(E181*N181,2)</f>
        <v>0.06</v>
      </c>
      <c r="P181" s="157">
        <v>0</v>
      </c>
      <c r="Q181" s="157">
        <f>ROUND(E181*P181,2)</f>
        <v>0</v>
      </c>
      <c r="R181" s="158"/>
      <c r="S181" s="158" t="s">
        <v>112</v>
      </c>
      <c r="T181" s="158" t="s">
        <v>112</v>
      </c>
      <c r="U181" s="158">
        <v>0.8</v>
      </c>
      <c r="V181" s="158">
        <f>ROUND(E181*U181,2)</f>
        <v>17.48</v>
      </c>
      <c r="W181" s="158"/>
      <c r="X181" s="158" t="s">
        <v>113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114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7" t="s">
        <v>299</v>
      </c>
      <c r="D182" s="258"/>
      <c r="E182" s="258"/>
      <c r="F182" s="258"/>
      <c r="G182" s="2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170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9">
        <v>52</v>
      </c>
      <c r="B183" s="180" t="s">
        <v>300</v>
      </c>
      <c r="C183" s="190" t="s">
        <v>301</v>
      </c>
      <c r="D183" s="181" t="s">
        <v>302</v>
      </c>
      <c r="E183" s="182">
        <v>1</v>
      </c>
      <c r="F183" s="183"/>
      <c r="G183" s="184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183</v>
      </c>
      <c r="T183" s="158" t="s">
        <v>184</v>
      </c>
      <c r="U183" s="158">
        <v>0</v>
      </c>
      <c r="V183" s="158">
        <f>ROUND(E183*U183,2)</f>
        <v>0</v>
      </c>
      <c r="W183" s="158"/>
      <c r="X183" s="158" t="s">
        <v>113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114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53</v>
      </c>
      <c r="B184" s="173" t="s">
        <v>303</v>
      </c>
      <c r="C184" s="187" t="s">
        <v>304</v>
      </c>
      <c r="D184" s="174" t="s">
        <v>111</v>
      </c>
      <c r="E184" s="175">
        <v>64.759150000000005</v>
      </c>
      <c r="F184" s="176"/>
      <c r="G184" s="177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8.5309999999999997E-2</v>
      </c>
      <c r="O184" s="157">
        <f>ROUND(E184*N184,2)</f>
        <v>5.52</v>
      </c>
      <c r="P184" s="157">
        <v>0</v>
      </c>
      <c r="Q184" s="157">
        <f>ROUND(E184*P184,2)</f>
        <v>0</v>
      </c>
      <c r="R184" s="158"/>
      <c r="S184" s="158" t="s">
        <v>112</v>
      </c>
      <c r="T184" s="158" t="s">
        <v>262</v>
      </c>
      <c r="U184" s="158">
        <v>1.40317</v>
      </c>
      <c r="V184" s="158">
        <f>ROUND(E184*U184,2)</f>
        <v>90.87</v>
      </c>
      <c r="W184" s="158"/>
      <c r="X184" s="158" t="s">
        <v>253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254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8" t="s">
        <v>305</v>
      </c>
      <c r="D185" s="160"/>
      <c r="E185" s="161">
        <v>12.09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116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8" t="s">
        <v>306</v>
      </c>
      <c r="D186" s="160"/>
      <c r="E186" s="161">
        <v>6.9749999999999996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116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8" t="s">
        <v>307</v>
      </c>
      <c r="D187" s="160"/>
      <c r="E187" s="161">
        <v>30.999749999999999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116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8" t="s">
        <v>308</v>
      </c>
      <c r="D188" s="160"/>
      <c r="E188" s="161">
        <v>14.6944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116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6" t="s">
        <v>107</v>
      </c>
      <c r="B189" s="167" t="s">
        <v>73</v>
      </c>
      <c r="C189" s="186" t="s">
        <v>74</v>
      </c>
      <c r="D189" s="168"/>
      <c r="E189" s="169"/>
      <c r="F189" s="170"/>
      <c r="G189" s="171">
        <f>SUMIF(AG190:AG199,"&lt;&gt;NOR",G190:G199)</f>
        <v>0</v>
      </c>
      <c r="H189" s="165"/>
      <c r="I189" s="165">
        <f>SUM(I190:I199)</f>
        <v>0</v>
      </c>
      <c r="J189" s="165"/>
      <c r="K189" s="165">
        <f>SUM(K190:K199)</f>
        <v>0</v>
      </c>
      <c r="L189" s="165"/>
      <c r="M189" s="165">
        <f>SUM(M190:M199)</f>
        <v>0</v>
      </c>
      <c r="N189" s="164"/>
      <c r="O189" s="164">
        <f>SUM(O190:O199)</f>
        <v>0.21</v>
      </c>
      <c r="P189" s="164"/>
      <c r="Q189" s="164">
        <f>SUM(Q190:Q199)</f>
        <v>0</v>
      </c>
      <c r="R189" s="165"/>
      <c r="S189" s="165"/>
      <c r="T189" s="165"/>
      <c r="U189" s="165"/>
      <c r="V189" s="165">
        <f>SUM(V190:V199)</f>
        <v>108.15</v>
      </c>
      <c r="W189" s="165"/>
      <c r="X189" s="165"/>
      <c r="AG189" t="s">
        <v>108</v>
      </c>
    </row>
    <row r="190" spans="1:60" outlineLevel="1" x14ac:dyDescent="0.2">
      <c r="A190" s="172">
        <v>54</v>
      </c>
      <c r="B190" s="173" t="s">
        <v>309</v>
      </c>
      <c r="C190" s="187" t="s">
        <v>310</v>
      </c>
      <c r="D190" s="174" t="s">
        <v>111</v>
      </c>
      <c r="E190" s="175">
        <v>481.5949</v>
      </c>
      <c r="F190" s="176"/>
      <c r="G190" s="177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4.4000000000000002E-4</v>
      </c>
      <c r="O190" s="157">
        <f>ROUND(E190*N190,2)</f>
        <v>0.21</v>
      </c>
      <c r="P190" s="157">
        <v>0</v>
      </c>
      <c r="Q190" s="157">
        <f>ROUND(E190*P190,2)</f>
        <v>0</v>
      </c>
      <c r="R190" s="158"/>
      <c r="S190" s="158" t="s">
        <v>112</v>
      </c>
      <c r="T190" s="158" t="s">
        <v>311</v>
      </c>
      <c r="U190" s="158">
        <v>0.14149999999999999</v>
      </c>
      <c r="V190" s="158">
        <f>ROUND(E190*U190,2)</f>
        <v>68.150000000000006</v>
      </c>
      <c r="W190" s="158"/>
      <c r="X190" s="158" t="s">
        <v>253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254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8" t="s">
        <v>312</v>
      </c>
      <c r="D191" s="160"/>
      <c r="E191" s="161">
        <v>87.972200000000001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116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8" t="s">
        <v>313</v>
      </c>
      <c r="D192" s="160"/>
      <c r="E192" s="161">
        <v>35.175199999999997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116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8" t="s">
        <v>314</v>
      </c>
      <c r="D193" s="160"/>
      <c r="E193" s="161">
        <v>54.772399999999998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116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8" t="s">
        <v>315</v>
      </c>
      <c r="D194" s="160"/>
      <c r="E194" s="161">
        <v>87.366600000000005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116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8" t="s">
        <v>316</v>
      </c>
      <c r="D195" s="160"/>
      <c r="E195" s="161">
        <v>83.072999999999993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116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8" t="s">
        <v>317</v>
      </c>
      <c r="D196" s="160"/>
      <c r="E196" s="161">
        <v>18.937999999999999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116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8" t="s">
        <v>318</v>
      </c>
      <c r="D197" s="160"/>
      <c r="E197" s="161">
        <v>32.494999999999997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116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8" t="s">
        <v>319</v>
      </c>
      <c r="D198" s="160"/>
      <c r="E198" s="161">
        <v>81.802499999999995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116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79">
        <v>55</v>
      </c>
      <c r="B199" s="180" t="s">
        <v>320</v>
      </c>
      <c r="C199" s="190" t="s">
        <v>321</v>
      </c>
      <c r="D199" s="181" t="s">
        <v>296</v>
      </c>
      <c r="E199" s="182">
        <v>40</v>
      </c>
      <c r="F199" s="183"/>
      <c r="G199" s="18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183</v>
      </c>
      <c r="T199" s="158" t="s">
        <v>112</v>
      </c>
      <c r="U199" s="158">
        <v>1</v>
      </c>
      <c r="V199" s="158">
        <f>ROUND(E199*U199,2)</f>
        <v>40</v>
      </c>
      <c r="W199" s="158"/>
      <c r="X199" s="158" t="s">
        <v>322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323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x14ac:dyDescent="0.2">
      <c r="A200" s="166" t="s">
        <v>107</v>
      </c>
      <c r="B200" s="167" t="s">
        <v>75</v>
      </c>
      <c r="C200" s="186" t="s">
        <v>76</v>
      </c>
      <c r="D200" s="168"/>
      <c r="E200" s="169"/>
      <c r="F200" s="170"/>
      <c r="G200" s="171">
        <f>SUMIF(AG201:AG206,"&lt;&gt;NOR",G201:G206)</f>
        <v>0</v>
      </c>
      <c r="H200" s="165"/>
      <c r="I200" s="165">
        <f>SUM(I201:I206)</f>
        <v>0</v>
      </c>
      <c r="J200" s="165"/>
      <c r="K200" s="165">
        <f>SUM(K201:K206)</f>
        <v>0</v>
      </c>
      <c r="L200" s="165"/>
      <c r="M200" s="165">
        <f>SUM(M201:M206)</f>
        <v>0</v>
      </c>
      <c r="N200" s="164"/>
      <c r="O200" s="164">
        <f>SUM(O201:O206)</f>
        <v>0</v>
      </c>
      <c r="P200" s="164"/>
      <c r="Q200" s="164">
        <f>SUM(Q201:Q206)</f>
        <v>0</v>
      </c>
      <c r="R200" s="165"/>
      <c r="S200" s="165"/>
      <c r="T200" s="165"/>
      <c r="U200" s="165"/>
      <c r="V200" s="165">
        <f>SUM(V201:V206)</f>
        <v>40</v>
      </c>
      <c r="W200" s="165"/>
      <c r="X200" s="165"/>
      <c r="AG200" t="s">
        <v>108</v>
      </c>
    </row>
    <row r="201" spans="1:60" ht="22.5" outlineLevel="1" x14ac:dyDescent="0.2">
      <c r="A201" s="172">
        <v>56</v>
      </c>
      <c r="B201" s="173" t="s">
        <v>324</v>
      </c>
      <c r="C201" s="187" t="s">
        <v>325</v>
      </c>
      <c r="D201" s="174" t="s">
        <v>326</v>
      </c>
      <c r="E201" s="175">
        <v>3</v>
      </c>
      <c r="F201" s="176"/>
      <c r="G201" s="177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183</v>
      </c>
      <c r="T201" s="158" t="s">
        <v>184</v>
      </c>
      <c r="U201" s="158">
        <v>0</v>
      </c>
      <c r="V201" s="158">
        <f>ROUND(E201*U201,2)</f>
        <v>0</v>
      </c>
      <c r="W201" s="158"/>
      <c r="X201" s="158" t="s">
        <v>113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114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55"/>
      <c r="B202" s="156"/>
      <c r="C202" s="257" t="s">
        <v>327</v>
      </c>
      <c r="D202" s="258"/>
      <c r="E202" s="258"/>
      <c r="F202" s="258"/>
      <c r="G202" s="2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170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78" t="str">
        <f>C202</f>
        <v>vč. jádrového vrtu DN 110mm, napojení na elekrorinstalaci, montáž strojního vybavení, vyřezání drážek, zazdění se zapravením. Případně na pojení na komínové těleso vč. ventilátoru nebo komínové větrací hlavice</v>
      </c>
      <c r="BB202" s="148"/>
      <c r="BC202" s="148"/>
      <c r="BD202" s="148"/>
      <c r="BE202" s="148"/>
      <c r="BF202" s="148"/>
      <c r="BG202" s="148"/>
      <c r="BH202" s="148"/>
    </row>
    <row r="203" spans="1:60" ht="22.5" outlineLevel="1" x14ac:dyDescent="0.2">
      <c r="A203" s="172">
        <v>57</v>
      </c>
      <c r="B203" s="173" t="s">
        <v>328</v>
      </c>
      <c r="C203" s="187" t="s">
        <v>329</v>
      </c>
      <c r="D203" s="174" t="s">
        <v>326</v>
      </c>
      <c r="E203" s="175">
        <v>1</v>
      </c>
      <c r="F203" s="176"/>
      <c r="G203" s="177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183</v>
      </c>
      <c r="T203" s="158" t="s">
        <v>184</v>
      </c>
      <c r="U203" s="158">
        <v>0</v>
      </c>
      <c r="V203" s="158">
        <f>ROUND(E203*U203,2)</f>
        <v>0</v>
      </c>
      <c r="W203" s="158"/>
      <c r="X203" s="158" t="s">
        <v>113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114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33.75" outlineLevel="1" x14ac:dyDescent="0.2">
      <c r="A204" s="155"/>
      <c r="B204" s="156"/>
      <c r="C204" s="257" t="s">
        <v>330</v>
      </c>
      <c r="D204" s="258"/>
      <c r="E204" s="258"/>
      <c r="F204" s="258"/>
      <c r="G204" s="2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170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78" t="str">
        <f>C204</f>
        <v>vestavěný čidlo CO2, do 40°C, filtr, proměnnými otáčkami, podstropní provedení, max. množství vzduchu: 550 / 430 m 3/h při 0 Pa, připojení: O250mm, položka vč. průvrtu montáže a všech potřebných zařízení</v>
      </c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58</v>
      </c>
      <c r="B205" s="173" t="s">
        <v>331</v>
      </c>
      <c r="C205" s="187" t="s">
        <v>332</v>
      </c>
      <c r="D205" s="174" t="s">
        <v>296</v>
      </c>
      <c r="E205" s="175">
        <v>40</v>
      </c>
      <c r="F205" s="176"/>
      <c r="G205" s="177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7">
        <v>0</v>
      </c>
      <c r="O205" s="157">
        <f>ROUND(E205*N205,2)</f>
        <v>0</v>
      </c>
      <c r="P205" s="157">
        <v>0</v>
      </c>
      <c r="Q205" s="157">
        <f>ROUND(E205*P205,2)</f>
        <v>0</v>
      </c>
      <c r="R205" s="158" t="s">
        <v>333</v>
      </c>
      <c r="S205" s="158" t="s">
        <v>112</v>
      </c>
      <c r="T205" s="158" t="s">
        <v>112</v>
      </c>
      <c r="U205" s="158">
        <v>1</v>
      </c>
      <c r="V205" s="158">
        <f>ROUND(E205*U205,2)</f>
        <v>40</v>
      </c>
      <c r="W205" s="158"/>
      <c r="X205" s="158" t="s">
        <v>322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7" t="s">
        <v>334</v>
      </c>
      <c r="D206" s="258"/>
      <c r="E206" s="258"/>
      <c r="F206" s="258"/>
      <c r="G206" s="2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170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x14ac:dyDescent="0.2">
      <c r="A207" s="166" t="s">
        <v>107</v>
      </c>
      <c r="B207" s="167" t="s">
        <v>77</v>
      </c>
      <c r="C207" s="186" t="s">
        <v>78</v>
      </c>
      <c r="D207" s="168"/>
      <c r="E207" s="169"/>
      <c r="F207" s="170"/>
      <c r="G207" s="171">
        <f>SUMIF(AG208:AG217,"&lt;&gt;NOR",G208:G217)</f>
        <v>0</v>
      </c>
      <c r="H207" s="165"/>
      <c r="I207" s="165">
        <f>SUM(I208:I217)</f>
        <v>0</v>
      </c>
      <c r="J207" s="165"/>
      <c r="K207" s="165">
        <f>SUM(K208:K217)</f>
        <v>0</v>
      </c>
      <c r="L207" s="165"/>
      <c r="M207" s="165">
        <f>SUM(M208:M217)</f>
        <v>0</v>
      </c>
      <c r="N207" s="164"/>
      <c r="O207" s="164">
        <f>SUM(O208:O217)</f>
        <v>0</v>
      </c>
      <c r="P207" s="164"/>
      <c r="Q207" s="164">
        <f>SUM(Q208:Q217)</f>
        <v>0</v>
      </c>
      <c r="R207" s="165"/>
      <c r="S207" s="165"/>
      <c r="T207" s="165"/>
      <c r="U207" s="165"/>
      <c r="V207" s="165">
        <f>SUM(V208:V217)</f>
        <v>227.70999999999998</v>
      </c>
      <c r="W207" s="165"/>
      <c r="X207" s="165"/>
      <c r="AG207" t="s">
        <v>108</v>
      </c>
    </row>
    <row r="208" spans="1:60" outlineLevel="1" x14ac:dyDescent="0.2">
      <c r="A208" s="179">
        <v>59</v>
      </c>
      <c r="B208" s="180" t="s">
        <v>335</v>
      </c>
      <c r="C208" s="190" t="s">
        <v>336</v>
      </c>
      <c r="D208" s="181" t="s">
        <v>204</v>
      </c>
      <c r="E208" s="182">
        <v>41.516089999999998</v>
      </c>
      <c r="F208" s="183"/>
      <c r="G208" s="184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7">
        <v>0</v>
      </c>
      <c r="O208" s="157">
        <f>ROUND(E208*N208,2)</f>
        <v>0</v>
      </c>
      <c r="P208" s="157">
        <v>0</v>
      </c>
      <c r="Q208" s="157">
        <f>ROUND(E208*P208,2)</f>
        <v>0</v>
      </c>
      <c r="R208" s="158"/>
      <c r="S208" s="158" t="s">
        <v>112</v>
      </c>
      <c r="T208" s="158" t="s">
        <v>112</v>
      </c>
      <c r="U208" s="158">
        <v>2.0670000000000002</v>
      </c>
      <c r="V208" s="158">
        <f>ROUND(E208*U208,2)</f>
        <v>85.81</v>
      </c>
      <c r="W208" s="158"/>
      <c r="X208" s="158" t="s">
        <v>337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338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60</v>
      </c>
      <c r="B209" s="173" t="s">
        <v>339</v>
      </c>
      <c r="C209" s="187" t="s">
        <v>340</v>
      </c>
      <c r="D209" s="174" t="s">
        <v>204</v>
      </c>
      <c r="E209" s="175">
        <v>41.516089999999998</v>
      </c>
      <c r="F209" s="176"/>
      <c r="G209" s="177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7">
        <v>0</v>
      </c>
      <c r="O209" s="157">
        <f>ROUND(E209*N209,2)</f>
        <v>0</v>
      </c>
      <c r="P209" s="157">
        <v>0</v>
      </c>
      <c r="Q209" s="157">
        <f>ROUND(E209*P209,2)</f>
        <v>0</v>
      </c>
      <c r="R209" s="158"/>
      <c r="S209" s="158" t="s">
        <v>112</v>
      </c>
      <c r="T209" s="158" t="s">
        <v>112</v>
      </c>
      <c r="U209" s="158">
        <v>1.8160000000000001</v>
      </c>
      <c r="V209" s="158">
        <f>ROUND(E209*U209,2)</f>
        <v>75.39</v>
      </c>
      <c r="W209" s="158"/>
      <c r="X209" s="158" t="s">
        <v>337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338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55"/>
      <c r="B210" s="156"/>
      <c r="C210" s="257" t="s">
        <v>341</v>
      </c>
      <c r="D210" s="258"/>
      <c r="E210" s="258"/>
      <c r="F210" s="258"/>
      <c r="G210" s="2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78" t="str">
        <f>C210</f>
        <v>S naložením suti nebo vybouraných hmot do dopravního prostředku a na jejich vyložením, popřípadě přeložením na normální dopravní prostředek.</v>
      </c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9">
        <v>61</v>
      </c>
      <c r="B211" s="180" t="s">
        <v>342</v>
      </c>
      <c r="C211" s="190" t="s">
        <v>343</v>
      </c>
      <c r="D211" s="181" t="s">
        <v>204</v>
      </c>
      <c r="E211" s="182">
        <v>41.516089999999998</v>
      </c>
      <c r="F211" s="183"/>
      <c r="G211" s="184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8"/>
      <c r="S211" s="158" t="s">
        <v>112</v>
      </c>
      <c r="T211" s="158" t="s">
        <v>262</v>
      </c>
      <c r="U211" s="158">
        <v>0</v>
      </c>
      <c r="V211" s="158">
        <f>ROUND(E211*U211,2)</f>
        <v>0</v>
      </c>
      <c r="W211" s="158"/>
      <c r="X211" s="158" t="s">
        <v>337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338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79">
        <v>62</v>
      </c>
      <c r="B212" s="180" t="s">
        <v>344</v>
      </c>
      <c r="C212" s="190" t="s">
        <v>345</v>
      </c>
      <c r="D212" s="181" t="s">
        <v>204</v>
      </c>
      <c r="E212" s="182">
        <v>41.516089999999998</v>
      </c>
      <c r="F212" s="183"/>
      <c r="G212" s="184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346</v>
      </c>
      <c r="T212" s="158" t="s">
        <v>346</v>
      </c>
      <c r="U212" s="158">
        <v>0</v>
      </c>
      <c r="V212" s="158">
        <f>ROUND(E212*U212,2)</f>
        <v>0</v>
      </c>
      <c r="W212" s="158"/>
      <c r="X212" s="158" t="s">
        <v>337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338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63</v>
      </c>
      <c r="B213" s="173" t="s">
        <v>347</v>
      </c>
      <c r="C213" s="187" t="s">
        <v>348</v>
      </c>
      <c r="D213" s="174" t="s">
        <v>204</v>
      </c>
      <c r="E213" s="175">
        <v>41.516089999999998</v>
      </c>
      <c r="F213" s="176"/>
      <c r="G213" s="177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0</v>
      </c>
      <c r="O213" s="157">
        <f>ROUND(E213*N213,2)</f>
        <v>0</v>
      </c>
      <c r="P213" s="157">
        <v>0</v>
      </c>
      <c r="Q213" s="157">
        <f>ROUND(E213*P213,2)</f>
        <v>0</v>
      </c>
      <c r="R213" s="158"/>
      <c r="S213" s="158" t="s">
        <v>112</v>
      </c>
      <c r="T213" s="158" t="s">
        <v>112</v>
      </c>
      <c r="U213" s="158">
        <v>0.752</v>
      </c>
      <c r="V213" s="158">
        <f>ROUND(E213*U213,2)</f>
        <v>31.22</v>
      </c>
      <c r="W213" s="158"/>
      <c r="X213" s="158" t="s">
        <v>337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338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55"/>
      <c r="B214" s="156"/>
      <c r="C214" s="257" t="s">
        <v>341</v>
      </c>
      <c r="D214" s="258"/>
      <c r="E214" s="258"/>
      <c r="F214" s="258"/>
      <c r="G214" s="2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170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78" t="str">
        <f>C214</f>
        <v>S naložením suti nebo vybouraných hmot do dopravního prostředku a na jejich vyložením, popřípadě přeložením na normální dopravní prostředek.</v>
      </c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9">
        <v>64</v>
      </c>
      <c r="B215" s="180" t="s">
        <v>349</v>
      </c>
      <c r="C215" s="190" t="s">
        <v>350</v>
      </c>
      <c r="D215" s="181" t="s">
        <v>204</v>
      </c>
      <c r="E215" s="182">
        <v>41.516089999999998</v>
      </c>
      <c r="F215" s="183"/>
      <c r="G215" s="184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112</v>
      </c>
      <c r="T215" s="158" t="s">
        <v>112</v>
      </c>
      <c r="U215" s="158">
        <v>0.36</v>
      </c>
      <c r="V215" s="158">
        <f>ROUND(E215*U215,2)</f>
        <v>14.95</v>
      </c>
      <c r="W215" s="158"/>
      <c r="X215" s="158" t="s">
        <v>337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338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2">
        <v>65</v>
      </c>
      <c r="B216" s="173" t="s">
        <v>351</v>
      </c>
      <c r="C216" s="187" t="s">
        <v>352</v>
      </c>
      <c r="D216" s="174" t="s">
        <v>204</v>
      </c>
      <c r="E216" s="175">
        <v>41.516089999999998</v>
      </c>
      <c r="F216" s="176"/>
      <c r="G216" s="177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8"/>
      <c r="S216" s="158" t="s">
        <v>183</v>
      </c>
      <c r="T216" s="158" t="s">
        <v>262</v>
      </c>
      <c r="U216" s="158">
        <v>0.49</v>
      </c>
      <c r="V216" s="158">
        <f>ROUND(E216*U216,2)</f>
        <v>20.34</v>
      </c>
      <c r="W216" s="158"/>
      <c r="X216" s="158" t="s">
        <v>337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338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257" t="s">
        <v>353</v>
      </c>
      <c r="D217" s="258"/>
      <c r="E217" s="258"/>
      <c r="F217" s="258"/>
      <c r="G217" s="2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170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x14ac:dyDescent="0.2">
      <c r="A218" s="166" t="s">
        <v>107</v>
      </c>
      <c r="B218" s="167" t="s">
        <v>80</v>
      </c>
      <c r="C218" s="186" t="s">
        <v>29</v>
      </c>
      <c r="D218" s="168"/>
      <c r="E218" s="169"/>
      <c r="F218" s="170"/>
      <c r="G218" s="171">
        <f>SUMIF(AG219:AG224,"&lt;&gt;NOR",G219:G224)</f>
        <v>0</v>
      </c>
      <c r="H218" s="165"/>
      <c r="I218" s="165">
        <f>SUM(I219:I224)</f>
        <v>0</v>
      </c>
      <c r="J218" s="165"/>
      <c r="K218" s="165">
        <f>SUM(K219:K224)</f>
        <v>0</v>
      </c>
      <c r="L218" s="165"/>
      <c r="M218" s="165">
        <f>SUM(M219:M224)</f>
        <v>0</v>
      </c>
      <c r="N218" s="164"/>
      <c r="O218" s="164">
        <f>SUM(O219:O224)</f>
        <v>0</v>
      </c>
      <c r="P218" s="164"/>
      <c r="Q218" s="164">
        <f>SUM(Q219:Q224)</f>
        <v>0</v>
      </c>
      <c r="R218" s="165"/>
      <c r="S218" s="165"/>
      <c r="T218" s="165"/>
      <c r="U218" s="165"/>
      <c r="V218" s="165">
        <f>SUM(V219:V224)</f>
        <v>0</v>
      </c>
      <c r="W218" s="165"/>
      <c r="X218" s="165"/>
      <c r="AG218" t="s">
        <v>108</v>
      </c>
    </row>
    <row r="219" spans="1:60" outlineLevel="1" x14ac:dyDescent="0.2">
      <c r="A219" s="179">
        <v>66</v>
      </c>
      <c r="B219" s="180" t="s">
        <v>354</v>
      </c>
      <c r="C219" s="190" t="s">
        <v>355</v>
      </c>
      <c r="D219" s="181" t="s">
        <v>0</v>
      </c>
      <c r="E219" s="182">
        <v>1.2</v>
      </c>
      <c r="F219" s="183"/>
      <c r="G219" s="184">
        <f t="shared" ref="G219:G224" si="0">ROUND(E219*F219,2)</f>
        <v>0</v>
      </c>
      <c r="H219" s="159"/>
      <c r="I219" s="158">
        <f t="shared" ref="I219:I224" si="1">ROUND(E219*H219,2)</f>
        <v>0</v>
      </c>
      <c r="J219" s="159"/>
      <c r="K219" s="158">
        <f t="shared" ref="K219:K224" si="2">ROUND(E219*J219,2)</f>
        <v>0</v>
      </c>
      <c r="L219" s="158">
        <v>21</v>
      </c>
      <c r="M219" s="158">
        <f t="shared" ref="M219:M224" si="3">G219*(1+L219/100)</f>
        <v>0</v>
      </c>
      <c r="N219" s="157">
        <v>0</v>
      </c>
      <c r="O219" s="157">
        <f t="shared" ref="O219:O224" si="4">ROUND(E219*N219,2)</f>
        <v>0</v>
      </c>
      <c r="P219" s="157">
        <v>0</v>
      </c>
      <c r="Q219" s="157">
        <f t="shared" ref="Q219:Q224" si="5">ROUND(E219*P219,2)</f>
        <v>0</v>
      </c>
      <c r="R219" s="158"/>
      <c r="S219" s="158" t="s">
        <v>112</v>
      </c>
      <c r="T219" s="158" t="s">
        <v>184</v>
      </c>
      <c r="U219" s="158">
        <v>0</v>
      </c>
      <c r="V219" s="158">
        <f t="shared" ref="V219:V224" si="6">ROUND(E219*U219,2)</f>
        <v>0</v>
      </c>
      <c r="W219" s="158"/>
      <c r="X219" s="158" t="s">
        <v>356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357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9">
        <v>67</v>
      </c>
      <c r="B220" s="180" t="s">
        <v>358</v>
      </c>
      <c r="C220" s="190" t="s">
        <v>359</v>
      </c>
      <c r="D220" s="181" t="s">
        <v>0</v>
      </c>
      <c r="E220" s="182">
        <v>1</v>
      </c>
      <c r="F220" s="183"/>
      <c r="G220" s="184">
        <f t="shared" si="0"/>
        <v>0</v>
      </c>
      <c r="H220" s="159"/>
      <c r="I220" s="158">
        <f t="shared" si="1"/>
        <v>0</v>
      </c>
      <c r="J220" s="159"/>
      <c r="K220" s="158">
        <f t="shared" si="2"/>
        <v>0</v>
      </c>
      <c r="L220" s="158">
        <v>21</v>
      </c>
      <c r="M220" s="158">
        <f t="shared" si="3"/>
        <v>0</v>
      </c>
      <c r="N220" s="157">
        <v>0</v>
      </c>
      <c r="O220" s="157">
        <f t="shared" si="4"/>
        <v>0</v>
      </c>
      <c r="P220" s="157">
        <v>0</v>
      </c>
      <c r="Q220" s="157">
        <f t="shared" si="5"/>
        <v>0</v>
      </c>
      <c r="R220" s="158"/>
      <c r="S220" s="158" t="s">
        <v>112</v>
      </c>
      <c r="T220" s="158" t="s">
        <v>184</v>
      </c>
      <c r="U220" s="158">
        <v>0</v>
      </c>
      <c r="V220" s="158">
        <f t="shared" si="6"/>
        <v>0</v>
      </c>
      <c r="W220" s="158"/>
      <c r="X220" s="158" t="s">
        <v>356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357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9">
        <v>68</v>
      </c>
      <c r="B221" s="180" t="s">
        <v>360</v>
      </c>
      <c r="C221" s="190" t="s">
        <v>361</v>
      </c>
      <c r="D221" s="181" t="s">
        <v>0</v>
      </c>
      <c r="E221" s="182">
        <v>0.8</v>
      </c>
      <c r="F221" s="183"/>
      <c r="G221" s="184">
        <f t="shared" si="0"/>
        <v>0</v>
      </c>
      <c r="H221" s="159"/>
      <c r="I221" s="158">
        <f t="shared" si="1"/>
        <v>0</v>
      </c>
      <c r="J221" s="159"/>
      <c r="K221" s="158">
        <f t="shared" si="2"/>
        <v>0</v>
      </c>
      <c r="L221" s="158">
        <v>21</v>
      </c>
      <c r="M221" s="158">
        <f t="shared" si="3"/>
        <v>0</v>
      </c>
      <c r="N221" s="157">
        <v>0</v>
      </c>
      <c r="O221" s="157">
        <f t="shared" si="4"/>
        <v>0</v>
      </c>
      <c r="P221" s="157">
        <v>0</v>
      </c>
      <c r="Q221" s="157">
        <f t="shared" si="5"/>
        <v>0</v>
      </c>
      <c r="R221" s="158"/>
      <c r="S221" s="158" t="s">
        <v>112</v>
      </c>
      <c r="T221" s="158" t="s">
        <v>184</v>
      </c>
      <c r="U221" s="158">
        <v>0</v>
      </c>
      <c r="V221" s="158">
        <f t="shared" si="6"/>
        <v>0</v>
      </c>
      <c r="W221" s="158"/>
      <c r="X221" s="158" t="s">
        <v>356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357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9">
        <v>69</v>
      </c>
      <c r="B222" s="180" t="s">
        <v>362</v>
      </c>
      <c r="C222" s="190" t="s">
        <v>363</v>
      </c>
      <c r="D222" s="181" t="s">
        <v>0</v>
      </c>
      <c r="E222" s="182">
        <v>1</v>
      </c>
      <c r="F222" s="183"/>
      <c r="G222" s="184">
        <f t="shared" si="0"/>
        <v>0</v>
      </c>
      <c r="H222" s="159"/>
      <c r="I222" s="158">
        <f t="shared" si="1"/>
        <v>0</v>
      </c>
      <c r="J222" s="159"/>
      <c r="K222" s="158">
        <f t="shared" si="2"/>
        <v>0</v>
      </c>
      <c r="L222" s="158">
        <v>21</v>
      </c>
      <c r="M222" s="158">
        <f t="shared" si="3"/>
        <v>0</v>
      </c>
      <c r="N222" s="157">
        <v>0</v>
      </c>
      <c r="O222" s="157">
        <f t="shared" si="4"/>
        <v>0</v>
      </c>
      <c r="P222" s="157">
        <v>0</v>
      </c>
      <c r="Q222" s="157">
        <f t="shared" si="5"/>
        <v>0</v>
      </c>
      <c r="R222" s="158"/>
      <c r="S222" s="158" t="s">
        <v>112</v>
      </c>
      <c r="T222" s="158" t="s">
        <v>184</v>
      </c>
      <c r="U222" s="158">
        <v>0</v>
      </c>
      <c r="V222" s="158">
        <f t="shared" si="6"/>
        <v>0</v>
      </c>
      <c r="W222" s="158"/>
      <c r="X222" s="158" t="s">
        <v>356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357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9">
        <v>70</v>
      </c>
      <c r="B223" s="180" t="s">
        <v>364</v>
      </c>
      <c r="C223" s="190" t="s">
        <v>365</v>
      </c>
      <c r="D223" s="181" t="s">
        <v>0</v>
      </c>
      <c r="E223" s="182">
        <v>0.3</v>
      </c>
      <c r="F223" s="183"/>
      <c r="G223" s="184">
        <f t="shared" si="0"/>
        <v>0</v>
      </c>
      <c r="H223" s="159"/>
      <c r="I223" s="158">
        <f t="shared" si="1"/>
        <v>0</v>
      </c>
      <c r="J223" s="159"/>
      <c r="K223" s="158">
        <f t="shared" si="2"/>
        <v>0</v>
      </c>
      <c r="L223" s="158">
        <v>21</v>
      </c>
      <c r="M223" s="158">
        <f t="shared" si="3"/>
        <v>0</v>
      </c>
      <c r="N223" s="157">
        <v>0</v>
      </c>
      <c r="O223" s="157">
        <f t="shared" si="4"/>
        <v>0</v>
      </c>
      <c r="P223" s="157">
        <v>0</v>
      </c>
      <c r="Q223" s="157">
        <f t="shared" si="5"/>
        <v>0</v>
      </c>
      <c r="R223" s="158"/>
      <c r="S223" s="158" t="s">
        <v>112</v>
      </c>
      <c r="T223" s="158" t="s">
        <v>184</v>
      </c>
      <c r="U223" s="158">
        <v>0</v>
      </c>
      <c r="V223" s="158">
        <f t="shared" si="6"/>
        <v>0</v>
      </c>
      <c r="W223" s="158"/>
      <c r="X223" s="158" t="s">
        <v>356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357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9">
        <v>71</v>
      </c>
      <c r="B224" s="180" t="s">
        <v>366</v>
      </c>
      <c r="C224" s="190" t="s">
        <v>367</v>
      </c>
      <c r="D224" s="181" t="s">
        <v>0</v>
      </c>
      <c r="E224" s="182">
        <v>3.4</v>
      </c>
      <c r="F224" s="183"/>
      <c r="G224" s="184">
        <f t="shared" si="0"/>
        <v>0</v>
      </c>
      <c r="H224" s="159"/>
      <c r="I224" s="158">
        <f t="shared" si="1"/>
        <v>0</v>
      </c>
      <c r="J224" s="159"/>
      <c r="K224" s="158">
        <f t="shared" si="2"/>
        <v>0</v>
      </c>
      <c r="L224" s="158">
        <v>21</v>
      </c>
      <c r="M224" s="158">
        <f t="shared" si="3"/>
        <v>0</v>
      </c>
      <c r="N224" s="157">
        <v>0</v>
      </c>
      <c r="O224" s="157">
        <f t="shared" si="4"/>
        <v>0</v>
      </c>
      <c r="P224" s="157">
        <v>0</v>
      </c>
      <c r="Q224" s="157">
        <f t="shared" si="5"/>
        <v>0</v>
      </c>
      <c r="R224" s="158"/>
      <c r="S224" s="158" t="s">
        <v>183</v>
      </c>
      <c r="T224" s="158" t="s">
        <v>184</v>
      </c>
      <c r="U224" s="158">
        <v>0</v>
      </c>
      <c r="V224" s="158">
        <f t="shared" si="6"/>
        <v>0</v>
      </c>
      <c r="W224" s="158"/>
      <c r="X224" s="158" t="s">
        <v>356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357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6" t="s">
        <v>107</v>
      </c>
      <c r="B225" s="167" t="s">
        <v>81</v>
      </c>
      <c r="C225" s="186" t="s">
        <v>30</v>
      </c>
      <c r="D225" s="168"/>
      <c r="E225" s="169"/>
      <c r="F225" s="170"/>
      <c r="G225" s="171">
        <f>SUMIF(AG226:AG229,"&lt;&gt;NOR",G226:G229)</f>
        <v>0</v>
      </c>
      <c r="H225" s="165"/>
      <c r="I225" s="165">
        <f>SUM(I226:I229)</f>
        <v>0</v>
      </c>
      <c r="J225" s="165"/>
      <c r="K225" s="165">
        <f>SUM(K226:K229)</f>
        <v>0</v>
      </c>
      <c r="L225" s="165"/>
      <c r="M225" s="165">
        <f>SUM(M226:M229)</f>
        <v>0</v>
      </c>
      <c r="N225" s="164"/>
      <c r="O225" s="164">
        <f>SUM(O226:O229)</f>
        <v>0</v>
      </c>
      <c r="P225" s="164"/>
      <c r="Q225" s="164">
        <f>SUM(Q226:Q229)</f>
        <v>0</v>
      </c>
      <c r="R225" s="165"/>
      <c r="S225" s="165"/>
      <c r="T225" s="165"/>
      <c r="U225" s="165"/>
      <c r="V225" s="165">
        <f>SUM(V226:V229)</f>
        <v>0</v>
      </c>
      <c r="W225" s="165"/>
      <c r="X225" s="165"/>
      <c r="AG225" t="s">
        <v>108</v>
      </c>
    </row>
    <row r="226" spans="1:60" outlineLevel="1" x14ac:dyDescent="0.2">
      <c r="A226" s="179">
        <v>72</v>
      </c>
      <c r="B226" s="180" t="s">
        <v>368</v>
      </c>
      <c r="C226" s="190" t="s">
        <v>369</v>
      </c>
      <c r="D226" s="181" t="s">
        <v>0</v>
      </c>
      <c r="E226" s="182">
        <v>2.8</v>
      </c>
      <c r="F226" s="183"/>
      <c r="G226" s="184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/>
      <c r="S226" s="158" t="s">
        <v>112</v>
      </c>
      <c r="T226" s="158" t="s">
        <v>184</v>
      </c>
      <c r="U226" s="158">
        <v>0</v>
      </c>
      <c r="V226" s="158">
        <f>ROUND(E226*U226,2)</f>
        <v>0</v>
      </c>
      <c r="W226" s="158"/>
      <c r="X226" s="158" t="s">
        <v>356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357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9">
        <v>73</v>
      </c>
      <c r="B227" s="180" t="s">
        <v>370</v>
      </c>
      <c r="C227" s="190" t="s">
        <v>371</v>
      </c>
      <c r="D227" s="181" t="s">
        <v>372</v>
      </c>
      <c r="E227" s="182">
        <v>0.2</v>
      </c>
      <c r="F227" s="183"/>
      <c r="G227" s="18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/>
      <c r="S227" s="158" t="s">
        <v>112</v>
      </c>
      <c r="T227" s="158" t="s">
        <v>184</v>
      </c>
      <c r="U227" s="158">
        <v>0</v>
      </c>
      <c r="V227" s="158">
        <f>ROUND(E227*U227,2)</f>
        <v>0</v>
      </c>
      <c r="W227" s="158"/>
      <c r="X227" s="158" t="s">
        <v>356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357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9">
        <v>74</v>
      </c>
      <c r="B228" s="180" t="s">
        <v>373</v>
      </c>
      <c r="C228" s="190" t="s">
        <v>374</v>
      </c>
      <c r="D228" s="181" t="s">
        <v>0</v>
      </c>
      <c r="E228" s="182">
        <v>3.6</v>
      </c>
      <c r="F228" s="183"/>
      <c r="G228" s="184">
        <f>ROUND(E228*F228,2)</f>
        <v>0</v>
      </c>
      <c r="H228" s="159"/>
      <c r="I228" s="158">
        <f>ROUND(E228*H228,2)</f>
        <v>0</v>
      </c>
      <c r="J228" s="159"/>
      <c r="K228" s="158">
        <f>ROUND(E228*J228,2)</f>
        <v>0</v>
      </c>
      <c r="L228" s="158">
        <v>21</v>
      </c>
      <c r="M228" s="158">
        <f>G228*(1+L228/100)</f>
        <v>0</v>
      </c>
      <c r="N228" s="157">
        <v>0</v>
      </c>
      <c r="O228" s="157">
        <f>ROUND(E228*N228,2)</f>
        <v>0</v>
      </c>
      <c r="P228" s="157">
        <v>0</v>
      </c>
      <c r="Q228" s="157">
        <f>ROUND(E228*P228,2)</f>
        <v>0</v>
      </c>
      <c r="R228" s="158"/>
      <c r="S228" s="158" t="s">
        <v>112</v>
      </c>
      <c r="T228" s="158" t="s">
        <v>184</v>
      </c>
      <c r="U228" s="158">
        <v>0</v>
      </c>
      <c r="V228" s="158">
        <f>ROUND(E228*U228,2)</f>
        <v>0</v>
      </c>
      <c r="W228" s="158"/>
      <c r="X228" s="158" t="s">
        <v>356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357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72">
        <v>75</v>
      </c>
      <c r="B229" s="173" t="s">
        <v>375</v>
      </c>
      <c r="C229" s="187" t="s">
        <v>376</v>
      </c>
      <c r="D229" s="174" t="s">
        <v>302</v>
      </c>
      <c r="E229" s="175">
        <v>1</v>
      </c>
      <c r="F229" s="176"/>
      <c r="G229" s="177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112</v>
      </c>
      <c r="T229" s="158" t="s">
        <v>184</v>
      </c>
      <c r="U229" s="158">
        <v>0</v>
      </c>
      <c r="V229" s="158">
        <f>ROUND(E229*U229,2)</f>
        <v>0</v>
      </c>
      <c r="W229" s="158"/>
      <c r="X229" s="158" t="s">
        <v>356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377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3"/>
      <c r="B230" s="4"/>
      <c r="C230" s="191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v>15</v>
      </c>
      <c r="AF230">
        <v>21</v>
      </c>
      <c r="AG230" t="s">
        <v>94</v>
      </c>
    </row>
    <row r="231" spans="1:60" x14ac:dyDescent="0.2">
      <c r="A231" s="151"/>
      <c r="B231" s="152" t="s">
        <v>31</v>
      </c>
      <c r="C231" s="192"/>
      <c r="D231" s="153"/>
      <c r="E231" s="154"/>
      <c r="F231" s="154"/>
      <c r="G231" s="185">
        <f>G8+G38+G79+G97+G132+G147+G149+G160+G171+G189+G200+G207+G218+G225</f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AE231">
        <f>SUMIF(L7:L229,AE230,G7:G229)</f>
        <v>0</v>
      </c>
      <c r="AF231">
        <f>SUMIF(L7:L229,AF230,G7:G229)</f>
        <v>0</v>
      </c>
      <c r="AG231" t="s">
        <v>378</v>
      </c>
    </row>
    <row r="232" spans="1:60" x14ac:dyDescent="0.2">
      <c r="A232" s="3"/>
      <c r="B232" s="4"/>
      <c r="C232" s="191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60" x14ac:dyDescent="0.2">
      <c r="A233" s="3"/>
      <c r="B233" s="4"/>
      <c r="C233" s="191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60" x14ac:dyDescent="0.2">
      <c r="A234" s="268" t="s">
        <v>379</v>
      </c>
      <c r="B234" s="268"/>
      <c r="C234" s="269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60" x14ac:dyDescent="0.2">
      <c r="A235" s="270"/>
      <c r="B235" s="271"/>
      <c r="C235" s="272"/>
      <c r="D235" s="271"/>
      <c r="E235" s="271"/>
      <c r="F235" s="271"/>
      <c r="G235" s="27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AG235" t="s">
        <v>380</v>
      </c>
    </row>
    <row r="236" spans="1:60" x14ac:dyDescent="0.2">
      <c r="A236" s="274"/>
      <c r="B236" s="275"/>
      <c r="C236" s="276"/>
      <c r="D236" s="275"/>
      <c r="E236" s="275"/>
      <c r="F236" s="275"/>
      <c r="G236" s="27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 x14ac:dyDescent="0.2">
      <c r="A237" s="274"/>
      <c r="B237" s="275"/>
      <c r="C237" s="276"/>
      <c r="D237" s="275"/>
      <c r="E237" s="275"/>
      <c r="F237" s="275"/>
      <c r="G237" s="27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 x14ac:dyDescent="0.2">
      <c r="A238" s="274"/>
      <c r="B238" s="275"/>
      <c r="C238" s="276"/>
      <c r="D238" s="275"/>
      <c r="E238" s="275"/>
      <c r="F238" s="275"/>
      <c r="G238" s="27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 x14ac:dyDescent="0.2">
      <c r="A239" s="278"/>
      <c r="B239" s="279"/>
      <c r="C239" s="280"/>
      <c r="D239" s="279"/>
      <c r="E239" s="279"/>
      <c r="F239" s="279"/>
      <c r="G239" s="28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 x14ac:dyDescent="0.2">
      <c r="A240" s="3"/>
      <c r="B240" s="4"/>
      <c r="C240" s="191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3:33" x14ac:dyDescent="0.2">
      <c r="C241" s="193"/>
      <c r="D241" s="10"/>
      <c r="AG241" t="s">
        <v>381</v>
      </c>
    </row>
    <row r="242" spans="3:33" x14ac:dyDescent="0.2">
      <c r="D242" s="10"/>
    </row>
    <row r="243" spans="3:33" x14ac:dyDescent="0.2">
      <c r="D243" s="10"/>
    </row>
    <row r="244" spans="3:33" x14ac:dyDescent="0.2">
      <c r="D244" s="10"/>
    </row>
    <row r="245" spans="3:33" x14ac:dyDescent="0.2">
      <c r="D245" s="10"/>
    </row>
    <row r="246" spans="3:33" x14ac:dyDescent="0.2">
      <c r="D246" s="10"/>
    </row>
    <row r="247" spans="3:33" x14ac:dyDescent="0.2">
      <c r="D247" s="10"/>
    </row>
    <row r="248" spans="3:33" x14ac:dyDescent="0.2">
      <c r="D248" s="10"/>
    </row>
    <row r="249" spans="3:33" x14ac:dyDescent="0.2">
      <c r="D249" s="10"/>
    </row>
    <row r="250" spans="3:33" x14ac:dyDescent="0.2">
      <c r="D250" s="10"/>
    </row>
    <row r="251" spans="3:33" x14ac:dyDescent="0.2">
      <c r="D251" s="10"/>
    </row>
    <row r="252" spans="3:33" x14ac:dyDescent="0.2">
      <c r="D252" s="10"/>
    </row>
    <row r="253" spans="3:33" x14ac:dyDescent="0.2">
      <c r="D253" s="10"/>
    </row>
    <row r="254" spans="3:33" x14ac:dyDescent="0.2">
      <c r="D254" s="10"/>
    </row>
    <row r="255" spans="3:33" x14ac:dyDescent="0.2">
      <c r="D255" s="10"/>
    </row>
    <row r="256" spans="3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A234:C234"/>
    <mergeCell ref="A235:G239"/>
    <mergeCell ref="C58:G58"/>
    <mergeCell ref="C77:G77"/>
    <mergeCell ref="C99:G99"/>
    <mergeCell ref="C114:G114"/>
    <mergeCell ref="C153:G153"/>
    <mergeCell ref="A1:G1"/>
    <mergeCell ref="C2:G2"/>
    <mergeCell ref="C3:G3"/>
    <mergeCell ref="C4:G4"/>
    <mergeCell ref="C117:G117"/>
    <mergeCell ref="C130:G130"/>
    <mergeCell ref="C137:G137"/>
    <mergeCell ref="C142:G142"/>
    <mergeCell ref="C145:G145"/>
    <mergeCell ref="C217:G217"/>
    <mergeCell ref="C162:G162"/>
    <mergeCell ref="C165:G165"/>
    <mergeCell ref="C168:G168"/>
    <mergeCell ref="C169:G169"/>
    <mergeCell ref="C178:G178"/>
    <mergeCell ref="C182:G182"/>
    <mergeCell ref="C202:G202"/>
    <mergeCell ref="C204:G204"/>
    <mergeCell ref="C206:G206"/>
    <mergeCell ref="C210:G210"/>
    <mergeCell ref="C214:G2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jelinkova</dc:creator>
  <cp:lastModifiedBy>jelinkova</cp:lastModifiedBy>
  <cp:lastPrinted>2019-03-19T12:27:02Z</cp:lastPrinted>
  <dcterms:created xsi:type="dcterms:W3CDTF">2009-04-08T07:15:50Z</dcterms:created>
  <dcterms:modified xsi:type="dcterms:W3CDTF">2022-06-24T09:32:55Z</dcterms:modified>
</cp:coreProperties>
</file>