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23\VZMR\Dodávky\ZB Dodávka svítidel nouzového osvětlení do objektu K\"/>
    </mc:Choice>
  </mc:AlternateContent>
  <bookViews>
    <workbookView xWindow="-60" yWindow="-60" windowWidth="38520" windowHeight="21150" activeTab="1"/>
  </bookViews>
  <sheets>
    <sheet name="Rekapitulace" sheetId="3" r:id="rId1"/>
    <sheet name="Rozpočet" sheetId="2" r:id="rId2"/>
    <sheet name="Parametry" sheetId="1" r:id="rId3"/>
  </sheets>
  <definedNames>
    <definedName name="_xlnm.Print_Area" localSheetId="2">Parametry!$A$1:$B$33</definedName>
    <definedName name="_xlnm.Print_Area" localSheetId="0">Rekapitulace!$A$1:$C$27</definedName>
    <definedName name="_xlnm.Print_Area" localSheetId="1">Rozpočet!$A$1:$F$21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" l="1"/>
  <c r="C10" i="3"/>
  <c r="C9" i="3"/>
  <c r="C11" i="3" s="1"/>
  <c r="B3" i="3"/>
  <c r="C4" i="3" s="1"/>
  <c r="F20" i="2"/>
  <c r="F18" i="2"/>
  <c r="F16" i="2"/>
  <c r="F15" i="2"/>
  <c r="F14" i="2"/>
  <c r="F12" i="2"/>
  <c r="F11" i="2"/>
  <c r="F10" i="2"/>
  <c r="F9" i="2"/>
  <c r="F8" i="2"/>
  <c r="F6" i="2"/>
  <c r="F4" i="2"/>
  <c r="F21" i="2" l="1"/>
  <c r="C5" i="3" l="1"/>
  <c r="B4" i="3" s="1"/>
  <c r="B7" i="3" s="1"/>
  <c r="B12" i="3" s="1"/>
  <c r="C7" i="3" l="1"/>
  <c r="C8" i="3"/>
  <c r="C14" i="3" l="1"/>
  <c r="C12" i="3"/>
  <c r="C13" i="3" l="1"/>
  <c r="C15" i="3" s="1"/>
  <c r="C20" i="3"/>
  <c r="C19" i="3"/>
  <c r="C18" i="3"/>
  <c r="C21" i="3" l="1"/>
  <c r="C22" i="3"/>
  <c r="C24" i="3" l="1"/>
  <c r="B25" i="3" l="1"/>
  <c r="C25" i="3" s="1"/>
  <c r="C27" i="3" s="1"/>
</calcChain>
</file>

<file path=xl/sharedStrings.xml><?xml version="1.0" encoding="utf-8"?>
<sst xmlns="http://schemas.openxmlformats.org/spreadsheetml/2006/main" count="166" uniqueCount="119">
  <si>
    <t>Název</t>
  </si>
  <si>
    <t>Hodnota</t>
  </si>
  <si>
    <t>Nadpis rekapitulace</t>
  </si>
  <si>
    <t>Seznam prací a dodávek elektrotechnických zařízení</t>
  </si>
  <si>
    <t>Akce</t>
  </si>
  <si>
    <t>MENDELU - OBJEKT K
SILNOPROUD</t>
  </si>
  <si>
    <t>Projekt</t>
  </si>
  <si>
    <t xml:space="preserve">
ELEKTROINSTALACE</t>
  </si>
  <si>
    <t>Investor</t>
  </si>
  <si>
    <t>Mendelova univerzita v Brně, Zemědělská 1</t>
  </si>
  <si>
    <t>Z. č.</t>
  </si>
  <si>
    <t>30/22</t>
  </si>
  <si>
    <t>A. č.</t>
  </si>
  <si>
    <t>E409/30/22</t>
  </si>
  <si>
    <t>Smlouva</t>
  </si>
  <si>
    <t/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</si>
  <si>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</si>
  <si>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</si>
  <si>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</si>
  <si>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</si>
  <si>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</si>
  <si>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</si>
  <si>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</si>
  <si>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</si>
  <si>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</si>
  <si>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Přesun dodávek  (1) %</t>
  </si>
  <si>
    <t>PPV  (1 nebo 6) %</t>
  </si>
  <si>
    <t>PPV zemních prací, nátěrů  (1) %</t>
  </si>
  <si>
    <t>0,00</t>
  </si>
  <si>
    <t>Dokumentace skut.prov.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</si>
  <si>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</si>
  <si>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</si>
  <si>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</si>
  <si>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</si>
  <si>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</si>
  <si>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</si>
  <si>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</si>
  <si>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</si>
  <si>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</si>
  <si>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</si>
  <si>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</si>
  <si>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</si>
  <si>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</si>
  <si>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</si>
  <si>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</si>
  <si>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</si>
  <si>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</si>
  <si>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</si>
  <si>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</si>
  <si>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</si>
  <si>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Cena celkem</t>
  </si>
  <si>
    <t>Elektromontáže</t>
  </si>
  <si>
    <t>ŘÍDICÍ JEDNOTKA LOGICA CONNECT LGFM, BEGHELLI</t>
  </si>
  <si>
    <t>Rádiová řídicí jednotka pro nouzová svítidla řady Logica LGFM, 12128C</t>
  </si>
  <si>
    <t>ks</t>
  </si>
  <si>
    <t>SVÍTIDLO NOUZOVÉ BEGHELLI PŘISAZENÉ IP 41, IK07, 250 lm</t>
  </si>
  <si>
    <t>N1-Pluraluce 19328, typ L.LARG DWCL CT 24W SE/SA 1-8 h, optika Lungaluce</t>
  </si>
  <si>
    <t>Ks</t>
  </si>
  <si>
    <t>SVÍTIDLO NOUZOVÉ BEGHELLI PŘISAZENÉ IP 65, IK08</t>
  </si>
  <si>
    <t>N2-INFINITA, 19452, typ INF RTI SE CBL LTO XL 250LM, 1-8 h - nasvětlení PHP</t>
  </si>
  <si>
    <t>N3-INFINITA, 19454, typ INF RTI SE CBL LTO XL 700LM, 1-8 h - místnosti</t>
  </si>
  <si>
    <t>N4-INFINITA, 19452, typ INF RTI SE CBL LTO XL 250LM, 1-8 h - malé místnosti</t>
  </si>
  <si>
    <t>NB1-INFINITA, 19452, typ INF RTI SE CBL LTO XL 250LM, 1-8 h - přisaz.s bandiérou</t>
  </si>
  <si>
    <t>NB2-INFINITA, 19452, typ INF RTI SE CBL LTO XL 250LM, 1-8 h - přisaz.,piktogram</t>
  </si>
  <si>
    <t>DOPLŇKY NOUZOVÝCH SVÍTIDEL BEGHELLI</t>
  </si>
  <si>
    <t>Komunikační modul do svítidla LGFM – kód 15037</t>
  </si>
  <si>
    <t>Bandiera, difuzér pro vlajkovou montáž 25 M, kód 4681 pro INFINITA, osazení</t>
  </si>
  <si>
    <t>Držák, konzola pro vlajkovou montáž, kód 4686 pro INFINITA, osazení a montáž</t>
  </si>
  <si>
    <t>SOFTWARE LOGICA VISUAL</t>
  </si>
  <si>
    <t>Software Logica Visual, 12139 upgrade</t>
  </si>
  <si>
    <t>hod</t>
  </si>
  <si>
    <t>Elektromontáže - celkem</t>
  </si>
  <si>
    <t>Hodnota A</t>
  </si>
  <si>
    <t>Hodnota B</t>
  </si>
  <si>
    <t>Základní náklady</t>
  </si>
  <si>
    <t>Dodávka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</si>
  <si>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</si>
  <si>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</si>
  <si>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</si>
  <si>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</si>
  <si>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</si>
  <si>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</si>
  <si>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</si>
  <si>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</si>
  <si>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</si>
  <si>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</si>
  <si>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</si>
  <si>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</si>
  <si>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Dokumentace skut.prov. 0,00% z mezisoučtu 2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</si>
  <si>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</si>
  <si>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</si>
  <si>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</si>
  <si>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</si>
  <si>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</si>
  <si>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</si>
  <si>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</si>
  <si>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</si>
  <si>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NASTAVENÍ A OŽIVENÍ SYSTÉMU CENTRAL TEST</t>
  </si>
  <si>
    <t>Práce technika NO vč. dopravy v Brně</t>
  </si>
  <si>
    <t>0</t>
  </si>
  <si>
    <t>1</t>
  </si>
  <si>
    <t>2</t>
  </si>
  <si>
    <t>5</t>
  </si>
  <si>
    <t>4</t>
  </si>
  <si>
    <t>3</t>
  </si>
  <si>
    <t>9</t>
  </si>
  <si>
    <t>6</t>
  </si>
  <si>
    <t>7</t>
  </si>
  <si>
    <t>8</t>
  </si>
  <si>
    <t>10</t>
  </si>
  <si>
    <t>11</t>
  </si>
  <si>
    <t>12</t>
  </si>
  <si>
    <t>1,5</t>
  </si>
  <si>
    <t>Doprava 1,50%</t>
  </si>
  <si>
    <t>Doprava dodávek  (1,5) %</t>
  </si>
  <si>
    <t>1Q 2023</t>
  </si>
  <si>
    <t>18.1.2023</t>
  </si>
  <si>
    <t>Pokyny k vyplnění:</t>
  </si>
  <si>
    <t>vyplňují se pouze jednotkové ceny ve sloupci materiál
- oranžově vybarvená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</si>
</sst>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i/>
      <sz val="9"/>
      <color rgb="FF000000"/>
      <name val="慔潨慭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" fontId="1" fillId="8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left" wrapText="1"/>
    </xf>
    <xf numFmtId="49" fontId="1" fillId="2" borderId="1" xfId="0" applyNumberFormat="1" applyFont="1" applyFill="1" applyBorder="1" applyAlignment="1" applyProtection="1">
      <alignment horizontal="left" wrapText="1"/>
    </xf>
    <xf numFmtId="49" fontId="7" fillId="0" borderId="0" xfId="0" applyNumberFormat="1" applyFont="1" applyProtection="1"/>
    <xf numFmtId="49" fontId="7" fillId="0" borderId="0" xfId="0" applyNumberFormat="1" applyFont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A29" sqref="A29"/>
    </sheetView>
  </sheetViews>
  <sheetFormatPr defaultRowHeight="15"/>
  <cols>
    <col min="1" max="1" width="36.42578125" style="14" bestFit="1" customWidth="1"/>
    <col min="2" max="2" width="8.7109375" style="15" bestFit="1" customWidth="1"/>
    <col min="3" max="3" width="13.140625" style="15" bestFit="1" customWidth="1"/>
    <col min="4" max="5" width="9.140625" style="1"/>
    <col min="6" max="6" width="0" style="1" hidden="1" customWidth="1"/>
    <col min="7" max="16384" width="9.140625" style="1"/>
  </cols>
  <sheetData>
    <row r="1" spans="1:4">
      <c r="A1" s="5" t="s">
        <v>0</v>
      </c>
      <c r="B1" s="6" t="s">
        <v>72</v>
      </c>
      <c r="C1" s="6" t="s">
        <v>73</v>
      </c>
      <c r="D1" s="7"/>
    </row>
    <row r="2" spans="1:4">
      <c r="A2" s="21" t="s">
        <v>74</v>
      </c>
      <c r="B2" s="22"/>
      <c r="C2" s="22"/>
      <c r="D2" s="7"/>
    </row>
    <row r="3" spans="1:4">
      <c r="A3" s="12" t="s">
        <v>75</v>
      </c>
      <c r="B3" s="13">
        <f>0</f>
        <v>0</v>
      </c>
      <c r="C3" s="13"/>
      <c r="D3" s="7"/>
    </row>
    <row r="4" spans="1:4">
      <c r="A4" s="12" t="s">
        <v>113</v>
      </c>
      <c r="B4" s="13">
        <f>C5 * Parametry!B16 / 100</f>
        <v>0</v>
      </c>
      <c r="C4" s="13">
        <f>B3 * Parametry!B17 / 100</f>
        <v>0</v>
      </c>
      <c r="D4" s="7"/>
    </row>
    <row r="5" spans="1:4">
      <c r="A5" s="12" t="s">
        <v>76</v>
      </c>
      <c r="B5" s="13"/>
      <c r="C5" s="13">
        <f>(Rozpočet!F21) + 0</f>
        <v>0</v>
      </c>
      <c r="D5" s="7"/>
    </row>
    <row r="6" spans="1:4">
      <c r="A6" s="12" t="s">
        <v>77</v>
      </c>
      <c r="B6" s="13"/>
      <c r="C6" s="13"/>
      <c r="D6" s="7"/>
    </row>
    <row r="7" spans="1:4">
      <c r="A7" s="23" t="s">
        <v>78</v>
      </c>
      <c r="B7" s="24">
        <f>B3 + B4</f>
        <v>0</v>
      </c>
      <c r="C7" s="24">
        <f>C3 + C4 + C5 + C6</f>
        <v>0</v>
      </c>
      <c r="D7" s="7"/>
    </row>
    <row r="8" spans="1:4">
      <c r="A8" s="12" t="s">
        <v>79</v>
      </c>
      <c r="B8" s="13"/>
      <c r="C8" s="13">
        <f>(C5 + C6) * Parametry!B18 / 100</f>
        <v>0</v>
      </c>
      <c r="D8" s="7"/>
    </row>
    <row r="9" spans="1:4">
      <c r="A9" s="12" t="s">
        <v>80</v>
      </c>
      <c r="B9" s="13"/>
      <c r="C9" s="13">
        <f>0 + 0</f>
        <v>0</v>
      </c>
      <c r="D9" s="7"/>
    </row>
    <row r="10" spans="1:4">
      <c r="A10" s="12" t="s">
        <v>81</v>
      </c>
      <c r="B10" s="13"/>
      <c r="C10" s="13">
        <f>0 + 0</f>
        <v>0</v>
      </c>
      <c r="D10" s="7"/>
    </row>
    <row r="11" spans="1:4">
      <c r="A11" s="12" t="s">
        <v>82</v>
      </c>
      <c r="B11" s="13"/>
      <c r="C11" s="13">
        <f>(C9 + C10) * Parametry!B19 / 100</f>
        <v>0</v>
      </c>
      <c r="D11" s="7"/>
    </row>
    <row r="12" spans="1:4">
      <c r="A12" s="23" t="s">
        <v>83</v>
      </c>
      <c r="B12" s="24">
        <f>B7</f>
        <v>0</v>
      </c>
      <c r="C12" s="24">
        <f>C7 + C8 + C9 + C10 + C11</f>
        <v>0</v>
      </c>
      <c r="D12" s="7"/>
    </row>
    <row r="13" spans="1:4">
      <c r="A13" s="12" t="s">
        <v>84</v>
      </c>
      <c r="B13" s="13"/>
      <c r="C13" s="13">
        <f>(B12 + C12) * Parametry!B21 / 100</f>
        <v>0</v>
      </c>
      <c r="D13" s="7"/>
    </row>
    <row r="14" spans="1:4">
      <c r="A14" s="12" t="s">
        <v>85</v>
      </c>
      <c r="B14" s="13"/>
      <c r="C14" s="13">
        <f>(B7 + C7) * Parametry!B22 / 100</f>
        <v>0</v>
      </c>
      <c r="D14" s="7"/>
    </row>
    <row r="15" spans="1:4">
      <c r="A15" s="21" t="s">
        <v>86</v>
      </c>
      <c r="B15" s="22"/>
      <c r="C15" s="22">
        <f>B12 + C12 + C13 + C14</f>
        <v>0</v>
      </c>
      <c r="D15" s="7"/>
    </row>
    <row r="16" spans="1:4">
      <c r="A16" s="12" t="s">
        <v>15</v>
      </c>
      <c r="B16" s="13"/>
      <c r="C16" s="13"/>
      <c r="D16" s="7"/>
    </row>
    <row r="17" spans="1:4">
      <c r="A17" s="21" t="s">
        <v>87</v>
      </c>
      <c r="B17" s="22"/>
      <c r="C17" s="22"/>
      <c r="D17" s="7"/>
    </row>
    <row r="18" spans="1:4">
      <c r="A18" s="12" t="s">
        <v>88</v>
      </c>
      <c r="B18" s="13"/>
      <c r="C18" s="13">
        <f>(B12 + C12) * Parametry!B20 / 100</f>
        <v>0</v>
      </c>
      <c r="D18" s="7"/>
    </row>
    <row r="19" spans="1:4">
      <c r="A19" s="12" t="s">
        <v>89</v>
      </c>
      <c r="B19" s="13"/>
      <c r="C19" s="13">
        <f>C12 * Parametry!B23 / 100</f>
        <v>0</v>
      </c>
      <c r="D19" s="7"/>
    </row>
    <row r="20" spans="1:4">
      <c r="A20" s="12" t="s">
        <v>90</v>
      </c>
      <c r="B20" s="13"/>
      <c r="C20" s="13">
        <f>C12 * Parametry!B24 / 100</f>
        <v>0</v>
      </c>
      <c r="D20" s="7"/>
    </row>
    <row r="21" spans="1:4">
      <c r="A21" s="21" t="s">
        <v>91</v>
      </c>
      <c r="B21" s="22"/>
      <c r="C21" s="22">
        <f>C19 + C20 + C18</f>
        <v>0</v>
      </c>
      <c r="D21" s="7"/>
    </row>
    <row r="22" spans="1:4">
      <c r="A22" s="12" t="s">
        <v>92</v>
      </c>
      <c r="B22" s="13"/>
      <c r="C22" s="13">
        <f>Parametry!B25 * Parametry!B28 * (C15 * Parametry!B27)^Parametry!B26</f>
        <v>0</v>
      </c>
      <c r="D22" s="7"/>
    </row>
    <row r="23" spans="1:4">
      <c r="A23" s="12" t="s">
        <v>15</v>
      </c>
      <c r="B23" s="13"/>
      <c r="C23" s="13"/>
      <c r="D23" s="7"/>
    </row>
    <row r="24" spans="1:4">
      <c r="A24" s="10" t="s">
        <v>93</v>
      </c>
      <c r="B24" s="11"/>
      <c r="C24" s="11">
        <f>C15 + C21 + C22</f>
        <v>0</v>
      </c>
      <c r="D24" s="7"/>
    </row>
    <row r="25" spans="1:4">
      <c r="A25" s="12" t="s">
        <v>94</v>
      </c>
      <c r="B25" s="13">
        <f>C24</f>
        <v>0</v>
      </c>
      <c r="C25" s="13">
        <f>B25 * Parametry!B31 / 100</f>
        <v>0</v>
      </c>
      <c r="D25" s="7"/>
    </row>
    <row r="26" spans="1:4">
      <c r="A26" s="12" t="s">
        <v>95</v>
      </c>
      <c r="B26" s="13"/>
      <c r="C26" s="13">
        <f>B26 * Parametry!B32 / 100</f>
        <v>0</v>
      </c>
      <c r="D26" s="7"/>
    </row>
    <row r="27" spans="1:4">
      <c r="A27" s="10" t="s">
        <v>96</v>
      </c>
      <c r="B27" s="11"/>
      <c r="C27" s="11">
        <f>C24 + C25 + C26</f>
        <v>0</v>
      </c>
      <c r="D27" s="7"/>
    </row>
    <row r="28" spans="1:4">
      <c r="A28" s="12" t="s">
        <v>15</v>
      </c>
      <c r="B28" s="13"/>
      <c r="C28" s="13"/>
      <c r="D28" s="7"/>
    </row>
  </sheetData>
  <sheetProtection algorithmName="SHA-512" hashValue="SXWl/zd7Pgft25EBTVneb8vWTRhNkyMXu+MFi1HhytMkLtUoNhu76Q9zPAcRF4yVGF9GSS+XvrZQvsiVnK7n8A==" saltValue="HANZTCbMv2jsAN2Dv5Sj2Q==" spinCount="100000" sheet="1" objects="1" scenarios="1" formatCells="0" formatColumns="0" formatRows="0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A25" sqref="A25"/>
    </sheetView>
  </sheetViews>
  <sheetFormatPr defaultRowHeight="15"/>
  <cols>
    <col min="1" max="1" width="5.5703125" style="14" bestFit="1" customWidth="1"/>
    <col min="2" max="2" width="60.5703125" style="14" customWidth="1"/>
    <col min="3" max="3" width="3.5703125" style="14" bestFit="1" customWidth="1"/>
    <col min="4" max="4" width="5.7109375" style="15" bestFit="1" customWidth="1"/>
    <col min="5" max="5" width="7.85546875" style="20" bestFit="1" customWidth="1"/>
    <col min="6" max="6" width="11.42578125" style="15" bestFit="1" customWidth="1"/>
    <col min="7" max="8" width="9.140625" style="1"/>
    <col min="9" max="9" width="0" style="1" hidden="1" customWidth="1"/>
    <col min="10" max="16384" width="9.140625" style="1"/>
  </cols>
  <sheetData>
    <row r="1" spans="1:8">
      <c r="A1" s="5" t="s">
        <v>46</v>
      </c>
      <c r="B1" s="5" t="s">
        <v>0</v>
      </c>
      <c r="C1" s="5" t="s">
        <v>47</v>
      </c>
      <c r="D1" s="6" t="s">
        <v>48</v>
      </c>
      <c r="E1" s="16" t="s">
        <v>49</v>
      </c>
      <c r="F1" s="6" t="s">
        <v>50</v>
      </c>
      <c r="G1" s="7"/>
      <c r="H1" s="7"/>
    </row>
    <row r="2" spans="1:8">
      <c r="A2" s="10" t="s">
        <v>15</v>
      </c>
      <c r="B2" s="10" t="s">
        <v>51</v>
      </c>
      <c r="C2" s="10" t="s">
        <v>15</v>
      </c>
      <c r="D2" s="11"/>
      <c r="E2" s="18"/>
      <c r="F2" s="11"/>
      <c r="G2" s="7"/>
      <c r="H2" s="7"/>
    </row>
    <row r="3" spans="1:8">
      <c r="A3" s="8" t="s">
        <v>15</v>
      </c>
      <c r="B3" s="8" t="s">
        <v>52</v>
      </c>
      <c r="C3" s="8" t="s">
        <v>15</v>
      </c>
      <c r="D3" s="9"/>
      <c r="E3" s="17"/>
      <c r="F3" s="9"/>
      <c r="G3" s="7"/>
      <c r="H3" s="7"/>
    </row>
    <row r="4" spans="1:8">
      <c r="A4" s="12" t="s">
        <v>100</v>
      </c>
      <c r="B4" s="12" t="s">
        <v>53</v>
      </c>
      <c r="C4" s="12" t="s">
        <v>54</v>
      </c>
      <c r="D4" s="13">
        <v>1</v>
      </c>
      <c r="E4" s="25"/>
      <c r="F4" s="13">
        <f>D4*E4</f>
        <v>0</v>
      </c>
      <c r="G4" s="7"/>
      <c r="H4" s="7"/>
    </row>
    <row r="5" spans="1:8">
      <c r="A5" s="8" t="s">
        <v>15</v>
      </c>
      <c r="B5" s="8" t="s">
        <v>55</v>
      </c>
      <c r="C5" s="8" t="s">
        <v>15</v>
      </c>
      <c r="D5" s="9"/>
      <c r="E5" s="17"/>
      <c r="F5" s="9"/>
      <c r="G5" s="7"/>
      <c r="H5" s="7"/>
    </row>
    <row r="6" spans="1:8">
      <c r="A6" s="12" t="s">
        <v>101</v>
      </c>
      <c r="B6" s="12" t="s">
        <v>56</v>
      </c>
      <c r="C6" s="12" t="s">
        <v>57</v>
      </c>
      <c r="D6" s="13">
        <v>32</v>
      </c>
      <c r="E6" s="25"/>
      <c r="F6" s="13">
        <f>D6*E6</f>
        <v>0</v>
      </c>
      <c r="G6" s="7"/>
      <c r="H6" s="7"/>
    </row>
    <row r="7" spans="1:8">
      <c r="A7" s="8" t="s">
        <v>15</v>
      </c>
      <c r="B7" s="8" t="s">
        <v>58</v>
      </c>
      <c r="C7" s="8" t="s">
        <v>15</v>
      </c>
      <c r="D7" s="9"/>
      <c r="E7" s="17"/>
      <c r="F7" s="9"/>
      <c r="G7" s="7"/>
      <c r="H7" s="7"/>
    </row>
    <row r="8" spans="1:8">
      <c r="A8" s="12" t="s">
        <v>104</v>
      </c>
      <c r="B8" s="12" t="s">
        <v>59</v>
      </c>
      <c r="C8" s="12" t="s">
        <v>57</v>
      </c>
      <c r="D8" s="13">
        <v>24</v>
      </c>
      <c r="E8" s="25"/>
      <c r="F8" s="13">
        <f>D8*E8</f>
        <v>0</v>
      </c>
      <c r="G8" s="7"/>
      <c r="H8" s="7"/>
    </row>
    <row r="9" spans="1:8">
      <c r="A9" s="12" t="s">
        <v>103</v>
      </c>
      <c r="B9" s="12" t="s">
        <v>60</v>
      </c>
      <c r="C9" s="12" t="s">
        <v>57</v>
      </c>
      <c r="D9" s="13">
        <v>29</v>
      </c>
      <c r="E9" s="25"/>
      <c r="F9" s="13">
        <f>D9*E9</f>
        <v>0</v>
      </c>
      <c r="G9" s="7"/>
      <c r="H9" s="7"/>
    </row>
    <row r="10" spans="1:8">
      <c r="A10" s="12" t="s">
        <v>102</v>
      </c>
      <c r="B10" s="12" t="s">
        <v>61</v>
      </c>
      <c r="C10" s="12" t="s">
        <v>57</v>
      </c>
      <c r="D10" s="13">
        <v>6</v>
      </c>
      <c r="E10" s="25"/>
      <c r="F10" s="13">
        <f>D10*E10</f>
        <v>0</v>
      </c>
      <c r="G10" s="7"/>
      <c r="H10" s="7"/>
    </row>
    <row r="11" spans="1:8">
      <c r="A11" s="12" t="s">
        <v>106</v>
      </c>
      <c r="B11" s="12" t="s">
        <v>62</v>
      </c>
      <c r="C11" s="12" t="s">
        <v>57</v>
      </c>
      <c r="D11" s="13">
        <v>22</v>
      </c>
      <c r="E11" s="25"/>
      <c r="F11" s="13">
        <f>D11*E11</f>
        <v>0</v>
      </c>
      <c r="G11" s="7"/>
      <c r="H11" s="7"/>
    </row>
    <row r="12" spans="1:8">
      <c r="A12" s="12" t="s">
        <v>107</v>
      </c>
      <c r="B12" s="12" t="s">
        <v>63</v>
      </c>
      <c r="C12" s="12" t="s">
        <v>57</v>
      </c>
      <c r="D12" s="13">
        <v>60</v>
      </c>
      <c r="E12" s="25"/>
      <c r="F12" s="13">
        <f>D12*E12</f>
        <v>0</v>
      </c>
      <c r="G12" s="7"/>
      <c r="H12" s="7"/>
    </row>
    <row r="13" spans="1:8">
      <c r="A13" s="8" t="s">
        <v>15</v>
      </c>
      <c r="B13" s="8" t="s">
        <v>64</v>
      </c>
      <c r="C13" s="8" t="s">
        <v>15</v>
      </c>
      <c r="D13" s="9"/>
      <c r="E13" s="17"/>
      <c r="F13" s="9"/>
      <c r="G13" s="7"/>
      <c r="H13" s="7"/>
    </row>
    <row r="14" spans="1:8">
      <c r="A14" s="12" t="s">
        <v>108</v>
      </c>
      <c r="B14" s="12" t="s">
        <v>65</v>
      </c>
      <c r="C14" s="12" t="s">
        <v>54</v>
      </c>
      <c r="D14" s="13">
        <v>173</v>
      </c>
      <c r="E14" s="25"/>
      <c r="F14" s="13">
        <f>D14*E14</f>
        <v>0</v>
      </c>
      <c r="G14" s="7"/>
      <c r="H14" s="7"/>
    </row>
    <row r="15" spans="1:8">
      <c r="A15" s="12" t="s">
        <v>105</v>
      </c>
      <c r="B15" s="12" t="s">
        <v>66</v>
      </c>
      <c r="C15" s="12" t="s">
        <v>54</v>
      </c>
      <c r="D15" s="13">
        <v>22</v>
      </c>
      <c r="E15" s="25"/>
      <c r="F15" s="13">
        <f>D15*E15</f>
        <v>0</v>
      </c>
      <c r="G15" s="7"/>
      <c r="H15" s="7"/>
    </row>
    <row r="16" spans="1:8">
      <c r="A16" s="12" t="s">
        <v>109</v>
      </c>
      <c r="B16" s="12" t="s">
        <v>67</v>
      </c>
      <c r="C16" s="12" t="s">
        <v>54</v>
      </c>
      <c r="D16" s="13">
        <v>3</v>
      </c>
      <c r="E16" s="25"/>
      <c r="F16" s="13">
        <f>D16*E16</f>
        <v>0</v>
      </c>
      <c r="G16" s="7"/>
      <c r="H16" s="7"/>
    </row>
    <row r="17" spans="1:8">
      <c r="A17" s="8" t="s">
        <v>15</v>
      </c>
      <c r="B17" s="8" t="s">
        <v>68</v>
      </c>
      <c r="C17" s="8" t="s">
        <v>15</v>
      </c>
      <c r="D17" s="9"/>
      <c r="E17" s="17"/>
      <c r="F17" s="9"/>
      <c r="G17" s="7"/>
      <c r="H17" s="7"/>
    </row>
    <row r="18" spans="1:8">
      <c r="A18" s="12" t="s">
        <v>110</v>
      </c>
      <c r="B18" s="12" t="s">
        <v>69</v>
      </c>
      <c r="C18" s="12" t="s">
        <v>54</v>
      </c>
      <c r="D18" s="13">
        <v>1</v>
      </c>
      <c r="E18" s="25"/>
      <c r="F18" s="13">
        <f>D18*E18</f>
        <v>0</v>
      </c>
      <c r="G18" s="7"/>
      <c r="H18" s="7"/>
    </row>
    <row r="19" spans="1:8">
      <c r="A19" s="8" t="s">
        <v>15</v>
      </c>
      <c r="B19" s="8" t="s">
        <v>97</v>
      </c>
      <c r="C19" s="8" t="s">
        <v>15</v>
      </c>
      <c r="D19" s="9"/>
      <c r="E19" s="17"/>
      <c r="F19" s="9"/>
      <c r="G19" s="7"/>
      <c r="H19" s="7"/>
    </row>
    <row r="20" spans="1:8">
      <c r="A20" s="12" t="s">
        <v>111</v>
      </c>
      <c r="B20" s="12" t="s">
        <v>98</v>
      </c>
      <c r="C20" s="12" t="s">
        <v>70</v>
      </c>
      <c r="D20" s="13">
        <v>10</v>
      </c>
      <c r="E20" s="25"/>
      <c r="F20" s="13">
        <f>D20*E20</f>
        <v>0</v>
      </c>
      <c r="G20" s="7"/>
      <c r="H20" s="7"/>
    </row>
    <row r="21" spans="1:8">
      <c r="A21" s="10" t="s">
        <v>15</v>
      </c>
      <c r="B21" s="10" t="s">
        <v>71</v>
      </c>
      <c r="C21" s="10" t="s">
        <v>15</v>
      </c>
      <c r="D21" s="11"/>
      <c r="E21" s="18"/>
      <c r="F21" s="11">
        <f>SUM(F3:F20)</f>
        <v>0</v>
      </c>
      <c r="G21" s="7"/>
      <c r="H21" s="7"/>
    </row>
    <row r="22" spans="1:8">
      <c r="A22" s="12" t="s">
        <v>15</v>
      </c>
      <c r="B22" s="12" t="s">
        <v>15</v>
      </c>
      <c r="C22" s="12" t="s">
        <v>15</v>
      </c>
      <c r="D22" s="13"/>
      <c r="E22" s="19"/>
      <c r="F22" s="13"/>
      <c r="G22" s="7"/>
      <c r="H22" s="7"/>
    </row>
    <row r="23" spans="1:8">
      <c r="B23" s="28" t="s">
        <v>117</v>
      </c>
    </row>
    <row r="24" spans="1:8" ht="30">
      <c r="B24" s="29" t="s">
        <v>118</v>
      </c>
    </row>
  </sheetData>
  <sheetProtection algorithmName="SHA-512" hashValue="QJ4z45m6uWoKhu8PoddFQfOWnBu+WH8urmhQNNZkhXLU/k5BfT9lgcwC1CZ+zxp65iQM67Rw83vBWoB9Fn1q6w==" saltValue="44ijPuH0e4mVjOoMObNh8w==" spinCount="100000" sheet="1" objects="1" scenarios="1" formatCells="0" formatColumns="0" formatRows="0"/>
  <phoneticPr fontId="6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workbookViewId="0">
      <selection activeCell="A34" sqref="A34"/>
    </sheetView>
  </sheetViews>
  <sheetFormatPr defaultRowHeight="15"/>
  <cols>
    <col min="1" max="1" width="26" style="4" bestFit="1" customWidth="1"/>
    <col min="2" max="2" width="55.42578125" style="4" bestFit="1" customWidth="1"/>
    <col min="3" max="3" width="9.140625" style="3"/>
    <col min="4" max="4" width="0" style="3" hidden="1" customWidth="1"/>
    <col min="5" max="16384" width="9.140625" style="3"/>
  </cols>
  <sheetData>
    <row r="1" spans="1:3">
      <c r="A1" s="5" t="s">
        <v>0</v>
      </c>
      <c r="B1" s="5" t="s">
        <v>1</v>
      </c>
      <c r="C1" s="2"/>
    </row>
    <row r="2" spans="1:3">
      <c r="A2" s="5" t="s">
        <v>2</v>
      </c>
      <c r="B2" s="10" t="s">
        <v>3</v>
      </c>
      <c r="C2" s="2"/>
    </row>
    <row r="3" spans="1:3" ht="24.75">
      <c r="A3" s="5" t="s">
        <v>4</v>
      </c>
      <c r="B3" s="26" t="s">
        <v>5</v>
      </c>
      <c r="C3" s="2"/>
    </row>
    <row r="4" spans="1:3" ht="24.75">
      <c r="A4" s="5" t="s">
        <v>6</v>
      </c>
      <c r="B4" s="26" t="s">
        <v>7</v>
      </c>
      <c r="C4" s="2"/>
    </row>
    <row r="5" spans="1:3">
      <c r="A5" s="5" t="s">
        <v>8</v>
      </c>
      <c r="B5" s="21" t="s">
        <v>9</v>
      </c>
      <c r="C5" s="2"/>
    </row>
    <row r="6" spans="1:3">
      <c r="A6" s="5" t="s">
        <v>10</v>
      </c>
      <c r="B6" s="21" t="s">
        <v>11</v>
      </c>
      <c r="C6" s="2"/>
    </row>
    <row r="7" spans="1:3">
      <c r="A7" s="5" t="s">
        <v>12</v>
      </c>
      <c r="B7" s="21" t="s">
        <v>13</v>
      </c>
      <c r="C7" s="2"/>
    </row>
    <row r="8" spans="1:3">
      <c r="A8" s="5" t="s">
        <v>14</v>
      </c>
      <c r="B8" s="21" t="s">
        <v>15</v>
      </c>
      <c r="C8" s="2"/>
    </row>
    <row r="9" spans="1:3">
      <c r="A9" s="5" t="s">
        <v>16</v>
      </c>
      <c r="B9" s="21" t="s">
        <v>17</v>
      </c>
      <c r="C9" s="2"/>
    </row>
    <row r="10" spans="1:3">
      <c r="A10" s="5" t="s">
        <v>18</v>
      </c>
      <c r="B10" s="21" t="s">
        <v>19</v>
      </c>
      <c r="C10" s="2"/>
    </row>
    <row r="11" spans="1:3">
      <c r="A11" s="5" t="s">
        <v>20</v>
      </c>
      <c r="B11" s="21" t="s">
        <v>116</v>
      </c>
      <c r="C11" s="2"/>
    </row>
    <row r="12" spans="1:3">
      <c r="A12" s="5" t="s">
        <v>21</v>
      </c>
      <c r="B12" s="21" t="s">
        <v>15</v>
      </c>
      <c r="C12" s="2"/>
    </row>
    <row r="13" spans="1:3">
      <c r="A13" s="5" t="s">
        <v>22</v>
      </c>
      <c r="B13" s="21" t="s">
        <v>115</v>
      </c>
      <c r="C13" s="2"/>
    </row>
    <row r="14" spans="1:3">
      <c r="A14" s="5" t="s">
        <v>23</v>
      </c>
      <c r="B14" s="21" t="s">
        <v>24</v>
      </c>
      <c r="C14" s="2"/>
    </row>
    <row r="15" spans="1:3">
      <c r="A15" s="5" t="s">
        <v>15</v>
      </c>
      <c r="B15" s="12" t="s">
        <v>15</v>
      </c>
      <c r="C15" s="2"/>
    </row>
    <row r="16" spans="1:3">
      <c r="A16" s="5" t="s">
        <v>114</v>
      </c>
      <c r="B16" s="23" t="s">
        <v>112</v>
      </c>
      <c r="C16" s="2"/>
    </row>
    <row r="17" spans="1:3">
      <c r="A17" s="5" t="s">
        <v>25</v>
      </c>
      <c r="B17" s="23" t="s">
        <v>99</v>
      </c>
      <c r="C17" s="2"/>
    </row>
    <row r="18" spans="1:3">
      <c r="A18" s="5" t="s">
        <v>26</v>
      </c>
      <c r="B18" s="23" t="s">
        <v>99</v>
      </c>
      <c r="C18" s="2"/>
    </row>
    <row r="19" spans="1:3">
      <c r="A19" s="5" t="s">
        <v>27</v>
      </c>
      <c r="B19" s="23" t="s">
        <v>28</v>
      </c>
      <c r="C19" s="2"/>
    </row>
    <row r="20" spans="1:3">
      <c r="A20" s="5" t="s">
        <v>29</v>
      </c>
      <c r="B20" s="23" t="s">
        <v>28</v>
      </c>
      <c r="C20" s="2"/>
    </row>
    <row r="21" spans="1:3">
      <c r="A21" s="5" t="s">
        <v>30</v>
      </c>
      <c r="B21" s="23" t="s">
        <v>28</v>
      </c>
      <c r="C21" s="2"/>
    </row>
    <row r="22" spans="1:3">
      <c r="A22" s="5" t="s">
        <v>31</v>
      </c>
      <c r="B22" s="23" t="s">
        <v>28</v>
      </c>
      <c r="C22" s="2"/>
    </row>
    <row r="23" spans="1:3">
      <c r="A23" s="5" t="s">
        <v>32</v>
      </c>
      <c r="B23" s="23" t="s">
        <v>28</v>
      </c>
      <c r="C23" s="2"/>
    </row>
    <row r="24" spans="1:3">
      <c r="A24" s="5" t="s">
        <v>33</v>
      </c>
      <c r="B24" s="23" t="s">
        <v>28</v>
      </c>
      <c r="C24" s="2"/>
    </row>
    <row r="25" spans="1:3">
      <c r="A25" s="5" t="s">
        <v>34</v>
      </c>
      <c r="B25" s="23" t="s">
        <v>28</v>
      </c>
      <c r="C25" s="2"/>
    </row>
    <row r="26" spans="1:3">
      <c r="A26" s="5" t="s">
        <v>35</v>
      </c>
      <c r="B26" s="23" t="s">
        <v>36</v>
      </c>
      <c r="C26" s="2"/>
    </row>
    <row r="27" spans="1:3">
      <c r="A27" s="5" t="s">
        <v>37</v>
      </c>
      <c r="B27" s="23" t="s">
        <v>28</v>
      </c>
      <c r="C27" s="2"/>
    </row>
    <row r="28" spans="1:3">
      <c r="A28" s="5" t="s">
        <v>38</v>
      </c>
      <c r="B28" s="23" t="s">
        <v>28</v>
      </c>
      <c r="C28" s="2"/>
    </row>
    <row r="29" spans="1:3">
      <c r="A29" s="5" t="s">
        <v>39</v>
      </c>
      <c r="B29" s="23" t="s">
        <v>28</v>
      </c>
      <c r="C29" s="2"/>
    </row>
    <row r="30" spans="1:3">
      <c r="A30" s="5" t="s">
        <v>40</v>
      </c>
      <c r="B30" s="23" t="s">
        <v>28</v>
      </c>
      <c r="C30" s="2"/>
    </row>
    <row r="31" spans="1:3" ht="23.25">
      <c r="A31" s="27" t="s">
        <v>41</v>
      </c>
      <c r="B31" s="23" t="s">
        <v>42</v>
      </c>
      <c r="C31" s="2"/>
    </row>
    <row r="32" spans="1:3">
      <c r="A32" s="5" t="s">
        <v>43</v>
      </c>
      <c r="B32" s="23" t="s">
        <v>44</v>
      </c>
      <c r="C32" s="2"/>
    </row>
    <row r="33" spans="1:2">
      <c r="A33" s="14" t="s">
        <v>45</v>
      </c>
      <c r="B33" s="14">
        <v>5</v>
      </c>
    </row>
  </sheetData>
  <sheetProtection algorithmName="SHA-512" hashValue="qLZzpIhJvhR/htlVbA9PRduym8bMEjWjLK7uTZKP6q8kW1c9XH+sCiQJn0iHGaJZqAWLA9cvRpyhozZADJF31Q==" saltValue="/5pTR4VL5i4jS559hMrecw==" spinCount="100000" sheet="1" objects="1" scenarios="1" formatCells="0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</vt:lpstr>
      <vt:lpstr>Rozpočet</vt:lpstr>
      <vt:lpstr>Parametry</vt:lpstr>
      <vt:lpstr>Parametry!Oblast_tisku</vt:lpstr>
      <vt:lpstr>Rekapitulace!Oblast_tisku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Kozlovský</dc:creator>
  <cp:lastModifiedBy>Uživatel systému Windows</cp:lastModifiedBy>
  <cp:lastPrinted>2023-01-18T15:09:43Z</cp:lastPrinted>
  <dcterms:created xsi:type="dcterms:W3CDTF">2023-01-18T14:45:37Z</dcterms:created>
  <dcterms:modified xsi:type="dcterms:W3CDTF">2023-01-20T17:06:50Z</dcterms:modified>
</cp:coreProperties>
</file>