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Jana\Rozpočty\2022\OK Ateliér\Mendlova\Mendlova\Veřejná zakázka\"/>
    </mc:Choice>
  </mc:AlternateContent>
  <xr:revisionPtr revIDLastSave="0" documentId="8_{12477F54-4701-4C2C-A1B5-48BE7858518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-137-01 Pol" sheetId="12" r:id="rId4"/>
    <sheet name="02 20-137-02 Pol" sheetId="13" r:id="rId5"/>
    <sheet name="03 20-137-03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20-137-01 Pol'!$1:$7</definedName>
    <definedName name="_xlnm.Print_Titles" localSheetId="4">'02 20-137-02 Pol'!$1:$7</definedName>
    <definedName name="_xlnm.Print_Titles" localSheetId="5">'03 20-137-03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20-137-01 Pol'!$A$1:$X$157</definedName>
    <definedName name="_xlnm.Print_Area" localSheetId="4">'02 20-137-02 Pol'!$A$1:$X$38</definedName>
    <definedName name="_xlnm.Print_Area" localSheetId="5">'03 20-137-03 Pol'!$A$1:$X$52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2" i="1"/>
  <c r="I42" i="1" s="1"/>
  <c r="F42" i="1"/>
  <c r="G41" i="1"/>
  <c r="F41" i="1"/>
  <c r="G39" i="1"/>
  <c r="F39" i="1"/>
  <c r="G51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6" i="14"/>
  <c r="G35" i="14" s="1"/>
  <c r="I36" i="14"/>
  <c r="I35" i="14" s="1"/>
  <c r="K36" i="14"/>
  <c r="K35" i="14" s="1"/>
  <c r="O36" i="14"/>
  <c r="O35" i="14" s="1"/>
  <c r="Q36" i="14"/>
  <c r="Q35" i="14" s="1"/>
  <c r="V36" i="14"/>
  <c r="V35" i="14" s="1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2" i="14"/>
  <c r="I42" i="14"/>
  <c r="K42" i="14"/>
  <c r="K41" i="14" s="1"/>
  <c r="M42" i="14"/>
  <c r="O42" i="14"/>
  <c r="Q42" i="14"/>
  <c r="V42" i="14"/>
  <c r="V41" i="14" s="1"/>
  <c r="G43" i="14"/>
  <c r="M43" i="14" s="1"/>
  <c r="I43" i="14"/>
  <c r="K43" i="14"/>
  <c r="O43" i="14"/>
  <c r="O41" i="14" s="1"/>
  <c r="Q43" i="14"/>
  <c r="V43" i="14"/>
  <c r="G44" i="14"/>
  <c r="M44" i="14" s="1"/>
  <c r="I44" i="14"/>
  <c r="I41" i="14" s="1"/>
  <c r="K44" i="14"/>
  <c r="O44" i="14"/>
  <c r="Q44" i="14"/>
  <c r="Q41" i="14" s="1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AE51" i="14"/>
  <c r="AF51" i="14"/>
  <c r="G37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I10" i="13" s="1"/>
  <c r="K11" i="13"/>
  <c r="M11" i="13"/>
  <c r="O11" i="13"/>
  <c r="Q11" i="13"/>
  <c r="Q10" i="13" s="1"/>
  <c r="V11" i="13"/>
  <c r="G12" i="13"/>
  <c r="G10" i="13" s="1"/>
  <c r="I12" i="13"/>
  <c r="K12" i="13"/>
  <c r="K10" i="13" s="1"/>
  <c r="O12" i="13"/>
  <c r="O10" i="13" s="1"/>
  <c r="Q12" i="13"/>
  <c r="V12" i="13"/>
  <c r="V10" i="13" s="1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30" i="13"/>
  <c r="M30" i="13" s="1"/>
  <c r="I30" i="13"/>
  <c r="K30" i="13"/>
  <c r="K29" i="13" s="1"/>
  <c r="O30" i="13"/>
  <c r="O29" i="13" s="1"/>
  <c r="Q30" i="13"/>
  <c r="V30" i="13"/>
  <c r="V29" i="13" s="1"/>
  <c r="G32" i="13"/>
  <c r="I32" i="13"/>
  <c r="I29" i="13" s="1"/>
  <c r="K32" i="13"/>
  <c r="M32" i="13"/>
  <c r="O32" i="13"/>
  <c r="Q32" i="13"/>
  <c r="Q29" i="13" s="1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AE37" i="13"/>
  <c r="AF37" i="13"/>
  <c r="G156" i="12"/>
  <c r="BA152" i="12"/>
  <c r="BA150" i="12"/>
  <c r="BA86" i="12"/>
  <c r="BA81" i="12"/>
  <c r="BA62" i="12"/>
  <c r="BA2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O8" i="12" s="1"/>
  <c r="Q19" i="12"/>
  <c r="V19" i="12"/>
  <c r="G23" i="12"/>
  <c r="M23" i="12" s="1"/>
  <c r="I23" i="12"/>
  <c r="K23" i="12"/>
  <c r="O23" i="12"/>
  <c r="Q23" i="12"/>
  <c r="V23" i="12"/>
  <c r="G33" i="12"/>
  <c r="I33" i="12"/>
  <c r="K33" i="12"/>
  <c r="M33" i="12"/>
  <c r="O33" i="12"/>
  <c r="Q33" i="12"/>
  <c r="V33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O45" i="12"/>
  <c r="Q45" i="12"/>
  <c r="G46" i="12"/>
  <c r="I46" i="12"/>
  <c r="K46" i="12"/>
  <c r="K45" i="12" s="1"/>
  <c r="M46" i="12"/>
  <c r="M45" i="12" s="1"/>
  <c r="O46" i="12"/>
  <c r="Q46" i="12"/>
  <c r="V46" i="12"/>
  <c r="V45" i="12" s="1"/>
  <c r="G48" i="12"/>
  <c r="I48" i="12"/>
  <c r="K48" i="12"/>
  <c r="M48" i="12"/>
  <c r="O48" i="12"/>
  <c r="Q48" i="12"/>
  <c r="V48" i="12"/>
  <c r="G50" i="12"/>
  <c r="M50" i="12" s="1"/>
  <c r="I50" i="12"/>
  <c r="I49" i="12" s="1"/>
  <c r="K50" i="12"/>
  <c r="K49" i="12" s="1"/>
  <c r="O50" i="12"/>
  <c r="Q50" i="12"/>
  <c r="Q49" i="12" s="1"/>
  <c r="V50" i="12"/>
  <c r="V49" i="12" s="1"/>
  <c r="G56" i="12"/>
  <c r="I56" i="12"/>
  <c r="K56" i="12"/>
  <c r="M56" i="12"/>
  <c r="O56" i="12"/>
  <c r="Q56" i="12"/>
  <c r="V56" i="12"/>
  <c r="G61" i="12"/>
  <c r="I61" i="12"/>
  <c r="K61" i="12"/>
  <c r="M61" i="12"/>
  <c r="O61" i="12"/>
  <c r="Q61" i="12"/>
  <c r="V61" i="12"/>
  <c r="G67" i="12"/>
  <c r="M67" i="12" s="1"/>
  <c r="I67" i="12"/>
  <c r="K67" i="12"/>
  <c r="O67" i="12"/>
  <c r="O49" i="12" s="1"/>
  <c r="Q67" i="12"/>
  <c r="V67" i="12"/>
  <c r="G72" i="12"/>
  <c r="M72" i="12" s="1"/>
  <c r="I72" i="12"/>
  <c r="K72" i="12"/>
  <c r="O72" i="12"/>
  <c r="Q72" i="12"/>
  <c r="V72" i="12"/>
  <c r="G77" i="12"/>
  <c r="I77" i="12"/>
  <c r="K77" i="12"/>
  <c r="M77" i="12"/>
  <c r="O77" i="12"/>
  <c r="Q77" i="12"/>
  <c r="V77" i="12"/>
  <c r="G80" i="12"/>
  <c r="I80" i="12"/>
  <c r="K80" i="12"/>
  <c r="M80" i="12"/>
  <c r="O80" i="12"/>
  <c r="Q80" i="12"/>
  <c r="V80" i="12"/>
  <c r="G85" i="12"/>
  <c r="M85" i="12" s="1"/>
  <c r="I85" i="12"/>
  <c r="K85" i="12"/>
  <c r="O85" i="12"/>
  <c r="Q85" i="12"/>
  <c r="V85" i="12"/>
  <c r="G88" i="12"/>
  <c r="M88" i="12" s="1"/>
  <c r="I88" i="12"/>
  <c r="K88" i="12"/>
  <c r="O88" i="12"/>
  <c r="Q88" i="12"/>
  <c r="V88" i="12"/>
  <c r="G91" i="12"/>
  <c r="I91" i="12"/>
  <c r="I90" i="12" s="1"/>
  <c r="K91" i="12"/>
  <c r="M91" i="12"/>
  <c r="O91" i="12"/>
  <c r="Q91" i="12"/>
  <c r="Q90" i="12" s="1"/>
  <c r="V91" i="12"/>
  <c r="G96" i="12"/>
  <c r="G90" i="12" s="1"/>
  <c r="I96" i="12"/>
  <c r="K96" i="12"/>
  <c r="O96" i="12"/>
  <c r="O90" i="12" s="1"/>
  <c r="Q96" i="12"/>
  <c r="V96" i="12"/>
  <c r="G102" i="12"/>
  <c r="I102" i="12"/>
  <c r="K102" i="12"/>
  <c r="M102" i="12"/>
  <c r="O102" i="12"/>
  <c r="Q102" i="12"/>
  <c r="V102" i="12"/>
  <c r="G105" i="12"/>
  <c r="M105" i="12" s="1"/>
  <c r="I105" i="12"/>
  <c r="K105" i="12"/>
  <c r="K90" i="12" s="1"/>
  <c r="O105" i="12"/>
  <c r="Q105" i="12"/>
  <c r="V105" i="12"/>
  <c r="V90" i="12" s="1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6" i="12"/>
  <c r="M116" i="12" s="1"/>
  <c r="I116" i="12"/>
  <c r="K116" i="12"/>
  <c r="O116" i="12"/>
  <c r="Q116" i="12"/>
  <c r="V116" i="12"/>
  <c r="G120" i="12"/>
  <c r="I120" i="12"/>
  <c r="K120" i="12"/>
  <c r="M120" i="12"/>
  <c r="O120" i="12"/>
  <c r="Q120" i="12"/>
  <c r="V120" i="12"/>
  <c r="G125" i="12"/>
  <c r="K125" i="12"/>
  <c r="O125" i="12"/>
  <c r="V125" i="12"/>
  <c r="G126" i="12"/>
  <c r="I126" i="12"/>
  <c r="I125" i="12" s="1"/>
  <c r="K126" i="12"/>
  <c r="M126" i="12"/>
  <c r="M125" i="12" s="1"/>
  <c r="O126" i="12"/>
  <c r="Q126" i="12"/>
  <c r="Q125" i="12" s="1"/>
  <c r="V126" i="12"/>
  <c r="G127" i="12"/>
  <c r="K127" i="12"/>
  <c r="O127" i="12"/>
  <c r="V127" i="12"/>
  <c r="G128" i="12"/>
  <c r="I128" i="12"/>
  <c r="I127" i="12" s="1"/>
  <c r="K128" i="12"/>
  <c r="M128" i="12"/>
  <c r="M127" i="12" s="1"/>
  <c r="O128" i="12"/>
  <c r="Q128" i="12"/>
  <c r="Q127" i="12" s="1"/>
  <c r="V128" i="12"/>
  <c r="G131" i="12"/>
  <c r="I131" i="12"/>
  <c r="I130" i="12" s="1"/>
  <c r="K131" i="12"/>
  <c r="M131" i="12"/>
  <c r="O131" i="12"/>
  <c r="Q131" i="12"/>
  <c r="Q130" i="12" s="1"/>
  <c r="V131" i="12"/>
  <c r="G132" i="12"/>
  <c r="M132" i="12" s="1"/>
  <c r="I132" i="12"/>
  <c r="K132" i="12"/>
  <c r="K130" i="12" s="1"/>
  <c r="O132" i="12"/>
  <c r="Q132" i="12"/>
  <c r="V132" i="12"/>
  <c r="V130" i="12" s="1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O130" i="12" s="1"/>
  <c r="Q134" i="12"/>
  <c r="V134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1" i="12"/>
  <c r="I141" i="12"/>
  <c r="I140" i="12" s="1"/>
  <c r="K141" i="12"/>
  <c r="M141" i="12"/>
  <c r="O141" i="12"/>
  <c r="Q141" i="12"/>
  <c r="Q140" i="12" s="1"/>
  <c r="V141" i="12"/>
  <c r="G143" i="12"/>
  <c r="G140" i="12" s="1"/>
  <c r="I143" i="12"/>
  <c r="K143" i="12"/>
  <c r="O143" i="12"/>
  <c r="O140" i="12" s="1"/>
  <c r="Q143" i="12"/>
  <c r="V143" i="12"/>
  <c r="G145" i="12"/>
  <c r="I145" i="12"/>
  <c r="K145" i="12"/>
  <c r="M145" i="12"/>
  <c r="O145" i="12"/>
  <c r="Q145" i="12"/>
  <c r="V145" i="12"/>
  <c r="G147" i="12"/>
  <c r="M147" i="12" s="1"/>
  <c r="I147" i="12"/>
  <c r="K147" i="12"/>
  <c r="K140" i="12" s="1"/>
  <c r="O147" i="12"/>
  <c r="Q147" i="12"/>
  <c r="V147" i="12"/>
  <c r="V140" i="12" s="1"/>
  <c r="G149" i="12"/>
  <c r="M149" i="12" s="1"/>
  <c r="I149" i="12"/>
  <c r="K149" i="12"/>
  <c r="K148" i="12" s="1"/>
  <c r="O149" i="12"/>
  <c r="O148" i="12" s="1"/>
  <c r="Q149" i="12"/>
  <c r="V149" i="12"/>
  <c r="V148" i="12" s="1"/>
  <c r="G151" i="12"/>
  <c r="I151" i="12"/>
  <c r="I148" i="12" s="1"/>
  <c r="K151" i="12"/>
  <c r="M151" i="12"/>
  <c r="O151" i="12"/>
  <c r="Q151" i="12"/>
  <c r="Q148" i="12" s="1"/>
  <c r="V151" i="12"/>
  <c r="G153" i="12"/>
  <c r="M153" i="12" s="1"/>
  <c r="I153" i="12"/>
  <c r="K153" i="12"/>
  <c r="O153" i="12"/>
  <c r="Q153" i="12"/>
  <c r="V153" i="12"/>
  <c r="AE156" i="12"/>
  <c r="AF156" i="12"/>
  <c r="I20" i="1"/>
  <c r="I19" i="1"/>
  <c r="I18" i="1"/>
  <c r="I17" i="1"/>
  <c r="I16" i="1"/>
  <c r="I75" i="1"/>
  <c r="J74" i="1" s="1"/>
  <c r="F47" i="1"/>
  <c r="G23" i="1" s="1"/>
  <c r="G47" i="1"/>
  <c r="G25" i="1" s="1"/>
  <c r="H47" i="1"/>
  <c r="I46" i="1"/>
  <c r="I45" i="1"/>
  <c r="I44" i="1"/>
  <c r="I43" i="1"/>
  <c r="I41" i="1"/>
  <c r="I39" i="1"/>
  <c r="I47" i="1" s="1"/>
  <c r="J46" i="1" s="1"/>
  <c r="J28" i="1"/>
  <c r="J26" i="1"/>
  <c r="G38" i="1"/>
  <c r="F38" i="1"/>
  <c r="J23" i="1"/>
  <c r="J24" i="1"/>
  <c r="J25" i="1"/>
  <c r="J27" i="1"/>
  <c r="E24" i="1"/>
  <c r="G24" i="1"/>
  <c r="E26" i="1"/>
  <c r="G26" i="1"/>
  <c r="J64" i="1" l="1"/>
  <c r="J68" i="1"/>
  <c r="J70" i="1"/>
  <c r="J72" i="1"/>
  <c r="J62" i="1"/>
  <c r="J66" i="1"/>
  <c r="J63" i="1"/>
  <c r="J65" i="1"/>
  <c r="J67" i="1"/>
  <c r="J69" i="1"/>
  <c r="J71" i="1"/>
  <c r="J61" i="1"/>
  <c r="J73" i="1"/>
  <c r="A27" i="1"/>
  <c r="J45" i="1"/>
  <c r="J41" i="1"/>
  <c r="J43" i="1"/>
  <c r="J39" i="1"/>
  <c r="J47" i="1" s="1"/>
  <c r="J42" i="1"/>
  <c r="M41" i="14"/>
  <c r="G41" i="14"/>
  <c r="M36" i="14"/>
  <c r="M35" i="14" s="1"/>
  <c r="M12" i="14"/>
  <c r="M8" i="14" s="1"/>
  <c r="M29" i="13"/>
  <c r="G29" i="13"/>
  <c r="M12" i="13"/>
  <c r="M10" i="13" s="1"/>
  <c r="M130" i="12"/>
  <c r="M8" i="12"/>
  <c r="M148" i="12"/>
  <c r="M49" i="12"/>
  <c r="G148" i="12"/>
  <c r="G49" i="12"/>
  <c r="G8" i="12"/>
  <c r="G130" i="12"/>
  <c r="M143" i="12"/>
  <c r="M140" i="12" s="1"/>
  <c r="M96" i="12"/>
  <c r="M90" i="12" s="1"/>
  <c r="I21" i="1"/>
  <c r="J44" i="1"/>
  <c r="J75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981FDA70-12D9-4070-A9A7-12EB9D9D0A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CBE9D4-A75F-44AB-BA0A-930DDFC8E7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47CF5F0-B4B2-48DF-BC95-F7EC426BF8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D73D0A-F195-4355-8B25-AEE64E353A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0FA8DD3-825F-495F-B605-7C6D578763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A9E637-2A99-4E3E-9001-DA068E94F9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<sst xmlns="http://schemas.openxmlformats.org/spreadsheetml/2006/main" count="1304" uniqueCount="442">
  <si>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</si>
  <si>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</si>
  <si>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</si>
  <si>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</si>
  <si>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</si>
  <si>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</si>
  <si>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</si>
  <si>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</si>
  <si>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</si>
  <si>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</si>
  <si>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</si>
  <si>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</si>
  <si>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</si>
  <si>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</si>
  <si>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</si>
  <si>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</si>
  <si>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</si>
  <si>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</si>
  <si>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</si>
  <si>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</si>
  <si>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</si>
  <si>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</si>
  <si>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</si>
  <si>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</si>
  <si>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</si>
  <si>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</si>
  <si>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</si>
  <si>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</si>
  <si>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</si>
  <si>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</si>
  <si>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</si>
  <si>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</si>
  <si>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</si>
  <si>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</si>
  <si>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</si>
  <si>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</si>
  <si>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</si>
  <si>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</si>
  <si>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</si>
  <si>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</si>
  <si>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</si>
  <si>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</si>
  <si>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</si>
  <si>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20-137</t>
  </si>
  <si>
    <t>Závorový systém v areálu Zahradnické fakulty v Lednici</t>
  </si>
  <si>
    <t>Stavba</t>
  </si>
  <si>
    <t>Stavební objekt</t>
  </si>
  <si>
    <t>01</t>
  </si>
  <si>
    <t>Závorový systém</t>
  </si>
  <si>
    <t>20-137-01</t>
  </si>
  <si>
    <t>02</t>
  </si>
  <si>
    <t>Silnoproud</t>
  </si>
  <si>
    <t>20-137-02</t>
  </si>
  <si>
    <t>Závorový systém - silnoproud</t>
  </si>
  <si>
    <t>03</t>
  </si>
  <si>
    <t>Slaboproud</t>
  </si>
  <si>
    <t>20-137-03</t>
  </si>
  <si>
    <t>Slaboproud - závorový systém</t>
  </si>
  <si>
    <t>Celkem za stavbu</t>
  </si>
  <si>
    <t>CZK</t>
  </si>
  <si>
    <t>#POPS</t>
  </si>
  <si>
    <t>Popis stavby: 20-137 - Závorový systém v areálu Zahradnické fakulty v Lednici</t>
  </si>
  <si>
    <t>#POPO</t>
  </si>
  <si>
    <t>Popis objektu: 01 - Závorový systém</t>
  </si>
  <si>
    <t>#POPR</t>
  </si>
  <si>
    <t>Popis rozpočtu: 20-137-01 - Závorový systém v areálu Zahradnické fakulty v Lednici</t>
  </si>
  <si>
    <t>Popis objektu: 02 - Silnoproud</t>
  </si>
  <si>
    <t>Popis rozpočtu: 20-137-02 - Závorový systém - silnoproud</t>
  </si>
  <si>
    <t>Popis objektu: 03 - Slaboproud</t>
  </si>
  <si>
    <t>Popis rozpočtu: 20-137-03 - Slaboproud - závorový systém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</si>
  <si>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</si>
  <si>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</si>
  <si>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</si>
  <si>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</si>
  <si>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</si>
  <si>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</si>
  <si>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</si>
  <si>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</si>
  <si>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</si>
  <si>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</si>
  <si>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</si>
  <si>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</si>
  <si>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</si>
  <si>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</si>
  <si>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D90</t>
  </si>
  <si>
    <t>Seznam zařízení</t>
  </si>
  <si>
    <t>799</t>
  </si>
  <si>
    <t>Ostatní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</si>
  <si>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</si>
  <si>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</si>
  <si>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</si>
  <si>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</si>
  <si>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</si>
  <si>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</si>
  <si>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</si>
  <si>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</si>
  <si>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</si>
  <si>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</si>
  <si>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</si>
  <si>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</si>
  <si>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</si>
  <si>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</si>
  <si>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</si>
  <si>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</si>
  <si>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</si>
  <si>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</si>
  <si>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</si>
  <si>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</si>
  <si>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</si>
  <si>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</si>
  <si>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</si>
  <si>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</si>
  <si>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</si>
  <si>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</si>
  <si>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</si>
  <si>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</si>
  <si>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</si>
  <si>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</si>
  <si>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</si>
  <si>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</si>
  <si>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</si>
  <si>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</si>
  <si>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</si>
  <si>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</si>
  <si>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</si>
  <si>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</si>
  <si>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</si>
  <si>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</si>
  <si>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</si>
  <si>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</si>
  <si>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</si>
  <si>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</si>
  <si>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</si>
  <si>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22/ I</t>
  </si>
  <si>
    <t>Práce</t>
  </si>
  <si>
    <t>POL1_</t>
  </si>
  <si>
    <t>s přemístěním hmot na skládku na vzdálenost do 3 m nebo s naložením na dopravní prostředek</t>
  </si>
  <si>
    <t>SPI</t>
  </si>
  <si>
    <t>chodník - kabel A : 6*1</t>
  </si>
  <si>
    <t>VV</t>
  </si>
  <si>
    <t>113107515R00</t>
  </si>
  <si>
    <t>Odstranění podkladů nebo krytů z kameniva hrubého drceného, v ploše jednotlivě do 50 m2, tloušťka vrstvy 150 mm</t>
  </si>
  <si>
    <t>ostrůvek : 6,2*0,9*2</t>
  </si>
  <si>
    <t>dovedení kabelů - přes komunikaci : 2,2*0,6+0,7*0,6</t>
  </si>
  <si>
    <t>rozebrání dlažby : 6*1</t>
  </si>
  <si>
    <t>113109315R00</t>
  </si>
  <si>
    <t>Odstranění podkladů nebo krytů z betonu prostého, v ploše jednotlivě do 50 m2, tloušťka vrstvy 150 mm</t>
  </si>
  <si>
    <t>dovedení kabelů : 2,2*0,6+0,7*0,6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</si>
  <si>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</si>
  <si>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</si>
  <si>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</si>
  <si>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</si>
  <si>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A : 15,5</t>
  </si>
  <si>
    <t>B : 15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</si>
  <si>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</si>
  <si>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</si>
  <si>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</si>
  <si>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</si>
  <si>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</si>
  <si>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 xml:space="preserve">rozšíření plochy : </t>
  </si>
  <si>
    <t>A : 15,23*1,2*0,55</t>
  </si>
  <si>
    <t>C : 12,5*2,3*0,55</t>
  </si>
  <si>
    <t>bet.základ pro terminál : 0,6*0,4*0,6*4</t>
  </si>
  <si>
    <t xml:space="preserve">výkop pro kabel : </t>
  </si>
  <si>
    <t>A : 0,6*0,6*(3,25+1,8+11,5)</t>
  </si>
  <si>
    <t>C : 0,6*0,6*(2,25+11+18)</t>
  </si>
  <si>
    <t>dovedení kabelů - přes komunikaci : (2,2*0,6+0,7*0,6)*0,5</t>
  </si>
  <si>
    <t>174201101R00</t>
  </si>
  <si>
    <t>Zásyp sypaninou bez zhutnění jam, šachet, rýh nebo kolem objektů v těchto vykopávkách</t>
  </si>
  <si>
    <t>z jakékoliv horniny s uložením výkopku po vrstvách,</t>
  </si>
  <si>
    <t>včetně strojního přemístění materiálu ze vzdálenosti do 10 m od okraje zásypu</t>
  </si>
  <si>
    <t>POP</t>
  </si>
  <si>
    <t xml:space="preserve">v komunikaci : </t>
  </si>
  <si>
    <t>199000002R00</t>
  </si>
  <si>
    <t>Poplatky za skládku horniny 1- 4, skupina 17 05 04 z Katalogu odpadů</t>
  </si>
  <si>
    <t>44,5183-18,078</t>
  </si>
  <si>
    <t>58337213R</t>
  </si>
  <si>
    <t>štěrkopísek frakce 0,0 až 32,0 mm; třída MN</t>
  </si>
  <si>
    <t>SPCM</t>
  </si>
  <si>
    <t>Specifikace</t>
  </si>
  <si>
    <t>POL3_</t>
  </si>
  <si>
    <t>275313621R00</t>
  </si>
  <si>
    <t>Beton základových patek prostý třídy C 20/25</t>
  </si>
  <si>
    <t>801-1</t>
  </si>
  <si>
    <t>terminály : 0,6*0,4*0,6*4</t>
  </si>
  <si>
    <t>27565</t>
  </si>
  <si>
    <t>Uzemnění zákl.patky - železná zemnící pásovina</t>
  </si>
  <si>
    <t xml:space="preserve">ks    </t>
  </si>
  <si>
    <t>Vlastní</t>
  </si>
  <si>
    <t>Indiv</t>
  </si>
  <si>
    <t>564231111R00</t>
  </si>
  <si>
    <t>Podklad nebo podsyp ze štěrkopísku tloušťka po zhutnění 100 mm</t>
  </si>
  <si>
    <t>s rozprostřením, vlhčením a zhutněním</t>
  </si>
  <si>
    <t>A : 15,23*1,2</t>
  </si>
  <si>
    <t>C : 12,5*2,3</t>
  </si>
  <si>
    <t>ostrůvky A,B : 6,2*0,9*2</t>
  </si>
  <si>
    <t>564661111R00</t>
  </si>
  <si>
    <t>Podklad z kameniva hrubého drceného vel. 63-125 mm tloušťka po zhutnění 200 mm</t>
  </si>
  <si>
    <t>s rozprostřením a zhutněním</t>
  </si>
  <si>
    <t>564752111R00</t>
  </si>
  <si>
    <t>Podklad nebo kryt z kameniva hrubého s výplň. kam. tloušťka po zhutnění 150 mm</t>
  </si>
  <si>
    <t>kamenivo hrubé drcené vel. 32 - 63 mm s výplňovým kamenivem (vibrovaný štěrk), s rozprostřením, vlhčením a zhutněním</t>
  </si>
  <si>
    <t>chodník A po kabelu : 6</t>
  </si>
  <si>
    <t>564801111R00</t>
  </si>
  <si>
    <t>Podklad ze štěrkodrti s rozprostřením a zhutněním frakce 0-22 mm, tloušťka po zhutnění 30 mm</t>
  </si>
  <si>
    <t>564811111R00</t>
  </si>
  <si>
    <t>Podklad ze štěrkodrti s rozprostřením a zhutněním frakce 0-32 mm, tloušťka po zhutnění 50 mm</t>
  </si>
  <si>
    <t>572952112R00</t>
  </si>
  <si>
    <t>Vyspravení krytu po překopech pro inženýrské sítě asfaltovým betonem, po zhutnění tloušťky přes  50 do  70 mm</t>
  </si>
  <si>
    <t>dobetonování  okolo obrubníků : 6,2*0,25*2*2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</si>
  <si>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</si>
  <si>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</si>
  <si>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</si>
  <si>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</si>
  <si>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</si>
  <si>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</si>
  <si>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59245030R</t>
  </si>
  <si>
    <t>dlažba betonová zámková, dvouvrstvá; kost; šedá; l = 200 mm; š = 165 mm; tl. 80,0 mm</t>
  </si>
  <si>
    <t>47,026*1,1</t>
  </si>
  <si>
    <t>917762111R00</t>
  </si>
  <si>
    <t>Osazení silničního nebo chodníkového betonového obrubníku ležatého, s boční opěrou z betonu prostého, do lože z betonu prostého C 12/15</t>
  </si>
  <si>
    <t>S dodáním hmot pro lože tl. 80-100 mm.</t>
  </si>
  <si>
    <t xml:space="preserve">položení přídlažby mezi stáv.plochou bet. a zámk. dlažbou : </t>
  </si>
  <si>
    <t>A : 15,3</t>
  </si>
  <si>
    <t>C : 15</t>
  </si>
  <si>
    <t>917832111R00</t>
  </si>
  <si>
    <t>Osazení silničního nebo chodníkového betonového obrubníku stojatého, bez boční opěry, do lože z betonu prostého C 12/15</t>
  </si>
  <si>
    <t>ostrůvky A,C : 6,2*4*2+0,6*4*2</t>
  </si>
  <si>
    <t>A : 10,2+2,5*2+0,43*2</t>
  </si>
  <si>
    <t>B : 6,2+3+3,5+0,94</t>
  </si>
  <si>
    <t>919735123R00</t>
  </si>
  <si>
    <t>Řezání stávajících krytů nebo podkladů betonových, hloubky přes 100 do 150 mm</t>
  </si>
  <si>
    <t>včetně spotřeby vody</t>
  </si>
  <si>
    <t>výřez pro ostrůvek A, C : 6,2*2*2+0,6*2*2</t>
  </si>
  <si>
    <t>911</t>
  </si>
  <si>
    <t>Oprava závlahového systému, výkop, výměna potrubí</t>
  </si>
  <si>
    <t xml:space="preserve">m     </t>
  </si>
  <si>
    <t>A : 54</t>
  </si>
  <si>
    <t>C : 54</t>
  </si>
  <si>
    <t xml:space="preserve">912  </t>
  </si>
  <si>
    <t>Montáž a dodávka vlajkového stožáru výšky 5m včetně základové patky</t>
  </si>
  <si>
    <t xml:space="preserve">913  </t>
  </si>
  <si>
    <t>Demontáž a posunutí značky zákazu vjezdu</t>
  </si>
  <si>
    <t>91810</t>
  </si>
  <si>
    <t>Betonové lože pod obrubníky, krajníky B 15/15</t>
  </si>
  <si>
    <t xml:space="preserve">m3    </t>
  </si>
  <si>
    <t>ostrůvky A,C : 6,2*0,6*0,15*2</t>
  </si>
  <si>
    <t>dobetonování mezi obrubníky a okolo obrubníků : 6,2*0,3*0,25*2+0,15*6,2*2*2*0,15</t>
  </si>
  <si>
    <t>A : 16,06*0,25*0,45</t>
  </si>
  <si>
    <t>B : 13,64*0,25*0,45</t>
  </si>
  <si>
    <t>592162116R</t>
  </si>
  <si>
    <t>přídlažba silniční; beton; l = 500 mm; š = 250 mm; h = 80 mm; přírodní</t>
  </si>
  <si>
    <t>kus</t>
  </si>
  <si>
    <t>A : 15,3*1,01</t>
  </si>
  <si>
    <t>C : 15*1,01</t>
  </si>
  <si>
    <t>59217010R</t>
  </si>
  <si>
    <t>obrubník silniční materiál beton; l = 1000,0 mm; š = 150,0 mm; h = 250,0 mm; barva přírodní</t>
  </si>
  <si>
    <t>ostrůvky A,C : (6,2*4*2+0,6*4*2)*1,01</t>
  </si>
  <si>
    <t>A : (10,2+2,5*2+0,43*2)*1,01</t>
  </si>
  <si>
    <t>B : (6,2+3+3,5+0,94)*1,01</t>
  </si>
  <si>
    <t>96-6</t>
  </si>
  <si>
    <t>Demontáž stožáru vlajkového výška 50 včetně základového pasu</t>
  </si>
  <si>
    <t>998223011R00</t>
  </si>
  <si>
    <t>Přesun hmot pozemních komunikací, kryt dlážděný jakékoliv délky objektu</t>
  </si>
  <si>
    <t>t</t>
  </si>
  <si>
    <t>POL1_1</t>
  </si>
  <si>
    <t>vodorovně do 200 m</t>
  </si>
  <si>
    <t xml:space="preserve">901  </t>
  </si>
  <si>
    <t>Sada automatické závory s ramenem a kotevní sadou /pravá, 3m, profil, bez příslušenství)</t>
  </si>
  <si>
    <t xml:space="preserve">902     </t>
  </si>
  <si>
    <t>Kovový sloupek pro montáž ovládacích prvků, motevní sada MA3, stříška PLEX</t>
  </si>
  <si>
    <t>903</t>
  </si>
  <si>
    <t>Přístupová jednotka pro připojení k závoře přes relé</t>
  </si>
  <si>
    <t xml:space="preserve">904  </t>
  </si>
  <si>
    <t>Indukční detektor 1 kanálový, 24V, na DIN listu s paticí</t>
  </si>
  <si>
    <t xml:space="preserve">905  </t>
  </si>
  <si>
    <t>Návin indukční smyčky do vozovky (bez stavebních úprav)</t>
  </si>
  <si>
    <t>906</t>
  </si>
  <si>
    <t>Doprava a montáž</t>
  </si>
  <si>
    <t xml:space="preserve">907  </t>
  </si>
  <si>
    <t>L1 - řez Vyřezání drážky pro položení smyčky</t>
  </si>
  <si>
    <t xml:space="preserve">908 </t>
  </si>
  <si>
    <t>L1 - instalace indukční smyčky</t>
  </si>
  <si>
    <t xml:space="preserve">909 </t>
  </si>
  <si>
    <t>L1-zapravení drážky po uložení smyčky</t>
  </si>
  <si>
    <t>979087213R00</t>
  </si>
  <si>
    <t>Nakládání na dopravní prostředky vybouraných hmot</t>
  </si>
  <si>
    <t>POL1_9</t>
  </si>
  <si>
    <t>pro vodorovnou dopravu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</si>
  <si>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</si>
  <si>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</si>
  <si>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</si>
  <si>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</si>
  <si>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</si>
  <si>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</si>
  <si>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979990107R00</t>
  </si>
  <si>
    <t>Poplatek za skládku směs betonu,cihel a dřeva, skupina 17 09 04 z Katalogu odpadů</t>
  </si>
  <si>
    <t>801-3</t>
  </si>
  <si>
    <t>00411 R</t>
  </si>
  <si>
    <t>Přípravné a průzkumné služby či práce</t>
  </si>
  <si>
    <t>Soubor</t>
  </si>
  <si>
    <t>VRN</t>
  </si>
  <si>
    <t>POL99_8</t>
  </si>
  <si>
    <t>Náklady dodavatele vyplývající z povinností dodavatele stanovených obchodními podmínkami před zahájením stavebních prací. Tato skupina zahrnuje zejména náklady na přípravné činnosti.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</si>
  <si>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</si>
  <si>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</si>
  <si>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</si>
  <si>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</si>
  <si>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</si>
  <si>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</si>
  <si>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SUM</t>
  </si>
  <si>
    <t>END</t>
  </si>
  <si>
    <t>O-01</t>
  </si>
  <si>
    <t>Projektová dokumentace - skutečný stav</t>
  </si>
  <si>
    <t>soubor</t>
  </si>
  <si>
    <t>E - 01</t>
  </si>
  <si>
    <t>Úprava rozvaděče</t>
  </si>
  <si>
    <t>E - 02</t>
  </si>
  <si>
    <t>kabel CYKY 5Cx2,5</t>
  </si>
  <si>
    <t>E - 03</t>
  </si>
  <si>
    <t>kabel CYKY 3Cx2,5</t>
  </si>
  <si>
    <t>E - 04</t>
  </si>
  <si>
    <t>vodič FeZn 30/4</t>
  </si>
  <si>
    <t>kg</t>
  </si>
  <si>
    <t>E - 05</t>
  </si>
  <si>
    <t>vodič CY4 zž</t>
  </si>
  <si>
    <t>E - 06</t>
  </si>
  <si>
    <t>kopoflex d 40</t>
  </si>
  <si>
    <t>E - 07</t>
  </si>
  <si>
    <t>trubka tuhá 25</t>
  </si>
  <si>
    <t>E - 08</t>
  </si>
  <si>
    <t>příchytka trubky 25</t>
  </si>
  <si>
    <t>E - 09</t>
  </si>
  <si>
    <t>fólie výstražná rudá 30cm</t>
  </si>
  <si>
    <t>E - 091</t>
  </si>
  <si>
    <t>utěsnění prostupu proti vnikání vody do budovy</t>
  </si>
  <si>
    <t>PP - 01</t>
  </si>
  <si>
    <t>výkop rýhy 30/80</t>
  </si>
  <si>
    <t>PP - 02</t>
  </si>
  <si>
    <t>zához rýhy</t>
  </si>
  <si>
    <t>PP - 03</t>
  </si>
  <si>
    <t>pískové lože 16cm</t>
  </si>
  <si>
    <t>Z - 01</t>
  </si>
  <si>
    <t>zásuvka dvojnásobná IP 44</t>
  </si>
  <si>
    <t>Z - 02</t>
  </si>
  <si>
    <t>krabice IP 44 vč.svorek</t>
  </si>
  <si>
    <t>Z - 03</t>
  </si>
  <si>
    <t>svorkovnice podpojování</t>
  </si>
  <si>
    <t>905      R00</t>
  </si>
  <si>
    <t>Hzs-revize provoz.souboru a st.obj.</t>
  </si>
  <si>
    <t>h</t>
  </si>
  <si>
    <t>Prav.M</t>
  </si>
  <si>
    <t>HZS</t>
  </si>
  <si>
    <t>POL10_</t>
  </si>
  <si>
    <t>909      R00</t>
  </si>
  <si>
    <t>Hzs-nezmeritelne stavebni prace</t>
  </si>
  <si>
    <t>005124010R</t>
  </si>
  <si>
    <t>Kompletační činnost 5%</t>
  </si>
  <si>
    <t>Koordinace stavebních a technologických dodávek stavby.</t>
  </si>
  <si>
    <t>00512402</t>
  </si>
  <si>
    <t>pomocný a spojovací materiál 1,5%</t>
  </si>
  <si>
    <t>OPN</t>
  </si>
  <si>
    <t>POL13_0</t>
  </si>
  <si>
    <t>00512403</t>
  </si>
  <si>
    <t>doprava dodávak, manipulace 3,2%</t>
  </si>
  <si>
    <t>00512404</t>
  </si>
  <si>
    <t>PPV z montáží 3,6%</t>
  </si>
  <si>
    <t>00521405</t>
  </si>
  <si>
    <t>vedlejší náklady 2,6%</t>
  </si>
  <si>
    <t>B - 01</t>
  </si>
  <si>
    <t>kabel F/UT 4-pár kat. 5e, F(ca) dvojitý plášť, zemní kabel</t>
  </si>
  <si>
    <t>B - 02</t>
  </si>
  <si>
    <t>Kabel U/UTP 4-pár kat. 6,F(ca) dvojitý plášť, zemní kabel</t>
  </si>
  <si>
    <t>B - 03</t>
  </si>
  <si>
    <t>Doplnění stávajícího rozvaděče i stíněné a nestíněné</t>
  </si>
  <si>
    <t>kompl</t>
  </si>
  <si>
    <t>D - 01</t>
  </si>
  <si>
    <t>Hlavní jednostka bez kamery</t>
  </si>
  <si>
    <t>D - 02</t>
  </si>
  <si>
    <t>Dotykový displey module</t>
  </si>
  <si>
    <t>D - 03</t>
  </si>
  <si>
    <t>Rám pro instalaci na povrch, 2 moduly</t>
  </si>
  <si>
    <t>D - 04</t>
  </si>
  <si>
    <t>Kombinovaná hrubá/jemná přep.ochrana, CAT6 s napájením POE ST1+2+3</t>
  </si>
  <si>
    <t>WLF2 zalitá, černá</t>
  </si>
  <si>
    <t>plech pod WLF nebo dist.podložka</t>
  </si>
  <si>
    <t>koncetrátor KEY 50 v krabici</t>
  </si>
  <si>
    <t>napájecí adaptér 12V/1A</t>
  </si>
  <si>
    <t>E - 5</t>
  </si>
  <si>
    <t>přepěťová ochrana 10/100M Ethernet</t>
  </si>
  <si>
    <t>N - 01</t>
  </si>
  <si>
    <t>Vodič žlutozelený CY 6</t>
  </si>
  <si>
    <t>N - 02</t>
  </si>
  <si>
    <t>kabel CYKY O-2x1,5 - volně ve žlabu, liště</t>
  </si>
  <si>
    <t>N - 03</t>
  </si>
  <si>
    <t>Kabelový žlab kovový 62/50</t>
  </si>
  <si>
    <t>N - 04</t>
  </si>
  <si>
    <t>Viko žlabu 62/50</t>
  </si>
  <si>
    <t>N - 05</t>
  </si>
  <si>
    <t>Nosník "62"</t>
  </si>
  <si>
    <t>N - 06</t>
  </si>
  <si>
    <t>Koleno "62"</t>
  </si>
  <si>
    <t>N - 07</t>
  </si>
  <si>
    <t>Koleno "62" - víko</t>
  </si>
  <si>
    <t>N - 08</t>
  </si>
  <si>
    <t>Spojovací mate. 100ks (srouby, matice)</t>
  </si>
  <si>
    <t>N - 09</t>
  </si>
  <si>
    <t>Spojka</t>
  </si>
  <si>
    <t>N - 091</t>
  </si>
  <si>
    <t>Kabelová chránička prům.40mm</t>
  </si>
  <si>
    <t>N - 092</t>
  </si>
  <si>
    <t>Kabelová chránička průměr 50mm</t>
  </si>
  <si>
    <t>N - 093</t>
  </si>
  <si>
    <t>Protipožární pěna 325ml, max 2,1l výplně, vč. označní PU</t>
  </si>
  <si>
    <t>N - 094</t>
  </si>
  <si>
    <t>štítek kabelový</t>
  </si>
  <si>
    <t>N - 095</t>
  </si>
  <si>
    <t>podružný materiál t.j. 3% z nosného materiálu</t>
  </si>
  <si>
    <t>Uložení chráničky do připraveného výkopu</t>
  </si>
  <si>
    <t>Hloubení rýhy</t>
  </si>
  <si>
    <t>Pískové lože vč.fólie</t>
  </si>
  <si>
    <t>Z - 04</t>
  </si>
  <si>
    <t>zásyp rýh se zhutněním</t>
  </si>
  <si>
    <t>Z - 05</t>
  </si>
  <si>
    <t>Zhotovení prostupu do objektu vrtáním, vč.zazdění</t>
  </si>
  <si>
    <t>DT 01</t>
  </si>
  <si>
    <t>Uvedení do provozu, software, oživení</t>
  </si>
  <si>
    <t xml:space="preserve">hod   </t>
  </si>
  <si>
    <t>DT 02</t>
  </si>
  <si>
    <t>S revize DT</t>
  </si>
  <si>
    <t>EKV 01</t>
  </si>
  <si>
    <t>programování systému, instalace SW</t>
  </si>
  <si>
    <t>EKV 02</t>
  </si>
  <si>
    <t>S revize EKV</t>
  </si>
  <si>
    <t>R 01</t>
  </si>
  <si>
    <t>označení hmoždinky 8mm v cihl.zdivu</t>
  </si>
  <si>
    <t>R 02</t>
  </si>
  <si>
    <t>Značení trasy vedení</t>
  </si>
  <si>
    <t>SK 01</t>
  </si>
  <si>
    <t>S kabelová forma UTP kabelu</t>
  </si>
  <si>
    <t>SK 02</t>
  </si>
  <si>
    <t>S měření kabelu, zpracování protokolu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</si>
</sst>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vvc3A27NLoG0D3Idd6hi8y19ZY+i8p5ZksEDdYVh07C+QiTM7hSTVMnsA0Uqh9MMkSvRT5lH2DumT+x3QPNZhw==" saltValue="a/VLk9rWPBAgTqBggsaKL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SUMIF(F61:F74,A16,I61:I74)+SUMIF(F61:F74,"PSU",I61:I74)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SUMIF(F61:F74,A17,I61:I74)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SUMIF(F61:F74,A18,I61:I74)</f>
        <v>0</v>
      </c>
      <c r="J18" s="85"/>
    </row>
    <row r="19" spans="1:10" ht="23.25" customHeight="1" x14ac:dyDescent="0.2">
      <c r="A19" s="197" t="s">
        <v>99</v>
      </c>
      <c r="B19" s="38" t="s">
        <v>27</v>
      </c>
      <c r="C19" s="62"/>
      <c r="D19" s="63"/>
      <c r="E19" s="83"/>
      <c r="F19" s="84"/>
      <c r="G19" s="83"/>
      <c r="H19" s="84"/>
      <c r="I19" s="83">
        <f>SUMIF(F61:F74,A19,I61:I74)</f>
        <v>0</v>
      </c>
      <c r="J19" s="85"/>
    </row>
    <row r="20" spans="1:10" ht="23.25" customHeight="1" x14ac:dyDescent="0.2">
      <c r="A20" s="197" t="s">
        <v>100</v>
      </c>
      <c r="B20" s="38" t="s">
        <v>28</v>
      </c>
      <c r="C20" s="62"/>
      <c r="D20" s="63"/>
      <c r="E20" s="83"/>
      <c r="F20" s="84"/>
      <c r="G20" s="83"/>
      <c r="H20" s="84"/>
      <c r="I20" s="83">
        <f>SUMIF(F61:F74,A20,I61:I74)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'01 20-137-01 Pol'!AE156+'02 20-137-02 Pol'!AE37+'03 20-137-03 Pol'!AE51</f>
        <v>0</v>
      </c>
      <c r="G39" s="149">
        <f>'01 20-137-01 Pol'!AF156+'02 20-137-02 Pol'!AF37+'03 20-137-03 Pol'!AF51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'01 20-137-01 Pol'!AE156</f>
        <v>0</v>
      </c>
      <c r="G41" s="156">
        <f>'01 20-137-01 Pol'!AF156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44</v>
      </c>
      <c r="D42" s="147"/>
      <c r="E42" s="147"/>
      <c r="F42" s="160">
        <f>'01 20-137-01 Pol'!AE156</f>
        <v>0</v>
      </c>
      <c r="G42" s="150">
        <f>'01 20-137-01 Pol'!AF156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2</v>
      </c>
      <c r="B43" s="153" t="s">
        <v>50</v>
      </c>
      <c r="C43" s="154" t="s">
        <v>51</v>
      </c>
      <c r="D43" s="154"/>
      <c r="E43" s="154"/>
      <c r="F43" s="155">
        <f>'02 20-137-02 Pol'!AE37</f>
        <v>0</v>
      </c>
      <c r="G43" s="156">
        <f>'02 20-137-02 Pol'!AF37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52</v>
      </c>
      <c r="C44" s="147" t="s">
        <v>53</v>
      </c>
      <c r="D44" s="147"/>
      <c r="E44" s="147"/>
      <c r="F44" s="160">
        <f>'02 20-137-02 Pol'!AE37</f>
        <v>0</v>
      </c>
      <c r="G44" s="150">
        <f>'02 20-137-02 Pol'!AF37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2</v>
      </c>
      <c r="B45" s="153" t="s">
        <v>54</v>
      </c>
      <c r="C45" s="154" t="s">
        <v>55</v>
      </c>
      <c r="D45" s="154"/>
      <c r="E45" s="154"/>
      <c r="F45" s="155">
        <f>'03 20-137-03 Pol'!AE51</f>
        <v>0</v>
      </c>
      <c r="G45" s="156">
        <f>'03 20-137-03 Pol'!AF51</f>
        <v>0</v>
      </c>
      <c r="H45" s="156"/>
      <c r="I45" s="157">
        <f>F45+G45+H45</f>
        <v>0</v>
      </c>
      <c r="J45" s="158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56</v>
      </c>
      <c r="C46" s="147" t="s">
        <v>57</v>
      </c>
      <c r="D46" s="147"/>
      <c r="E46" s="147"/>
      <c r="F46" s="160">
        <f>'03 20-137-03 Pol'!AE51</f>
        <v>0</v>
      </c>
      <c r="G46" s="150">
        <f>'03 20-137-03 Pol'!AF51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58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49" spans="1:10" x14ac:dyDescent="0.2">
      <c r="A49" t="s">
        <v>60</v>
      </c>
      <c r="B49" t="s">
        <v>61</v>
      </c>
    </row>
    <row r="50" spans="1:10" x14ac:dyDescent="0.2">
      <c r="A50" t="s">
        <v>62</v>
      </c>
      <c r="B50" t="s">
        <v>63</v>
      </c>
    </row>
    <row r="51" spans="1:10" x14ac:dyDescent="0.2">
      <c r="A51" t="s">
        <v>64</v>
      </c>
      <c r="B51" t="s">
        <v>65</v>
      </c>
    </row>
    <row r="52" spans="1:10" x14ac:dyDescent="0.2">
      <c r="A52" t="s">
        <v>62</v>
      </c>
      <c r="B52" t="s">
        <v>66</v>
      </c>
    </row>
    <row r="53" spans="1:10" x14ac:dyDescent="0.2">
      <c r="A53" t="s">
        <v>64</v>
      </c>
      <c r="B53" t="s">
        <v>67</v>
      </c>
    </row>
    <row r="54" spans="1:10" x14ac:dyDescent="0.2">
      <c r="A54" t="s">
        <v>62</v>
      </c>
      <c r="B54" t="s">
        <v>68</v>
      </c>
    </row>
    <row r="55" spans="1:10" x14ac:dyDescent="0.2">
      <c r="A55" t="s">
        <v>64</v>
      </c>
      <c r="B55" t="s">
        <v>69</v>
      </c>
    </row>
    <row r="58" spans="1:10" ht="15.75" x14ac:dyDescent="0.25">
      <c r="B58" s="177" t="s">
        <v>70</v>
      </c>
    </row>
    <row r="60" spans="1:10" ht="25.5" customHeight="1" x14ac:dyDescent="0.2">
      <c r="A60" s="179"/>
      <c r="B60" s="182" t="s">
        <v>17</v>
      </c>
      <c r="C60" s="182" t="s">
        <v>5</v>
      </c>
      <c r="D60" s="183"/>
      <c r="E60" s="183"/>
      <c r="F60" s="184" t="s">
        <v>71</v>
      </c>
      <c r="G60" s="184"/>
      <c r="H60" s="184"/>
      <c r="I60" s="184" t="s">
        <v>29</v>
      </c>
      <c r="J60" s="184" t="s">
        <v>0</v>
      </c>
    </row>
    <row r="61" spans="1:10" ht="36.75" customHeight="1" x14ac:dyDescent="0.2">
      <c r="A61" s="180"/>
      <c r="B61" s="185" t="s">
        <v>72</v>
      </c>
      <c r="C61" s="186" t="s">
        <v>73</v>
      </c>
      <c r="D61" s="187"/>
      <c r="E61" s="187"/>
      <c r="F61" s="193" t="s">
        <v>24</v>
      </c>
      <c r="G61" s="194"/>
      <c r="H61" s="194"/>
      <c r="I61" s="194">
        <f>'01 20-137-01 Pol'!G8</f>
        <v>0</v>
      </c>
      <c r="J61" s="191" t="str">
        <f>IF(I75=0,"",I61/I75*100)</f>
        <v/>
      </c>
    </row>
    <row r="62" spans="1:10" ht="36.75" customHeight="1" x14ac:dyDescent="0.2">
      <c r="A62" s="180"/>
      <c r="B62" s="185" t="s">
        <v>74</v>
      </c>
      <c r="C62" s="186" t="s">
        <v>75</v>
      </c>
      <c r="D62" s="187"/>
      <c r="E62" s="187"/>
      <c r="F62" s="193" t="s">
        <v>24</v>
      </c>
      <c r="G62" s="194"/>
      <c r="H62" s="194"/>
      <c r="I62" s="194">
        <f>'01 20-137-01 Pol'!G45</f>
        <v>0</v>
      </c>
      <c r="J62" s="191" t="str">
        <f>IF(I75=0,"",I62/I75*100)</f>
        <v/>
      </c>
    </row>
    <row r="63" spans="1:10" ht="36.75" customHeight="1" x14ac:dyDescent="0.2">
      <c r="A63" s="180"/>
      <c r="B63" s="185" t="s">
        <v>76</v>
      </c>
      <c r="C63" s="186" t="s">
        <v>77</v>
      </c>
      <c r="D63" s="187"/>
      <c r="E63" s="187"/>
      <c r="F63" s="193" t="s">
        <v>24</v>
      </c>
      <c r="G63" s="194"/>
      <c r="H63" s="194"/>
      <c r="I63" s="194">
        <f>'01 20-137-01 Pol'!G49</f>
        <v>0</v>
      </c>
      <c r="J63" s="191" t="str">
        <f>IF(I75=0,"",I63/I75*100)</f>
        <v/>
      </c>
    </row>
    <row r="64" spans="1:10" ht="36.75" customHeight="1" x14ac:dyDescent="0.2">
      <c r="A64" s="180"/>
      <c r="B64" s="185" t="s">
        <v>78</v>
      </c>
      <c r="C64" s="186" t="s">
        <v>79</v>
      </c>
      <c r="D64" s="187"/>
      <c r="E64" s="187"/>
      <c r="F64" s="193" t="s">
        <v>24</v>
      </c>
      <c r="G64" s="194"/>
      <c r="H64" s="194"/>
      <c r="I64" s="194">
        <f>'01 20-137-01 Pol'!G90</f>
        <v>0</v>
      </c>
      <c r="J64" s="191" t="str">
        <f>IF(I75=0,"",I64/I75*100)</f>
        <v/>
      </c>
    </row>
    <row r="65" spans="1:10" ht="36.75" customHeight="1" x14ac:dyDescent="0.2">
      <c r="A65" s="180"/>
      <c r="B65" s="185" t="s">
        <v>80</v>
      </c>
      <c r="C65" s="186" t="s">
        <v>81</v>
      </c>
      <c r="D65" s="187"/>
      <c r="E65" s="187"/>
      <c r="F65" s="193" t="s">
        <v>24</v>
      </c>
      <c r="G65" s="194"/>
      <c r="H65" s="194"/>
      <c r="I65" s="194">
        <f>'01 20-137-01 Pol'!G125</f>
        <v>0</v>
      </c>
      <c r="J65" s="191" t="str">
        <f>IF(I75=0,"",I65/I75*100)</f>
        <v/>
      </c>
    </row>
    <row r="66" spans="1:10" ht="36.75" customHeight="1" x14ac:dyDescent="0.2">
      <c r="A66" s="180"/>
      <c r="B66" s="185" t="s">
        <v>82</v>
      </c>
      <c r="C66" s="186" t="s">
        <v>83</v>
      </c>
      <c r="D66" s="187"/>
      <c r="E66" s="187"/>
      <c r="F66" s="193" t="s">
        <v>24</v>
      </c>
      <c r="G66" s="194"/>
      <c r="H66" s="194"/>
      <c r="I66" s="194">
        <f>'01 20-137-01 Pol'!G127</f>
        <v>0</v>
      </c>
      <c r="J66" s="191" t="str">
        <f>IF(I75=0,"",I66/I75*100)</f>
        <v/>
      </c>
    </row>
    <row r="67" spans="1:10" ht="36.75" customHeight="1" x14ac:dyDescent="0.2">
      <c r="A67" s="180"/>
      <c r="B67" s="185" t="s">
        <v>84</v>
      </c>
      <c r="C67" s="186" t="s">
        <v>85</v>
      </c>
      <c r="D67" s="187"/>
      <c r="E67" s="187"/>
      <c r="F67" s="193" t="s">
        <v>24</v>
      </c>
      <c r="G67" s="194"/>
      <c r="H67" s="194"/>
      <c r="I67" s="194">
        <f>'01 20-137-01 Pol'!G130</f>
        <v>0</v>
      </c>
      <c r="J67" s="191" t="str">
        <f>IF(I75=0,"",I67/I75*100)</f>
        <v/>
      </c>
    </row>
    <row r="68" spans="1:10" ht="36.75" customHeight="1" x14ac:dyDescent="0.2">
      <c r="A68" s="180"/>
      <c r="B68" s="185" t="s">
        <v>86</v>
      </c>
      <c r="C68" s="186" t="s">
        <v>87</v>
      </c>
      <c r="D68" s="187"/>
      <c r="E68" s="187"/>
      <c r="F68" s="193" t="s">
        <v>25</v>
      </c>
      <c r="G68" s="194"/>
      <c r="H68" s="194"/>
      <c r="I68" s="194">
        <f>'02 20-137-02 Pol'!G8</f>
        <v>0</v>
      </c>
      <c r="J68" s="191" t="str">
        <f>IF(I75=0,"",I68/I75*100)</f>
        <v/>
      </c>
    </row>
    <row r="69" spans="1:10" ht="36.75" customHeight="1" x14ac:dyDescent="0.2">
      <c r="A69" s="180"/>
      <c r="B69" s="185" t="s">
        <v>88</v>
      </c>
      <c r="C69" s="186" t="s">
        <v>89</v>
      </c>
      <c r="D69" s="187"/>
      <c r="E69" s="187"/>
      <c r="F69" s="193" t="s">
        <v>26</v>
      </c>
      <c r="G69" s="194"/>
      <c r="H69" s="194"/>
      <c r="I69" s="194">
        <f>'02 20-137-02 Pol'!G10</f>
        <v>0</v>
      </c>
      <c r="J69" s="191" t="str">
        <f>IF(I75=0,"",I69/I75*100)</f>
        <v/>
      </c>
    </row>
    <row r="70" spans="1:10" ht="36.75" customHeight="1" x14ac:dyDescent="0.2">
      <c r="A70" s="180"/>
      <c r="B70" s="185" t="s">
        <v>90</v>
      </c>
      <c r="C70" s="186" t="s">
        <v>91</v>
      </c>
      <c r="D70" s="187"/>
      <c r="E70" s="187"/>
      <c r="F70" s="193" t="s">
        <v>26</v>
      </c>
      <c r="G70" s="194"/>
      <c r="H70" s="194"/>
      <c r="I70" s="194">
        <f>'03 20-137-03 Pol'!G8</f>
        <v>0</v>
      </c>
      <c r="J70" s="191" t="str">
        <f>IF(I75=0,"",I70/I75*100)</f>
        <v/>
      </c>
    </row>
    <row r="71" spans="1:10" ht="36.75" customHeight="1" x14ac:dyDescent="0.2">
      <c r="A71" s="180"/>
      <c r="B71" s="185" t="s">
        <v>92</v>
      </c>
      <c r="C71" s="186" t="s">
        <v>93</v>
      </c>
      <c r="D71" s="187"/>
      <c r="E71" s="187"/>
      <c r="F71" s="193" t="s">
        <v>26</v>
      </c>
      <c r="G71" s="194"/>
      <c r="H71" s="194"/>
      <c r="I71" s="194">
        <f>'03 20-137-03 Pol'!G35</f>
        <v>0</v>
      </c>
      <c r="J71" s="191" t="str">
        <f>IF(I75=0,"",I71/I75*100)</f>
        <v/>
      </c>
    </row>
    <row r="72" spans="1:10" ht="36.75" customHeight="1" x14ac:dyDescent="0.2">
      <c r="A72" s="180"/>
      <c r="B72" s="185" t="s">
        <v>94</v>
      </c>
      <c r="C72" s="186" t="s">
        <v>95</v>
      </c>
      <c r="D72" s="187"/>
      <c r="E72" s="187"/>
      <c r="F72" s="193" t="s">
        <v>26</v>
      </c>
      <c r="G72" s="194"/>
      <c r="H72" s="194"/>
      <c r="I72" s="194">
        <f>'03 20-137-03 Pol'!G41</f>
        <v>0</v>
      </c>
      <c r="J72" s="191" t="str">
        <f>IF(I75=0,"",I72/I75*100)</f>
        <v/>
      </c>
    </row>
    <row r="73" spans="1:10" ht="36.75" customHeight="1" x14ac:dyDescent="0.2">
      <c r="A73" s="180"/>
      <c r="B73" s="185" t="s">
        <v>96</v>
      </c>
      <c r="C73" s="186" t="s">
        <v>97</v>
      </c>
      <c r="D73" s="187"/>
      <c r="E73" s="187"/>
      <c r="F73" s="193" t="s">
        <v>98</v>
      </c>
      <c r="G73" s="194"/>
      <c r="H73" s="194"/>
      <c r="I73" s="194">
        <f>'01 20-137-01 Pol'!G140</f>
        <v>0</v>
      </c>
      <c r="J73" s="191" t="str">
        <f>IF(I75=0,"",I73/I75*100)</f>
        <v/>
      </c>
    </row>
    <row r="74" spans="1:10" ht="36.75" customHeight="1" x14ac:dyDescent="0.2">
      <c r="A74" s="180"/>
      <c r="B74" s="185" t="s">
        <v>99</v>
      </c>
      <c r="C74" s="186" t="s">
        <v>27</v>
      </c>
      <c r="D74" s="187"/>
      <c r="E74" s="187"/>
      <c r="F74" s="193" t="s">
        <v>99</v>
      </c>
      <c r="G74" s="194"/>
      <c r="H74" s="194"/>
      <c r="I74" s="194">
        <f>'01 20-137-01 Pol'!G148+'02 20-137-02 Pol'!G29</f>
        <v>0</v>
      </c>
      <c r="J74" s="191" t="str">
        <f>IF(I75=0,"",I74/I75*100)</f>
        <v/>
      </c>
    </row>
    <row r="75" spans="1:10" ht="25.5" customHeight="1" x14ac:dyDescent="0.2">
      <c r="A75" s="181"/>
      <c r="B75" s="188" t="s">
        <v>1</v>
      </c>
      <c r="C75" s="189"/>
      <c r="D75" s="190"/>
      <c r="E75" s="190"/>
      <c r="F75" s="195"/>
      <c r="G75" s="196"/>
      <c r="H75" s="196"/>
      <c r="I75" s="196">
        <f>SUM(I61:I74)</f>
        <v>0</v>
      </c>
      <c r="J75" s="192">
        <f>SUM(J61:J74)</f>
        <v>0</v>
      </c>
    </row>
    <row r="76" spans="1:10" x14ac:dyDescent="0.2">
      <c r="F76" s="133"/>
      <c r="G76" s="133"/>
      <c r="H76" s="133"/>
      <c r="I76" s="133"/>
      <c r="J76" s="134"/>
    </row>
    <row r="77" spans="1:10" x14ac:dyDescent="0.2">
      <c r="F77" s="133"/>
      <c r="G77" s="133"/>
      <c r="H77" s="133"/>
      <c r="I77" s="133"/>
      <c r="J77" s="134"/>
    </row>
    <row r="78" spans="1:10" x14ac:dyDescent="0.2">
      <c r="F78" s="133"/>
      <c r="G78" s="133"/>
      <c r="H78" s="133"/>
      <c r="I78" s="133"/>
      <c r="J78" s="134"/>
    </row>
  </sheetData>
  <sheetProtection algorithmName="SHA-512" hashValue="oorojsAWiqsPnY67hN8ffHA0CryplBxnpeQi4vnEoQLv4exnZ2iaDejZw8MDi7kVlKEow5HcjMYoJ1YeIjOp7A==" saltValue="ZOl5Dt6aG3U8iATd+siS4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72:E72"/>
    <mergeCell ref="C73:E73"/>
    <mergeCell ref="C74:E74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PRL4QtyO19bvaiExDWUw3L88PFB3/7BDKo4cjpkhM24sP4dBwqlqJ50uT+8EKC7/dsDv6fFTGeGazn6t5N5qtQ==" saltValue="ruU0IJzO6kk4ywmzfbyXM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C3E7-6528-4F39-9897-2887F3548ED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101</v>
      </c>
      <c r="B1" s="198"/>
      <c r="C1" s="198"/>
      <c r="D1" s="198"/>
      <c r="E1" s="198"/>
      <c r="F1" s="198"/>
      <c r="G1" s="198"/>
      <c r="AG1" t="s">
        <v>102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103</v>
      </c>
      <c r="AG3" t="s">
        <v>104</v>
      </c>
    </row>
    <row r="4" spans="1:60" ht="24.95" customHeight="1" x14ac:dyDescent="0.2">
      <c r="A4" s="203" t="s">
        <v>9</v>
      </c>
      <c r="B4" s="204" t="s">
        <v>49</v>
      </c>
      <c r="C4" s="205" t="s">
        <v>44</v>
      </c>
      <c r="D4" s="206"/>
      <c r="E4" s="206"/>
      <c r="F4" s="206"/>
      <c r="G4" s="207"/>
      <c r="AG4" t="s">
        <v>105</v>
      </c>
    </row>
    <row r="5" spans="1:60" x14ac:dyDescent="0.2">
      <c r="D5" s="10"/>
    </row>
    <row r="6" spans="1:60" ht="38.25" x14ac:dyDescent="0.2">
      <c r="A6" s="209" t="s">
        <v>106</v>
      </c>
      <c r="B6" s="211" t="s">
        <v>107</v>
      </c>
      <c r="C6" s="211" t="s">
        <v>108</v>
      </c>
      <c r="D6" s="210" t="s">
        <v>109</v>
      </c>
      <c r="E6" s="209" t="s">
        <v>110</v>
      </c>
      <c r="F6" s="208" t="s">
        <v>111</v>
      </c>
      <c r="G6" s="209" t="s">
        <v>29</v>
      </c>
      <c r="H6" s="212" t="s">
        <v>30</v>
      </c>
      <c r="I6" s="212" t="s">
        <v>112</v>
      </c>
      <c r="J6" s="212" t="s">
        <v>31</v>
      </c>
      <c r="K6" s="212" t="s">
        <v>113</v>
      </c>
      <c r="L6" s="212" t="s">
        <v>114</v>
      </c>
      <c r="M6" s="212" t="s">
        <v>115</v>
      </c>
      <c r="N6" s="212" t="s">
        <v>116</v>
      </c>
      <c r="O6" s="212" t="s">
        <v>117</v>
      </c>
      <c r="P6" s="212" t="s">
        <v>118</v>
      </c>
      <c r="Q6" s="212" t="s">
        <v>119</v>
      </c>
      <c r="R6" s="212" t="s">
        <v>120</v>
      </c>
      <c r="S6" s="212" t="s">
        <v>121</v>
      </c>
      <c r="T6" s="212" t="s">
        <v>122</v>
      </c>
      <c r="U6" s="212" t="s">
        <v>123</v>
      </c>
      <c r="V6" s="212" t="s">
        <v>124</v>
      </c>
      <c r="W6" s="212" t="s">
        <v>125</v>
      </c>
      <c r="X6" s="212" t="s">
        <v>126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127</v>
      </c>
      <c r="B8" s="228" t="s">
        <v>72</v>
      </c>
      <c r="C8" s="252" t="s">
        <v>73</v>
      </c>
      <c r="D8" s="229"/>
      <c r="E8" s="230"/>
      <c r="F8" s="231"/>
      <c r="G8" s="231">
        <f>SUMIF(AG9:AG44,"&lt;&gt;NOR",G9:G44)</f>
        <v>0</v>
      </c>
      <c r="H8" s="231"/>
      <c r="I8" s="231">
        <f>SUM(I9:I44)</f>
        <v>0</v>
      </c>
      <c r="J8" s="231"/>
      <c r="K8" s="231">
        <f>SUM(K9:K44)</f>
        <v>0</v>
      </c>
      <c r="L8" s="231"/>
      <c r="M8" s="231">
        <f>SUM(M9:M44)</f>
        <v>0</v>
      </c>
      <c r="N8" s="230"/>
      <c r="O8" s="230">
        <f>SUM(O9:O44)</f>
        <v>1.45</v>
      </c>
      <c r="P8" s="230"/>
      <c r="Q8" s="230">
        <f>SUM(Q9:Q44)</f>
        <v>18.940000000000001</v>
      </c>
      <c r="R8" s="231"/>
      <c r="S8" s="231"/>
      <c r="T8" s="232"/>
      <c r="U8" s="226"/>
      <c r="V8" s="226">
        <f>SUM(V9:V44)</f>
        <v>190.66</v>
      </c>
      <c r="W8" s="226"/>
      <c r="X8" s="226"/>
      <c r="AG8" t="s">
        <v>128</v>
      </c>
    </row>
    <row r="9" spans="1:60" ht="22.5" outlineLevel="1" x14ac:dyDescent="0.2">
      <c r="A9" s="233">
        <v>1</v>
      </c>
      <c r="B9" s="234" t="s">
        <v>129</v>
      </c>
      <c r="C9" s="253" t="s">
        <v>130</v>
      </c>
      <c r="D9" s="235" t="s">
        <v>131</v>
      </c>
      <c r="E9" s="236">
        <v>6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0.22500000000000001</v>
      </c>
      <c r="Q9" s="236">
        <f>ROUND(E9*P9,2)</f>
        <v>1.35</v>
      </c>
      <c r="R9" s="238" t="s">
        <v>132</v>
      </c>
      <c r="S9" s="238" t="s">
        <v>133</v>
      </c>
      <c r="T9" s="239" t="s">
        <v>133</v>
      </c>
      <c r="U9" s="223">
        <v>0.14199999999999999</v>
      </c>
      <c r="V9" s="223">
        <f>ROUND(E9*U9,2)</f>
        <v>0.85</v>
      </c>
      <c r="W9" s="223"/>
      <c r="X9" s="223" t="s">
        <v>134</v>
      </c>
      <c r="Y9" s="213"/>
      <c r="Z9" s="213"/>
      <c r="AA9" s="213"/>
      <c r="AB9" s="213"/>
      <c r="AC9" s="213"/>
      <c r="AD9" s="213"/>
      <c r="AE9" s="213"/>
      <c r="AF9" s="213"/>
      <c r="AG9" s="213" t="s">
        <v>135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4" t="s">
        <v>136</v>
      </c>
      <c r="D10" s="240"/>
      <c r="E10" s="240"/>
      <c r="F10" s="240"/>
      <c r="G10" s="240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137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5" t="s">
        <v>138</v>
      </c>
      <c r="D11" s="224"/>
      <c r="E11" s="225">
        <v>6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139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3">
        <v>2</v>
      </c>
      <c r="B12" s="234" t="s">
        <v>140</v>
      </c>
      <c r="C12" s="253" t="s">
        <v>141</v>
      </c>
      <c r="D12" s="235" t="s">
        <v>131</v>
      </c>
      <c r="E12" s="236">
        <v>18.899999999999999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</v>
      </c>
      <c r="O12" s="236">
        <f>ROUND(E12*N12,2)</f>
        <v>0</v>
      </c>
      <c r="P12" s="236">
        <v>0.33</v>
      </c>
      <c r="Q12" s="236">
        <f>ROUND(E12*P12,2)</f>
        <v>6.24</v>
      </c>
      <c r="R12" s="238" t="s">
        <v>132</v>
      </c>
      <c r="S12" s="238" t="s">
        <v>133</v>
      </c>
      <c r="T12" s="239" t="s">
        <v>133</v>
      </c>
      <c r="U12" s="223">
        <v>0.52649999999999997</v>
      </c>
      <c r="V12" s="223">
        <f>ROUND(E12*U12,2)</f>
        <v>9.9499999999999993</v>
      </c>
      <c r="W12" s="223"/>
      <c r="X12" s="223" t="s">
        <v>134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135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5" t="s">
        <v>142</v>
      </c>
      <c r="D13" s="224"/>
      <c r="E13" s="225">
        <v>11.16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139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5" t="s">
        <v>143</v>
      </c>
      <c r="D14" s="224"/>
      <c r="E14" s="225">
        <v>1.74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139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5" t="s">
        <v>144</v>
      </c>
      <c r="D15" s="224"/>
      <c r="E15" s="225">
        <v>6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139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3">
        <v>3</v>
      </c>
      <c r="B16" s="234" t="s">
        <v>145</v>
      </c>
      <c r="C16" s="253" t="s">
        <v>146</v>
      </c>
      <c r="D16" s="235" t="s">
        <v>131</v>
      </c>
      <c r="E16" s="236">
        <v>12.9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0</v>
      </c>
      <c r="O16" s="236">
        <f>ROUND(E16*N16,2)</f>
        <v>0</v>
      </c>
      <c r="P16" s="236">
        <v>0.36</v>
      </c>
      <c r="Q16" s="236">
        <f>ROUND(E16*P16,2)</f>
        <v>4.6399999999999997</v>
      </c>
      <c r="R16" s="238" t="s">
        <v>132</v>
      </c>
      <c r="S16" s="238" t="s">
        <v>133</v>
      </c>
      <c r="T16" s="239" t="s">
        <v>133</v>
      </c>
      <c r="U16" s="223">
        <v>1.2270000000000001</v>
      </c>
      <c r="V16" s="223">
        <f>ROUND(E16*U16,2)</f>
        <v>15.83</v>
      </c>
      <c r="W16" s="223"/>
      <c r="X16" s="223" t="s">
        <v>134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135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5" t="s">
        <v>142</v>
      </c>
      <c r="D17" s="224"/>
      <c r="E17" s="225">
        <v>11.16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139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5" t="s">
        <v>147</v>
      </c>
      <c r="D18" s="224"/>
      <c r="E18" s="225">
        <v>1.74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139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3">
        <v>4</v>
      </c>
      <c r="B19" s="234" t="s">
        <v>148</v>
      </c>
      <c r="C19" s="253" t="s">
        <v>149</v>
      </c>
      <c r="D19" s="235" t="s">
        <v>150</v>
      </c>
      <c r="E19" s="236">
        <v>30.5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6">
        <v>0</v>
      </c>
      <c r="O19" s="236">
        <f>ROUND(E19*N19,2)</f>
        <v>0</v>
      </c>
      <c r="P19" s="236">
        <v>0.22</v>
      </c>
      <c r="Q19" s="236">
        <f>ROUND(E19*P19,2)</f>
        <v>6.71</v>
      </c>
      <c r="R19" s="238" t="s">
        <v>132</v>
      </c>
      <c r="S19" s="238" t="s">
        <v>133</v>
      </c>
      <c r="T19" s="239" t="s">
        <v>133</v>
      </c>
      <c r="U19" s="223">
        <v>0.14299999999999999</v>
      </c>
      <c r="V19" s="223">
        <f>ROUND(E19*U19,2)</f>
        <v>4.3600000000000003</v>
      </c>
      <c r="W19" s="223"/>
      <c r="X19" s="223" t="s">
        <v>134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135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4" t="s">
        <v>151</v>
      </c>
      <c r="D20" s="240"/>
      <c r="E20" s="240"/>
      <c r="F20" s="240"/>
      <c r="G20" s="240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137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41" t="str">
        <f>C20</f>
        <v>s vybouráním lože, s přemístěním hmot na skládku na vzdálenost do 3 m nebo naložením na dopravní prostředek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5" t="s">
        <v>152</v>
      </c>
      <c r="D21" s="224"/>
      <c r="E21" s="225">
        <v>15.5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139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5" t="s">
        <v>153</v>
      </c>
      <c r="D22" s="224"/>
      <c r="E22" s="225">
        <v>15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139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3">
        <v>5</v>
      </c>
      <c r="B23" s="234" t="s">
        <v>154</v>
      </c>
      <c r="C23" s="253" t="s">
        <v>155</v>
      </c>
      <c r="D23" s="235" t="s">
        <v>156</v>
      </c>
      <c r="E23" s="236">
        <v>44.518300000000004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8" t="s">
        <v>157</v>
      </c>
      <c r="S23" s="238" t="s">
        <v>133</v>
      </c>
      <c r="T23" s="239" t="s">
        <v>133</v>
      </c>
      <c r="U23" s="223">
        <v>3.5329999999999999</v>
      </c>
      <c r="V23" s="223">
        <f>ROUND(E23*U23,2)</f>
        <v>157.28</v>
      </c>
      <c r="W23" s="223"/>
      <c r="X23" s="223" t="s">
        <v>134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135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4" t="s">
        <v>158</v>
      </c>
      <c r="D24" s="240"/>
      <c r="E24" s="240"/>
      <c r="F24" s="240"/>
      <c r="G24" s="240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137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5" t="s">
        <v>159</v>
      </c>
      <c r="D25" s="224"/>
      <c r="E25" s="225"/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139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5" t="s">
        <v>160</v>
      </c>
      <c r="D26" s="224"/>
      <c r="E26" s="225">
        <v>10.050000000000001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139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5" t="s">
        <v>161</v>
      </c>
      <c r="D27" s="224"/>
      <c r="E27" s="225">
        <v>15.81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139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5" t="s">
        <v>162</v>
      </c>
      <c r="D28" s="224"/>
      <c r="E28" s="225">
        <v>0.57999999999999996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139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5" t="s">
        <v>163</v>
      </c>
      <c r="D29" s="224"/>
      <c r="E29" s="225"/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139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5" t="s">
        <v>164</v>
      </c>
      <c r="D30" s="224"/>
      <c r="E30" s="225">
        <v>5.96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139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5" t="s">
        <v>165</v>
      </c>
      <c r="D31" s="224"/>
      <c r="E31" s="225">
        <v>11.25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139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5" t="s">
        <v>166</v>
      </c>
      <c r="D32" s="224"/>
      <c r="E32" s="225">
        <v>0.87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139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33">
        <v>6</v>
      </c>
      <c r="B33" s="234" t="s">
        <v>167</v>
      </c>
      <c r="C33" s="253" t="s">
        <v>168</v>
      </c>
      <c r="D33" s="235" t="s">
        <v>156</v>
      </c>
      <c r="E33" s="236">
        <v>18.077999999999999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8" t="s">
        <v>157</v>
      </c>
      <c r="S33" s="238" t="s">
        <v>133</v>
      </c>
      <c r="T33" s="239" t="s">
        <v>133</v>
      </c>
      <c r="U33" s="223">
        <v>0.13200000000000001</v>
      </c>
      <c r="V33" s="223">
        <f>ROUND(E33*U33,2)</f>
        <v>2.39</v>
      </c>
      <c r="W33" s="223"/>
      <c r="X33" s="223" t="s">
        <v>134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135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4" t="s">
        <v>169</v>
      </c>
      <c r="D34" s="240"/>
      <c r="E34" s="240"/>
      <c r="F34" s="240"/>
      <c r="G34" s="240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137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6" t="s">
        <v>170</v>
      </c>
      <c r="D35" s="242"/>
      <c r="E35" s="242"/>
      <c r="F35" s="242"/>
      <c r="G35" s="242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171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5" t="s">
        <v>163</v>
      </c>
      <c r="D36" s="224"/>
      <c r="E36" s="225"/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139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5" t="s">
        <v>164</v>
      </c>
      <c r="D37" s="224"/>
      <c r="E37" s="225">
        <v>5.96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139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5" t="s">
        <v>165</v>
      </c>
      <c r="D38" s="224"/>
      <c r="E38" s="225">
        <v>11.25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139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5" t="s">
        <v>172</v>
      </c>
      <c r="D39" s="224"/>
      <c r="E39" s="225"/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139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5" t="s">
        <v>166</v>
      </c>
      <c r="D40" s="224"/>
      <c r="E40" s="225">
        <v>0.87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139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3">
        <v>7</v>
      </c>
      <c r="B41" s="234" t="s">
        <v>173</v>
      </c>
      <c r="C41" s="253" t="s">
        <v>174</v>
      </c>
      <c r="D41" s="235" t="s">
        <v>156</v>
      </c>
      <c r="E41" s="236">
        <v>26.440300000000001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8" t="s">
        <v>157</v>
      </c>
      <c r="S41" s="238" t="s">
        <v>133</v>
      </c>
      <c r="T41" s="239" t="s">
        <v>133</v>
      </c>
      <c r="U41" s="223">
        <v>0</v>
      </c>
      <c r="V41" s="223">
        <f>ROUND(E41*U41,2)</f>
        <v>0</v>
      </c>
      <c r="W41" s="223"/>
      <c r="X41" s="223" t="s">
        <v>134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135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5" t="s">
        <v>175</v>
      </c>
      <c r="D42" s="224"/>
      <c r="E42" s="225">
        <v>26.44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139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3">
        <v>8</v>
      </c>
      <c r="B43" s="234" t="s">
        <v>176</v>
      </c>
      <c r="C43" s="253" t="s">
        <v>177</v>
      </c>
      <c r="D43" s="235" t="s">
        <v>156</v>
      </c>
      <c r="E43" s="236">
        <v>0.87</v>
      </c>
      <c r="F43" s="237"/>
      <c r="G43" s="238">
        <f>ROUND(E43*F43,2)</f>
        <v>0</v>
      </c>
      <c r="H43" s="237"/>
      <c r="I43" s="238">
        <f>ROUND(E43*H43,2)</f>
        <v>0</v>
      </c>
      <c r="J43" s="237"/>
      <c r="K43" s="238">
        <f>ROUND(E43*J43,2)</f>
        <v>0</v>
      </c>
      <c r="L43" s="238">
        <v>21</v>
      </c>
      <c r="M43" s="238">
        <f>G43*(1+L43/100)</f>
        <v>0</v>
      </c>
      <c r="N43" s="236">
        <v>1.67</v>
      </c>
      <c r="O43" s="236">
        <f>ROUND(E43*N43,2)</f>
        <v>1.45</v>
      </c>
      <c r="P43" s="236">
        <v>0</v>
      </c>
      <c r="Q43" s="236">
        <f>ROUND(E43*P43,2)</f>
        <v>0</v>
      </c>
      <c r="R43" s="238" t="s">
        <v>178</v>
      </c>
      <c r="S43" s="238" t="s">
        <v>133</v>
      </c>
      <c r="T43" s="239" t="s">
        <v>133</v>
      </c>
      <c r="U43" s="223">
        <v>0</v>
      </c>
      <c r="V43" s="223">
        <f>ROUND(E43*U43,2)</f>
        <v>0</v>
      </c>
      <c r="W43" s="223"/>
      <c r="X43" s="223" t="s">
        <v>179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180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5" t="s">
        <v>166</v>
      </c>
      <c r="D44" s="224"/>
      <c r="E44" s="225">
        <v>0.87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139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7" t="s">
        <v>127</v>
      </c>
      <c r="B45" s="228" t="s">
        <v>74</v>
      </c>
      <c r="C45" s="252" t="s">
        <v>75</v>
      </c>
      <c r="D45" s="229"/>
      <c r="E45" s="230"/>
      <c r="F45" s="231"/>
      <c r="G45" s="231">
        <f>SUMIF(AG46:AG48,"&lt;&gt;NOR",G46:G48)</f>
        <v>0</v>
      </c>
      <c r="H45" s="231"/>
      <c r="I45" s="231">
        <f>SUM(I46:I48)</f>
        <v>0</v>
      </c>
      <c r="J45" s="231"/>
      <c r="K45" s="231">
        <f>SUM(K46:K48)</f>
        <v>0</v>
      </c>
      <c r="L45" s="231"/>
      <c r="M45" s="231">
        <f>SUM(M46:M48)</f>
        <v>0</v>
      </c>
      <c r="N45" s="230"/>
      <c r="O45" s="230">
        <f>SUM(O46:O48)</f>
        <v>1.45</v>
      </c>
      <c r="P45" s="230"/>
      <c r="Q45" s="230">
        <f>SUM(Q46:Q48)</f>
        <v>0</v>
      </c>
      <c r="R45" s="231"/>
      <c r="S45" s="231"/>
      <c r="T45" s="232"/>
      <c r="U45" s="226"/>
      <c r="V45" s="226">
        <f>SUM(V46:V48)</f>
        <v>0.27</v>
      </c>
      <c r="W45" s="226"/>
      <c r="X45" s="226"/>
      <c r="AG45" t="s">
        <v>128</v>
      </c>
    </row>
    <row r="46" spans="1:60" outlineLevel="1" x14ac:dyDescent="0.2">
      <c r="A46" s="233">
        <v>9</v>
      </c>
      <c r="B46" s="234" t="s">
        <v>181</v>
      </c>
      <c r="C46" s="253" t="s">
        <v>182</v>
      </c>
      <c r="D46" s="235" t="s">
        <v>156</v>
      </c>
      <c r="E46" s="236">
        <v>0.57599999999999996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2.5249999999999999</v>
      </c>
      <c r="O46" s="236">
        <f>ROUND(E46*N46,2)</f>
        <v>1.45</v>
      </c>
      <c r="P46" s="236">
        <v>0</v>
      </c>
      <c r="Q46" s="236">
        <f>ROUND(E46*P46,2)</f>
        <v>0</v>
      </c>
      <c r="R46" s="238" t="s">
        <v>183</v>
      </c>
      <c r="S46" s="238" t="s">
        <v>133</v>
      </c>
      <c r="T46" s="239" t="s">
        <v>133</v>
      </c>
      <c r="U46" s="223">
        <v>0.47699999999999998</v>
      </c>
      <c r="V46" s="223">
        <f>ROUND(E46*U46,2)</f>
        <v>0.27</v>
      </c>
      <c r="W46" s="223"/>
      <c r="X46" s="223" t="s">
        <v>134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135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5" t="s">
        <v>184</v>
      </c>
      <c r="D47" s="224"/>
      <c r="E47" s="225">
        <v>0.57999999999999996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139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3">
        <v>10</v>
      </c>
      <c r="B48" s="244" t="s">
        <v>185</v>
      </c>
      <c r="C48" s="257" t="s">
        <v>186</v>
      </c>
      <c r="D48" s="245" t="s">
        <v>187</v>
      </c>
      <c r="E48" s="246">
        <v>4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188</v>
      </c>
      <c r="T48" s="249" t="s">
        <v>189</v>
      </c>
      <c r="U48" s="223">
        <v>0</v>
      </c>
      <c r="V48" s="223">
        <f>ROUND(E48*U48,2)</f>
        <v>0</v>
      </c>
      <c r="W48" s="223"/>
      <c r="X48" s="223" t="s">
        <v>134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135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27" t="s">
        <v>127</v>
      </c>
      <c r="B49" s="228" t="s">
        <v>76</v>
      </c>
      <c r="C49" s="252" t="s">
        <v>77</v>
      </c>
      <c r="D49" s="229"/>
      <c r="E49" s="230"/>
      <c r="F49" s="231"/>
      <c r="G49" s="231">
        <f>SUMIF(AG50:AG89,"&lt;&gt;NOR",G50:G89)</f>
        <v>0</v>
      </c>
      <c r="H49" s="231"/>
      <c r="I49" s="231">
        <f>SUM(I50:I89)</f>
        <v>0</v>
      </c>
      <c r="J49" s="231"/>
      <c r="K49" s="231">
        <f>SUM(K50:K89)</f>
        <v>0</v>
      </c>
      <c r="L49" s="231"/>
      <c r="M49" s="231">
        <f>SUM(M50:M89)</f>
        <v>0</v>
      </c>
      <c r="N49" s="230"/>
      <c r="O49" s="230">
        <f>SUM(O50:O89)</f>
        <v>76.290000000000006</v>
      </c>
      <c r="P49" s="230"/>
      <c r="Q49" s="230">
        <f>SUM(Q50:Q89)</f>
        <v>0</v>
      </c>
      <c r="R49" s="231"/>
      <c r="S49" s="231"/>
      <c r="T49" s="232"/>
      <c r="U49" s="226"/>
      <c r="V49" s="226">
        <f>SUM(V50:V89)</f>
        <v>34.21</v>
      </c>
      <c r="W49" s="226"/>
      <c r="X49" s="226"/>
      <c r="AG49" t="s">
        <v>128</v>
      </c>
    </row>
    <row r="50" spans="1:60" outlineLevel="1" x14ac:dyDescent="0.2">
      <c r="A50" s="233">
        <v>11</v>
      </c>
      <c r="B50" s="234" t="s">
        <v>190</v>
      </c>
      <c r="C50" s="253" t="s">
        <v>191</v>
      </c>
      <c r="D50" s="235" t="s">
        <v>131</v>
      </c>
      <c r="E50" s="236">
        <v>58.186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21</v>
      </c>
      <c r="M50" s="238">
        <f>G50*(1+L50/100)</f>
        <v>0</v>
      </c>
      <c r="N50" s="236">
        <v>0.2024</v>
      </c>
      <c r="O50" s="236">
        <f>ROUND(E50*N50,2)</f>
        <v>11.78</v>
      </c>
      <c r="P50" s="236">
        <v>0</v>
      </c>
      <c r="Q50" s="236">
        <f>ROUND(E50*P50,2)</f>
        <v>0</v>
      </c>
      <c r="R50" s="238" t="s">
        <v>132</v>
      </c>
      <c r="S50" s="238" t="s">
        <v>133</v>
      </c>
      <c r="T50" s="239" t="s">
        <v>133</v>
      </c>
      <c r="U50" s="223">
        <v>2.5999999999999999E-2</v>
      </c>
      <c r="V50" s="223">
        <f>ROUND(E50*U50,2)</f>
        <v>1.51</v>
      </c>
      <c r="W50" s="223"/>
      <c r="X50" s="223" t="s">
        <v>134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135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4" t="s">
        <v>192</v>
      </c>
      <c r="D51" s="240"/>
      <c r="E51" s="240"/>
      <c r="F51" s="240"/>
      <c r="G51" s="240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137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5" t="s">
        <v>159</v>
      </c>
      <c r="D52" s="224"/>
      <c r="E52" s="225"/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139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5" t="s">
        <v>193</v>
      </c>
      <c r="D53" s="224"/>
      <c r="E53" s="225">
        <v>18.28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139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5" t="s">
        <v>194</v>
      </c>
      <c r="D54" s="224"/>
      <c r="E54" s="225">
        <v>28.75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139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5" t="s">
        <v>195</v>
      </c>
      <c r="D55" s="224"/>
      <c r="E55" s="225">
        <v>11.16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139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3">
        <v>12</v>
      </c>
      <c r="B56" s="234" t="s">
        <v>196</v>
      </c>
      <c r="C56" s="253" t="s">
        <v>197</v>
      </c>
      <c r="D56" s="235" t="s">
        <v>131</v>
      </c>
      <c r="E56" s="236">
        <v>47.026000000000003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6">
        <v>0.43</v>
      </c>
      <c r="O56" s="236">
        <f>ROUND(E56*N56,2)</f>
        <v>20.22</v>
      </c>
      <c r="P56" s="236">
        <v>0</v>
      </c>
      <c r="Q56" s="236">
        <f>ROUND(E56*P56,2)</f>
        <v>0</v>
      </c>
      <c r="R56" s="238" t="s">
        <v>132</v>
      </c>
      <c r="S56" s="238" t="s">
        <v>133</v>
      </c>
      <c r="T56" s="239" t="s">
        <v>133</v>
      </c>
      <c r="U56" s="223">
        <v>1.9E-2</v>
      </c>
      <c r="V56" s="223">
        <f>ROUND(E56*U56,2)</f>
        <v>0.89</v>
      </c>
      <c r="W56" s="223"/>
      <c r="X56" s="223" t="s">
        <v>134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135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4" t="s">
        <v>198</v>
      </c>
      <c r="D57" s="240"/>
      <c r="E57" s="240"/>
      <c r="F57" s="240"/>
      <c r="G57" s="240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137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5" t="s">
        <v>159</v>
      </c>
      <c r="D58" s="224"/>
      <c r="E58" s="225"/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139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5" t="s">
        <v>193</v>
      </c>
      <c r="D59" s="224"/>
      <c r="E59" s="225">
        <v>18.28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139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5" t="s">
        <v>194</v>
      </c>
      <c r="D60" s="224"/>
      <c r="E60" s="225">
        <v>28.75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139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3">
        <v>13</v>
      </c>
      <c r="B61" s="234" t="s">
        <v>199</v>
      </c>
      <c r="C61" s="253" t="s">
        <v>200</v>
      </c>
      <c r="D61" s="235" t="s">
        <v>131</v>
      </c>
      <c r="E61" s="236">
        <v>53.026000000000003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6">
        <v>0.36834</v>
      </c>
      <c r="O61" s="236">
        <f>ROUND(E61*N61,2)</f>
        <v>19.53</v>
      </c>
      <c r="P61" s="236">
        <v>0</v>
      </c>
      <c r="Q61" s="236">
        <f>ROUND(E61*P61,2)</f>
        <v>0</v>
      </c>
      <c r="R61" s="238" t="s">
        <v>132</v>
      </c>
      <c r="S61" s="238" t="s">
        <v>133</v>
      </c>
      <c r="T61" s="239" t="s">
        <v>133</v>
      </c>
      <c r="U61" s="223">
        <v>5.5E-2</v>
      </c>
      <c r="V61" s="223">
        <f>ROUND(E61*U61,2)</f>
        <v>2.92</v>
      </c>
      <c r="W61" s="223"/>
      <c r="X61" s="223" t="s">
        <v>134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135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4" t="s">
        <v>201</v>
      </c>
      <c r="D62" s="240"/>
      <c r="E62" s="240"/>
      <c r="F62" s="240"/>
      <c r="G62" s="240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137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41" t="str">
        <f>C62</f>
        <v>kamenivo hrubé drcené vel. 32 - 63 mm s výplňovým kamenivem (vibrovaný štěrk), s rozprostřením, vlhčením a zhutněním</v>
      </c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5" t="s">
        <v>159</v>
      </c>
      <c r="D63" s="224"/>
      <c r="E63" s="225"/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139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5" t="s">
        <v>193</v>
      </c>
      <c r="D64" s="224"/>
      <c r="E64" s="225">
        <v>18.28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139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5" t="s">
        <v>194</v>
      </c>
      <c r="D65" s="224"/>
      <c r="E65" s="225">
        <v>28.75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139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5" t="s">
        <v>202</v>
      </c>
      <c r="D66" s="224"/>
      <c r="E66" s="225">
        <v>6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139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3">
        <v>14</v>
      </c>
      <c r="B67" s="234" t="s">
        <v>203</v>
      </c>
      <c r="C67" s="253" t="s">
        <v>204</v>
      </c>
      <c r="D67" s="235" t="s">
        <v>131</v>
      </c>
      <c r="E67" s="236">
        <v>53.026000000000003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7.5600000000000001E-2</v>
      </c>
      <c r="O67" s="236">
        <f>ROUND(E67*N67,2)</f>
        <v>4.01</v>
      </c>
      <c r="P67" s="236">
        <v>0</v>
      </c>
      <c r="Q67" s="236">
        <f>ROUND(E67*P67,2)</f>
        <v>0</v>
      </c>
      <c r="R67" s="238" t="s">
        <v>132</v>
      </c>
      <c r="S67" s="238" t="s">
        <v>133</v>
      </c>
      <c r="T67" s="239" t="s">
        <v>133</v>
      </c>
      <c r="U67" s="223">
        <v>2.5000000000000001E-2</v>
      </c>
      <c r="V67" s="223">
        <f>ROUND(E67*U67,2)</f>
        <v>1.33</v>
      </c>
      <c r="W67" s="223"/>
      <c r="X67" s="223" t="s">
        <v>134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135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5" t="s">
        <v>159</v>
      </c>
      <c r="D68" s="224"/>
      <c r="E68" s="225"/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139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5" t="s">
        <v>193</v>
      </c>
      <c r="D69" s="224"/>
      <c r="E69" s="225">
        <v>18.28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139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55" t="s">
        <v>194</v>
      </c>
      <c r="D70" s="224"/>
      <c r="E70" s="225">
        <v>28.75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139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5" t="s">
        <v>202</v>
      </c>
      <c r="D71" s="224"/>
      <c r="E71" s="225">
        <v>6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139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33">
        <v>15</v>
      </c>
      <c r="B72" s="234" t="s">
        <v>205</v>
      </c>
      <c r="C72" s="253" t="s">
        <v>206</v>
      </c>
      <c r="D72" s="235" t="s">
        <v>131</v>
      </c>
      <c r="E72" s="236">
        <v>53.026000000000003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6">
        <v>0.126</v>
      </c>
      <c r="O72" s="236">
        <f>ROUND(E72*N72,2)</f>
        <v>6.68</v>
      </c>
      <c r="P72" s="236">
        <v>0</v>
      </c>
      <c r="Q72" s="236">
        <f>ROUND(E72*P72,2)</f>
        <v>0</v>
      </c>
      <c r="R72" s="238" t="s">
        <v>132</v>
      </c>
      <c r="S72" s="238" t="s">
        <v>133</v>
      </c>
      <c r="T72" s="239" t="s">
        <v>133</v>
      </c>
      <c r="U72" s="223">
        <v>2.1000000000000001E-2</v>
      </c>
      <c r="V72" s="223">
        <f>ROUND(E72*U72,2)</f>
        <v>1.1100000000000001</v>
      </c>
      <c r="W72" s="223"/>
      <c r="X72" s="223" t="s">
        <v>134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135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5" t="s">
        <v>159</v>
      </c>
      <c r="D73" s="224"/>
      <c r="E73" s="225"/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139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5" t="s">
        <v>193</v>
      </c>
      <c r="D74" s="224"/>
      <c r="E74" s="225">
        <v>18.28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139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5" t="s">
        <v>194</v>
      </c>
      <c r="D75" s="224"/>
      <c r="E75" s="225">
        <v>28.75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139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5" t="s">
        <v>202</v>
      </c>
      <c r="D76" s="224"/>
      <c r="E76" s="225">
        <v>6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139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33">
        <v>16</v>
      </c>
      <c r="B77" s="234" t="s">
        <v>207</v>
      </c>
      <c r="C77" s="253" t="s">
        <v>208</v>
      </c>
      <c r="D77" s="235" t="s">
        <v>131</v>
      </c>
      <c r="E77" s="236">
        <v>7.94</v>
      </c>
      <c r="F77" s="237"/>
      <c r="G77" s="238">
        <f>ROUND(E77*F77,2)</f>
        <v>0</v>
      </c>
      <c r="H77" s="237"/>
      <c r="I77" s="238">
        <f>ROUND(E77*H77,2)</f>
        <v>0</v>
      </c>
      <c r="J77" s="237"/>
      <c r="K77" s="238">
        <f>ROUND(E77*J77,2)</f>
        <v>0</v>
      </c>
      <c r="L77" s="238">
        <v>21</v>
      </c>
      <c r="M77" s="238">
        <f>G77*(1+L77/100)</f>
        <v>0</v>
      </c>
      <c r="N77" s="236">
        <v>0.15382000000000001</v>
      </c>
      <c r="O77" s="236">
        <f>ROUND(E77*N77,2)</f>
        <v>1.22</v>
      </c>
      <c r="P77" s="236">
        <v>0</v>
      </c>
      <c r="Q77" s="236">
        <f>ROUND(E77*P77,2)</f>
        <v>0</v>
      </c>
      <c r="R77" s="238" t="s">
        <v>132</v>
      </c>
      <c r="S77" s="238" t="s">
        <v>133</v>
      </c>
      <c r="T77" s="239" t="s">
        <v>133</v>
      </c>
      <c r="U77" s="223">
        <v>0.216</v>
      </c>
      <c r="V77" s="223">
        <f>ROUND(E77*U77,2)</f>
        <v>1.72</v>
      </c>
      <c r="W77" s="223"/>
      <c r="X77" s="223" t="s">
        <v>134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135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5" t="s">
        <v>143</v>
      </c>
      <c r="D78" s="224"/>
      <c r="E78" s="225">
        <v>1.74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139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5" t="s">
        <v>209</v>
      </c>
      <c r="D79" s="224"/>
      <c r="E79" s="225">
        <v>6.2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139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3">
        <v>17</v>
      </c>
      <c r="B80" s="234" t="s">
        <v>210</v>
      </c>
      <c r="C80" s="253" t="s">
        <v>211</v>
      </c>
      <c r="D80" s="235" t="s">
        <v>131</v>
      </c>
      <c r="E80" s="236">
        <v>47.026000000000003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6">
        <v>7.3899999999999993E-2</v>
      </c>
      <c r="O80" s="236">
        <f>ROUND(E80*N80,2)</f>
        <v>3.48</v>
      </c>
      <c r="P80" s="236">
        <v>0</v>
      </c>
      <c r="Q80" s="236">
        <f>ROUND(E80*P80,2)</f>
        <v>0</v>
      </c>
      <c r="R80" s="238" t="s">
        <v>132</v>
      </c>
      <c r="S80" s="238" t="s">
        <v>133</v>
      </c>
      <c r="T80" s="239" t="s">
        <v>133</v>
      </c>
      <c r="U80" s="223">
        <v>0.47799999999999998</v>
      </c>
      <c r="V80" s="223">
        <f>ROUND(E80*U80,2)</f>
        <v>22.48</v>
      </c>
      <c r="W80" s="223"/>
      <c r="X80" s="223" t="s">
        <v>134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135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20"/>
      <c r="B81" s="221"/>
      <c r="C81" s="254" t="s">
        <v>212</v>
      </c>
      <c r="D81" s="240"/>
      <c r="E81" s="240"/>
      <c r="F81" s="240"/>
      <c r="G81" s="240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137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41" t="str">
        <f>C81</f>
        <v>s provedením lože z kameniva drceného, s vyplněním spár, s dvojitým hutněním a se smetením přebytečného materiálu na krajnici. S dodáním hmot pro lože a výplň spár.</v>
      </c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5" t="s">
        <v>159</v>
      </c>
      <c r="D82" s="224"/>
      <c r="E82" s="225"/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139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5" t="s">
        <v>193</v>
      </c>
      <c r="D83" s="224"/>
      <c r="E83" s="225">
        <v>18.28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139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5" t="s">
        <v>194</v>
      </c>
      <c r="D84" s="224"/>
      <c r="E84" s="225">
        <v>28.75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139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 x14ac:dyDescent="0.2">
      <c r="A85" s="233">
        <v>18</v>
      </c>
      <c r="B85" s="234" t="s">
        <v>213</v>
      </c>
      <c r="C85" s="253" t="s">
        <v>214</v>
      </c>
      <c r="D85" s="235" t="s">
        <v>131</v>
      </c>
      <c r="E85" s="236">
        <v>6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7.1999999999999995E-2</v>
      </c>
      <c r="O85" s="236">
        <f>ROUND(E85*N85,2)</f>
        <v>0.43</v>
      </c>
      <c r="P85" s="236">
        <v>0</v>
      </c>
      <c r="Q85" s="236">
        <f>ROUND(E85*P85,2)</f>
        <v>0</v>
      </c>
      <c r="R85" s="238" t="s">
        <v>132</v>
      </c>
      <c r="S85" s="238" t="s">
        <v>133</v>
      </c>
      <c r="T85" s="239" t="s">
        <v>133</v>
      </c>
      <c r="U85" s="223">
        <v>0.375</v>
      </c>
      <c r="V85" s="223">
        <f>ROUND(E85*U85,2)</f>
        <v>2.25</v>
      </c>
      <c r="W85" s="223"/>
      <c r="X85" s="223" t="s">
        <v>134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135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20"/>
      <c r="B86" s="221"/>
      <c r="C86" s="254" t="s">
        <v>215</v>
      </c>
      <c r="D86" s="240"/>
      <c r="E86" s="240"/>
      <c r="F86" s="240"/>
      <c r="G86" s="240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137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41" t="str">
        <f>C86</f>
        <v>komunikací pro pěší do velikosti dlaždic 0,25 m2 s provedením lože do tl. 30 mm, s vyplněním spár a se smetením přebytečného materiálu na vzdálenost do 3 m</v>
      </c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5" t="s">
        <v>202</v>
      </c>
      <c r="D87" s="224"/>
      <c r="E87" s="225">
        <v>6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139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3">
        <v>19</v>
      </c>
      <c r="B88" s="234" t="s">
        <v>216</v>
      </c>
      <c r="C88" s="253" t="s">
        <v>217</v>
      </c>
      <c r="D88" s="235" t="s">
        <v>131</v>
      </c>
      <c r="E88" s="236">
        <v>51.7286</v>
      </c>
      <c r="F88" s="237"/>
      <c r="G88" s="238">
        <f>ROUND(E88*F88,2)</f>
        <v>0</v>
      </c>
      <c r="H88" s="237"/>
      <c r="I88" s="238">
        <f>ROUND(E88*H88,2)</f>
        <v>0</v>
      </c>
      <c r="J88" s="237"/>
      <c r="K88" s="238">
        <f>ROUND(E88*J88,2)</f>
        <v>0</v>
      </c>
      <c r="L88" s="238">
        <v>21</v>
      </c>
      <c r="M88" s="238">
        <f>G88*(1+L88/100)</f>
        <v>0</v>
      </c>
      <c r="N88" s="236">
        <v>0.17280000000000001</v>
      </c>
      <c r="O88" s="236">
        <f>ROUND(E88*N88,2)</f>
        <v>8.94</v>
      </c>
      <c r="P88" s="236">
        <v>0</v>
      </c>
      <c r="Q88" s="236">
        <f>ROUND(E88*P88,2)</f>
        <v>0</v>
      </c>
      <c r="R88" s="238" t="s">
        <v>178</v>
      </c>
      <c r="S88" s="238" t="s">
        <v>133</v>
      </c>
      <c r="T88" s="239" t="s">
        <v>133</v>
      </c>
      <c r="U88" s="223">
        <v>0</v>
      </c>
      <c r="V88" s="223">
        <f>ROUND(E88*U88,2)</f>
        <v>0</v>
      </c>
      <c r="W88" s="223"/>
      <c r="X88" s="223" t="s">
        <v>179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180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5" t="s">
        <v>218</v>
      </c>
      <c r="D89" s="224"/>
      <c r="E89" s="225">
        <v>51.73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139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x14ac:dyDescent="0.2">
      <c r="A90" s="227" t="s">
        <v>127</v>
      </c>
      <c r="B90" s="228" t="s">
        <v>78</v>
      </c>
      <c r="C90" s="252" t="s">
        <v>79</v>
      </c>
      <c r="D90" s="229"/>
      <c r="E90" s="230"/>
      <c r="F90" s="231"/>
      <c r="G90" s="231">
        <f>SUMIF(AG91:AG124,"&lt;&gt;NOR",G91:G124)</f>
        <v>0</v>
      </c>
      <c r="H90" s="231"/>
      <c r="I90" s="231">
        <f>SUM(I91:I124)</f>
        <v>0</v>
      </c>
      <c r="J90" s="231"/>
      <c r="K90" s="231">
        <f>SUM(K91:K124)</f>
        <v>0</v>
      </c>
      <c r="L90" s="231"/>
      <c r="M90" s="231">
        <f>SUM(M91:M124)</f>
        <v>0</v>
      </c>
      <c r="N90" s="230"/>
      <c r="O90" s="230">
        <f>SUM(O91:O124)</f>
        <v>21.89</v>
      </c>
      <c r="P90" s="230"/>
      <c r="Q90" s="230">
        <f>SUM(Q91:Q124)</f>
        <v>0</v>
      </c>
      <c r="R90" s="231"/>
      <c r="S90" s="231"/>
      <c r="T90" s="232"/>
      <c r="U90" s="226"/>
      <c r="V90" s="226">
        <f>SUM(V91:V124)</f>
        <v>143.13</v>
      </c>
      <c r="W90" s="226"/>
      <c r="X90" s="226"/>
      <c r="AG90" t="s">
        <v>128</v>
      </c>
    </row>
    <row r="91" spans="1:60" ht="22.5" outlineLevel="1" x14ac:dyDescent="0.2">
      <c r="A91" s="233">
        <v>20</v>
      </c>
      <c r="B91" s="234" t="s">
        <v>219</v>
      </c>
      <c r="C91" s="253" t="s">
        <v>220</v>
      </c>
      <c r="D91" s="235" t="s">
        <v>150</v>
      </c>
      <c r="E91" s="236">
        <v>30.3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0.185</v>
      </c>
      <c r="O91" s="236">
        <f>ROUND(E91*N91,2)</f>
        <v>5.61</v>
      </c>
      <c r="P91" s="236">
        <v>0</v>
      </c>
      <c r="Q91" s="236">
        <f>ROUND(E91*P91,2)</f>
        <v>0</v>
      </c>
      <c r="R91" s="238" t="s">
        <v>132</v>
      </c>
      <c r="S91" s="238" t="s">
        <v>133</v>
      </c>
      <c r="T91" s="239" t="s">
        <v>133</v>
      </c>
      <c r="U91" s="223">
        <v>0.33704000000000001</v>
      </c>
      <c r="V91" s="223">
        <f>ROUND(E91*U91,2)</f>
        <v>10.210000000000001</v>
      </c>
      <c r="W91" s="223"/>
      <c r="X91" s="223" t="s">
        <v>134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135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4" t="s">
        <v>221</v>
      </c>
      <c r="D92" s="240"/>
      <c r="E92" s="240"/>
      <c r="F92" s="240"/>
      <c r="G92" s="240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137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5" t="s">
        <v>222</v>
      </c>
      <c r="D93" s="224"/>
      <c r="E93" s="225"/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139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5" t="s">
        <v>223</v>
      </c>
      <c r="D94" s="224"/>
      <c r="E94" s="225">
        <v>15.3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139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5" t="s">
        <v>224</v>
      </c>
      <c r="D95" s="224"/>
      <c r="E95" s="225">
        <v>15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139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33">
        <v>21</v>
      </c>
      <c r="B96" s="234" t="s">
        <v>225</v>
      </c>
      <c r="C96" s="253" t="s">
        <v>226</v>
      </c>
      <c r="D96" s="235" t="s">
        <v>150</v>
      </c>
      <c r="E96" s="236">
        <v>84.1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0.10249999999999999</v>
      </c>
      <c r="O96" s="236">
        <f>ROUND(E96*N96,2)</f>
        <v>8.6199999999999992</v>
      </c>
      <c r="P96" s="236">
        <v>0</v>
      </c>
      <c r="Q96" s="236">
        <f>ROUND(E96*P96,2)</f>
        <v>0</v>
      </c>
      <c r="R96" s="238" t="s">
        <v>132</v>
      </c>
      <c r="S96" s="238" t="s">
        <v>133</v>
      </c>
      <c r="T96" s="239" t="s">
        <v>133</v>
      </c>
      <c r="U96" s="223">
        <v>0.22503999999999999</v>
      </c>
      <c r="V96" s="223">
        <f>ROUND(E96*U96,2)</f>
        <v>18.93</v>
      </c>
      <c r="W96" s="223"/>
      <c r="X96" s="223" t="s">
        <v>134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135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4" t="s">
        <v>221</v>
      </c>
      <c r="D97" s="240"/>
      <c r="E97" s="240"/>
      <c r="F97" s="240"/>
      <c r="G97" s="240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137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5" t="s">
        <v>227</v>
      </c>
      <c r="D98" s="224"/>
      <c r="E98" s="225">
        <v>54.4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139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5" t="s">
        <v>159</v>
      </c>
      <c r="D99" s="224"/>
      <c r="E99" s="225"/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139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5" t="s">
        <v>228</v>
      </c>
      <c r="D100" s="224"/>
      <c r="E100" s="225">
        <v>16.059999999999999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139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5" t="s">
        <v>229</v>
      </c>
      <c r="D101" s="224"/>
      <c r="E101" s="225">
        <v>13.64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139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3">
        <v>22</v>
      </c>
      <c r="B102" s="234" t="s">
        <v>230</v>
      </c>
      <c r="C102" s="253" t="s">
        <v>231</v>
      </c>
      <c r="D102" s="235" t="s">
        <v>150</v>
      </c>
      <c r="E102" s="236">
        <v>27.2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8" t="s">
        <v>132</v>
      </c>
      <c r="S102" s="238" t="s">
        <v>133</v>
      </c>
      <c r="T102" s="239" t="s">
        <v>133</v>
      </c>
      <c r="U102" s="223">
        <v>0.11</v>
      </c>
      <c r="V102" s="223">
        <f>ROUND(E102*U102,2)</f>
        <v>2.99</v>
      </c>
      <c r="W102" s="223"/>
      <c r="X102" s="223" t="s">
        <v>134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135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4" t="s">
        <v>232</v>
      </c>
      <c r="D103" s="240"/>
      <c r="E103" s="240"/>
      <c r="F103" s="240"/>
      <c r="G103" s="240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137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5" t="s">
        <v>233</v>
      </c>
      <c r="D104" s="224"/>
      <c r="E104" s="225">
        <v>27.2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139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3">
        <v>23</v>
      </c>
      <c r="B105" s="234" t="s">
        <v>234</v>
      </c>
      <c r="C105" s="253" t="s">
        <v>235</v>
      </c>
      <c r="D105" s="235" t="s">
        <v>236</v>
      </c>
      <c r="E105" s="236">
        <v>108</v>
      </c>
      <c r="F105" s="237"/>
      <c r="G105" s="238">
        <f>ROUND(E105*F105,2)</f>
        <v>0</v>
      </c>
      <c r="H105" s="237"/>
      <c r="I105" s="238">
        <f>ROUND(E105*H105,2)</f>
        <v>0</v>
      </c>
      <c r="J105" s="237"/>
      <c r="K105" s="238">
        <f>ROUND(E105*J105,2)</f>
        <v>0</v>
      </c>
      <c r="L105" s="238">
        <v>21</v>
      </c>
      <c r="M105" s="238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8"/>
      <c r="S105" s="238" t="s">
        <v>188</v>
      </c>
      <c r="T105" s="239" t="s">
        <v>189</v>
      </c>
      <c r="U105" s="223">
        <v>1</v>
      </c>
      <c r="V105" s="223">
        <f>ROUND(E105*U105,2)</f>
        <v>108</v>
      </c>
      <c r="W105" s="223"/>
      <c r="X105" s="223" t="s">
        <v>134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135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5" t="s">
        <v>237</v>
      </c>
      <c r="D106" s="224"/>
      <c r="E106" s="225">
        <v>54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139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5" t="s">
        <v>238</v>
      </c>
      <c r="D107" s="224"/>
      <c r="E107" s="225">
        <v>54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139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43">
        <v>24</v>
      </c>
      <c r="B108" s="244" t="s">
        <v>239</v>
      </c>
      <c r="C108" s="257" t="s">
        <v>240</v>
      </c>
      <c r="D108" s="245" t="s">
        <v>187</v>
      </c>
      <c r="E108" s="246">
        <v>2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21</v>
      </c>
      <c r="M108" s="248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8"/>
      <c r="S108" s="248" t="s">
        <v>188</v>
      </c>
      <c r="T108" s="249" t="s">
        <v>189</v>
      </c>
      <c r="U108" s="223">
        <v>1</v>
      </c>
      <c r="V108" s="223">
        <f>ROUND(E108*U108,2)</f>
        <v>2</v>
      </c>
      <c r="W108" s="223"/>
      <c r="X108" s="223" t="s">
        <v>134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135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3">
        <v>25</v>
      </c>
      <c r="B109" s="244" t="s">
        <v>241</v>
      </c>
      <c r="C109" s="257" t="s">
        <v>242</v>
      </c>
      <c r="D109" s="245" t="s">
        <v>187</v>
      </c>
      <c r="E109" s="246">
        <v>1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21</v>
      </c>
      <c r="M109" s="248">
        <f>G109*(1+L109/100)</f>
        <v>0</v>
      </c>
      <c r="N109" s="246">
        <v>0</v>
      </c>
      <c r="O109" s="246">
        <f>ROUND(E109*N109,2)</f>
        <v>0</v>
      </c>
      <c r="P109" s="246">
        <v>0</v>
      </c>
      <c r="Q109" s="246">
        <f>ROUND(E109*P109,2)</f>
        <v>0</v>
      </c>
      <c r="R109" s="248"/>
      <c r="S109" s="248" t="s">
        <v>188</v>
      </c>
      <c r="T109" s="249" t="s">
        <v>189</v>
      </c>
      <c r="U109" s="223">
        <v>1</v>
      </c>
      <c r="V109" s="223">
        <f>ROUND(E109*U109,2)</f>
        <v>1</v>
      </c>
      <c r="W109" s="223"/>
      <c r="X109" s="223" t="s">
        <v>134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135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3">
        <v>26</v>
      </c>
      <c r="B110" s="234" t="s">
        <v>243</v>
      </c>
      <c r="C110" s="253" t="s">
        <v>244</v>
      </c>
      <c r="D110" s="235" t="s">
        <v>245</v>
      </c>
      <c r="E110" s="236">
        <v>5.9452499999999997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21</v>
      </c>
      <c r="M110" s="238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8"/>
      <c r="S110" s="238" t="s">
        <v>188</v>
      </c>
      <c r="T110" s="239" t="s">
        <v>189</v>
      </c>
      <c r="U110" s="223">
        <v>0</v>
      </c>
      <c r="V110" s="223">
        <f>ROUND(E110*U110,2)</f>
        <v>0</v>
      </c>
      <c r="W110" s="223"/>
      <c r="X110" s="223" t="s">
        <v>134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135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5" t="s">
        <v>246</v>
      </c>
      <c r="D111" s="224"/>
      <c r="E111" s="225">
        <v>1.1200000000000001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139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5" t="s">
        <v>247</v>
      </c>
      <c r="D112" s="224"/>
      <c r="E112" s="225">
        <v>1.49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139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5" t="s">
        <v>159</v>
      </c>
      <c r="D113" s="224"/>
      <c r="E113" s="225"/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139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5" t="s">
        <v>248</v>
      </c>
      <c r="D114" s="224"/>
      <c r="E114" s="225">
        <v>1.81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139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55" t="s">
        <v>249</v>
      </c>
      <c r="D115" s="224"/>
      <c r="E115" s="225">
        <v>1.53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139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3">
        <v>27</v>
      </c>
      <c r="B116" s="234" t="s">
        <v>250</v>
      </c>
      <c r="C116" s="253" t="s">
        <v>251</v>
      </c>
      <c r="D116" s="235" t="s">
        <v>252</v>
      </c>
      <c r="E116" s="236">
        <v>30.603000000000002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2.3E-2</v>
      </c>
      <c r="O116" s="236">
        <f>ROUND(E116*N116,2)</f>
        <v>0.7</v>
      </c>
      <c r="P116" s="236">
        <v>0</v>
      </c>
      <c r="Q116" s="236">
        <f>ROUND(E116*P116,2)</f>
        <v>0</v>
      </c>
      <c r="R116" s="238" t="s">
        <v>178</v>
      </c>
      <c r="S116" s="238" t="s">
        <v>133</v>
      </c>
      <c r="T116" s="239" t="s">
        <v>133</v>
      </c>
      <c r="U116" s="223">
        <v>0</v>
      </c>
      <c r="V116" s="223">
        <f>ROUND(E116*U116,2)</f>
        <v>0</v>
      </c>
      <c r="W116" s="223"/>
      <c r="X116" s="223" t="s">
        <v>179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180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5" t="s">
        <v>222</v>
      </c>
      <c r="D117" s="224"/>
      <c r="E117" s="225"/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139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5" t="s">
        <v>253</v>
      </c>
      <c r="D118" s="224"/>
      <c r="E118" s="225">
        <v>15.45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139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5" t="s">
        <v>254</v>
      </c>
      <c r="D119" s="224"/>
      <c r="E119" s="225">
        <v>15.15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139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33">
        <v>28</v>
      </c>
      <c r="B120" s="234" t="s">
        <v>255</v>
      </c>
      <c r="C120" s="253" t="s">
        <v>256</v>
      </c>
      <c r="D120" s="235" t="s">
        <v>252</v>
      </c>
      <c r="E120" s="236">
        <v>84.941000000000003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36">
        <v>8.1970000000000001E-2</v>
      </c>
      <c r="O120" s="236">
        <f>ROUND(E120*N120,2)</f>
        <v>6.96</v>
      </c>
      <c r="P120" s="236">
        <v>0</v>
      </c>
      <c r="Q120" s="236">
        <f>ROUND(E120*P120,2)</f>
        <v>0</v>
      </c>
      <c r="R120" s="238" t="s">
        <v>178</v>
      </c>
      <c r="S120" s="238" t="s">
        <v>133</v>
      </c>
      <c r="T120" s="239" t="s">
        <v>133</v>
      </c>
      <c r="U120" s="223">
        <v>0</v>
      </c>
      <c r="V120" s="223">
        <f>ROUND(E120*U120,2)</f>
        <v>0</v>
      </c>
      <c r="W120" s="223"/>
      <c r="X120" s="223" t="s">
        <v>179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180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5" t="s">
        <v>257</v>
      </c>
      <c r="D121" s="224"/>
      <c r="E121" s="225">
        <v>54.94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139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5" t="s">
        <v>159</v>
      </c>
      <c r="D122" s="224"/>
      <c r="E122" s="225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139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5" t="s">
        <v>258</v>
      </c>
      <c r="D123" s="224"/>
      <c r="E123" s="225">
        <v>16.22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139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5" t="s">
        <v>259</v>
      </c>
      <c r="D124" s="224"/>
      <c r="E124" s="225">
        <v>13.78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139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27" t="s">
        <v>127</v>
      </c>
      <c r="B125" s="228" t="s">
        <v>80</v>
      </c>
      <c r="C125" s="252" t="s">
        <v>81</v>
      </c>
      <c r="D125" s="229"/>
      <c r="E125" s="230"/>
      <c r="F125" s="231"/>
      <c r="G125" s="231">
        <f>SUMIF(AG126:AG126,"&lt;&gt;NOR",G126:G126)</f>
        <v>0</v>
      </c>
      <c r="H125" s="231"/>
      <c r="I125" s="231">
        <f>SUM(I126:I126)</f>
        <v>0</v>
      </c>
      <c r="J125" s="231"/>
      <c r="K125" s="231">
        <f>SUM(K126:K126)</f>
        <v>0</v>
      </c>
      <c r="L125" s="231"/>
      <c r="M125" s="231">
        <f>SUM(M126:M126)</f>
        <v>0</v>
      </c>
      <c r="N125" s="230"/>
      <c r="O125" s="230">
        <f>SUM(O126:O126)</f>
        <v>0</v>
      </c>
      <c r="P125" s="230"/>
      <c r="Q125" s="230">
        <f>SUM(Q126:Q126)</f>
        <v>0</v>
      </c>
      <c r="R125" s="231"/>
      <c r="S125" s="231"/>
      <c r="T125" s="232"/>
      <c r="U125" s="226"/>
      <c r="V125" s="226">
        <f>SUM(V126:V126)</f>
        <v>0</v>
      </c>
      <c r="W125" s="226"/>
      <c r="X125" s="226"/>
      <c r="AG125" t="s">
        <v>128</v>
      </c>
    </row>
    <row r="126" spans="1:60" outlineLevel="1" x14ac:dyDescent="0.2">
      <c r="A126" s="243">
        <v>29</v>
      </c>
      <c r="B126" s="244" t="s">
        <v>260</v>
      </c>
      <c r="C126" s="257" t="s">
        <v>261</v>
      </c>
      <c r="D126" s="245" t="s">
        <v>187</v>
      </c>
      <c r="E126" s="246">
        <v>2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8"/>
      <c r="S126" s="248" t="s">
        <v>188</v>
      </c>
      <c r="T126" s="249" t="s">
        <v>189</v>
      </c>
      <c r="U126" s="223">
        <v>0</v>
      </c>
      <c r="V126" s="223">
        <f>ROUND(E126*U126,2)</f>
        <v>0</v>
      </c>
      <c r="W126" s="223"/>
      <c r="X126" s="223" t="s">
        <v>134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135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x14ac:dyDescent="0.2">
      <c r="A127" s="227" t="s">
        <v>127</v>
      </c>
      <c r="B127" s="228" t="s">
        <v>82</v>
      </c>
      <c r="C127" s="252" t="s">
        <v>83</v>
      </c>
      <c r="D127" s="229"/>
      <c r="E127" s="230"/>
      <c r="F127" s="231"/>
      <c r="G127" s="231">
        <f>SUMIF(AG128:AG129,"&lt;&gt;NOR",G128:G129)</f>
        <v>0</v>
      </c>
      <c r="H127" s="231"/>
      <c r="I127" s="231">
        <f>SUM(I128:I129)</f>
        <v>0</v>
      </c>
      <c r="J127" s="231"/>
      <c r="K127" s="231">
        <f>SUM(K128:K129)</f>
        <v>0</v>
      </c>
      <c r="L127" s="231"/>
      <c r="M127" s="231">
        <f>SUM(M128:M129)</f>
        <v>0</v>
      </c>
      <c r="N127" s="230"/>
      <c r="O127" s="230">
        <f>SUM(O128:O129)</f>
        <v>0</v>
      </c>
      <c r="P127" s="230"/>
      <c r="Q127" s="230">
        <f>SUM(Q128:Q129)</f>
        <v>0</v>
      </c>
      <c r="R127" s="231"/>
      <c r="S127" s="231"/>
      <c r="T127" s="232"/>
      <c r="U127" s="226"/>
      <c r="V127" s="226">
        <f>SUM(V128:V129)</f>
        <v>39.42</v>
      </c>
      <c r="W127" s="226"/>
      <c r="X127" s="226"/>
      <c r="AG127" t="s">
        <v>128</v>
      </c>
    </row>
    <row r="128" spans="1:60" outlineLevel="1" x14ac:dyDescent="0.2">
      <c r="A128" s="233">
        <v>30</v>
      </c>
      <c r="B128" s="234" t="s">
        <v>262</v>
      </c>
      <c r="C128" s="253" t="s">
        <v>263</v>
      </c>
      <c r="D128" s="235" t="s">
        <v>264</v>
      </c>
      <c r="E128" s="236">
        <v>101.08645</v>
      </c>
      <c r="F128" s="237"/>
      <c r="G128" s="238">
        <f>ROUND(E128*F128,2)</f>
        <v>0</v>
      </c>
      <c r="H128" s="237"/>
      <c r="I128" s="238">
        <f>ROUND(E128*H128,2)</f>
        <v>0</v>
      </c>
      <c r="J128" s="237"/>
      <c r="K128" s="238">
        <f>ROUND(E128*J128,2)</f>
        <v>0</v>
      </c>
      <c r="L128" s="238">
        <v>21</v>
      </c>
      <c r="M128" s="238">
        <f>G128*(1+L128/100)</f>
        <v>0</v>
      </c>
      <c r="N128" s="236">
        <v>0</v>
      </c>
      <c r="O128" s="236">
        <f>ROUND(E128*N128,2)</f>
        <v>0</v>
      </c>
      <c r="P128" s="236">
        <v>0</v>
      </c>
      <c r="Q128" s="236">
        <f>ROUND(E128*P128,2)</f>
        <v>0</v>
      </c>
      <c r="R128" s="238" t="s">
        <v>132</v>
      </c>
      <c r="S128" s="238" t="s">
        <v>133</v>
      </c>
      <c r="T128" s="239" t="s">
        <v>133</v>
      </c>
      <c r="U128" s="223">
        <v>0.39</v>
      </c>
      <c r="V128" s="223">
        <f>ROUND(E128*U128,2)</f>
        <v>39.42</v>
      </c>
      <c r="W128" s="223"/>
      <c r="X128" s="223" t="s">
        <v>134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265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4" t="s">
        <v>266</v>
      </c>
      <c r="D129" s="240"/>
      <c r="E129" s="240"/>
      <c r="F129" s="240"/>
      <c r="G129" s="240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137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27" t="s">
        <v>127</v>
      </c>
      <c r="B130" s="228" t="s">
        <v>84</v>
      </c>
      <c r="C130" s="252" t="s">
        <v>85</v>
      </c>
      <c r="D130" s="229"/>
      <c r="E130" s="230"/>
      <c r="F130" s="231"/>
      <c r="G130" s="231">
        <f>SUMIF(AG131:AG139,"&lt;&gt;NOR",G131:G139)</f>
        <v>0</v>
      </c>
      <c r="H130" s="231"/>
      <c r="I130" s="231">
        <f>SUM(I131:I139)</f>
        <v>0</v>
      </c>
      <c r="J130" s="231"/>
      <c r="K130" s="231">
        <f>SUM(K131:K139)</f>
        <v>0</v>
      </c>
      <c r="L130" s="231"/>
      <c r="M130" s="231">
        <f>SUM(M131:M139)</f>
        <v>0</v>
      </c>
      <c r="N130" s="230"/>
      <c r="O130" s="230">
        <f>SUM(O131:O139)</f>
        <v>0</v>
      </c>
      <c r="P130" s="230"/>
      <c r="Q130" s="230">
        <f>SUM(Q131:Q139)</f>
        <v>0</v>
      </c>
      <c r="R130" s="231"/>
      <c r="S130" s="231"/>
      <c r="T130" s="232"/>
      <c r="U130" s="226"/>
      <c r="V130" s="226">
        <f>SUM(V131:V139)</f>
        <v>48</v>
      </c>
      <c r="W130" s="226"/>
      <c r="X130" s="226"/>
      <c r="AG130" t="s">
        <v>128</v>
      </c>
    </row>
    <row r="131" spans="1:60" ht="22.5" outlineLevel="1" x14ac:dyDescent="0.2">
      <c r="A131" s="243">
        <v>31</v>
      </c>
      <c r="B131" s="244" t="s">
        <v>267</v>
      </c>
      <c r="C131" s="257" t="s">
        <v>268</v>
      </c>
      <c r="D131" s="245" t="s">
        <v>187</v>
      </c>
      <c r="E131" s="246">
        <v>4</v>
      </c>
      <c r="F131" s="247"/>
      <c r="G131" s="248">
        <f>ROUND(E131*F131,2)</f>
        <v>0</v>
      </c>
      <c r="H131" s="247"/>
      <c r="I131" s="248">
        <f>ROUND(E131*H131,2)</f>
        <v>0</v>
      </c>
      <c r="J131" s="247"/>
      <c r="K131" s="248">
        <f>ROUND(E131*J131,2)</f>
        <v>0</v>
      </c>
      <c r="L131" s="248">
        <v>21</v>
      </c>
      <c r="M131" s="248">
        <f>G131*(1+L131/100)</f>
        <v>0</v>
      </c>
      <c r="N131" s="246">
        <v>0</v>
      </c>
      <c r="O131" s="246">
        <f>ROUND(E131*N131,2)</f>
        <v>0</v>
      </c>
      <c r="P131" s="246">
        <v>0</v>
      </c>
      <c r="Q131" s="246">
        <f>ROUND(E131*P131,2)</f>
        <v>0</v>
      </c>
      <c r="R131" s="248"/>
      <c r="S131" s="248" t="s">
        <v>188</v>
      </c>
      <c r="T131" s="249" t="s">
        <v>189</v>
      </c>
      <c r="U131" s="223">
        <v>1</v>
      </c>
      <c r="V131" s="223">
        <f>ROUND(E131*U131,2)</f>
        <v>4</v>
      </c>
      <c r="W131" s="223"/>
      <c r="X131" s="223" t="s">
        <v>134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135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3">
        <v>32</v>
      </c>
      <c r="B132" s="244" t="s">
        <v>269</v>
      </c>
      <c r="C132" s="257" t="s">
        <v>270</v>
      </c>
      <c r="D132" s="245" t="s">
        <v>187</v>
      </c>
      <c r="E132" s="246">
        <v>4</v>
      </c>
      <c r="F132" s="247"/>
      <c r="G132" s="248">
        <f>ROUND(E132*F132,2)</f>
        <v>0</v>
      </c>
      <c r="H132" s="247"/>
      <c r="I132" s="248">
        <f>ROUND(E132*H132,2)</f>
        <v>0</v>
      </c>
      <c r="J132" s="247"/>
      <c r="K132" s="248">
        <f>ROUND(E132*J132,2)</f>
        <v>0</v>
      </c>
      <c r="L132" s="248">
        <v>21</v>
      </c>
      <c r="M132" s="248">
        <f>G132*(1+L132/100)</f>
        <v>0</v>
      </c>
      <c r="N132" s="246">
        <v>0</v>
      </c>
      <c r="O132" s="246">
        <f>ROUND(E132*N132,2)</f>
        <v>0</v>
      </c>
      <c r="P132" s="246">
        <v>0</v>
      </c>
      <c r="Q132" s="246">
        <f>ROUND(E132*P132,2)</f>
        <v>0</v>
      </c>
      <c r="R132" s="248"/>
      <c r="S132" s="248" t="s">
        <v>188</v>
      </c>
      <c r="T132" s="249" t="s">
        <v>189</v>
      </c>
      <c r="U132" s="223">
        <v>1</v>
      </c>
      <c r="V132" s="223">
        <f>ROUND(E132*U132,2)</f>
        <v>4</v>
      </c>
      <c r="W132" s="223"/>
      <c r="X132" s="223" t="s">
        <v>134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135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43">
        <v>33</v>
      </c>
      <c r="B133" s="244" t="s">
        <v>271</v>
      </c>
      <c r="C133" s="257" t="s">
        <v>272</v>
      </c>
      <c r="D133" s="245" t="s">
        <v>187</v>
      </c>
      <c r="E133" s="246">
        <v>2</v>
      </c>
      <c r="F133" s="247"/>
      <c r="G133" s="248">
        <f>ROUND(E133*F133,2)</f>
        <v>0</v>
      </c>
      <c r="H133" s="247"/>
      <c r="I133" s="248">
        <f>ROUND(E133*H133,2)</f>
        <v>0</v>
      </c>
      <c r="J133" s="247"/>
      <c r="K133" s="248">
        <f>ROUND(E133*J133,2)</f>
        <v>0</v>
      </c>
      <c r="L133" s="248">
        <v>21</v>
      </c>
      <c r="M133" s="248">
        <f>G133*(1+L133/100)</f>
        <v>0</v>
      </c>
      <c r="N133" s="246">
        <v>0</v>
      </c>
      <c r="O133" s="246">
        <f>ROUND(E133*N133,2)</f>
        <v>0</v>
      </c>
      <c r="P133" s="246">
        <v>0</v>
      </c>
      <c r="Q133" s="246">
        <f>ROUND(E133*P133,2)</f>
        <v>0</v>
      </c>
      <c r="R133" s="248"/>
      <c r="S133" s="248" t="s">
        <v>188</v>
      </c>
      <c r="T133" s="249" t="s">
        <v>189</v>
      </c>
      <c r="U133" s="223">
        <v>1</v>
      </c>
      <c r="V133" s="223">
        <f>ROUND(E133*U133,2)</f>
        <v>2</v>
      </c>
      <c r="W133" s="223"/>
      <c r="X133" s="223" t="s">
        <v>134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135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43">
        <v>34</v>
      </c>
      <c r="B134" s="244" t="s">
        <v>273</v>
      </c>
      <c r="C134" s="257" t="s">
        <v>274</v>
      </c>
      <c r="D134" s="245" t="s">
        <v>187</v>
      </c>
      <c r="E134" s="246">
        <v>6</v>
      </c>
      <c r="F134" s="247"/>
      <c r="G134" s="248">
        <f>ROUND(E134*F134,2)</f>
        <v>0</v>
      </c>
      <c r="H134" s="247"/>
      <c r="I134" s="248">
        <f>ROUND(E134*H134,2)</f>
        <v>0</v>
      </c>
      <c r="J134" s="247"/>
      <c r="K134" s="248">
        <f>ROUND(E134*J134,2)</f>
        <v>0</v>
      </c>
      <c r="L134" s="248">
        <v>21</v>
      </c>
      <c r="M134" s="248">
        <f>G134*(1+L134/100)</f>
        <v>0</v>
      </c>
      <c r="N134" s="246">
        <v>0</v>
      </c>
      <c r="O134" s="246">
        <f>ROUND(E134*N134,2)</f>
        <v>0</v>
      </c>
      <c r="P134" s="246">
        <v>0</v>
      </c>
      <c r="Q134" s="246">
        <f>ROUND(E134*P134,2)</f>
        <v>0</v>
      </c>
      <c r="R134" s="248"/>
      <c r="S134" s="248" t="s">
        <v>188</v>
      </c>
      <c r="T134" s="249" t="s">
        <v>189</v>
      </c>
      <c r="U134" s="223">
        <v>1</v>
      </c>
      <c r="V134" s="223">
        <f>ROUND(E134*U134,2)</f>
        <v>6</v>
      </c>
      <c r="W134" s="223"/>
      <c r="X134" s="223" t="s">
        <v>134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135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3">
        <v>35</v>
      </c>
      <c r="B135" s="244" t="s">
        <v>275</v>
      </c>
      <c r="C135" s="257" t="s">
        <v>276</v>
      </c>
      <c r="D135" s="245" t="s">
        <v>187</v>
      </c>
      <c r="E135" s="246">
        <v>6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21</v>
      </c>
      <c r="M135" s="248">
        <f>G135*(1+L135/100)</f>
        <v>0</v>
      </c>
      <c r="N135" s="246">
        <v>0</v>
      </c>
      <c r="O135" s="246">
        <f>ROUND(E135*N135,2)</f>
        <v>0</v>
      </c>
      <c r="P135" s="246">
        <v>0</v>
      </c>
      <c r="Q135" s="246">
        <f>ROUND(E135*P135,2)</f>
        <v>0</v>
      </c>
      <c r="R135" s="248"/>
      <c r="S135" s="248" t="s">
        <v>188</v>
      </c>
      <c r="T135" s="249" t="s">
        <v>189</v>
      </c>
      <c r="U135" s="223">
        <v>1</v>
      </c>
      <c r="V135" s="223">
        <f>ROUND(E135*U135,2)</f>
        <v>6</v>
      </c>
      <c r="W135" s="223"/>
      <c r="X135" s="223" t="s">
        <v>134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135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3">
        <v>36</v>
      </c>
      <c r="B136" s="244" t="s">
        <v>277</v>
      </c>
      <c r="C136" s="257" t="s">
        <v>278</v>
      </c>
      <c r="D136" s="245" t="s">
        <v>187</v>
      </c>
      <c r="E136" s="246">
        <v>2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6">
        <v>0</v>
      </c>
      <c r="O136" s="246">
        <f>ROUND(E136*N136,2)</f>
        <v>0</v>
      </c>
      <c r="P136" s="246">
        <v>0</v>
      </c>
      <c r="Q136" s="246">
        <f>ROUND(E136*P136,2)</f>
        <v>0</v>
      </c>
      <c r="R136" s="248"/>
      <c r="S136" s="248" t="s">
        <v>188</v>
      </c>
      <c r="T136" s="249" t="s">
        <v>189</v>
      </c>
      <c r="U136" s="223">
        <v>1</v>
      </c>
      <c r="V136" s="223">
        <f>ROUND(E136*U136,2)</f>
        <v>2</v>
      </c>
      <c r="W136" s="223"/>
      <c r="X136" s="223" t="s">
        <v>134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135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3">
        <v>37</v>
      </c>
      <c r="B137" s="244" t="s">
        <v>279</v>
      </c>
      <c r="C137" s="257" t="s">
        <v>280</v>
      </c>
      <c r="D137" s="245" t="s">
        <v>187</v>
      </c>
      <c r="E137" s="246">
        <v>6</v>
      </c>
      <c r="F137" s="247"/>
      <c r="G137" s="248">
        <f>ROUND(E137*F137,2)</f>
        <v>0</v>
      </c>
      <c r="H137" s="247"/>
      <c r="I137" s="248">
        <f>ROUND(E137*H137,2)</f>
        <v>0</v>
      </c>
      <c r="J137" s="247"/>
      <c r="K137" s="248">
        <f>ROUND(E137*J137,2)</f>
        <v>0</v>
      </c>
      <c r="L137" s="248">
        <v>21</v>
      </c>
      <c r="M137" s="248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8"/>
      <c r="S137" s="248" t="s">
        <v>188</v>
      </c>
      <c r="T137" s="249" t="s">
        <v>189</v>
      </c>
      <c r="U137" s="223">
        <v>1</v>
      </c>
      <c r="V137" s="223">
        <f>ROUND(E137*U137,2)</f>
        <v>6</v>
      </c>
      <c r="W137" s="223"/>
      <c r="X137" s="223" t="s">
        <v>134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135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3">
        <v>38</v>
      </c>
      <c r="B138" s="244" t="s">
        <v>281</v>
      </c>
      <c r="C138" s="257" t="s">
        <v>282</v>
      </c>
      <c r="D138" s="245" t="s">
        <v>187</v>
      </c>
      <c r="E138" s="246">
        <v>6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8"/>
      <c r="S138" s="248" t="s">
        <v>188</v>
      </c>
      <c r="T138" s="249" t="s">
        <v>189</v>
      </c>
      <c r="U138" s="223">
        <v>2</v>
      </c>
      <c r="V138" s="223">
        <f>ROUND(E138*U138,2)</f>
        <v>12</v>
      </c>
      <c r="W138" s="223"/>
      <c r="X138" s="223" t="s">
        <v>134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135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3">
        <v>39</v>
      </c>
      <c r="B139" s="244" t="s">
        <v>283</v>
      </c>
      <c r="C139" s="257" t="s">
        <v>284</v>
      </c>
      <c r="D139" s="245" t="s">
        <v>187</v>
      </c>
      <c r="E139" s="246">
        <v>6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8"/>
      <c r="S139" s="248" t="s">
        <v>188</v>
      </c>
      <c r="T139" s="249" t="s">
        <v>189</v>
      </c>
      <c r="U139" s="223">
        <v>1</v>
      </c>
      <c r="V139" s="223">
        <f>ROUND(E139*U139,2)</f>
        <v>6</v>
      </c>
      <c r="W139" s="223"/>
      <c r="X139" s="223" t="s">
        <v>134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135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x14ac:dyDescent="0.2">
      <c r="A140" s="227" t="s">
        <v>127</v>
      </c>
      <c r="B140" s="228" t="s">
        <v>96</v>
      </c>
      <c r="C140" s="252" t="s">
        <v>97</v>
      </c>
      <c r="D140" s="229"/>
      <c r="E140" s="230"/>
      <c r="F140" s="231"/>
      <c r="G140" s="231">
        <f>SUMIF(AG141:AG147,"&lt;&gt;NOR",G141:G147)</f>
        <v>0</v>
      </c>
      <c r="H140" s="231"/>
      <c r="I140" s="231">
        <f>SUM(I141:I147)</f>
        <v>0</v>
      </c>
      <c r="J140" s="231"/>
      <c r="K140" s="231">
        <f>SUM(K141:K147)</f>
        <v>0</v>
      </c>
      <c r="L140" s="231"/>
      <c r="M140" s="231">
        <f>SUM(M141:M147)</f>
        <v>0</v>
      </c>
      <c r="N140" s="230"/>
      <c r="O140" s="230">
        <f>SUM(O141:O147)</f>
        <v>0</v>
      </c>
      <c r="P140" s="230"/>
      <c r="Q140" s="230">
        <f>SUM(Q141:Q147)</f>
        <v>0</v>
      </c>
      <c r="R140" s="231"/>
      <c r="S140" s="231"/>
      <c r="T140" s="232"/>
      <c r="U140" s="226"/>
      <c r="V140" s="226">
        <f>SUM(V141:V147)</f>
        <v>13.83</v>
      </c>
      <c r="W140" s="226"/>
      <c r="X140" s="226"/>
      <c r="AG140" t="s">
        <v>128</v>
      </c>
    </row>
    <row r="141" spans="1:60" outlineLevel="1" x14ac:dyDescent="0.2">
      <c r="A141" s="233">
        <v>40</v>
      </c>
      <c r="B141" s="234" t="s">
        <v>285</v>
      </c>
      <c r="C141" s="253" t="s">
        <v>286</v>
      </c>
      <c r="D141" s="235" t="s">
        <v>264</v>
      </c>
      <c r="E141" s="236">
        <v>18.940999999999999</v>
      </c>
      <c r="F141" s="237"/>
      <c r="G141" s="238">
        <f>ROUND(E141*F141,2)</f>
        <v>0</v>
      </c>
      <c r="H141" s="237"/>
      <c r="I141" s="238">
        <f>ROUND(E141*H141,2)</f>
        <v>0</v>
      </c>
      <c r="J141" s="237"/>
      <c r="K141" s="238">
        <f>ROUND(E141*J141,2)</f>
        <v>0</v>
      </c>
      <c r="L141" s="238">
        <v>21</v>
      </c>
      <c r="M141" s="238">
        <f>G141*(1+L141/100)</f>
        <v>0</v>
      </c>
      <c r="N141" s="236">
        <v>0</v>
      </c>
      <c r="O141" s="236">
        <f>ROUND(E141*N141,2)</f>
        <v>0</v>
      </c>
      <c r="P141" s="236">
        <v>0</v>
      </c>
      <c r="Q141" s="236">
        <f>ROUND(E141*P141,2)</f>
        <v>0</v>
      </c>
      <c r="R141" s="238" t="s">
        <v>132</v>
      </c>
      <c r="S141" s="238" t="s">
        <v>133</v>
      </c>
      <c r="T141" s="239" t="s">
        <v>133</v>
      </c>
      <c r="U141" s="223">
        <v>0.68799999999999994</v>
      </c>
      <c r="V141" s="223">
        <f>ROUND(E141*U141,2)</f>
        <v>13.03</v>
      </c>
      <c r="W141" s="223"/>
      <c r="X141" s="223" t="s">
        <v>134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287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4" t="s">
        <v>288</v>
      </c>
      <c r="D142" s="240"/>
      <c r="E142" s="240"/>
      <c r="F142" s="240"/>
      <c r="G142" s="240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137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33">
        <v>41</v>
      </c>
      <c r="B143" s="234" t="s">
        <v>289</v>
      </c>
      <c r="C143" s="253" t="s">
        <v>290</v>
      </c>
      <c r="D143" s="235" t="s">
        <v>264</v>
      </c>
      <c r="E143" s="236">
        <v>18.940999999999999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8" t="s">
        <v>291</v>
      </c>
      <c r="S143" s="238" t="s">
        <v>133</v>
      </c>
      <c r="T143" s="239" t="s">
        <v>133</v>
      </c>
      <c r="U143" s="223">
        <v>4.2000000000000003E-2</v>
      </c>
      <c r="V143" s="223">
        <f>ROUND(E143*U143,2)</f>
        <v>0.8</v>
      </c>
      <c r="W143" s="223"/>
      <c r="X143" s="223" t="s">
        <v>134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287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4" t="s">
        <v>292</v>
      </c>
      <c r="D144" s="240"/>
      <c r="E144" s="240"/>
      <c r="F144" s="240"/>
      <c r="G144" s="240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137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3">
        <v>42</v>
      </c>
      <c r="B145" s="234" t="s">
        <v>293</v>
      </c>
      <c r="C145" s="253" t="s">
        <v>294</v>
      </c>
      <c r="D145" s="235" t="s">
        <v>264</v>
      </c>
      <c r="E145" s="236">
        <v>75.763999999999996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21</v>
      </c>
      <c r="M145" s="238">
        <f>G145*(1+L145/100)</f>
        <v>0</v>
      </c>
      <c r="N145" s="236">
        <v>0</v>
      </c>
      <c r="O145" s="236">
        <f>ROUND(E145*N145,2)</f>
        <v>0</v>
      </c>
      <c r="P145" s="236">
        <v>0</v>
      </c>
      <c r="Q145" s="236">
        <f>ROUND(E145*P145,2)</f>
        <v>0</v>
      </c>
      <c r="R145" s="238" t="s">
        <v>291</v>
      </c>
      <c r="S145" s="238" t="s">
        <v>133</v>
      </c>
      <c r="T145" s="239" t="s">
        <v>133</v>
      </c>
      <c r="U145" s="223">
        <v>0</v>
      </c>
      <c r="V145" s="223">
        <f>ROUND(E145*U145,2)</f>
        <v>0</v>
      </c>
      <c r="W145" s="223"/>
      <c r="X145" s="223" t="s">
        <v>134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287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4" t="s">
        <v>292</v>
      </c>
      <c r="D146" s="240"/>
      <c r="E146" s="240"/>
      <c r="F146" s="240"/>
      <c r="G146" s="240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137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3">
        <v>43</v>
      </c>
      <c r="B147" s="244" t="s">
        <v>295</v>
      </c>
      <c r="C147" s="257" t="s">
        <v>296</v>
      </c>
      <c r="D147" s="245" t="s">
        <v>264</v>
      </c>
      <c r="E147" s="246">
        <v>18.940999999999999</v>
      </c>
      <c r="F147" s="247"/>
      <c r="G147" s="248">
        <f>ROUND(E147*F147,2)</f>
        <v>0</v>
      </c>
      <c r="H147" s="247"/>
      <c r="I147" s="248">
        <f>ROUND(E147*H147,2)</f>
        <v>0</v>
      </c>
      <c r="J147" s="247"/>
      <c r="K147" s="248">
        <f>ROUND(E147*J147,2)</f>
        <v>0</v>
      </c>
      <c r="L147" s="248">
        <v>21</v>
      </c>
      <c r="M147" s="248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8" t="s">
        <v>297</v>
      </c>
      <c r="S147" s="248" t="s">
        <v>133</v>
      </c>
      <c r="T147" s="249" t="s">
        <v>133</v>
      </c>
      <c r="U147" s="223">
        <v>0</v>
      </c>
      <c r="V147" s="223">
        <f>ROUND(E147*U147,2)</f>
        <v>0</v>
      </c>
      <c r="W147" s="223"/>
      <c r="X147" s="223" t="s">
        <v>134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287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27" t="s">
        <v>127</v>
      </c>
      <c r="B148" s="228" t="s">
        <v>99</v>
      </c>
      <c r="C148" s="252" t="s">
        <v>27</v>
      </c>
      <c r="D148" s="229"/>
      <c r="E148" s="230"/>
      <c r="F148" s="231"/>
      <c r="G148" s="231">
        <f>SUMIF(AG149:AG154,"&lt;&gt;NOR",G149:G154)</f>
        <v>0</v>
      </c>
      <c r="H148" s="231"/>
      <c r="I148" s="231">
        <f>SUM(I149:I154)</f>
        <v>0</v>
      </c>
      <c r="J148" s="231"/>
      <c r="K148" s="231">
        <f>SUM(K149:K154)</f>
        <v>0</v>
      </c>
      <c r="L148" s="231"/>
      <c r="M148" s="231">
        <f>SUM(M149:M154)</f>
        <v>0</v>
      </c>
      <c r="N148" s="230"/>
      <c r="O148" s="230">
        <f>SUM(O149:O154)</f>
        <v>0</v>
      </c>
      <c r="P148" s="230"/>
      <c r="Q148" s="230">
        <f>SUM(Q149:Q154)</f>
        <v>0</v>
      </c>
      <c r="R148" s="231"/>
      <c r="S148" s="231"/>
      <c r="T148" s="232"/>
      <c r="U148" s="226"/>
      <c r="V148" s="226">
        <f>SUM(V149:V154)</f>
        <v>0</v>
      </c>
      <c r="W148" s="226"/>
      <c r="X148" s="226"/>
      <c r="AG148" t="s">
        <v>128</v>
      </c>
    </row>
    <row r="149" spans="1:60" outlineLevel="1" x14ac:dyDescent="0.2">
      <c r="A149" s="233">
        <v>44</v>
      </c>
      <c r="B149" s="234" t="s">
        <v>298</v>
      </c>
      <c r="C149" s="253" t="s">
        <v>299</v>
      </c>
      <c r="D149" s="235" t="s">
        <v>300</v>
      </c>
      <c r="E149" s="236">
        <v>1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0</v>
      </c>
      <c r="O149" s="236">
        <f>ROUND(E149*N149,2)</f>
        <v>0</v>
      </c>
      <c r="P149" s="236">
        <v>0</v>
      </c>
      <c r="Q149" s="236">
        <f>ROUND(E149*P149,2)</f>
        <v>0</v>
      </c>
      <c r="R149" s="238"/>
      <c r="S149" s="238" t="s">
        <v>133</v>
      </c>
      <c r="T149" s="239" t="s">
        <v>189</v>
      </c>
      <c r="U149" s="223">
        <v>0</v>
      </c>
      <c r="V149" s="223">
        <f>ROUND(E149*U149,2)</f>
        <v>0</v>
      </c>
      <c r="W149" s="223"/>
      <c r="X149" s="223" t="s">
        <v>301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302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2.5" outlineLevel="1" x14ac:dyDescent="0.2">
      <c r="A150" s="220"/>
      <c r="B150" s="221"/>
      <c r="C150" s="258" t="s">
        <v>303</v>
      </c>
      <c r="D150" s="250"/>
      <c r="E150" s="250"/>
      <c r="F150" s="250"/>
      <c r="G150" s="250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171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41" t="str">
        <f>C150</f>
        <v>Náklady dodavatele vyplývající z povinností dodavatele stanovených obchodními podmínkami před zahájením stavebních prací. Tato skupina zahrnuje zejména náklady na přípravné činnosti.</v>
      </c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3">
        <v>45</v>
      </c>
      <c r="B151" s="234" t="s">
        <v>304</v>
      </c>
      <c r="C151" s="253" t="s">
        <v>305</v>
      </c>
      <c r="D151" s="235" t="s">
        <v>300</v>
      </c>
      <c r="E151" s="236">
        <v>1</v>
      </c>
      <c r="F151" s="237"/>
      <c r="G151" s="238">
        <f>ROUND(E151*F151,2)</f>
        <v>0</v>
      </c>
      <c r="H151" s="237"/>
      <c r="I151" s="238">
        <f>ROUND(E151*H151,2)</f>
        <v>0</v>
      </c>
      <c r="J151" s="237"/>
      <c r="K151" s="238">
        <f>ROUND(E151*J151,2)</f>
        <v>0</v>
      </c>
      <c r="L151" s="238">
        <v>21</v>
      </c>
      <c r="M151" s="238">
        <f>G151*(1+L151/100)</f>
        <v>0</v>
      </c>
      <c r="N151" s="236">
        <v>0</v>
      </c>
      <c r="O151" s="236">
        <f>ROUND(E151*N151,2)</f>
        <v>0</v>
      </c>
      <c r="P151" s="236">
        <v>0</v>
      </c>
      <c r="Q151" s="236">
        <f>ROUND(E151*P151,2)</f>
        <v>0</v>
      </c>
      <c r="R151" s="238"/>
      <c r="S151" s="238" t="s">
        <v>133</v>
      </c>
      <c r="T151" s="239" t="s">
        <v>189</v>
      </c>
      <c r="U151" s="223">
        <v>0</v>
      </c>
      <c r="V151" s="223">
        <f>ROUND(E151*U151,2)</f>
        <v>0</v>
      </c>
      <c r="W151" s="223"/>
      <c r="X151" s="223" t="s">
        <v>301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302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8" t="s">
        <v>306</v>
      </c>
      <c r="D152" s="250"/>
      <c r="E152" s="250"/>
      <c r="F152" s="250"/>
      <c r="G152" s="250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171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41" t="str">
        <f>C152</f>
        <v>Zaměření a vytýčení stávajících inženýrských sítí v místě stavby z hlediska jejich ochrany při provádění stavby.</v>
      </c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3">
        <v>46</v>
      </c>
      <c r="B153" s="234" t="s">
        <v>307</v>
      </c>
      <c r="C153" s="253" t="s">
        <v>308</v>
      </c>
      <c r="D153" s="235" t="s">
        <v>300</v>
      </c>
      <c r="E153" s="236">
        <v>1</v>
      </c>
      <c r="F153" s="237"/>
      <c r="G153" s="238">
        <f>ROUND(E153*F153,2)</f>
        <v>0</v>
      </c>
      <c r="H153" s="237"/>
      <c r="I153" s="238">
        <f>ROUND(E153*H153,2)</f>
        <v>0</v>
      </c>
      <c r="J153" s="237"/>
      <c r="K153" s="238">
        <f>ROUND(E153*J153,2)</f>
        <v>0</v>
      </c>
      <c r="L153" s="238">
        <v>21</v>
      </c>
      <c r="M153" s="238">
        <f>G153*(1+L153/100)</f>
        <v>0</v>
      </c>
      <c r="N153" s="236">
        <v>0</v>
      </c>
      <c r="O153" s="236">
        <f>ROUND(E153*N153,2)</f>
        <v>0</v>
      </c>
      <c r="P153" s="236">
        <v>0</v>
      </c>
      <c r="Q153" s="236">
        <f>ROUND(E153*P153,2)</f>
        <v>0</v>
      </c>
      <c r="R153" s="238"/>
      <c r="S153" s="238" t="s">
        <v>133</v>
      </c>
      <c r="T153" s="239" t="s">
        <v>189</v>
      </c>
      <c r="U153" s="223">
        <v>0</v>
      </c>
      <c r="V153" s="223">
        <f>ROUND(E153*U153,2)</f>
        <v>0</v>
      </c>
      <c r="W153" s="223"/>
      <c r="X153" s="223" t="s">
        <v>301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302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8" t="s">
        <v>309</v>
      </c>
      <c r="D154" s="250"/>
      <c r="E154" s="250"/>
      <c r="F154" s="250"/>
      <c r="G154" s="250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171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x14ac:dyDescent="0.2">
      <c r="A155" s="3"/>
      <c r="B155" s="4"/>
      <c r="C155" s="259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AE155">
        <v>15</v>
      </c>
      <c r="AF155">
        <v>21</v>
      </c>
      <c r="AG155" t="s">
        <v>114</v>
      </c>
    </row>
    <row r="156" spans="1:60" x14ac:dyDescent="0.2">
      <c r="A156" s="216"/>
      <c r="B156" s="217" t="s">
        <v>29</v>
      </c>
      <c r="C156" s="260"/>
      <c r="D156" s="218"/>
      <c r="E156" s="219"/>
      <c r="F156" s="219"/>
      <c r="G156" s="251">
        <f>G8+G45+G49+G90+G125+G127+G130+G140+G148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f>SUMIF(L7:L154,AE155,G7:G154)</f>
        <v>0</v>
      </c>
      <c r="AF156">
        <f>SUMIF(L7:L154,AF155,G7:G154)</f>
        <v>0</v>
      </c>
      <c r="AG156" t="s">
        <v>310</v>
      </c>
    </row>
    <row r="157" spans="1:60" x14ac:dyDescent="0.2">
      <c r="C157" s="261"/>
      <c r="D157" s="10"/>
      <c r="AG157" t="s">
        <v>311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dcGxLJd3f4M/Kp6BRLZnuWIxkZrI5vIsqL1xpAZn8m8X4kXIQdm5s9ssBy4YIi4gjfWYIFr931OC8n2q6Cw5w==" saltValue="YhUpFMR0mY+gaXvjeA8AMA==" spinCount="100000" sheet="1"/>
  <mergeCells count="24">
    <mergeCell ref="C142:G142"/>
    <mergeCell ref="C144:G144"/>
    <mergeCell ref="C146:G146"/>
    <mergeCell ref="C150:G150"/>
    <mergeCell ref="C152:G152"/>
    <mergeCell ref="C154:G154"/>
    <mergeCell ref="C81:G81"/>
    <mergeCell ref="C86:G86"/>
    <mergeCell ref="C92:G92"/>
    <mergeCell ref="C97:G97"/>
    <mergeCell ref="C103:G103"/>
    <mergeCell ref="C129:G129"/>
    <mergeCell ref="C24:G24"/>
    <mergeCell ref="C34:G34"/>
    <mergeCell ref="C35:G35"/>
    <mergeCell ref="C51:G51"/>
    <mergeCell ref="C57:G57"/>
    <mergeCell ref="C62:G62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EE7D-E841-4C35-B2F2-624CFA57BC1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101</v>
      </c>
      <c r="B1" s="198"/>
      <c r="C1" s="198"/>
      <c r="D1" s="198"/>
      <c r="E1" s="198"/>
      <c r="F1" s="198"/>
      <c r="G1" s="198"/>
      <c r="AG1" t="s">
        <v>102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103</v>
      </c>
    </row>
    <row r="3" spans="1:60" ht="24.95" customHeight="1" x14ac:dyDescent="0.2">
      <c r="A3" s="199" t="s">
        <v>8</v>
      </c>
      <c r="B3" s="49" t="s">
        <v>50</v>
      </c>
      <c r="C3" s="202" t="s">
        <v>51</v>
      </c>
      <c r="D3" s="200"/>
      <c r="E3" s="200"/>
      <c r="F3" s="200"/>
      <c r="G3" s="201"/>
      <c r="AC3" s="178" t="s">
        <v>103</v>
      </c>
      <c r="AG3" t="s">
        <v>104</v>
      </c>
    </row>
    <row r="4" spans="1:60" ht="24.95" customHeight="1" x14ac:dyDescent="0.2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105</v>
      </c>
    </row>
    <row r="5" spans="1:60" x14ac:dyDescent="0.2">
      <c r="D5" s="10"/>
    </row>
    <row r="6" spans="1:60" ht="38.25" x14ac:dyDescent="0.2">
      <c r="A6" s="209" t="s">
        <v>106</v>
      </c>
      <c r="B6" s="211" t="s">
        <v>107</v>
      </c>
      <c r="C6" s="211" t="s">
        <v>108</v>
      </c>
      <c r="D6" s="210" t="s">
        <v>109</v>
      </c>
      <c r="E6" s="209" t="s">
        <v>110</v>
      </c>
      <c r="F6" s="208" t="s">
        <v>111</v>
      </c>
      <c r="G6" s="209" t="s">
        <v>29</v>
      </c>
      <c r="H6" s="212" t="s">
        <v>30</v>
      </c>
      <c r="I6" s="212" t="s">
        <v>112</v>
      </c>
      <c r="J6" s="212" t="s">
        <v>31</v>
      </c>
      <c r="K6" s="212" t="s">
        <v>113</v>
      </c>
      <c r="L6" s="212" t="s">
        <v>114</v>
      </c>
      <c r="M6" s="212" t="s">
        <v>115</v>
      </c>
      <c r="N6" s="212" t="s">
        <v>116</v>
      </c>
      <c r="O6" s="212" t="s">
        <v>117</v>
      </c>
      <c r="P6" s="212" t="s">
        <v>118</v>
      </c>
      <c r="Q6" s="212" t="s">
        <v>119</v>
      </c>
      <c r="R6" s="212" t="s">
        <v>120</v>
      </c>
      <c r="S6" s="212" t="s">
        <v>121</v>
      </c>
      <c r="T6" s="212" t="s">
        <v>122</v>
      </c>
      <c r="U6" s="212" t="s">
        <v>123</v>
      </c>
      <c r="V6" s="212" t="s">
        <v>124</v>
      </c>
      <c r="W6" s="212" t="s">
        <v>125</v>
      </c>
      <c r="X6" s="212" t="s">
        <v>126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127</v>
      </c>
      <c r="B8" s="228" t="s">
        <v>86</v>
      </c>
      <c r="C8" s="252" t="s">
        <v>87</v>
      </c>
      <c r="D8" s="229"/>
      <c r="E8" s="230"/>
      <c r="F8" s="231"/>
      <c r="G8" s="231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1"/>
      <c r="S8" s="231"/>
      <c r="T8" s="232"/>
      <c r="U8" s="226"/>
      <c r="V8" s="226">
        <f>SUM(V9:V9)</f>
        <v>0</v>
      </c>
      <c r="W8" s="226"/>
      <c r="X8" s="226"/>
      <c r="AG8" t="s">
        <v>128</v>
      </c>
    </row>
    <row r="9" spans="1:60" outlineLevel="1" x14ac:dyDescent="0.2">
      <c r="A9" s="243">
        <v>1</v>
      </c>
      <c r="B9" s="244" t="s">
        <v>312</v>
      </c>
      <c r="C9" s="257" t="s">
        <v>313</v>
      </c>
      <c r="D9" s="245" t="s">
        <v>314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188</v>
      </c>
      <c r="T9" s="249" t="s">
        <v>189</v>
      </c>
      <c r="U9" s="223">
        <v>0</v>
      </c>
      <c r="V9" s="223">
        <f>ROUND(E9*U9,2)</f>
        <v>0</v>
      </c>
      <c r="W9" s="223"/>
      <c r="X9" s="223" t="s">
        <v>134</v>
      </c>
      <c r="Y9" s="213"/>
      <c r="Z9" s="213"/>
      <c r="AA9" s="213"/>
      <c r="AB9" s="213"/>
      <c r="AC9" s="213"/>
      <c r="AD9" s="213"/>
      <c r="AE9" s="213"/>
      <c r="AF9" s="213"/>
      <c r="AG9" s="213" t="s">
        <v>135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227" t="s">
        <v>127</v>
      </c>
      <c r="B10" s="228" t="s">
        <v>88</v>
      </c>
      <c r="C10" s="252" t="s">
        <v>89</v>
      </c>
      <c r="D10" s="229"/>
      <c r="E10" s="230"/>
      <c r="F10" s="231"/>
      <c r="G10" s="231">
        <f>SUMIF(AG11:AG28,"&lt;&gt;NOR",G11:G28)</f>
        <v>0</v>
      </c>
      <c r="H10" s="231"/>
      <c r="I10" s="231">
        <f>SUM(I11:I28)</f>
        <v>0</v>
      </c>
      <c r="J10" s="231"/>
      <c r="K10" s="231">
        <f>SUM(K11:K28)</f>
        <v>0</v>
      </c>
      <c r="L10" s="231"/>
      <c r="M10" s="231">
        <f>SUM(M11:M28)</f>
        <v>0</v>
      </c>
      <c r="N10" s="230"/>
      <c r="O10" s="230">
        <f>SUM(O11:O28)</f>
        <v>0</v>
      </c>
      <c r="P10" s="230"/>
      <c r="Q10" s="230">
        <f>SUM(Q11:Q28)</f>
        <v>0</v>
      </c>
      <c r="R10" s="231"/>
      <c r="S10" s="231"/>
      <c r="T10" s="232"/>
      <c r="U10" s="226"/>
      <c r="V10" s="226">
        <f>SUM(V11:V28)</f>
        <v>16</v>
      </c>
      <c r="W10" s="226"/>
      <c r="X10" s="226"/>
      <c r="AG10" t="s">
        <v>128</v>
      </c>
    </row>
    <row r="11" spans="1:60" outlineLevel="1" x14ac:dyDescent="0.2">
      <c r="A11" s="243">
        <v>2</v>
      </c>
      <c r="B11" s="244" t="s">
        <v>315</v>
      </c>
      <c r="C11" s="257" t="s">
        <v>316</v>
      </c>
      <c r="D11" s="245" t="s">
        <v>187</v>
      </c>
      <c r="E11" s="246">
        <v>2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188</v>
      </c>
      <c r="T11" s="249" t="s">
        <v>189</v>
      </c>
      <c r="U11" s="223">
        <v>0</v>
      </c>
      <c r="V11" s="223">
        <f>ROUND(E11*U11,2)</f>
        <v>0</v>
      </c>
      <c r="W11" s="223"/>
      <c r="X11" s="223" t="s">
        <v>134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135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3">
        <v>3</v>
      </c>
      <c r="B12" s="244" t="s">
        <v>317</v>
      </c>
      <c r="C12" s="257" t="s">
        <v>318</v>
      </c>
      <c r="D12" s="245" t="s">
        <v>236</v>
      </c>
      <c r="E12" s="246">
        <v>125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188</v>
      </c>
      <c r="T12" s="249" t="s">
        <v>189</v>
      </c>
      <c r="U12" s="223">
        <v>0</v>
      </c>
      <c r="V12" s="223">
        <f>ROUND(E12*U12,2)</f>
        <v>0</v>
      </c>
      <c r="W12" s="223"/>
      <c r="X12" s="223" t="s">
        <v>134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135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3">
        <v>4</v>
      </c>
      <c r="B13" s="244" t="s">
        <v>319</v>
      </c>
      <c r="C13" s="257" t="s">
        <v>320</v>
      </c>
      <c r="D13" s="245" t="s">
        <v>236</v>
      </c>
      <c r="E13" s="246">
        <v>40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188</v>
      </c>
      <c r="T13" s="249" t="s">
        <v>189</v>
      </c>
      <c r="U13" s="223">
        <v>0</v>
      </c>
      <c r="V13" s="223">
        <f>ROUND(E13*U13,2)</f>
        <v>0</v>
      </c>
      <c r="W13" s="223"/>
      <c r="X13" s="223" t="s">
        <v>134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135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3">
        <v>5</v>
      </c>
      <c r="B14" s="244" t="s">
        <v>321</v>
      </c>
      <c r="C14" s="257" t="s">
        <v>322</v>
      </c>
      <c r="D14" s="245" t="s">
        <v>323</v>
      </c>
      <c r="E14" s="246">
        <v>75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188</v>
      </c>
      <c r="T14" s="249" t="s">
        <v>189</v>
      </c>
      <c r="U14" s="223">
        <v>0</v>
      </c>
      <c r="V14" s="223">
        <f>ROUND(E14*U14,2)</f>
        <v>0</v>
      </c>
      <c r="W14" s="223"/>
      <c r="X14" s="223" t="s">
        <v>134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135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3">
        <v>6</v>
      </c>
      <c r="B15" s="244" t="s">
        <v>324</v>
      </c>
      <c r="C15" s="257" t="s">
        <v>325</v>
      </c>
      <c r="D15" s="245" t="s">
        <v>236</v>
      </c>
      <c r="E15" s="246">
        <v>40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188</v>
      </c>
      <c r="T15" s="249" t="s">
        <v>189</v>
      </c>
      <c r="U15" s="223">
        <v>0</v>
      </c>
      <c r="V15" s="223">
        <f>ROUND(E15*U15,2)</f>
        <v>0</v>
      </c>
      <c r="W15" s="223"/>
      <c r="X15" s="223" t="s">
        <v>134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135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3">
        <v>7</v>
      </c>
      <c r="B16" s="244" t="s">
        <v>326</v>
      </c>
      <c r="C16" s="257" t="s">
        <v>327</v>
      </c>
      <c r="D16" s="245" t="s">
        <v>236</v>
      </c>
      <c r="E16" s="246">
        <v>60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188</v>
      </c>
      <c r="T16" s="249" t="s">
        <v>189</v>
      </c>
      <c r="U16" s="223">
        <v>0</v>
      </c>
      <c r="V16" s="223">
        <f>ROUND(E16*U16,2)</f>
        <v>0</v>
      </c>
      <c r="W16" s="223"/>
      <c r="X16" s="223" t="s">
        <v>134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135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3">
        <v>8</v>
      </c>
      <c r="B17" s="244" t="s">
        <v>328</v>
      </c>
      <c r="C17" s="257" t="s">
        <v>329</v>
      </c>
      <c r="D17" s="245" t="s">
        <v>236</v>
      </c>
      <c r="E17" s="246">
        <v>60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188</v>
      </c>
      <c r="T17" s="249" t="s">
        <v>189</v>
      </c>
      <c r="U17" s="223">
        <v>0</v>
      </c>
      <c r="V17" s="223">
        <f>ROUND(E17*U17,2)</f>
        <v>0</v>
      </c>
      <c r="W17" s="223"/>
      <c r="X17" s="223" t="s">
        <v>134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135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3">
        <v>9</v>
      </c>
      <c r="B18" s="244" t="s">
        <v>330</v>
      </c>
      <c r="C18" s="257" t="s">
        <v>331</v>
      </c>
      <c r="D18" s="245" t="s">
        <v>187</v>
      </c>
      <c r="E18" s="246">
        <v>100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188</v>
      </c>
      <c r="T18" s="249" t="s">
        <v>189</v>
      </c>
      <c r="U18" s="223">
        <v>0</v>
      </c>
      <c r="V18" s="223">
        <f>ROUND(E18*U18,2)</f>
        <v>0</v>
      </c>
      <c r="W18" s="223"/>
      <c r="X18" s="223" t="s">
        <v>134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135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3">
        <v>10</v>
      </c>
      <c r="B19" s="244" t="s">
        <v>332</v>
      </c>
      <c r="C19" s="257" t="s">
        <v>333</v>
      </c>
      <c r="D19" s="245" t="s">
        <v>236</v>
      </c>
      <c r="E19" s="246">
        <v>55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188</v>
      </c>
      <c r="T19" s="249" t="s">
        <v>189</v>
      </c>
      <c r="U19" s="223">
        <v>0</v>
      </c>
      <c r="V19" s="223">
        <f>ROUND(E19*U19,2)</f>
        <v>0</v>
      </c>
      <c r="W19" s="223"/>
      <c r="X19" s="223" t="s">
        <v>134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135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3">
        <v>11</v>
      </c>
      <c r="B20" s="244" t="s">
        <v>334</v>
      </c>
      <c r="C20" s="257" t="s">
        <v>335</v>
      </c>
      <c r="D20" s="245" t="s">
        <v>187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188</v>
      </c>
      <c r="T20" s="249" t="s">
        <v>189</v>
      </c>
      <c r="U20" s="223">
        <v>0</v>
      </c>
      <c r="V20" s="223">
        <f>ROUND(E20*U20,2)</f>
        <v>0</v>
      </c>
      <c r="W20" s="223"/>
      <c r="X20" s="223" t="s">
        <v>134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135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3">
        <v>12</v>
      </c>
      <c r="B21" s="244" t="s">
        <v>336</v>
      </c>
      <c r="C21" s="257" t="s">
        <v>337</v>
      </c>
      <c r="D21" s="245" t="s">
        <v>236</v>
      </c>
      <c r="E21" s="246">
        <v>55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188</v>
      </c>
      <c r="T21" s="249" t="s">
        <v>189</v>
      </c>
      <c r="U21" s="223">
        <v>0</v>
      </c>
      <c r="V21" s="223">
        <f>ROUND(E21*U21,2)</f>
        <v>0</v>
      </c>
      <c r="W21" s="223"/>
      <c r="X21" s="223" t="s">
        <v>134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135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3">
        <v>13</v>
      </c>
      <c r="B22" s="244" t="s">
        <v>338</v>
      </c>
      <c r="C22" s="257" t="s">
        <v>339</v>
      </c>
      <c r="D22" s="245" t="s">
        <v>236</v>
      </c>
      <c r="E22" s="246">
        <v>55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188</v>
      </c>
      <c r="T22" s="249" t="s">
        <v>189</v>
      </c>
      <c r="U22" s="223">
        <v>0</v>
      </c>
      <c r="V22" s="223">
        <f>ROUND(E22*U22,2)</f>
        <v>0</v>
      </c>
      <c r="W22" s="223"/>
      <c r="X22" s="223" t="s">
        <v>134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135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3">
        <v>14</v>
      </c>
      <c r="B23" s="244" t="s">
        <v>340</v>
      </c>
      <c r="C23" s="257" t="s">
        <v>341</v>
      </c>
      <c r="D23" s="245" t="s">
        <v>236</v>
      </c>
      <c r="E23" s="246">
        <v>55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188</v>
      </c>
      <c r="T23" s="249" t="s">
        <v>189</v>
      </c>
      <c r="U23" s="223">
        <v>0</v>
      </c>
      <c r="V23" s="223">
        <f>ROUND(E23*U23,2)</f>
        <v>0</v>
      </c>
      <c r="W23" s="223"/>
      <c r="X23" s="223" t="s">
        <v>134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135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3">
        <v>15</v>
      </c>
      <c r="B24" s="244" t="s">
        <v>342</v>
      </c>
      <c r="C24" s="257" t="s">
        <v>343</v>
      </c>
      <c r="D24" s="245" t="s">
        <v>187</v>
      </c>
      <c r="E24" s="246">
        <v>4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188</v>
      </c>
      <c r="T24" s="249" t="s">
        <v>189</v>
      </c>
      <c r="U24" s="223">
        <v>0</v>
      </c>
      <c r="V24" s="223">
        <f>ROUND(E24*U24,2)</f>
        <v>0</v>
      </c>
      <c r="W24" s="223"/>
      <c r="X24" s="223" t="s">
        <v>134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135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3">
        <v>16</v>
      </c>
      <c r="B25" s="244" t="s">
        <v>344</v>
      </c>
      <c r="C25" s="257" t="s">
        <v>345</v>
      </c>
      <c r="D25" s="245" t="s">
        <v>187</v>
      </c>
      <c r="E25" s="246">
        <v>2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188</v>
      </c>
      <c r="T25" s="249" t="s">
        <v>189</v>
      </c>
      <c r="U25" s="223">
        <v>0</v>
      </c>
      <c r="V25" s="223">
        <f>ROUND(E25*U25,2)</f>
        <v>0</v>
      </c>
      <c r="W25" s="223"/>
      <c r="X25" s="223" t="s">
        <v>134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135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3">
        <v>17</v>
      </c>
      <c r="B26" s="244" t="s">
        <v>346</v>
      </c>
      <c r="C26" s="257" t="s">
        <v>347</v>
      </c>
      <c r="D26" s="245" t="s">
        <v>187</v>
      </c>
      <c r="E26" s="246">
        <v>2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188</v>
      </c>
      <c r="T26" s="249" t="s">
        <v>189</v>
      </c>
      <c r="U26" s="223">
        <v>0</v>
      </c>
      <c r="V26" s="223">
        <f>ROUND(E26*U26,2)</f>
        <v>0</v>
      </c>
      <c r="W26" s="223"/>
      <c r="X26" s="223" t="s">
        <v>134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135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3">
        <v>18</v>
      </c>
      <c r="B27" s="244" t="s">
        <v>348</v>
      </c>
      <c r="C27" s="257" t="s">
        <v>349</v>
      </c>
      <c r="D27" s="245" t="s">
        <v>350</v>
      </c>
      <c r="E27" s="246">
        <v>6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 t="s">
        <v>351</v>
      </c>
      <c r="S27" s="248" t="s">
        <v>133</v>
      </c>
      <c r="T27" s="249" t="s">
        <v>189</v>
      </c>
      <c r="U27" s="223">
        <v>1</v>
      </c>
      <c r="V27" s="223">
        <f>ROUND(E27*U27,2)</f>
        <v>6</v>
      </c>
      <c r="W27" s="223"/>
      <c r="X27" s="223" t="s">
        <v>352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353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3">
        <v>19</v>
      </c>
      <c r="B28" s="244" t="s">
        <v>354</v>
      </c>
      <c r="C28" s="257" t="s">
        <v>355</v>
      </c>
      <c r="D28" s="245" t="s">
        <v>350</v>
      </c>
      <c r="E28" s="246">
        <v>10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 t="s">
        <v>351</v>
      </c>
      <c r="S28" s="248" t="s">
        <v>133</v>
      </c>
      <c r="T28" s="249" t="s">
        <v>189</v>
      </c>
      <c r="U28" s="223">
        <v>1</v>
      </c>
      <c r="V28" s="223">
        <f>ROUND(E28*U28,2)</f>
        <v>10</v>
      </c>
      <c r="W28" s="223"/>
      <c r="X28" s="223" t="s">
        <v>352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353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27" t="s">
        <v>127</v>
      </c>
      <c r="B29" s="228" t="s">
        <v>99</v>
      </c>
      <c r="C29" s="252" t="s">
        <v>27</v>
      </c>
      <c r="D29" s="229"/>
      <c r="E29" s="230"/>
      <c r="F29" s="231"/>
      <c r="G29" s="231">
        <f>SUMIF(AG30:AG35,"&lt;&gt;NOR",G30:G35)</f>
        <v>0</v>
      </c>
      <c r="H29" s="231"/>
      <c r="I29" s="231">
        <f>SUM(I30:I35)</f>
        <v>0</v>
      </c>
      <c r="J29" s="231"/>
      <c r="K29" s="231">
        <f>SUM(K30:K35)</f>
        <v>0</v>
      </c>
      <c r="L29" s="231"/>
      <c r="M29" s="231">
        <f>SUM(M30:M35)</f>
        <v>0</v>
      </c>
      <c r="N29" s="230"/>
      <c r="O29" s="230">
        <f>SUM(O30:O35)</f>
        <v>0</v>
      </c>
      <c r="P29" s="230"/>
      <c r="Q29" s="230">
        <f>SUM(Q30:Q35)</f>
        <v>0</v>
      </c>
      <c r="R29" s="231"/>
      <c r="S29" s="231"/>
      <c r="T29" s="232"/>
      <c r="U29" s="226"/>
      <c r="V29" s="226">
        <f>SUM(V30:V35)</f>
        <v>0</v>
      </c>
      <c r="W29" s="226"/>
      <c r="X29" s="226"/>
      <c r="AG29" t="s">
        <v>128</v>
      </c>
    </row>
    <row r="30" spans="1:60" outlineLevel="1" x14ac:dyDescent="0.2">
      <c r="A30" s="233">
        <v>20</v>
      </c>
      <c r="B30" s="234" t="s">
        <v>356</v>
      </c>
      <c r="C30" s="253" t="s">
        <v>357</v>
      </c>
      <c r="D30" s="235" t="s">
        <v>300</v>
      </c>
      <c r="E30" s="236">
        <v>1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188</v>
      </c>
      <c r="T30" s="239" t="s">
        <v>189</v>
      </c>
      <c r="U30" s="223">
        <v>0</v>
      </c>
      <c r="V30" s="223">
        <f>ROUND(E30*U30,2)</f>
        <v>0</v>
      </c>
      <c r="W30" s="223"/>
      <c r="X30" s="223" t="s">
        <v>134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135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8" t="s">
        <v>358</v>
      </c>
      <c r="D31" s="250"/>
      <c r="E31" s="250"/>
      <c r="F31" s="250"/>
      <c r="G31" s="250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171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3">
        <v>21</v>
      </c>
      <c r="B32" s="244" t="s">
        <v>359</v>
      </c>
      <c r="C32" s="257" t="s">
        <v>360</v>
      </c>
      <c r="D32" s="245" t="s">
        <v>314</v>
      </c>
      <c r="E32" s="246">
        <v>1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188</v>
      </c>
      <c r="T32" s="249" t="s">
        <v>189</v>
      </c>
      <c r="U32" s="223">
        <v>0</v>
      </c>
      <c r="V32" s="223">
        <f>ROUND(E32*U32,2)</f>
        <v>0</v>
      </c>
      <c r="W32" s="223"/>
      <c r="X32" s="223" t="s">
        <v>361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362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3">
        <v>22</v>
      </c>
      <c r="B33" s="244" t="s">
        <v>363</v>
      </c>
      <c r="C33" s="257" t="s">
        <v>364</v>
      </c>
      <c r="D33" s="245" t="s">
        <v>314</v>
      </c>
      <c r="E33" s="246">
        <v>1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188</v>
      </c>
      <c r="T33" s="249" t="s">
        <v>189</v>
      </c>
      <c r="U33" s="223">
        <v>0</v>
      </c>
      <c r="V33" s="223">
        <f>ROUND(E33*U33,2)</f>
        <v>0</v>
      </c>
      <c r="W33" s="223"/>
      <c r="X33" s="223" t="s">
        <v>361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362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3">
        <v>23</v>
      </c>
      <c r="B34" s="244" t="s">
        <v>365</v>
      </c>
      <c r="C34" s="257" t="s">
        <v>366</v>
      </c>
      <c r="D34" s="245" t="s">
        <v>314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188</v>
      </c>
      <c r="T34" s="249" t="s">
        <v>189</v>
      </c>
      <c r="U34" s="223">
        <v>0</v>
      </c>
      <c r="V34" s="223">
        <f>ROUND(E34*U34,2)</f>
        <v>0</v>
      </c>
      <c r="W34" s="223"/>
      <c r="X34" s="223" t="s">
        <v>361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362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3">
        <v>24</v>
      </c>
      <c r="B35" s="234" t="s">
        <v>367</v>
      </c>
      <c r="C35" s="253" t="s">
        <v>368</v>
      </c>
      <c r="D35" s="235" t="s">
        <v>314</v>
      </c>
      <c r="E35" s="236">
        <v>1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8"/>
      <c r="S35" s="238" t="s">
        <v>188</v>
      </c>
      <c r="T35" s="239" t="s">
        <v>189</v>
      </c>
      <c r="U35" s="223">
        <v>0</v>
      </c>
      <c r="V35" s="223">
        <f>ROUND(E35*U35,2)</f>
        <v>0</v>
      </c>
      <c r="W35" s="223"/>
      <c r="X35" s="223" t="s">
        <v>361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362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3"/>
      <c r="B36" s="4"/>
      <c r="C36" s="25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114</v>
      </c>
    </row>
    <row r="37" spans="1:60" x14ac:dyDescent="0.2">
      <c r="A37" s="216"/>
      <c r="B37" s="217" t="s">
        <v>29</v>
      </c>
      <c r="C37" s="260"/>
      <c r="D37" s="218"/>
      <c r="E37" s="219"/>
      <c r="F37" s="219"/>
      <c r="G37" s="251">
        <f>G8+G10+G29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310</v>
      </c>
    </row>
    <row r="38" spans="1:60" x14ac:dyDescent="0.2">
      <c r="C38" s="261"/>
      <c r="D38" s="10"/>
      <c r="AG38" t="s">
        <v>311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DnaPPZ5gR/BndRiCalD2u22b/3urabM02yyPCvSBCvjNJsuWdOFxSToRg4HVmpRwP1rG/HG8bCMw+bI2H9nkw==" saltValue="ouREtFC6h3taMxFzCXSPpw==" spinCount="100000" sheet="1"/>
  <mergeCells count="5">
    <mergeCell ref="A1:G1"/>
    <mergeCell ref="C2:G2"/>
    <mergeCell ref="C3:G3"/>
    <mergeCell ref="C4:G4"/>
    <mergeCell ref="C31:G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59C7-8E91-48EF-B25C-D16AB0B63650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101</v>
      </c>
      <c r="B1" s="198"/>
      <c r="C1" s="198"/>
      <c r="D1" s="198"/>
      <c r="E1" s="198"/>
      <c r="F1" s="198"/>
      <c r="G1" s="198"/>
      <c r="AG1" t="s">
        <v>102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103</v>
      </c>
    </row>
    <row r="3" spans="1:60" ht="24.95" customHeight="1" x14ac:dyDescent="0.2">
      <c r="A3" s="199" t="s">
        <v>8</v>
      </c>
      <c r="B3" s="49" t="s">
        <v>54</v>
      </c>
      <c r="C3" s="202" t="s">
        <v>55</v>
      </c>
      <c r="D3" s="200"/>
      <c r="E3" s="200"/>
      <c r="F3" s="200"/>
      <c r="G3" s="201"/>
      <c r="AC3" s="178" t="s">
        <v>103</v>
      </c>
      <c r="AG3" t="s">
        <v>104</v>
      </c>
    </row>
    <row r="4" spans="1:60" ht="24.95" customHeight="1" x14ac:dyDescent="0.2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105</v>
      </c>
    </row>
    <row r="5" spans="1:60" x14ac:dyDescent="0.2">
      <c r="D5" s="10"/>
    </row>
    <row r="6" spans="1:60" ht="38.25" x14ac:dyDescent="0.2">
      <c r="A6" s="209" t="s">
        <v>106</v>
      </c>
      <c r="B6" s="211" t="s">
        <v>107</v>
      </c>
      <c r="C6" s="211" t="s">
        <v>108</v>
      </c>
      <c r="D6" s="210" t="s">
        <v>109</v>
      </c>
      <c r="E6" s="209" t="s">
        <v>110</v>
      </c>
      <c r="F6" s="208" t="s">
        <v>111</v>
      </c>
      <c r="G6" s="209" t="s">
        <v>29</v>
      </c>
      <c r="H6" s="212" t="s">
        <v>30</v>
      </c>
      <c r="I6" s="212" t="s">
        <v>112</v>
      </c>
      <c r="J6" s="212" t="s">
        <v>31</v>
      </c>
      <c r="K6" s="212" t="s">
        <v>113</v>
      </c>
      <c r="L6" s="212" t="s">
        <v>114</v>
      </c>
      <c r="M6" s="212" t="s">
        <v>115</v>
      </c>
      <c r="N6" s="212" t="s">
        <v>116</v>
      </c>
      <c r="O6" s="212" t="s">
        <v>117</v>
      </c>
      <c r="P6" s="212" t="s">
        <v>118</v>
      </c>
      <c r="Q6" s="212" t="s">
        <v>119</v>
      </c>
      <c r="R6" s="212" t="s">
        <v>120</v>
      </c>
      <c r="S6" s="212" t="s">
        <v>121</v>
      </c>
      <c r="T6" s="212" t="s">
        <v>122</v>
      </c>
      <c r="U6" s="212" t="s">
        <v>123</v>
      </c>
      <c r="V6" s="212" t="s">
        <v>124</v>
      </c>
      <c r="W6" s="212" t="s">
        <v>125</v>
      </c>
      <c r="X6" s="212" t="s">
        <v>126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127</v>
      </c>
      <c r="B8" s="228" t="s">
        <v>90</v>
      </c>
      <c r="C8" s="252" t="s">
        <v>91</v>
      </c>
      <c r="D8" s="229"/>
      <c r="E8" s="230"/>
      <c r="F8" s="231"/>
      <c r="G8" s="231">
        <f>SUMIF(AG9:AG34,"&lt;&gt;NOR",G9:G34)</f>
        <v>0</v>
      </c>
      <c r="H8" s="231"/>
      <c r="I8" s="231">
        <f>SUM(I9:I34)</f>
        <v>0</v>
      </c>
      <c r="J8" s="231"/>
      <c r="K8" s="231">
        <f>SUM(K9:K34)</f>
        <v>0</v>
      </c>
      <c r="L8" s="231"/>
      <c r="M8" s="231">
        <f>SUM(M9:M34)</f>
        <v>0</v>
      </c>
      <c r="N8" s="230"/>
      <c r="O8" s="230">
        <f>SUM(O9:O34)</f>
        <v>0</v>
      </c>
      <c r="P8" s="230"/>
      <c r="Q8" s="230">
        <f>SUM(Q9:Q34)</f>
        <v>0</v>
      </c>
      <c r="R8" s="231"/>
      <c r="S8" s="231"/>
      <c r="T8" s="232"/>
      <c r="U8" s="226"/>
      <c r="V8" s="226">
        <f>SUM(V9:V34)</f>
        <v>0</v>
      </c>
      <c r="W8" s="226"/>
      <c r="X8" s="226"/>
      <c r="AG8" t="s">
        <v>128</v>
      </c>
    </row>
    <row r="9" spans="1:60" outlineLevel="1" x14ac:dyDescent="0.2">
      <c r="A9" s="243">
        <v>1</v>
      </c>
      <c r="B9" s="244" t="s">
        <v>369</v>
      </c>
      <c r="C9" s="257" t="s">
        <v>370</v>
      </c>
      <c r="D9" s="245" t="s">
        <v>236</v>
      </c>
      <c r="E9" s="246">
        <v>322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188</v>
      </c>
      <c r="T9" s="249" t="s">
        <v>189</v>
      </c>
      <c r="U9" s="223">
        <v>0</v>
      </c>
      <c r="V9" s="223">
        <f>ROUND(E9*U9,2)</f>
        <v>0</v>
      </c>
      <c r="W9" s="223"/>
      <c r="X9" s="223" t="s">
        <v>134</v>
      </c>
      <c r="Y9" s="213"/>
      <c r="Z9" s="213"/>
      <c r="AA9" s="213"/>
      <c r="AB9" s="213"/>
      <c r="AC9" s="213"/>
      <c r="AD9" s="213"/>
      <c r="AE9" s="213"/>
      <c r="AF9" s="213"/>
      <c r="AG9" s="213" t="s">
        <v>135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3">
        <v>2</v>
      </c>
      <c r="B10" s="244" t="s">
        <v>371</v>
      </c>
      <c r="C10" s="257" t="s">
        <v>372</v>
      </c>
      <c r="D10" s="245" t="s">
        <v>236</v>
      </c>
      <c r="E10" s="246">
        <v>805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8"/>
      <c r="S10" s="248" t="s">
        <v>188</v>
      </c>
      <c r="T10" s="249" t="s">
        <v>189</v>
      </c>
      <c r="U10" s="223">
        <v>0</v>
      </c>
      <c r="V10" s="223">
        <f>ROUND(E10*U10,2)</f>
        <v>0</v>
      </c>
      <c r="W10" s="223"/>
      <c r="X10" s="223" t="s">
        <v>134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135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3">
        <v>3</v>
      </c>
      <c r="B11" s="244" t="s">
        <v>373</v>
      </c>
      <c r="C11" s="257" t="s">
        <v>374</v>
      </c>
      <c r="D11" s="245" t="s">
        <v>375</v>
      </c>
      <c r="E11" s="246">
        <v>2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188</v>
      </c>
      <c r="T11" s="249" t="s">
        <v>189</v>
      </c>
      <c r="U11" s="223">
        <v>0</v>
      </c>
      <c r="V11" s="223">
        <f>ROUND(E11*U11,2)</f>
        <v>0</v>
      </c>
      <c r="W11" s="223"/>
      <c r="X11" s="223" t="s">
        <v>134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135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3">
        <v>4</v>
      </c>
      <c r="B12" s="244" t="s">
        <v>376</v>
      </c>
      <c r="C12" s="257" t="s">
        <v>377</v>
      </c>
      <c r="D12" s="245" t="s">
        <v>187</v>
      </c>
      <c r="E12" s="246">
        <v>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8"/>
      <c r="S12" s="248" t="s">
        <v>188</v>
      </c>
      <c r="T12" s="249" t="s">
        <v>189</v>
      </c>
      <c r="U12" s="223">
        <v>0</v>
      </c>
      <c r="V12" s="223">
        <f>ROUND(E12*U12,2)</f>
        <v>0</v>
      </c>
      <c r="W12" s="223"/>
      <c r="X12" s="223" t="s">
        <v>134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135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3">
        <v>5</v>
      </c>
      <c r="B13" s="244" t="s">
        <v>378</v>
      </c>
      <c r="C13" s="257" t="s">
        <v>379</v>
      </c>
      <c r="D13" s="245" t="s">
        <v>187</v>
      </c>
      <c r="E13" s="246">
        <v>2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188</v>
      </c>
      <c r="T13" s="249" t="s">
        <v>189</v>
      </c>
      <c r="U13" s="223">
        <v>0</v>
      </c>
      <c r="V13" s="223">
        <f>ROUND(E13*U13,2)</f>
        <v>0</v>
      </c>
      <c r="W13" s="223"/>
      <c r="X13" s="223" t="s">
        <v>134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135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3">
        <v>6</v>
      </c>
      <c r="B14" s="244" t="s">
        <v>380</v>
      </c>
      <c r="C14" s="257" t="s">
        <v>381</v>
      </c>
      <c r="D14" s="245" t="s">
        <v>187</v>
      </c>
      <c r="E14" s="246">
        <v>2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8"/>
      <c r="S14" s="248" t="s">
        <v>188</v>
      </c>
      <c r="T14" s="249" t="s">
        <v>189</v>
      </c>
      <c r="U14" s="223">
        <v>0</v>
      </c>
      <c r="V14" s="223">
        <f>ROUND(E14*U14,2)</f>
        <v>0</v>
      </c>
      <c r="W14" s="223"/>
      <c r="X14" s="223" t="s">
        <v>134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135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3">
        <v>7</v>
      </c>
      <c r="B15" s="244" t="s">
        <v>382</v>
      </c>
      <c r="C15" s="257" t="s">
        <v>383</v>
      </c>
      <c r="D15" s="245" t="s">
        <v>187</v>
      </c>
      <c r="E15" s="246">
        <v>2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8"/>
      <c r="S15" s="248" t="s">
        <v>188</v>
      </c>
      <c r="T15" s="249" t="s">
        <v>189</v>
      </c>
      <c r="U15" s="223">
        <v>0</v>
      </c>
      <c r="V15" s="223">
        <f>ROUND(E15*U15,2)</f>
        <v>0</v>
      </c>
      <c r="W15" s="223"/>
      <c r="X15" s="223" t="s">
        <v>134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135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3">
        <v>8</v>
      </c>
      <c r="B16" s="244" t="s">
        <v>315</v>
      </c>
      <c r="C16" s="257" t="s">
        <v>384</v>
      </c>
      <c r="D16" s="245" t="s">
        <v>187</v>
      </c>
      <c r="E16" s="246">
        <v>2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/>
      <c r="S16" s="248" t="s">
        <v>188</v>
      </c>
      <c r="T16" s="249" t="s">
        <v>189</v>
      </c>
      <c r="U16" s="223">
        <v>0</v>
      </c>
      <c r="V16" s="223">
        <f>ROUND(E16*U16,2)</f>
        <v>0</v>
      </c>
      <c r="W16" s="223"/>
      <c r="X16" s="223" t="s">
        <v>134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135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3">
        <v>9</v>
      </c>
      <c r="B17" s="244" t="s">
        <v>317</v>
      </c>
      <c r="C17" s="257" t="s">
        <v>385</v>
      </c>
      <c r="D17" s="245" t="s">
        <v>187</v>
      </c>
      <c r="E17" s="246">
        <v>2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8"/>
      <c r="S17" s="248" t="s">
        <v>188</v>
      </c>
      <c r="T17" s="249" t="s">
        <v>189</v>
      </c>
      <c r="U17" s="223">
        <v>0</v>
      </c>
      <c r="V17" s="223">
        <f>ROUND(E17*U17,2)</f>
        <v>0</v>
      </c>
      <c r="W17" s="223"/>
      <c r="X17" s="223" t="s">
        <v>134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135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3">
        <v>10</v>
      </c>
      <c r="B18" s="244" t="s">
        <v>319</v>
      </c>
      <c r="C18" s="257" t="s">
        <v>386</v>
      </c>
      <c r="D18" s="245" t="s">
        <v>187</v>
      </c>
      <c r="E18" s="246">
        <v>2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8"/>
      <c r="S18" s="248" t="s">
        <v>188</v>
      </c>
      <c r="T18" s="249" t="s">
        <v>189</v>
      </c>
      <c r="U18" s="223">
        <v>0</v>
      </c>
      <c r="V18" s="223">
        <f>ROUND(E18*U18,2)</f>
        <v>0</v>
      </c>
      <c r="W18" s="223"/>
      <c r="X18" s="223" t="s">
        <v>134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135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3">
        <v>11</v>
      </c>
      <c r="B19" s="244" t="s">
        <v>321</v>
      </c>
      <c r="C19" s="257" t="s">
        <v>387</v>
      </c>
      <c r="D19" s="245" t="s">
        <v>187</v>
      </c>
      <c r="E19" s="246">
        <v>2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/>
      <c r="S19" s="248" t="s">
        <v>188</v>
      </c>
      <c r="T19" s="249" t="s">
        <v>189</v>
      </c>
      <c r="U19" s="223">
        <v>0</v>
      </c>
      <c r="V19" s="223">
        <f>ROUND(E19*U19,2)</f>
        <v>0</v>
      </c>
      <c r="W19" s="223"/>
      <c r="X19" s="223" t="s">
        <v>134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135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3">
        <v>12</v>
      </c>
      <c r="B20" s="244" t="s">
        <v>388</v>
      </c>
      <c r="C20" s="257" t="s">
        <v>389</v>
      </c>
      <c r="D20" s="245" t="s">
        <v>187</v>
      </c>
      <c r="E20" s="246">
        <v>2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8"/>
      <c r="S20" s="248" t="s">
        <v>188</v>
      </c>
      <c r="T20" s="249" t="s">
        <v>189</v>
      </c>
      <c r="U20" s="223">
        <v>0</v>
      </c>
      <c r="V20" s="223">
        <f>ROUND(E20*U20,2)</f>
        <v>0</v>
      </c>
      <c r="W20" s="223"/>
      <c r="X20" s="223" t="s">
        <v>134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135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3">
        <v>13</v>
      </c>
      <c r="B21" s="244" t="s">
        <v>390</v>
      </c>
      <c r="C21" s="257" t="s">
        <v>391</v>
      </c>
      <c r="D21" s="245" t="s">
        <v>236</v>
      </c>
      <c r="E21" s="246">
        <v>17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/>
      <c r="S21" s="248" t="s">
        <v>188</v>
      </c>
      <c r="T21" s="249" t="s">
        <v>189</v>
      </c>
      <c r="U21" s="223">
        <v>0</v>
      </c>
      <c r="V21" s="223">
        <f>ROUND(E21*U21,2)</f>
        <v>0</v>
      </c>
      <c r="W21" s="223"/>
      <c r="X21" s="223" t="s">
        <v>134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135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3">
        <v>14</v>
      </c>
      <c r="B22" s="244" t="s">
        <v>392</v>
      </c>
      <c r="C22" s="257" t="s">
        <v>393</v>
      </c>
      <c r="D22" s="245" t="s">
        <v>236</v>
      </c>
      <c r="E22" s="246">
        <v>23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/>
      <c r="S22" s="248" t="s">
        <v>188</v>
      </c>
      <c r="T22" s="249" t="s">
        <v>189</v>
      </c>
      <c r="U22" s="223">
        <v>0</v>
      </c>
      <c r="V22" s="223">
        <f>ROUND(E22*U22,2)</f>
        <v>0</v>
      </c>
      <c r="W22" s="223"/>
      <c r="X22" s="223" t="s">
        <v>134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135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3">
        <v>15</v>
      </c>
      <c r="B23" s="244" t="s">
        <v>394</v>
      </c>
      <c r="C23" s="257" t="s">
        <v>395</v>
      </c>
      <c r="D23" s="245" t="s">
        <v>236</v>
      </c>
      <c r="E23" s="246">
        <v>95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8"/>
      <c r="S23" s="248" t="s">
        <v>188</v>
      </c>
      <c r="T23" s="249" t="s">
        <v>189</v>
      </c>
      <c r="U23" s="223">
        <v>0</v>
      </c>
      <c r="V23" s="223">
        <f>ROUND(E23*U23,2)</f>
        <v>0</v>
      </c>
      <c r="W23" s="223"/>
      <c r="X23" s="223" t="s">
        <v>134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135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3">
        <v>16</v>
      </c>
      <c r="B24" s="244" t="s">
        <v>396</v>
      </c>
      <c r="C24" s="257" t="s">
        <v>397</v>
      </c>
      <c r="D24" s="245" t="s">
        <v>236</v>
      </c>
      <c r="E24" s="246">
        <v>95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8"/>
      <c r="S24" s="248" t="s">
        <v>188</v>
      </c>
      <c r="T24" s="249" t="s">
        <v>189</v>
      </c>
      <c r="U24" s="223">
        <v>0</v>
      </c>
      <c r="V24" s="223">
        <f>ROUND(E24*U24,2)</f>
        <v>0</v>
      </c>
      <c r="W24" s="223"/>
      <c r="X24" s="223" t="s">
        <v>134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135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3">
        <v>17</v>
      </c>
      <c r="B25" s="244" t="s">
        <v>398</v>
      </c>
      <c r="C25" s="257" t="s">
        <v>399</v>
      </c>
      <c r="D25" s="245" t="s">
        <v>187</v>
      </c>
      <c r="E25" s="246">
        <v>95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8"/>
      <c r="S25" s="248" t="s">
        <v>188</v>
      </c>
      <c r="T25" s="249" t="s">
        <v>189</v>
      </c>
      <c r="U25" s="223">
        <v>0</v>
      </c>
      <c r="V25" s="223">
        <f>ROUND(E25*U25,2)</f>
        <v>0</v>
      </c>
      <c r="W25" s="223"/>
      <c r="X25" s="223" t="s">
        <v>134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135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3">
        <v>18</v>
      </c>
      <c r="B26" s="244" t="s">
        <v>400</v>
      </c>
      <c r="C26" s="257" t="s">
        <v>401</v>
      </c>
      <c r="D26" s="245" t="s">
        <v>187</v>
      </c>
      <c r="E26" s="246">
        <v>9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/>
      <c r="S26" s="248" t="s">
        <v>188</v>
      </c>
      <c r="T26" s="249" t="s">
        <v>189</v>
      </c>
      <c r="U26" s="223">
        <v>0</v>
      </c>
      <c r="V26" s="223">
        <f>ROUND(E26*U26,2)</f>
        <v>0</v>
      </c>
      <c r="W26" s="223"/>
      <c r="X26" s="223" t="s">
        <v>134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135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3">
        <v>19</v>
      </c>
      <c r="B27" s="244" t="s">
        <v>402</v>
      </c>
      <c r="C27" s="257" t="s">
        <v>403</v>
      </c>
      <c r="D27" s="245" t="s">
        <v>187</v>
      </c>
      <c r="E27" s="246">
        <v>9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/>
      <c r="S27" s="248" t="s">
        <v>188</v>
      </c>
      <c r="T27" s="249" t="s">
        <v>189</v>
      </c>
      <c r="U27" s="223">
        <v>0</v>
      </c>
      <c r="V27" s="223">
        <f>ROUND(E27*U27,2)</f>
        <v>0</v>
      </c>
      <c r="W27" s="223"/>
      <c r="X27" s="223" t="s">
        <v>134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135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3">
        <v>20</v>
      </c>
      <c r="B28" s="244" t="s">
        <v>404</v>
      </c>
      <c r="C28" s="257" t="s">
        <v>405</v>
      </c>
      <c r="D28" s="245" t="s">
        <v>187</v>
      </c>
      <c r="E28" s="246">
        <v>5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8"/>
      <c r="S28" s="248" t="s">
        <v>188</v>
      </c>
      <c r="T28" s="249" t="s">
        <v>189</v>
      </c>
      <c r="U28" s="223">
        <v>0</v>
      </c>
      <c r="V28" s="223">
        <f>ROUND(E28*U28,2)</f>
        <v>0</v>
      </c>
      <c r="W28" s="223"/>
      <c r="X28" s="223" t="s">
        <v>134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135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3">
        <v>21</v>
      </c>
      <c r="B29" s="244" t="s">
        <v>406</v>
      </c>
      <c r="C29" s="257" t="s">
        <v>407</v>
      </c>
      <c r="D29" s="245" t="s">
        <v>187</v>
      </c>
      <c r="E29" s="246">
        <v>48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8"/>
      <c r="S29" s="248" t="s">
        <v>188</v>
      </c>
      <c r="T29" s="249" t="s">
        <v>189</v>
      </c>
      <c r="U29" s="223">
        <v>0</v>
      </c>
      <c r="V29" s="223">
        <f>ROUND(E29*U29,2)</f>
        <v>0</v>
      </c>
      <c r="W29" s="223"/>
      <c r="X29" s="223" t="s">
        <v>134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135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3">
        <v>22</v>
      </c>
      <c r="B30" s="244" t="s">
        <v>408</v>
      </c>
      <c r="C30" s="257" t="s">
        <v>409</v>
      </c>
      <c r="D30" s="245" t="s">
        <v>236</v>
      </c>
      <c r="E30" s="246">
        <v>11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/>
      <c r="S30" s="248" t="s">
        <v>188</v>
      </c>
      <c r="T30" s="249" t="s">
        <v>189</v>
      </c>
      <c r="U30" s="223">
        <v>0</v>
      </c>
      <c r="V30" s="223">
        <f>ROUND(E30*U30,2)</f>
        <v>0</v>
      </c>
      <c r="W30" s="223"/>
      <c r="X30" s="223" t="s">
        <v>134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135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3">
        <v>23</v>
      </c>
      <c r="B31" s="244" t="s">
        <v>410</v>
      </c>
      <c r="C31" s="257" t="s">
        <v>411</v>
      </c>
      <c r="D31" s="245" t="s">
        <v>236</v>
      </c>
      <c r="E31" s="246">
        <v>69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8"/>
      <c r="S31" s="248" t="s">
        <v>188</v>
      </c>
      <c r="T31" s="249" t="s">
        <v>189</v>
      </c>
      <c r="U31" s="223">
        <v>0</v>
      </c>
      <c r="V31" s="223">
        <f>ROUND(E31*U31,2)</f>
        <v>0</v>
      </c>
      <c r="W31" s="223"/>
      <c r="X31" s="223" t="s">
        <v>134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135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3">
        <v>24</v>
      </c>
      <c r="B32" s="244" t="s">
        <v>412</v>
      </c>
      <c r="C32" s="257" t="s">
        <v>413</v>
      </c>
      <c r="D32" s="245" t="s">
        <v>187</v>
      </c>
      <c r="E32" s="246">
        <v>4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8"/>
      <c r="S32" s="248" t="s">
        <v>188</v>
      </c>
      <c r="T32" s="249" t="s">
        <v>189</v>
      </c>
      <c r="U32" s="223">
        <v>0</v>
      </c>
      <c r="V32" s="223">
        <f>ROUND(E32*U32,2)</f>
        <v>0</v>
      </c>
      <c r="W32" s="223"/>
      <c r="X32" s="223" t="s">
        <v>134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135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3">
        <v>25</v>
      </c>
      <c r="B33" s="244" t="s">
        <v>414</v>
      </c>
      <c r="C33" s="257" t="s">
        <v>415</v>
      </c>
      <c r="D33" s="245" t="s">
        <v>187</v>
      </c>
      <c r="E33" s="246">
        <v>28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/>
      <c r="S33" s="248" t="s">
        <v>188</v>
      </c>
      <c r="T33" s="249" t="s">
        <v>189</v>
      </c>
      <c r="U33" s="223">
        <v>0</v>
      </c>
      <c r="V33" s="223">
        <f>ROUND(E33*U33,2)</f>
        <v>0</v>
      </c>
      <c r="W33" s="223"/>
      <c r="X33" s="223" t="s">
        <v>134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135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3">
        <v>26</v>
      </c>
      <c r="B34" s="244" t="s">
        <v>416</v>
      </c>
      <c r="C34" s="257" t="s">
        <v>417</v>
      </c>
      <c r="D34" s="245" t="s">
        <v>314</v>
      </c>
      <c r="E34" s="246">
        <v>1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8"/>
      <c r="S34" s="248" t="s">
        <v>188</v>
      </c>
      <c r="T34" s="249" t="s">
        <v>189</v>
      </c>
      <c r="U34" s="223">
        <v>0</v>
      </c>
      <c r="V34" s="223">
        <f>ROUND(E34*U34,2)</f>
        <v>0</v>
      </c>
      <c r="W34" s="223"/>
      <c r="X34" s="223" t="s">
        <v>134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135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227" t="s">
        <v>127</v>
      </c>
      <c r="B35" s="228" t="s">
        <v>92</v>
      </c>
      <c r="C35" s="252" t="s">
        <v>93</v>
      </c>
      <c r="D35" s="229"/>
      <c r="E35" s="230"/>
      <c r="F35" s="231"/>
      <c r="G35" s="231">
        <f>SUMIF(AG36:AG40,"&lt;&gt;NOR",G36:G40)</f>
        <v>0</v>
      </c>
      <c r="H35" s="231"/>
      <c r="I35" s="231">
        <f>SUM(I36:I40)</f>
        <v>0</v>
      </c>
      <c r="J35" s="231"/>
      <c r="K35" s="231">
        <f>SUM(K36:K40)</f>
        <v>0</v>
      </c>
      <c r="L35" s="231"/>
      <c r="M35" s="231">
        <f>SUM(M36:M40)</f>
        <v>0</v>
      </c>
      <c r="N35" s="230"/>
      <c r="O35" s="230">
        <f>SUM(O36:O40)</f>
        <v>0</v>
      </c>
      <c r="P35" s="230"/>
      <c r="Q35" s="230">
        <f>SUM(Q36:Q40)</f>
        <v>0</v>
      </c>
      <c r="R35" s="231"/>
      <c r="S35" s="231"/>
      <c r="T35" s="232"/>
      <c r="U35" s="226"/>
      <c r="V35" s="226">
        <f>SUM(V36:V40)</f>
        <v>0</v>
      </c>
      <c r="W35" s="226"/>
      <c r="X35" s="226"/>
      <c r="AG35" t="s">
        <v>128</v>
      </c>
    </row>
    <row r="36" spans="1:60" outlineLevel="1" x14ac:dyDescent="0.2">
      <c r="A36" s="243">
        <v>27</v>
      </c>
      <c r="B36" s="244" t="s">
        <v>342</v>
      </c>
      <c r="C36" s="257" t="s">
        <v>418</v>
      </c>
      <c r="D36" s="245" t="s">
        <v>236</v>
      </c>
      <c r="E36" s="246">
        <v>44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/>
      <c r="S36" s="248" t="s">
        <v>188</v>
      </c>
      <c r="T36" s="249" t="s">
        <v>189</v>
      </c>
      <c r="U36" s="223">
        <v>0</v>
      </c>
      <c r="V36" s="223">
        <f>ROUND(E36*U36,2)</f>
        <v>0</v>
      </c>
      <c r="W36" s="223"/>
      <c r="X36" s="223" t="s">
        <v>134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135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3">
        <v>28</v>
      </c>
      <c r="B37" s="244" t="s">
        <v>344</v>
      </c>
      <c r="C37" s="257" t="s">
        <v>419</v>
      </c>
      <c r="D37" s="245" t="s">
        <v>245</v>
      </c>
      <c r="E37" s="246">
        <v>15.4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8"/>
      <c r="S37" s="248" t="s">
        <v>188</v>
      </c>
      <c r="T37" s="249" t="s">
        <v>189</v>
      </c>
      <c r="U37" s="223">
        <v>0</v>
      </c>
      <c r="V37" s="223">
        <f>ROUND(E37*U37,2)</f>
        <v>0</v>
      </c>
      <c r="W37" s="223"/>
      <c r="X37" s="223" t="s">
        <v>134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135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3">
        <v>29</v>
      </c>
      <c r="B38" s="244" t="s">
        <v>346</v>
      </c>
      <c r="C38" s="257" t="s">
        <v>420</v>
      </c>
      <c r="D38" s="245" t="s">
        <v>236</v>
      </c>
      <c r="E38" s="246">
        <v>44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8"/>
      <c r="S38" s="248" t="s">
        <v>188</v>
      </c>
      <c r="T38" s="249" t="s">
        <v>189</v>
      </c>
      <c r="U38" s="223">
        <v>0</v>
      </c>
      <c r="V38" s="223">
        <f>ROUND(E38*U38,2)</f>
        <v>0</v>
      </c>
      <c r="W38" s="223"/>
      <c r="X38" s="223" t="s">
        <v>134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135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3">
        <v>30</v>
      </c>
      <c r="B39" s="244" t="s">
        <v>421</v>
      </c>
      <c r="C39" s="257" t="s">
        <v>422</v>
      </c>
      <c r="D39" s="245" t="s">
        <v>245</v>
      </c>
      <c r="E39" s="246">
        <v>15.4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8"/>
      <c r="S39" s="248" t="s">
        <v>188</v>
      </c>
      <c r="T39" s="249" t="s">
        <v>189</v>
      </c>
      <c r="U39" s="223">
        <v>0</v>
      </c>
      <c r="V39" s="223">
        <f>ROUND(E39*U39,2)</f>
        <v>0</v>
      </c>
      <c r="W39" s="223"/>
      <c r="X39" s="223" t="s">
        <v>134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135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3">
        <v>31</v>
      </c>
      <c r="B40" s="244" t="s">
        <v>423</v>
      </c>
      <c r="C40" s="257" t="s">
        <v>424</v>
      </c>
      <c r="D40" s="245" t="s">
        <v>187</v>
      </c>
      <c r="E40" s="246">
        <v>2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/>
      <c r="S40" s="248" t="s">
        <v>188</v>
      </c>
      <c r="T40" s="249" t="s">
        <v>189</v>
      </c>
      <c r="U40" s="223">
        <v>0</v>
      </c>
      <c r="V40" s="223">
        <f>ROUND(E40*U40,2)</f>
        <v>0</v>
      </c>
      <c r="W40" s="223"/>
      <c r="X40" s="223" t="s">
        <v>134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135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x14ac:dyDescent="0.2">
      <c r="A41" s="227" t="s">
        <v>127</v>
      </c>
      <c r="B41" s="228" t="s">
        <v>94</v>
      </c>
      <c r="C41" s="252" t="s">
        <v>95</v>
      </c>
      <c r="D41" s="229"/>
      <c r="E41" s="230"/>
      <c r="F41" s="231"/>
      <c r="G41" s="231">
        <f>SUMIF(AG42:AG49,"&lt;&gt;NOR",G42:G49)</f>
        <v>0</v>
      </c>
      <c r="H41" s="231"/>
      <c r="I41" s="231">
        <f>SUM(I42:I49)</f>
        <v>0</v>
      </c>
      <c r="J41" s="231"/>
      <c r="K41" s="231">
        <f>SUM(K42:K49)</f>
        <v>0</v>
      </c>
      <c r="L41" s="231"/>
      <c r="M41" s="231">
        <f>SUM(M42:M49)</f>
        <v>0</v>
      </c>
      <c r="N41" s="230"/>
      <c r="O41" s="230">
        <f>SUM(O42:O49)</f>
        <v>0</v>
      </c>
      <c r="P41" s="230"/>
      <c r="Q41" s="230">
        <f>SUM(Q42:Q49)</f>
        <v>0</v>
      </c>
      <c r="R41" s="231"/>
      <c r="S41" s="231"/>
      <c r="T41" s="232"/>
      <c r="U41" s="226"/>
      <c r="V41" s="226">
        <f>SUM(V42:V49)</f>
        <v>0</v>
      </c>
      <c r="W41" s="226"/>
      <c r="X41" s="226"/>
      <c r="AG41" t="s">
        <v>128</v>
      </c>
    </row>
    <row r="42" spans="1:60" outlineLevel="1" x14ac:dyDescent="0.2">
      <c r="A42" s="243">
        <v>32</v>
      </c>
      <c r="B42" s="244" t="s">
        <v>425</v>
      </c>
      <c r="C42" s="257" t="s">
        <v>426</v>
      </c>
      <c r="D42" s="245" t="s">
        <v>427</v>
      </c>
      <c r="E42" s="246">
        <v>6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8"/>
      <c r="S42" s="248" t="s">
        <v>188</v>
      </c>
      <c r="T42" s="249" t="s">
        <v>189</v>
      </c>
      <c r="U42" s="223">
        <v>0</v>
      </c>
      <c r="V42" s="223">
        <f>ROUND(E42*U42,2)</f>
        <v>0</v>
      </c>
      <c r="W42" s="223"/>
      <c r="X42" s="223" t="s">
        <v>134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135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3">
        <v>33</v>
      </c>
      <c r="B43" s="244" t="s">
        <v>428</v>
      </c>
      <c r="C43" s="257" t="s">
        <v>429</v>
      </c>
      <c r="D43" s="245" t="s">
        <v>187</v>
      </c>
      <c r="E43" s="246">
        <v>4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8"/>
      <c r="S43" s="248" t="s">
        <v>188</v>
      </c>
      <c r="T43" s="249" t="s">
        <v>189</v>
      </c>
      <c r="U43" s="223">
        <v>0</v>
      </c>
      <c r="V43" s="223">
        <f>ROUND(E43*U43,2)</f>
        <v>0</v>
      </c>
      <c r="W43" s="223"/>
      <c r="X43" s="223" t="s">
        <v>134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135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3">
        <v>34</v>
      </c>
      <c r="B44" s="244" t="s">
        <v>430</v>
      </c>
      <c r="C44" s="257" t="s">
        <v>431</v>
      </c>
      <c r="D44" s="245" t="s">
        <v>427</v>
      </c>
      <c r="E44" s="246">
        <v>6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8"/>
      <c r="S44" s="248" t="s">
        <v>188</v>
      </c>
      <c r="T44" s="249" t="s">
        <v>189</v>
      </c>
      <c r="U44" s="223">
        <v>0</v>
      </c>
      <c r="V44" s="223">
        <f>ROUND(E44*U44,2)</f>
        <v>0</v>
      </c>
      <c r="W44" s="223"/>
      <c r="X44" s="223" t="s">
        <v>134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135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3">
        <v>35</v>
      </c>
      <c r="B45" s="244" t="s">
        <v>432</v>
      </c>
      <c r="C45" s="257" t="s">
        <v>433</v>
      </c>
      <c r="D45" s="245" t="s">
        <v>427</v>
      </c>
      <c r="E45" s="246">
        <v>4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8"/>
      <c r="S45" s="248" t="s">
        <v>188</v>
      </c>
      <c r="T45" s="249" t="s">
        <v>189</v>
      </c>
      <c r="U45" s="223">
        <v>0</v>
      </c>
      <c r="V45" s="223">
        <f>ROUND(E45*U45,2)</f>
        <v>0</v>
      </c>
      <c r="W45" s="223"/>
      <c r="X45" s="223" t="s">
        <v>134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135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3">
        <v>36</v>
      </c>
      <c r="B46" s="244" t="s">
        <v>434</v>
      </c>
      <c r="C46" s="257" t="s">
        <v>435</v>
      </c>
      <c r="D46" s="245" t="s">
        <v>187</v>
      </c>
      <c r="E46" s="246">
        <v>500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8"/>
      <c r="S46" s="248" t="s">
        <v>188</v>
      </c>
      <c r="T46" s="249" t="s">
        <v>189</v>
      </c>
      <c r="U46" s="223">
        <v>0</v>
      </c>
      <c r="V46" s="223">
        <f>ROUND(E46*U46,2)</f>
        <v>0</v>
      </c>
      <c r="W46" s="223"/>
      <c r="X46" s="223" t="s">
        <v>134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135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3">
        <v>37</v>
      </c>
      <c r="B47" s="244" t="s">
        <v>436</v>
      </c>
      <c r="C47" s="257" t="s">
        <v>437</v>
      </c>
      <c r="D47" s="245" t="s">
        <v>236</v>
      </c>
      <c r="E47" s="246">
        <v>200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8"/>
      <c r="S47" s="248" t="s">
        <v>188</v>
      </c>
      <c r="T47" s="249" t="s">
        <v>189</v>
      </c>
      <c r="U47" s="223">
        <v>0</v>
      </c>
      <c r="V47" s="223">
        <f>ROUND(E47*U47,2)</f>
        <v>0</v>
      </c>
      <c r="W47" s="223"/>
      <c r="X47" s="223" t="s">
        <v>134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135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3">
        <v>38</v>
      </c>
      <c r="B48" s="244" t="s">
        <v>438</v>
      </c>
      <c r="C48" s="257" t="s">
        <v>439</v>
      </c>
      <c r="D48" s="245" t="s">
        <v>187</v>
      </c>
      <c r="E48" s="246">
        <v>12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8"/>
      <c r="S48" s="248" t="s">
        <v>188</v>
      </c>
      <c r="T48" s="249" t="s">
        <v>189</v>
      </c>
      <c r="U48" s="223">
        <v>0</v>
      </c>
      <c r="V48" s="223">
        <f>ROUND(E48*U48,2)</f>
        <v>0</v>
      </c>
      <c r="W48" s="223"/>
      <c r="X48" s="223" t="s">
        <v>134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135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3">
        <v>39</v>
      </c>
      <c r="B49" s="234" t="s">
        <v>440</v>
      </c>
      <c r="C49" s="253" t="s">
        <v>441</v>
      </c>
      <c r="D49" s="235" t="s">
        <v>187</v>
      </c>
      <c r="E49" s="236">
        <v>2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8"/>
      <c r="S49" s="238" t="s">
        <v>188</v>
      </c>
      <c r="T49" s="239" t="s">
        <v>189</v>
      </c>
      <c r="U49" s="223">
        <v>0</v>
      </c>
      <c r="V49" s="223">
        <f>ROUND(E49*U49,2)</f>
        <v>0</v>
      </c>
      <c r="W49" s="223"/>
      <c r="X49" s="223" t="s">
        <v>134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135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">
      <c r="A50" s="3"/>
      <c r="B50" s="4"/>
      <c r="C50" s="25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114</v>
      </c>
    </row>
    <row r="51" spans="1:60" x14ac:dyDescent="0.2">
      <c r="A51" s="216"/>
      <c r="B51" s="217" t="s">
        <v>29</v>
      </c>
      <c r="C51" s="260"/>
      <c r="D51" s="218"/>
      <c r="E51" s="219"/>
      <c r="F51" s="219"/>
      <c r="G51" s="251">
        <f>G8+G35+G41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310</v>
      </c>
    </row>
    <row r="52" spans="1:60" x14ac:dyDescent="0.2">
      <c r="C52" s="261"/>
      <c r="D52" s="10"/>
      <c r="AG52" t="s">
        <v>311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3nP7wgglv0QybQosutpUepUCFIFUEgzwlA3uphJ6G/yplfx0lvjyBEuRRW2p12c9yG6XpnhFdXAuFEUtG8ktg==" saltValue="SwKe3KYtXxZ/R5DCn0Wqz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20-137-01 Pol</vt:lpstr>
      <vt:lpstr>02 20-137-02 Pol</vt:lpstr>
      <vt:lpstr>03 20-137-03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20-137-01 Pol'!Názvy_tisku</vt:lpstr>
      <vt:lpstr>'02 20-137-02 Pol'!Názvy_tisku</vt:lpstr>
      <vt:lpstr>'03 20-137-03 Pol'!Názvy_tisku</vt:lpstr>
      <vt:lpstr>oadresa</vt:lpstr>
      <vt:lpstr>Stavba!Objednatel</vt:lpstr>
      <vt:lpstr>Stavba!Objekt</vt:lpstr>
      <vt:lpstr>'01 20-137-01 Pol'!Oblast_tisku</vt:lpstr>
      <vt:lpstr>'02 20-137-02 Pol'!Oblast_tisku</vt:lpstr>
      <vt:lpstr>'03 20-137-03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2022-04-13T21:02:53Z</dcterms:modified>
</cp:coreProperties>
</file>