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ehnal\Desktop\_person\dren\e\"/>
    </mc:Choice>
  </mc:AlternateContent>
  <bookViews>
    <workbookView xWindow="0" yWindow="0" windowWidth="0" windowHeight="0"/>
  </bookViews>
  <sheets>
    <sheet name="Rekapitulace stavby" sheetId="1" r:id="rId1"/>
    <sheet name="SO 01 - Hydroizolace a dr..." sheetId="2" r:id="rId2"/>
    <sheet name="SO 02 - Zpevněné plochy" sheetId="3" r:id="rId3"/>
    <sheet name="SO 03 - Sanace zdiva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Hydroizolace a dr...'!$C$93:$K$850</definedName>
    <definedName name="_xlnm.Print_Area" localSheetId="1">'SO 01 - Hydroizolace a dr...'!$C$4:$J$39,'SO 01 - Hydroizolace a dr...'!$C$45:$J$75,'SO 01 - Hydroizolace a dr...'!$C$81:$K$850</definedName>
    <definedName name="_xlnm.Print_Titles" localSheetId="1">'SO 01 - Hydroizolace a dr...'!$93:$93</definedName>
    <definedName name="_xlnm._FilterDatabase" localSheetId="2" hidden="1">'SO 02 - Zpevněné plochy'!$C$85:$K$221</definedName>
    <definedName name="_xlnm.Print_Area" localSheetId="2">'SO 02 - Zpevněné plochy'!$C$4:$J$39,'SO 02 - Zpevněné plochy'!$C$45:$J$67,'SO 02 - Zpevněné plochy'!$C$73:$K$221</definedName>
    <definedName name="_xlnm.Print_Titles" localSheetId="2">'SO 02 - Zpevněné plochy'!$85:$85</definedName>
    <definedName name="_xlnm._FilterDatabase" localSheetId="3" hidden="1">'SO 03 - Sanace zdiva'!$C$90:$K$336</definedName>
    <definedName name="_xlnm.Print_Area" localSheetId="3">'SO 03 - Sanace zdiva'!$C$4:$J$39,'SO 03 - Sanace zdiva'!$C$45:$J$72,'SO 03 - Sanace zdiva'!$C$78:$K$336</definedName>
    <definedName name="_xlnm.Print_Titles" localSheetId="3">'SO 03 - Sanace zdiva'!$90:$90</definedName>
    <definedName name="_xlnm._FilterDatabase" localSheetId="4" hidden="1">'VRN - Vedlejší rozpočtové...'!$C$83:$K$119</definedName>
    <definedName name="_xlnm.Print_Area" localSheetId="4">'VRN - Vedlejší rozpočtové...'!$C$4:$J$39,'VRN - Vedlejší rozpočtové...'!$C$45:$J$65,'VRN - Vedlejší rozpočtové...'!$C$71:$K$119</definedName>
    <definedName name="_xlnm.Print_Titles" localSheetId="4">'VRN - Vedlejší rozpočtové...'!$83:$83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14"/>
  <c r="BH114"/>
  <c r="BG114"/>
  <c r="BF114"/>
  <c r="T114"/>
  <c r="T113"/>
  <c r="R114"/>
  <c r="R113"/>
  <c r="P114"/>
  <c r="P113"/>
  <c r="BI107"/>
  <c r="BH107"/>
  <c r="BG107"/>
  <c r="BF107"/>
  <c r="T107"/>
  <c r="T100"/>
  <c r="R107"/>
  <c r="R100"/>
  <c r="P107"/>
  <c r="P100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BI87"/>
  <c r="BH87"/>
  <c r="BG87"/>
  <c r="BF87"/>
  <c r="T87"/>
  <c r="T86"/>
  <c r="T85"/>
  <c r="T84"/>
  <c r="R87"/>
  <c r="R86"/>
  <c r="R85"/>
  <c r="R84"/>
  <c r="P87"/>
  <c r="P86"/>
  <c r="P85"/>
  <c r="P84"/>
  <c i="1" r="AU58"/>
  <c i="5" r="J80"/>
  <c r="F78"/>
  <c r="E76"/>
  <c r="J54"/>
  <c r="F52"/>
  <c r="E50"/>
  <c r="J24"/>
  <c r="E24"/>
  <c r="J55"/>
  <c r="J23"/>
  <c r="J18"/>
  <c r="E18"/>
  <c r="F81"/>
  <c r="J17"/>
  <c r="J15"/>
  <c r="E15"/>
  <c r="F54"/>
  <c r="J14"/>
  <c r="J12"/>
  <c r="J78"/>
  <c r="E7"/>
  <c r="E74"/>
  <c i="4" r="J37"/>
  <c r="J36"/>
  <c i="1" r="AY57"/>
  <c i="4" r="J35"/>
  <c i="1" r="AX57"/>
  <c i="4" r="BI322"/>
  <c r="BH322"/>
  <c r="BG322"/>
  <c r="BF322"/>
  <c r="T322"/>
  <c r="R322"/>
  <c r="P322"/>
  <c r="BI307"/>
  <c r="BH307"/>
  <c r="BG307"/>
  <c r="BF307"/>
  <c r="T307"/>
  <c r="R307"/>
  <c r="P307"/>
  <c r="BI292"/>
  <c r="BH292"/>
  <c r="BG292"/>
  <c r="BF292"/>
  <c r="T292"/>
  <c r="R292"/>
  <c r="P292"/>
  <c r="BI279"/>
  <c r="BH279"/>
  <c r="BG279"/>
  <c r="BF279"/>
  <c r="T279"/>
  <c r="T278"/>
  <c r="R279"/>
  <c r="R278"/>
  <c r="P279"/>
  <c r="P278"/>
  <c r="BI272"/>
  <c r="BH272"/>
  <c r="BG272"/>
  <c r="BF272"/>
  <c r="T272"/>
  <c r="T271"/>
  <c r="R272"/>
  <c r="R271"/>
  <c r="P272"/>
  <c r="P271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77"/>
  <c r="BH177"/>
  <c r="BG177"/>
  <c r="BF177"/>
  <c r="T177"/>
  <c r="T163"/>
  <c r="R177"/>
  <c r="R163"/>
  <c r="P177"/>
  <c r="P163"/>
  <c r="BI164"/>
  <c r="BH164"/>
  <c r="BG164"/>
  <c r="BF164"/>
  <c r="T164"/>
  <c r="R164"/>
  <c r="P164"/>
  <c r="BI149"/>
  <c r="BH149"/>
  <c r="BG149"/>
  <c r="BF149"/>
  <c r="T149"/>
  <c r="R149"/>
  <c r="P149"/>
  <c r="BI135"/>
  <c r="BH135"/>
  <c r="BG135"/>
  <c r="BF135"/>
  <c r="T135"/>
  <c r="R135"/>
  <c r="P135"/>
  <c r="BI121"/>
  <c r="BH121"/>
  <c r="BG121"/>
  <c r="BF121"/>
  <c r="T121"/>
  <c r="R121"/>
  <c r="P121"/>
  <c r="BI107"/>
  <c r="BH107"/>
  <c r="BG107"/>
  <c r="BF107"/>
  <c r="T107"/>
  <c r="R107"/>
  <c r="P107"/>
  <c r="BI94"/>
  <c r="BH94"/>
  <c r="BG94"/>
  <c r="BF94"/>
  <c r="T94"/>
  <c r="T93"/>
  <c r="R94"/>
  <c r="R93"/>
  <c r="P94"/>
  <c r="P93"/>
  <c r="J87"/>
  <c r="F85"/>
  <c r="E83"/>
  <c r="J54"/>
  <c r="F52"/>
  <c r="E50"/>
  <c r="J24"/>
  <c r="E24"/>
  <c r="J55"/>
  <c r="J23"/>
  <c r="J18"/>
  <c r="E18"/>
  <c r="F55"/>
  <c r="J17"/>
  <c r="J15"/>
  <c r="E15"/>
  <c r="F87"/>
  <c r="J14"/>
  <c r="J12"/>
  <c r="J52"/>
  <c r="E7"/>
  <c r="E81"/>
  <c i="3" r="J37"/>
  <c r="J36"/>
  <c i="1" r="AY56"/>
  <c i="3" r="J35"/>
  <c i="1" r="AX56"/>
  <c i="3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8"/>
  <c r="BH188"/>
  <c r="BG188"/>
  <c r="BF188"/>
  <c r="T188"/>
  <c r="T180"/>
  <c r="R188"/>
  <c r="R180"/>
  <c r="P188"/>
  <c r="P180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5"/>
  <c r="BH105"/>
  <c r="BG105"/>
  <c r="BF105"/>
  <c r="T105"/>
  <c r="R105"/>
  <c r="P105"/>
  <c r="BI96"/>
  <c r="BH96"/>
  <c r="BG96"/>
  <c r="BF96"/>
  <c r="T96"/>
  <c r="R96"/>
  <c r="P96"/>
  <c r="BI89"/>
  <c r="BH89"/>
  <c r="BG89"/>
  <c r="BF89"/>
  <c r="T89"/>
  <c r="R89"/>
  <c r="P89"/>
  <c r="J82"/>
  <c r="F80"/>
  <c r="E78"/>
  <c r="J54"/>
  <c r="F52"/>
  <c r="E50"/>
  <c r="J24"/>
  <c r="E24"/>
  <c r="J83"/>
  <c r="J23"/>
  <c r="J18"/>
  <c r="E18"/>
  <c r="F55"/>
  <c r="J17"/>
  <c r="J15"/>
  <c r="E15"/>
  <c r="F54"/>
  <c r="J14"/>
  <c r="J12"/>
  <c r="J52"/>
  <c r="E7"/>
  <c r="E76"/>
  <c i="2" r="J37"/>
  <c r="J36"/>
  <c i="1" r="AY55"/>
  <c i="2" r="J35"/>
  <c i="1" r="AX55"/>
  <c i="2" r="BI849"/>
  <c r="BH849"/>
  <c r="BG849"/>
  <c r="BF849"/>
  <c r="T849"/>
  <c r="R849"/>
  <c r="P849"/>
  <c r="BI843"/>
  <c r="BH843"/>
  <c r="BG843"/>
  <c r="BF843"/>
  <c r="T843"/>
  <c r="R843"/>
  <c r="P843"/>
  <c r="BI837"/>
  <c r="BH837"/>
  <c r="BG837"/>
  <c r="BF837"/>
  <c r="T837"/>
  <c r="R837"/>
  <c r="P837"/>
  <c r="BI832"/>
  <c r="BH832"/>
  <c r="BG832"/>
  <c r="BF832"/>
  <c r="T832"/>
  <c r="R832"/>
  <c r="P832"/>
  <c r="BI827"/>
  <c r="BH827"/>
  <c r="BG827"/>
  <c r="BF827"/>
  <c r="T827"/>
  <c r="R827"/>
  <c r="P827"/>
  <c r="BI822"/>
  <c r="BH822"/>
  <c r="BG822"/>
  <c r="BF822"/>
  <c r="T822"/>
  <c r="R822"/>
  <c r="P822"/>
  <c r="BI819"/>
  <c r="BH819"/>
  <c r="BG819"/>
  <c r="BF819"/>
  <c r="T819"/>
  <c r="R819"/>
  <c r="P819"/>
  <c r="BI813"/>
  <c r="BH813"/>
  <c r="BG813"/>
  <c r="BF813"/>
  <c r="T813"/>
  <c r="R813"/>
  <c r="P813"/>
  <c r="BI812"/>
  <c r="BH812"/>
  <c r="BG812"/>
  <c r="BF812"/>
  <c r="T812"/>
  <c r="R812"/>
  <c r="P812"/>
  <c r="BI805"/>
  <c r="BH805"/>
  <c r="BG805"/>
  <c r="BF805"/>
  <c r="T805"/>
  <c r="R805"/>
  <c r="P805"/>
  <c r="BI798"/>
  <c r="BH798"/>
  <c r="BG798"/>
  <c r="BF798"/>
  <c r="T798"/>
  <c r="T797"/>
  <c r="R798"/>
  <c r="R797"/>
  <c r="P798"/>
  <c r="P797"/>
  <c r="BI791"/>
  <c r="BH791"/>
  <c r="BG791"/>
  <c r="BF791"/>
  <c r="T791"/>
  <c r="R791"/>
  <c r="P791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3"/>
  <c r="BH773"/>
  <c r="BG773"/>
  <c r="BF773"/>
  <c r="T773"/>
  <c r="R773"/>
  <c r="P773"/>
  <c r="BI770"/>
  <c r="BH770"/>
  <c r="BG770"/>
  <c r="BF770"/>
  <c r="T770"/>
  <c r="R770"/>
  <c r="P770"/>
  <c r="BI763"/>
  <c r="BH763"/>
  <c r="BG763"/>
  <c r="BF763"/>
  <c r="T763"/>
  <c r="R763"/>
  <c r="P763"/>
  <c r="BI761"/>
  <c r="BH761"/>
  <c r="BG761"/>
  <c r="BF761"/>
  <c r="T761"/>
  <c r="R761"/>
  <c r="P761"/>
  <c r="BI755"/>
  <c r="BH755"/>
  <c r="BG755"/>
  <c r="BF755"/>
  <c r="T755"/>
  <c r="R755"/>
  <c r="P755"/>
  <c r="BI753"/>
  <c r="BH753"/>
  <c r="BG753"/>
  <c r="BF753"/>
  <c r="T753"/>
  <c r="R753"/>
  <c r="P753"/>
  <c r="BI747"/>
  <c r="BH747"/>
  <c r="BG747"/>
  <c r="BF747"/>
  <c r="T747"/>
  <c r="R747"/>
  <c r="P747"/>
  <c r="BI742"/>
  <c r="BH742"/>
  <c r="BG742"/>
  <c r="BF742"/>
  <c r="T742"/>
  <c r="R742"/>
  <c r="P742"/>
  <c r="BI734"/>
  <c r="BH734"/>
  <c r="BG734"/>
  <c r="BF734"/>
  <c r="T734"/>
  <c r="R734"/>
  <c r="P734"/>
  <c r="BI726"/>
  <c r="BH726"/>
  <c r="BG726"/>
  <c r="BF726"/>
  <c r="T726"/>
  <c r="R726"/>
  <c r="P726"/>
  <c r="BI718"/>
  <c r="BH718"/>
  <c r="BG718"/>
  <c r="BF718"/>
  <c r="T718"/>
  <c r="R718"/>
  <c r="P718"/>
  <c r="BI710"/>
  <c r="BH710"/>
  <c r="BG710"/>
  <c r="BF710"/>
  <c r="T710"/>
  <c r="R710"/>
  <c r="P710"/>
  <c r="BI702"/>
  <c r="BH702"/>
  <c r="BG702"/>
  <c r="BF702"/>
  <c r="T702"/>
  <c r="R702"/>
  <c r="P702"/>
  <c r="BI700"/>
  <c r="BH700"/>
  <c r="BG700"/>
  <c r="BF700"/>
  <c r="T700"/>
  <c r="R700"/>
  <c r="P700"/>
  <c r="BI692"/>
  <c r="BH692"/>
  <c r="BG692"/>
  <c r="BF692"/>
  <c r="T692"/>
  <c r="R692"/>
  <c r="P692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2"/>
  <c r="BH672"/>
  <c r="BG672"/>
  <c r="BF672"/>
  <c r="T672"/>
  <c r="R672"/>
  <c r="P672"/>
  <c r="BI670"/>
  <c r="BH670"/>
  <c r="BG670"/>
  <c r="BF670"/>
  <c r="T670"/>
  <c r="R670"/>
  <c r="P670"/>
  <c r="BI662"/>
  <c r="BH662"/>
  <c r="BG662"/>
  <c r="BF662"/>
  <c r="T662"/>
  <c r="R662"/>
  <c r="P662"/>
  <c r="BI658"/>
  <c r="BH658"/>
  <c r="BG658"/>
  <c r="BF658"/>
  <c r="T658"/>
  <c r="T657"/>
  <c r="R658"/>
  <c r="R657"/>
  <c r="P658"/>
  <c r="P657"/>
  <c r="BI650"/>
  <c r="BH650"/>
  <c r="BG650"/>
  <c r="BF650"/>
  <c r="T650"/>
  <c r="T649"/>
  <c r="R650"/>
  <c r="R649"/>
  <c r="P650"/>
  <c r="P649"/>
  <c r="BI642"/>
  <c r="BH642"/>
  <c r="BG642"/>
  <c r="BF642"/>
  <c r="T642"/>
  <c r="R642"/>
  <c r="P642"/>
  <c r="BI635"/>
  <c r="BH635"/>
  <c r="BG635"/>
  <c r="BF635"/>
  <c r="T635"/>
  <c r="R635"/>
  <c r="P635"/>
  <c r="BI628"/>
  <c r="BH628"/>
  <c r="BG628"/>
  <c r="BF628"/>
  <c r="T628"/>
  <c r="R628"/>
  <c r="P628"/>
  <c r="BI627"/>
  <c r="BH627"/>
  <c r="BG627"/>
  <c r="BF627"/>
  <c r="T627"/>
  <c r="R627"/>
  <c r="P627"/>
  <c r="BI619"/>
  <c r="BH619"/>
  <c r="BG619"/>
  <c r="BF619"/>
  <c r="T619"/>
  <c r="R619"/>
  <c r="P619"/>
  <c r="BI609"/>
  <c r="BH609"/>
  <c r="BG609"/>
  <c r="BF609"/>
  <c r="T609"/>
  <c r="R609"/>
  <c r="P609"/>
  <c r="BI581"/>
  <c r="BH581"/>
  <c r="BG581"/>
  <c r="BF581"/>
  <c r="T581"/>
  <c r="R581"/>
  <c r="P581"/>
  <c r="BI553"/>
  <c r="BH553"/>
  <c r="BG553"/>
  <c r="BF553"/>
  <c r="T553"/>
  <c r="R553"/>
  <c r="P553"/>
  <c r="BI525"/>
  <c r="BH525"/>
  <c r="BG525"/>
  <c r="BF525"/>
  <c r="T525"/>
  <c r="R525"/>
  <c r="P525"/>
  <c r="BI501"/>
  <c r="BH501"/>
  <c r="BG501"/>
  <c r="BF501"/>
  <c r="T501"/>
  <c r="R501"/>
  <c r="P501"/>
  <c r="BI493"/>
  <c r="BH493"/>
  <c r="BG493"/>
  <c r="BF493"/>
  <c r="T493"/>
  <c r="R493"/>
  <c r="P493"/>
  <c r="BI492"/>
  <c r="BH492"/>
  <c r="BG492"/>
  <c r="BF492"/>
  <c r="T492"/>
  <c r="R492"/>
  <c r="P492"/>
  <c r="BI484"/>
  <c r="BH484"/>
  <c r="BG484"/>
  <c r="BF484"/>
  <c r="T484"/>
  <c r="R484"/>
  <c r="P484"/>
  <c r="BI483"/>
  <c r="BH483"/>
  <c r="BG483"/>
  <c r="BF483"/>
  <c r="T483"/>
  <c r="R483"/>
  <c r="P483"/>
  <c r="BI477"/>
  <c r="BH477"/>
  <c r="BG477"/>
  <c r="BF477"/>
  <c r="T477"/>
  <c r="R477"/>
  <c r="P477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4"/>
  <c r="BH454"/>
  <c r="BG454"/>
  <c r="BF454"/>
  <c r="T454"/>
  <c r="T444"/>
  <c r="R454"/>
  <c r="R444"/>
  <c r="P454"/>
  <c r="P444"/>
  <c r="BI445"/>
  <c r="BH445"/>
  <c r="BG445"/>
  <c r="BF445"/>
  <c r="T445"/>
  <c r="R445"/>
  <c r="P445"/>
  <c r="BI432"/>
  <c r="BH432"/>
  <c r="BG432"/>
  <c r="BF432"/>
  <c r="T432"/>
  <c r="T419"/>
  <c r="R432"/>
  <c r="R419"/>
  <c r="P432"/>
  <c r="P419"/>
  <c r="BI420"/>
  <c r="BH420"/>
  <c r="BG420"/>
  <c r="BF420"/>
  <c r="T420"/>
  <c r="R420"/>
  <c r="P420"/>
  <c r="BI413"/>
  <c r="BH413"/>
  <c r="BG413"/>
  <c r="BF413"/>
  <c r="T413"/>
  <c r="R413"/>
  <c r="P413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83"/>
  <c r="BH383"/>
  <c r="BG383"/>
  <c r="BF383"/>
  <c r="T383"/>
  <c r="R383"/>
  <c r="P383"/>
  <c r="BI381"/>
  <c r="BH381"/>
  <c r="BG381"/>
  <c r="BF381"/>
  <c r="T381"/>
  <c r="R381"/>
  <c r="P381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46"/>
  <c r="BH346"/>
  <c r="BG346"/>
  <c r="BF346"/>
  <c r="T346"/>
  <c r="R346"/>
  <c r="P346"/>
  <c r="BI329"/>
  <c r="BH329"/>
  <c r="BG329"/>
  <c r="BF329"/>
  <c r="T329"/>
  <c r="R329"/>
  <c r="P329"/>
  <c r="BI316"/>
  <c r="BH316"/>
  <c r="BG316"/>
  <c r="BF316"/>
  <c r="T316"/>
  <c r="R316"/>
  <c r="P316"/>
  <c r="BI308"/>
  <c r="BH308"/>
  <c r="BG308"/>
  <c r="BF308"/>
  <c r="T308"/>
  <c r="R308"/>
  <c r="P308"/>
  <c r="BI295"/>
  <c r="BH295"/>
  <c r="BG295"/>
  <c r="BF295"/>
  <c r="T295"/>
  <c r="R295"/>
  <c r="P295"/>
  <c r="BI283"/>
  <c r="BH283"/>
  <c r="BG283"/>
  <c r="BF283"/>
  <c r="T283"/>
  <c r="R283"/>
  <c r="P283"/>
  <c r="BI275"/>
  <c r="BH275"/>
  <c r="BG275"/>
  <c r="BF275"/>
  <c r="T275"/>
  <c r="R275"/>
  <c r="P275"/>
  <c r="BI267"/>
  <c r="BH267"/>
  <c r="BG267"/>
  <c r="BF267"/>
  <c r="T267"/>
  <c r="R267"/>
  <c r="P267"/>
  <c r="BI259"/>
  <c r="BH259"/>
  <c r="BG259"/>
  <c r="BF259"/>
  <c r="T259"/>
  <c r="R259"/>
  <c r="P259"/>
  <c r="BI215"/>
  <c r="BH215"/>
  <c r="BG215"/>
  <c r="BF215"/>
  <c r="T215"/>
  <c r="R215"/>
  <c r="P215"/>
  <c r="BI171"/>
  <c r="BH171"/>
  <c r="BG171"/>
  <c r="BF171"/>
  <c r="T171"/>
  <c r="R171"/>
  <c r="P171"/>
  <c r="BI157"/>
  <c r="BH157"/>
  <c r="BG157"/>
  <c r="BF157"/>
  <c r="T157"/>
  <c r="R157"/>
  <c r="P157"/>
  <c r="BI135"/>
  <c r="BH135"/>
  <c r="BG135"/>
  <c r="BF135"/>
  <c r="T135"/>
  <c r="R135"/>
  <c r="P135"/>
  <c r="BI123"/>
  <c r="BH123"/>
  <c r="BG123"/>
  <c r="BF123"/>
  <c r="T123"/>
  <c r="R123"/>
  <c r="P123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0"/>
  <c r="F88"/>
  <c r="E86"/>
  <c r="J54"/>
  <c r="F52"/>
  <c r="E50"/>
  <c r="J24"/>
  <c r="E24"/>
  <c r="J55"/>
  <c r="J23"/>
  <c r="J18"/>
  <c r="E18"/>
  <c r="F91"/>
  <c r="J17"/>
  <c r="J15"/>
  <c r="E15"/>
  <c r="F54"/>
  <c r="J14"/>
  <c r="J12"/>
  <c r="J88"/>
  <c r="E7"/>
  <c r="E84"/>
  <c i="1" r="L50"/>
  <c r="AM50"/>
  <c r="AM49"/>
  <c r="L49"/>
  <c r="AM47"/>
  <c r="L47"/>
  <c r="L45"/>
  <c r="L44"/>
  <c i="2" r="J454"/>
  <c i="3" r="J181"/>
  <c i="5" r="J101"/>
  <c i="2" r="J445"/>
  <c r="BK773"/>
  <c i="3" r="BK105"/>
  <c i="4" r="BK107"/>
  <c i="2" r="BK805"/>
  <c i="3" r="BK213"/>
  <c i="4" r="J149"/>
  <c i="2" r="J700"/>
  <c r="J755"/>
  <c i="3" r="BK215"/>
  <c i="2" r="BK819"/>
  <c r="J822"/>
  <c i="3" r="J118"/>
  <c i="2" r="J295"/>
  <c r="J97"/>
  <c i="3" r="J125"/>
  <c i="4" r="BK195"/>
  <c i="2" r="BK493"/>
  <c r="BK123"/>
  <c r="J770"/>
  <c i="4" r="BK94"/>
  <c i="2" r="BK710"/>
  <c r="J813"/>
  <c r="J581"/>
  <c i="3" r="BK181"/>
  <c i="2" r="J763"/>
  <c i="3" r="J208"/>
  <c i="2" r="J157"/>
  <c r="J135"/>
  <c r="J635"/>
  <c i="3" r="J172"/>
  <c i="2" r="J710"/>
  <c r="BK627"/>
  <c i="3" r="J201"/>
  <c i="4" r="BK272"/>
  <c i="2" r="J420"/>
  <c r="J827"/>
  <c i="4" r="J245"/>
  <c i="2" r="BK454"/>
  <c r="J628"/>
  <c i="3" r="J89"/>
  <c i="4" r="BK269"/>
  <c i="2" r="BK827"/>
  <c r="BK97"/>
  <c i="4" r="BK201"/>
  <c i="2" r="BK420"/>
  <c r="BK822"/>
  <c i="3" r="J105"/>
  <c i="4" r="BK263"/>
  <c i="2" r="BK650"/>
  <c r="J718"/>
  <c r="BK413"/>
  <c i="4" r="BK233"/>
  <c i="2" r="J477"/>
  <c r="J553"/>
  <c i="3" r="J220"/>
  <c i="4" r="J121"/>
  <c i="2" r="J432"/>
  <c i="4" r="BK164"/>
  <c i="2" r="J407"/>
  <c r="J366"/>
  <c i="4" r="J164"/>
  <c i="2" r="J395"/>
  <c r="BK356"/>
  <c i="3" r="BK96"/>
  <c i="2" r="BK401"/>
  <c r="J413"/>
  <c i="4" r="BK193"/>
  <c i="2" r="BK670"/>
  <c r="BK642"/>
  <c i="3" r="J188"/>
  <c i="4" r="BK292"/>
  <c i="2" r="BK369"/>
  <c r="J369"/>
  <c i="4" r="BK322"/>
  <c i="2" r="J215"/>
  <c r="J492"/>
  <c r="J267"/>
  <c i="4" r="BK135"/>
  <c i="2" r="BK157"/>
  <c r="J773"/>
  <c i="4" r="J205"/>
  <c i="2" r="BK329"/>
  <c r="BK259"/>
  <c i="4" r="J322"/>
  <c i="2" r="BK780"/>
  <c r="BK361"/>
  <c i="4" r="J307"/>
  <c i="2" r="J123"/>
  <c r="BK658"/>
  <c i="4" r="J272"/>
  <c i="2" r="BK581"/>
  <c i="3" r="J213"/>
  <c i="5" r="BK107"/>
  <c i="2" r="J682"/>
  <c r="BK553"/>
  <c i="5" r="J94"/>
  <c i="2" r="BK366"/>
  <c r="BK747"/>
  <c i="4" r="J233"/>
  <c i="2" r="J627"/>
  <c r="J401"/>
  <c r="BK734"/>
  <c i="3" r="J132"/>
  <c i="4" r="J201"/>
  <c i="2" r="BK308"/>
  <c r="BK700"/>
  <c i="4" r="J218"/>
  <c i="2" r="BK346"/>
  <c r="J329"/>
  <c i="3" r="BK188"/>
  <c i="2" r="J525"/>
  <c r="J464"/>
  <c i="4" r="BK221"/>
  <c r="J195"/>
  <c i="2" r="BK843"/>
  <c r="BK849"/>
  <c i="3" r="J195"/>
  <c i="4" r="J94"/>
  <c i="2" r="J102"/>
  <c r="J609"/>
  <c i="4" r="BK177"/>
  <c i="2" r="J692"/>
  <c r="BK702"/>
  <c i="4" r="J193"/>
  <c i="2" r="J381"/>
  <c r="BK464"/>
  <c i="4" r="J177"/>
  <c i="2" r="BK445"/>
  <c r="J346"/>
  <c i="3" r="J217"/>
  <c i="5" r="J87"/>
  <c i="2" r="BK770"/>
  <c r="BK761"/>
  <c i="3" r="J215"/>
  <c i="5" r="J114"/>
  <c i="2" r="J742"/>
  <c i="3" r="BK89"/>
  <c i="4" r="BK218"/>
  <c i="2" r="BK407"/>
  <c r="BK798"/>
  <c i="3" r="BK125"/>
  <c i="2" r="J361"/>
  <c r="J753"/>
  <c i="3" r="BK178"/>
  <c i="4" r="BK239"/>
  <c i="2" r="J812"/>
  <c r="BK742"/>
  <c i="4" r="BK205"/>
  <c i="2" r="J484"/>
  <c r="J107"/>
  <c i="3" r="BK132"/>
  <c i="5" r="BK94"/>
  <c i="2" r="BK316"/>
  <c i="3" r="BK208"/>
  <c i="4" r="BK279"/>
  <c i="2" r="J684"/>
  <c i="3" r="BK210"/>
  <c i="5" r="BK87"/>
  <c i="2" r="J747"/>
  <c i="4" r="J135"/>
  <c i="2" r="BK470"/>
  <c r="BK609"/>
  <c i="3" r="J166"/>
  <c i="4" r="J107"/>
  <c i="2" r="J476"/>
  <c r="BK672"/>
  <c i="3" r="BK220"/>
  <c i="2" r="BK171"/>
  <c r="BK753"/>
  <c i="3" r="J210"/>
  <c i="5" r="J107"/>
  <c i="2" r="BK837"/>
  <c i="3" r="BK160"/>
  <c i="4" r="BK121"/>
  <c i="2" r="BK484"/>
  <c r="BK785"/>
  <c i="4" r="BK251"/>
  <c i="2" r="BK354"/>
  <c r="J680"/>
  <c i="3" r="BK140"/>
  <c i="2" r="J316"/>
  <c r="BK477"/>
  <c r="BK791"/>
  <c i="3" r="BK111"/>
  <c i="4" r="J263"/>
  <c i="2" r="BK483"/>
  <c r="J658"/>
  <c i="3" r="J178"/>
  <c i="2" r="BK215"/>
  <c r="BK718"/>
  <c r="J501"/>
  <c i="4" r="BK245"/>
  <c i="2" r="J650"/>
  <c r="BK395"/>
  <c i="4" r="J251"/>
  <c i="2" r="J356"/>
  <c r="J791"/>
  <c i="4" r="BK191"/>
  <c i="2" r="J785"/>
  <c r="J819"/>
  <c r="J354"/>
  <c i="4" r="BK307"/>
  <c i="2" r="J662"/>
  <c r="J483"/>
  <c r="BK755"/>
  <c i="4" r="J198"/>
  <c i="2" r="J702"/>
  <c r="BK763"/>
  <c i="3" r="BK201"/>
  <c i="4" r="J191"/>
  <c i="2" r="BK635"/>
  <c i="1" r="AS54"/>
  <c i="2" r="BK662"/>
  <c r="J283"/>
  <c i="3" r="J140"/>
  <c i="2" r="BK680"/>
  <c r="BK813"/>
  <c r="BK135"/>
  <c i="4" r="BK149"/>
  <c i="2" r="J619"/>
  <c r="BK832"/>
  <c r="BK726"/>
  <c r="BK692"/>
  <c r="BK432"/>
  <c i="3" r="J96"/>
  <c i="2" r="BK525"/>
  <c r="J642"/>
  <c r="J493"/>
  <c i="3" r="J154"/>
  <c i="2" r="J171"/>
  <c r="J805"/>
  <c r="BK782"/>
  <c i="4" r="J227"/>
  <c i="2" r="J275"/>
  <c r="J780"/>
  <c r="BK619"/>
  <c i="4" r="BK198"/>
  <c i="2" r="BK267"/>
  <c r="J849"/>
  <c r="J837"/>
  <c i="3" r="BK195"/>
  <c i="2" r="BK295"/>
  <c r="J782"/>
  <c i="3" r="BK154"/>
  <c i="4" r="BK257"/>
  <c i="2" r="J670"/>
  <c r="BK812"/>
  <c r="BK476"/>
  <c i="4" r="J257"/>
  <c i="2" r="BK107"/>
  <c r="J761"/>
  <c i="3" r="BK172"/>
  <c i="4" r="J279"/>
  <c i="2" r="BK381"/>
  <c i="3" r="BK118"/>
  <c i="2" r="BK283"/>
  <c r="J308"/>
  <c i="4" r="J239"/>
  <c i="2" r="BK102"/>
  <c r="BK383"/>
  <c i="3" r="J148"/>
  <c i="2" r="J383"/>
  <c r="J726"/>
  <c i="3" r="BK217"/>
  <c i="2" r="J672"/>
  <c r="J734"/>
  <c i="3" r="J160"/>
  <c i="5" r="BK114"/>
  <c i="2" r="J843"/>
  <c r="J470"/>
  <c i="4" r="J221"/>
  <c i="2" r="BK492"/>
  <c r="J798"/>
  <c i="3" r="BK166"/>
  <c i="4" r="J292"/>
  <c i="2" r="J259"/>
  <c r="BK275"/>
  <c r="BK628"/>
  <c i="3" r="BK148"/>
  <c i="5" r="BK101"/>
  <c i="2" r="BK684"/>
  <c r="J832"/>
  <c i="3" r="J111"/>
  <c i="4" r="J269"/>
  <c i="2" r="BK501"/>
  <c r="BK682"/>
  <c i="4" r="BK227"/>
  <c i="2" l="1" r="BK463"/>
  <c r="J463"/>
  <c r="J65"/>
  <c r="P772"/>
  <c r="R821"/>
  <c i="3" r="T88"/>
  <c r="R194"/>
  <c i="4" r="T291"/>
  <c i="2" r="P368"/>
  <c r="P661"/>
  <c r="R784"/>
  <c r="BK804"/>
  <c r="J804"/>
  <c r="J73"/>
  <c i="3" r="BK88"/>
  <c r="J88"/>
  <c r="J61"/>
  <c r="P207"/>
  <c i="4" r="BK220"/>
  <c r="J220"/>
  <c r="J68"/>
  <c i="2" r="BK96"/>
  <c r="J96"/>
  <c r="J61"/>
  <c r="T368"/>
  <c r="BK784"/>
  <c r="J784"/>
  <c r="J71"/>
  <c r="BK821"/>
  <c r="J821"/>
  <c r="J74"/>
  <c i="3" r="P117"/>
  <c r="P194"/>
  <c i="4" r="T190"/>
  <c r="R204"/>
  <c r="BK291"/>
  <c r="J291"/>
  <c r="J71"/>
  <c i="2" r="P96"/>
  <c r="P95"/>
  <c r="P463"/>
  <c r="T772"/>
  <c r="T804"/>
  <c i="3" r="R88"/>
  <c r="R207"/>
  <c i="4" r="BK190"/>
  <c r="J190"/>
  <c r="J64"/>
  <c r="BK204"/>
  <c r="R291"/>
  <c i="2" r="R368"/>
  <c r="T661"/>
  <c r="T821"/>
  <c i="3" r="R117"/>
  <c r="T194"/>
  <c i="4" r="P291"/>
  <c i="3" r="BK117"/>
  <c r="J117"/>
  <c r="J62"/>
  <c r="BK194"/>
  <c r="J194"/>
  <c r="J64"/>
  <c i="4" r="BK106"/>
  <c r="J106"/>
  <c r="J62"/>
  <c r="T220"/>
  <c r="R106"/>
  <c r="P190"/>
  <c r="P204"/>
  <c i="2" r="T463"/>
  <c r="BK772"/>
  <c r="J772"/>
  <c r="J70"/>
  <c r="P821"/>
  <c i="3" r="P88"/>
  <c r="P87"/>
  <c r="P86"/>
  <c i="1" r="AU56"/>
  <c i="3" r="T207"/>
  <c i="4" r="T106"/>
  <c r="T92"/>
  <c r="T91"/>
  <c r="R190"/>
  <c r="T204"/>
  <c r="T203"/>
  <c i="2" r="R96"/>
  <c r="R95"/>
  <c r="R463"/>
  <c r="P784"/>
  <c i="4" r="P220"/>
  <c i="2" r="BK368"/>
  <c r="J368"/>
  <c r="J62"/>
  <c r="BK661"/>
  <c r="J661"/>
  <c r="J69"/>
  <c r="R772"/>
  <c r="P804"/>
  <c i="3" r="T117"/>
  <c r="BK207"/>
  <c r="J207"/>
  <c r="J65"/>
  <c i="4" r="P106"/>
  <c r="P92"/>
  <c r="R220"/>
  <c i="2" r="T96"/>
  <c r="T95"/>
  <c r="R661"/>
  <c r="T784"/>
  <c r="R804"/>
  <c i="4" r="BK200"/>
  <c r="J200"/>
  <c r="J65"/>
  <c i="3" r="BK180"/>
  <c r="J180"/>
  <c r="J63"/>
  <c i="2" r="BK444"/>
  <c r="J444"/>
  <c r="J64"/>
  <c r="BK649"/>
  <c r="J649"/>
  <c r="J66"/>
  <c i="4" r="BK93"/>
  <c r="J93"/>
  <c r="J61"/>
  <c i="5" r="BK100"/>
  <c r="J100"/>
  <c r="J63"/>
  <c i="2" r="BK797"/>
  <c r="J797"/>
  <c r="J72"/>
  <c i="4" r="BK163"/>
  <c r="J163"/>
  <c r="J63"/>
  <c i="5" r="BK86"/>
  <c r="J86"/>
  <c r="J61"/>
  <c i="3" r="BK219"/>
  <c r="J219"/>
  <c r="J66"/>
  <c i="4" r="BK278"/>
  <c r="J278"/>
  <c r="J70"/>
  <c i="2" r="BK657"/>
  <c r="J657"/>
  <c r="J67"/>
  <c i="4" r="BK271"/>
  <c r="J271"/>
  <c r="J69"/>
  <c i="5" r="BK93"/>
  <c r="J93"/>
  <c r="J62"/>
  <c r="BK113"/>
  <c r="J113"/>
  <c r="J64"/>
  <c i="2" r="BK419"/>
  <c r="J419"/>
  <c r="J63"/>
  <c i="5" r="F55"/>
  <c r="J81"/>
  <c r="BE101"/>
  <c r="BE107"/>
  <c i="4" r="J204"/>
  <c r="J67"/>
  <c i="5" r="E48"/>
  <c r="F80"/>
  <c r="J52"/>
  <c r="BE114"/>
  <c i="4" r="BK92"/>
  <c r="J92"/>
  <c r="J60"/>
  <c i="5" r="BE94"/>
  <c r="BE87"/>
  <c i="4" r="F54"/>
  <c r="F88"/>
  <c r="BE205"/>
  <c r="BE121"/>
  <c r="BE279"/>
  <c r="J88"/>
  <c r="BE135"/>
  <c r="BE177"/>
  <c r="BE191"/>
  <c r="BE245"/>
  <c r="BE251"/>
  <c r="BE257"/>
  <c r="BE263"/>
  <c r="BE272"/>
  <c r="BE307"/>
  <c r="BE322"/>
  <c r="BE227"/>
  <c r="BE269"/>
  <c r="BE292"/>
  <c r="E48"/>
  <c r="BE107"/>
  <c r="BE149"/>
  <c r="BE221"/>
  <c i="3" r="BK87"/>
  <c r="J87"/>
  <c r="J60"/>
  <c i="4" r="BE239"/>
  <c r="BE193"/>
  <c r="BE195"/>
  <c r="BE201"/>
  <c r="BE218"/>
  <c r="BE233"/>
  <c r="J85"/>
  <c r="BE94"/>
  <c r="BE164"/>
  <c r="BE198"/>
  <c i="3" r="F82"/>
  <c r="E48"/>
  <c r="BE111"/>
  <c r="BE208"/>
  <c r="BE213"/>
  <c r="BE215"/>
  <c i="2" r="BK95"/>
  <c i="3" r="J80"/>
  <c r="BE96"/>
  <c r="BE105"/>
  <c r="BE118"/>
  <c r="BE166"/>
  <c r="BE172"/>
  <c r="BE217"/>
  <c r="BE220"/>
  <c r="BE148"/>
  <c r="BE178"/>
  <c r="BE181"/>
  <c r="BE188"/>
  <c r="BE210"/>
  <c r="BE89"/>
  <c r="BE201"/>
  <c r="J55"/>
  <c r="F83"/>
  <c r="BE132"/>
  <c r="BE160"/>
  <c r="BE154"/>
  <c r="BE195"/>
  <c i="2" r="BK660"/>
  <c r="J660"/>
  <c r="J68"/>
  <c i="3" r="BE125"/>
  <c r="BE140"/>
  <c i="2" r="F55"/>
  <c r="BE642"/>
  <c r="BE692"/>
  <c r="BE753"/>
  <c r="BE763"/>
  <c r="BE773"/>
  <c r="BE780"/>
  <c r="BE785"/>
  <c r="BE295"/>
  <c r="BE483"/>
  <c r="BE770"/>
  <c r="BE791"/>
  <c r="BE813"/>
  <c r="BE843"/>
  <c r="BE395"/>
  <c r="BE401"/>
  <c r="BE470"/>
  <c r="BE492"/>
  <c r="BE581"/>
  <c r="BE718"/>
  <c r="BE742"/>
  <c r="BE755"/>
  <c r="BE798"/>
  <c r="BE812"/>
  <c r="BE832"/>
  <c r="E48"/>
  <c r="J91"/>
  <c r="BE123"/>
  <c r="BE135"/>
  <c r="BE215"/>
  <c r="BE407"/>
  <c r="BE420"/>
  <c r="BE464"/>
  <c r="BE493"/>
  <c r="BE700"/>
  <c r="BE702"/>
  <c r="BE710"/>
  <c r="BE726"/>
  <c r="BE761"/>
  <c r="BE819"/>
  <c r="BE827"/>
  <c r="J52"/>
  <c r="BE107"/>
  <c r="BE171"/>
  <c r="BE369"/>
  <c r="BE628"/>
  <c r="BE734"/>
  <c r="BE747"/>
  <c r="BE782"/>
  <c r="BE805"/>
  <c r="BE822"/>
  <c r="BE837"/>
  <c r="BE849"/>
  <c r="F90"/>
  <c r="BE361"/>
  <c r="BE609"/>
  <c r="BE619"/>
  <c r="BE627"/>
  <c r="BE672"/>
  <c r="BE157"/>
  <c r="BE283"/>
  <c r="BE308"/>
  <c r="BE316"/>
  <c r="BE366"/>
  <c r="BE381"/>
  <c r="BE684"/>
  <c r="BE102"/>
  <c r="BE259"/>
  <c r="BE346"/>
  <c r="BE484"/>
  <c r="BE670"/>
  <c r="BE267"/>
  <c r="BE356"/>
  <c r="BE445"/>
  <c r="BE525"/>
  <c r="BE680"/>
  <c r="BE354"/>
  <c r="BE383"/>
  <c r="BE432"/>
  <c r="BE454"/>
  <c r="BE501"/>
  <c r="BE650"/>
  <c r="BE682"/>
  <c r="BE275"/>
  <c r="BE477"/>
  <c r="BE553"/>
  <c r="BE635"/>
  <c r="BE658"/>
  <c r="BE662"/>
  <c r="BE97"/>
  <c r="BE329"/>
  <c r="BE413"/>
  <c r="BE476"/>
  <c i="5" r="F37"/>
  <c i="1" r="BD58"/>
  <c i="5" r="J34"/>
  <c i="1" r="AW58"/>
  <c i="3" r="F37"/>
  <c i="1" r="BD56"/>
  <c i="3" r="F34"/>
  <c i="1" r="BA56"/>
  <c i="4" r="J34"/>
  <c i="1" r="AW57"/>
  <c i="5" r="F36"/>
  <c i="1" r="BC58"/>
  <c i="4" r="F36"/>
  <c i="1" r="BC57"/>
  <c i="2" r="F35"/>
  <c i="1" r="BB55"/>
  <c i="3" r="F35"/>
  <c i="1" r="BB56"/>
  <c i="2" r="J34"/>
  <c i="1" r="AW55"/>
  <c i="3" r="J34"/>
  <c i="1" r="AW56"/>
  <c i="4" r="F34"/>
  <c i="1" r="BA57"/>
  <c i="3" r="F36"/>
  <c i="1" r="BC56"/>
  <c i="5" r="F35"/>
  <c i="1" r="BB58"/>
  <c i="5" r="F34"/>
  <c i="1" r="BA58"/>
  <c i="4" r="F37"/>
  <c i="1" r="BD57"/>
  <c i="2" r="F36"/>
  <c i="1" r="BC55"/>
  <c i="2" r="F37"/>
  <c i="1" r="BD55"/>
  <c i="2" r="F34"/>
  <c i="1" r="BA55"/>
  <c i="4" r="F35"/>
  <c i="1" r="BB57"/>
  <c i="2" l="1" r="R660"/>
  <c r="R94"/>
  <c r="T660"/>
  <c r="T94"/>
  <c i="4" r="P203"/>
  <c r="P91"/>
  <c i="1" r="AU57"/>
  <c i="2" r="P660"/>
  <c r="P94"/>
  <c i="1" r="AU55"/>
  <c i="4" r="BK203"/>
  <c r="J203"/>
  <c r="J66"/>
  <c i="3" r="T87"/>
  <c r="T86"/>
  <c r="R87"/>
  <c r="R86"/>
  <c i="4" r="R203"/>
  <c r="R92"/>
  <c i="5" r="BK85"/>
  <c r="BK84"/>
  <c r="J84"/>
  <c i="4" r="BK91"/>
  <c r="J91"/>
  <c i="3" r="BK86"/>
  <c r="J86"/>
  <c r="J59"/>
  <c i="2" r="BK94"/>
  <c r="J94"/>
  <c r="J95"/>
  <c r="J60"/>
  <c r="J33"/>
  <c i="1" r="AV55"/>
  <c r="AT55"/>
  <c i="4" r="J33"/>
  <c i="1" r="AV57"/>
  <c r="AT57"/>
  <c i="3" r="J33"/>
  <c i="1" r="AV56"/>
  <c r="AT56"/>
  <c i="2" r="F33"/>
  <c i="1" r="AZ55"/>
  <c i="4" r="F33"/>
  <c i="1" r="AZ57"/>
  <c i="3" r="F33"/>
  <c i="1" r="AZ56"/>
  <c r="BC54"/>
  <c r="W32"/>
  <c i="5" r="J33"/>
  <c i="1" r="AV58"/>
  <c r="AT58"/>
  <c i="2" r="J30"/>
  <c i="1" r="AG55"/>
  <c i="5" r="F33"/>
  <c i="1" r="AZ58"/>
  <c i="4" r="J30"/>
  <c i="1" r="AG57"/>
  <c r="BB54"/>
  <c r="W31"/>
  <c r="BD54"/>
  <c r="W33"/>
  <c r="BA54"/>
  <c r="W30"/>
  <c i="5" r="J30"/>
  <c i="1" r="AG58"/>
  <c i="4" l="1" r="R91"/>
  <c i="5" r="J85"/>
  <c r="J60"/>
  <c r="J59"/>
  <c i="1" r="AN57"/>
  <c i="5" r="J39"/>
  <c i="4" r="J59"/>
  <c r="J39"/>
  <c i="1" r="AN55"/>
  <c i="2" r="J59"/>
  <c r="J39"/>
  <c i="1" r="AN58"/>
  <c r="AZ54"/>
  <c r="W29"/>
  <c r="AY54"/>
  <c r="AX54"/>
  <c i="3" r="J30"/>
  <c i="1" r="AG56"/>
  <c r="AG54"/>
  <c r="AK26"/>
  <c r="AU54"/>
  <c r="AW54"/>
  <c r="AK30"/>
  <c i="3" l="1" r="J3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<sst xmlns="http://schemas.openxmlformats.org/spreadsheetml/2006/main">
  <si>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</si>
  <si>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</si>
  <si>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</si>
  <si>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</si>
  <si>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</si>
  <si>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{65f2df02-19d3-4ee4-9354-ab54ba110d17}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</si>
  <si>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</si>
  <si>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</si>
  <si>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</si>
  <si>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</si>
  <si>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</si>
  <si>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</si>
  <si>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</si>
  <si>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</si>
  <si>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2202-02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</si>
  <si>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</si>
  <si>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</si>
  <si>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ZF MENDELU</t>
  </si>
  <si>
    <t>KSO:</t>
  </si>
  <si>
    <t>801 3</t>
  </si>
  <si>
    <t>CC-CZ:</t>
  </si>
  <si>
    <t>12631</t>
  </si>
  <si>
    <t>Místo:</t>
  </si>
  <si>
    <t>Lednice</t>
  </si>
  <si>
    <t>Datum:</t>
  </si>
  <si>
    <t>18. 3. 2022</t>
  </si>
  <si>
    <t>CZ-CPV:</t>
  </si>
  <si>
    <t>45000000-7</t>
  </si>
  <si>
    <t>CZ-CPA:</t>
  </si>
  <si>
    <t>41.00.28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</si>
  <si>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</si>
  <si>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</si>
  <si>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</si>
  <si>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</si>
  <si>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</si>
  <si>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</si>
  <si>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</si>
  <si>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</si>
  <si>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</si>
  <si>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</si>
  <si>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</si>
  <si>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</si>
  <si>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</si>
  <si>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</si>
  <si>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</si>
  <si>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</si>
  <si>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</si>
  <si>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</si>
  <si>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</si>
  <si>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</si>
  <si>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</si>
  <si>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</si>
  <si>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</si>
  <si>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</si>
  <si>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</si>
  <si>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</si>
  <si>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</si>
  <si>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</si>
  <si>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</si>
  <si>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</si>
  <si>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</si>
  <si>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</si>
  <si>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</si>
  <si>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</si>
  <si>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</si>
  <si>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</si>
  <si>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</si>
  <si>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</si>
  <si>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</si>
  <si>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</si>
  <si>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</si>
  <si>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</si>
  <si>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</si>
  <si>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</si>
  <si>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</si>
  <si>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</si>
  <si>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</si>
  <si>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</si>
  <si>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</si>
  <si>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</si>
  <si>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</si>
  <si>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</si>
  <si>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</si>
  <si>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Hydroizolace a drenážní systém</t>
  </si>
  <si>
    <t>STA</t>
  </si>
  <si>
    <t>1</t>
  </si>
  <si>
    <t>{74e46f51-4484-48cc-b97e-f4f81a25deec}</t>
  </si>
  <si>
    <t>2</t>
  </si>
  <si>
    <t>SO 02</t>
  </si>
  <si>
    <t>Zpevněné plochy</t>
  </si>
  <si>
    <t>{ed211f07-850b-4162-a53d-1e7b9d861ecc}</t>
  </si>
  <si>
    <t>SO 03</t>
  </si>
  <si>
    <t>Sanace zdiva</t>
  </si>
  <si>
    <t>{dba5fa1a-4942-4c4c-ac7f-abad106ac2ce}</t>
  </si>
  <si>
    <t>VRN</t>
  </si>
  <si>
    <t>Vedlejší rozpočtové náklady</t>
  </si>
  <si>
    <t>{863ff921-a46d-42f7-8343-3bc78584d7d7}</t>
  </si>
  <si>
    <t>KRYCÍ LIST SOUPISU PRACÍ</t>
  </si>
  <si>
    <t>Objekt:</t>
  </si>
  <si>
    <t>SO 01 - Hydroizolace a drenážní systém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</si>
  <si>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</si>
  <si>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</si>
  <si>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</si>
  <si>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</si>
  <si>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</si>
  <si>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</si>
  <si>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</si>
  <si>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</si>
  <si>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</si>
  <si>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</si>
  <si>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</si>
  <si>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</si>
  <si>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</si>
  <si>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</si>
  <si>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</si>
  <si>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</si>
  <si>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749 - Elektromontáže - ostatní práce a konstrukce</t>
  </si>
  <si>
    <t xml:space="preserve">    761 - Konstrukce prosvětlovací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</si>
  <si>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</si>
  <si>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</si>
  <si>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</si>
  <si>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</si>
  <si>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</si>
  <si>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</si>
  <si>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</si>
  <si>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</si>
  <si>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</si>
  <si>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</si>
  <si>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</si>
  <si>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</si>
  <si>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</si>
  <si>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</si>
  <si>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</si>
  <si>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</si>
  <si>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</si>
  <si>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</si>
  <si>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</si>
  <si>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112151011</t>
  </si>
  <si>
    <t>Pokácení stromu volné v celku s odřezáním kmene a s odvětvením průměru kmene přes 100 do 200 mm</t>
  </si>
  <si>
    <t>kus</t>
  </si>
  <si>
    <t>CS ÚRS 2022 01</t>
  </si>
  <si>
    <t>4</t>
  </si>
  <si>
    <t>-868363214</t>
  </si>
  <si>
    <t>Online PSC</t>
  </si>
  <si>
    <t>https://podminky.urs.cz/item/CS_URS_2022_01/112151011</t>
  </si>
  <si>
    <t>VV</t>
  </si>
  <si>
    <t>Dle projektové dokumentace a technické zprávy</t>
  </si>
  <si>
    <t>3</t>
  </si>
  <si>
    <t>Součet</t>
  </si>
  <si>
    <t>121112003</t>
  </si>
  <si>
    <t>Sejmutí ornice ručně při souvislé ploše, tl. vrstvy do 200 mm</t>
  </si>
  <si>
    <t>m2</t>
  </si>
  <si>
    <t>-245906863</t>
  </si>
  <si>
    <t>https://podminky.urs.cz/item/CS_URS_2022_01/121112003</t>
  </si>
  <si>
    <t>0,8*(8,89+3,7+9,33+2,05+9,3+8+1,83+1+1+3,05*2+1)</t>
  </si>
  <si>
    <t>132212121</t>
  </si>
  <si>
    <t>Hloubení zapažených rýh šířky do 800 mm ručně s urovnáním dna do předepsaného profilu a spádu v hornině třídy těžitelnosti I skupiny 3 soudržných</t>
  </si>
  <si>
    <t>m3</t>
  </si>
  <si>
    <t>1446419687</t>
  </si>
  <si>
    <t>https://podminky.urs.cz/item/CS_URS_2022_01/132212121</t>
  </si>
  <si>
    <t>drenážní větev"a"</t>
  </si>
  <si>
    <t>(65,275-4,55)*(0,8*2,425)+4,55*(0,8*0,8)</t>
  </si>
  <si>
    <t>drenážní větev"b"</t>
  </si>
  <si>
    <t>(29,86-5,91)*(0,8*2,425)+5,91*(0,8*1,3)</t>
  </si>
  <si>
    <t>drenážní větev"c"</t>
  </si>
  <si>
    <t>17,97*(0,8*2,425)</t>
  </si>
  <si>
    <t>drenážní větev"d"</t>
  </si>
  <si>
    <t>2,26*(0,8*2,425)</t>
  </si>
  <si>
    <t>drenážní větev"c" (strojně)</t>
  </si>
  <si>
    <t>-(5,15+10,55+1,85)*(0,8*2,425)</t>
  </si>
  <si>
    <t>podkladní vrstvy</t>
  </si>
  <si>
    <t>-(0,4*(87,29)-3,085)</t>
  </si>
  <si>
    <t>132254102</t>
  </si>
  <si>
    <t>Hloubení zapažených rýh šířky do 800 mm strojně s urovnáním dna do předepsaného profilu a spádu v hornině třídy těžitelnosti I skupiny 3 přes 20 do 50 m3</t>
  </si>
  <si>
    <t>458771643</t>
  </si>
  <si>
    <t>https://podminky.urs.cz/item/CS_URS_2022_01/132254102</t>
  </si>
  <si>
    <t>(5,15+10,55+1,85)*(0,8*2,425)</t>
  </si>
  <si>
    <t>PVC potrubí</t>
  </si>
  <si>
    <t>1,5*0,8*1,2</t>
  </si>
  <si>
    <t>chranička elektro</t>
  </si>
  <si>
    <t>(0,5+6)*(0,6*0,6)</t>
  </si>
  <si>
    <t>-0,4*0,8*(3*2+3,64)</t>
  </si>
  <si>
    <t>5</t>
  </si>
  <si>
    <t>133212821</t>
  </si>
  <si>
    <t>Hloubení zapažených šachet ručně v horninách třídy těžitelnosti I skupiny 3, půdorysná plocha výkopu do 4 m2</t>
  </si>
  <si>
    <t>1674720942</t>
  </si>
  <si>
    <t>https://podminky.urs.cz/item/CS_URS_2022_01/133212821</t>
  </si>
  <si>
    <t>RŠ1</t>
  </si>
  <si>
    <t>2,6*(1,3*1,3)</t>
  </si>
  <si>
    <t>RŠ2</t>
  </si>
  <si>
    <t>RŠ6</t>
  </si>
  <si>
    <t>RŠ7</t>
  </si>
  <si>
    <t>RŠ8</t>
  </si>
  <si>
    <t>RŠ9</t>
  </si>
  <si>
    <t>RŠ10</t>
  </si>
  <si>
    <t>RŠ11</t>
  </si>
  <si>
    <t>RŠ12</t>
  </si>
  <si>
    <t>6</t>
  </si>
  <si>
    <t>133254101</t>
  </si>
  <si>
    <t>Hloubení zapažených šachet strojně v hornině třídy těžitelnosti I skupiny 3 do 20 m3</t>
  </si>
  <si>
    <t>-1789374327</t>
  </si>
  <si>
    <t>https://podminky.urs.cz/item/CS_URS_2022_01/133254101</t>
  </si>
  <si>
    <t>RŠ3</t>
  </si>
  <si>
    <t>RŠ4</t>
  </si>
  <si>
    <t>RŠ5</t>
  </si>
  <si>
    <t>ČŠ</t>
  </si>
  <si>
    <t>3,8*2*2</t>
  </si>
  <si>
    <t>KŠ</t>
  </si>
  <si>
    <t>1*2*2</t>
  </si>
  <si>
    <t>7</t>
  </si>
  <si>
    <t>151101201</t>
  </si>
  <si>
    <t>Zřízení pažení stěn výkopu bez rozepření nebo vzepření příložné, hloubky do 4 m</t>
  </si>
  <si>
    <t>-1157317363</t>
  </si>
  <si>
    <t>https://podminky.urs.cz/item/CS_URS_2022_01/151101201</t>
  </si>
  <si>
    <t>(65,275-4,55)*(2,425)+4,55*(2*0,8)</t>
  </si>
  <si>
    <t>(29,86-5,91)*(2,425)+5,91*(2*1,3)</t>
  </si>
  <si>
    <t>17,97*(2,425)</t>
  </si>
  <si>
    <t>2,26*(2,425)</t>
  </si>
  <si>
    <t>1,5*2*1,2</t>
  </si>
  <si>
    <t>(0,5+6)*(2*0,6)</t>
  </si>
  <si>
    <t>2,6*(4*1,3)</t>
  </si>
  <si>
    <t>3,8*4*2</t>
  </si>
  <si>
    <t>1*4*2</t>
  </si>
  <si>
    <t>8</t>
  </si>
  <si>
    <t>151101211</t>
  </si>
  <si>
    <t>Odstranění pažení stěn výkopu bez rozepření nebo vzepření s uložením pažin na vzdálenost do 3 m od okraje výkopu příložné, hloubky do 4 m</t>
  </si>
  <si>
    <t>-2015053722</t>
  </si>
  <si>
    <t>https://podminky.urs.cz/item/CS_URS_2022_01/151101211</t>
  </si>
  <si>
    <t>9</t>
  </si>
  <si>
    <t>151101301</t>
  </si>
  <si>
    <t>Zřízení rozepření zapažených stěn výkopů s potřebným přepažováním při pažení příložném, hloubky do 4 m</t>
  </si>
  <si>
    <t>136557547</t>
  </si>
  <si>
    <t>https://podminky.urs.cz/item/CS_URS_2022_01/151101301</t>
  </si>
  <si>
    <t>146,696</t>
  </si>
  <si>
    <t>34,742</t>
  </si>
  <si>
    <t>39,546</t>
  </si>
  <si>
    <t>32,382</t>
  </si>
  <si>
    <t>10</t>
  </si>
  <si>
    <t>151101311</t>
  </si>
  <si>
    <t>Odstranění rozepření stěn výkopů s uložením materiálu na vzdálenost do 3 m od okraje výkopu pažení příložného, hloubky do 4 m</t>
  </si>
  <si>
    <t>-802705597</t>
  </si>
  <si>
    <t>https://podminky.urs.cz/item/CS_URS_2022_01/151101311</t>
  </si>
  <si>
    <t>11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</si>
  <si>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</si>
  <si>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</si>
  <si>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-1281668351</t>
  </si>
  <si>
    <t>https://podminky.urs.cz/item/CS_URS_2022_01/162351103</t>
  </si>
  <si>
    <t>zásypy</t>
  </si>
  <si>
    <t>197,99*2</t>
  </si>
  <si>
    <t>ornice</t>
  </si>
  <si>
    <t>14,264*0,2*2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</si>
  <si>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</si>
  <si>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</si>
  <si>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</si>
  <si>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-890467938</t>
  </si>
  <si>
    <t>https://podminky.urs.cz/item/CS_URS_2022_01/162751117</t>
  </si>
  <si>
    <t>výkopy</t>
  </si>
  <si>
    <t>253,366</t>
  </si>
  <si>
    <t>-197,99</t>
  </si>
  <si>
    <t>odhumusování</t>
  </si>
  <si>
    <t>41,76*0,2</t>
  </si>
  <si>
    <t>ohumusování</t>
  </si>
  <si>
    <t>-14,264*0,2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</si>
  <si>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</si>
  <si>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</si>
  <si>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</si>
  <si>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1840042562</t>
  </si>
  <si>
    <t>https://podminky.urs.cz/item/CS_URS_2022_01/162751119</t>
  </si>
  <si>
    <t>60,875*10 'Přepočtené koeficientem množství</t>
  </si>
  <si>
    <t>14</t>
  </si>
  <si>
    <t>167151101</t>
  </si>
  <si>
    <t>Nakládání, skládání a překládání neulehlého výkopku nebo sypaniny strojně nakládání, množství do 100 m3, z horniny třídy těžitelnosti I, skupiny 1 až 3</t>
  </si>
  <si>
    <t>-1624351871</t>
  </si>
  <si>
    <t>https://podminky.urs.cz/item/CS_URS_2022_01/167151101</t>
  </si>
  <si>
    <t>197,99</t>
  </si>
  <si>
    <t>14,264*0,2</t>
  </si>
  <si>
    <t>171201231</t>
  </si>
  <si>
    <t>Poplatek za uložení stavebního odpadu na recyklační skládce (skládkovné) zeminy a kamení zatříděného do Katalogu odpadů pod kódem 17 05 04</t>
  </si>
  <si>
    <t>t</t>
  </si>
  <si>
    <t>-1823655060</t>
  </si>
  <si>
    <t>https://podminky.urs.cz/item/CS_URS_2022_01/171201231</t>
  </si>
  <si>
    <t>60,875*1,9 'Přepočtené koeficientem množství</t>
  </si>
  <si>
    <t>16</t>
  </si>
  <si>
    <t>174111101</t>
  </si>
  <si>
    <t>Zásyp sypaninou z jakékoliv horniny ručně s uložením výkopku ve vrstvách se zhutněním jam, šachet, rýh nebo kolem objektů v těchto vykopávkách</t>
  </si>
  <si>
    <t>-1219238520</t>
  </si>
  <si>
    <t>https://podminky.urs.cz/item/CS_URS_2022_01/174111101</t>
  </si>
  <si>
    <t>-65,275*0,8*0,6</t>
  </si>
  <si>
    <t>-29,86*0,8*0,6</t>
  </si>
  <si>
    <t>-17,97*0,8*0,6</t>
  </si>
  <si>
    <t>-2,26*0,8*0,6</t>
  </si>
  <si>
    <t>17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</si>
  <si>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</si>
  <si>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</si>
  <si>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-891985112</t>
  </si>
  <si>
    <t>https://podminky.urs.cz/item/CS_URS_2022_01/175112101</t>
  </si>
  <si>
    <t>ČŠ-KŠ</t>
  </si>
  <si>
    <t>1,5*0,6*0,4</t>
  </si>
  <si>
    <t>chranička</t>
  </si>
  <si>
    <t>0,6*0,6*(6+0,5)</t>
  </si>
  <si>
    <t>18</t>
  </si>
  <si>
    <t>M</t>
  </si>
  <si>
    <t>58331200</t>
  </si>
  <si>
    <t>štěrkopísek netříděný</t>
  </si>
  <si>
    <t>-1439677670</t>
  </si>
  <si>
    <t>2,7*2 'Přepočtené koeficientem množství</t>
  </si>
  <si>
    <t>19</t>
  </si>
  <si>
    <t>181311103</t>
  </si>
  <si>
    <t>Rozprostření a urovnání ornice v rovině nebo ve svahu sklonu do 1:5 ručně při souvislé ploše, tl. vrstvy do 200 mm</t>
  </si>
  <si>
    <t>-1778480329</t>
  </si>
  <si>
    <t>https://podminky.urs.cz/item/CS_URS_2022_01/181311103</t>
  </si>
  <si>
    <t>0,8*(1,5+1,83+3+3+0,5+8)</t>
  </si>
  <si>
    <t>20</t>
  </si>
  <si>
    <t>181411131</t>
  </si>
  <si>
    <t>Založení trávníku na půdě předem připravené plochy do 1000 m2 výsevem včetně utažení parkového v rovině nebo na svahu do 1:5</t>
  </si>
  <si>
    <t>233879977</t>
  </si>
  <si>
    <t>https://podminky.urs.cz/item/CS_URS_2022_01/181411131</t>
  </si>
  <si>
    <t>00572410</t>
  </si>
  <si>
    <t>osivo směs travní parková</t>
  </si>
  <si>
    <t>kg</t>
  </si>
  <si>
    <t>581160038</t>
  </si>
  <si>
    <t>14,264*0,02 'Přepočtené koeficientem množství</t>
  </si>
  <si>
    <t>Zakládání</t>
  </si>
  <si>
    <t>22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</si>
  <si>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</si>
  <si>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</si>
  <si>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-705645216</t>
  </si>
  <si>
    <t>https://podminky.urs.cz/item/CS_URS_2022_01/211971121</t>
  </si>
  <si>
    <t>65,275*(0,8*2+0,6*2)</t>
  </si>
  <si>
    <t>29,86*(0,8*2+0,6*2)</t>
  </si>
  <si>
    <t>17,97*(0,8*2+0,6*2)</t>
  </si>
  <si>
    <t>2,26*(0,8*2+0,6*2)</t>
  </si>
  <si>
    <t>23</t>
  </si>
  <si>
    <t>69311082</t>
  </si>
  <si>
    <t>geotextilie netkaná separační, ochranná, filtrační, drenážní PP 500g/m2</t>
  </si>
  <si>
    <t>1610842903</t>
  </si>
  <si>
    <t>323,022*1,1845 'Přepočtené koeficientem množství</t>
  </si>
  <si>
    <t>24</t>
  </si>
  <si>
    <t>212751107</t>
  </si>
  <si>
    <t>Trativody z drenážních a melioračních trubek pro meliorace, dočasné nebo odlehčovací drenáže se zřízením štěrkového lože pod trubky a s jejich obsypem v otevřeném výkopu trubka flexibilní PVC-U SN 4 celoperforovaná 360° DN 200</t>
  </si>
  <si>
    <t>m</t>
  </si>
  <si>
    <t>-1003675792</t>
  </si>
  <si>
    <t>https://podminky.urs.cz/item/CS_URS_2022_01/212751107</t>
  </si>
  <si>
    <t>65,275</t>
  </si>
  <si>
    <t>29,86</t>
  </si>
  <si>
    <t>17,97</t>
  </si>
  <si>
    <t>2,26</t>
  </si>
  <si>
    <t>25</t>
  </si>
  <si>
    <t>243531111</t>
  </si>
  <si>
    <t>Výplň na dně vodárenské studny z kameniva hrubého drceného frakce 32 až 63 mm</t>
  </si>
  <si>
    <t>1479895929</t>
  </si>
  <si>
    <t>https://podminky.urs.cz/item/CS_URS_2022_01/243531111</t>
  </si>
  <si>
    <t>vsakovací/čerpací šachta</t>
  </si>
  <si>
    <t>1*(3,14*0,5*0,5)</t>
  </si>
  <si>
    <t>26</t>
  </si>
  <si>
    <t>274313811</t>
  </si>
  <si>
    <t>Základy z betonu prostého pasy betonu kamenem neprokládaného tř. C 25/30</t>
  </si>
  <si>
    <t>1169626189</t>
  </si>
  <si>
    <t>https://podminky.urs.cz/item/CS_URS_2022_01/274313811</t>
  </si>
  <si>
    <t>schodiště</t>
  </si>
  <si>
    <t>1*0,45*0,6</t>
  </si>
  <si>
    <t>27</t>
  </si>
  <si>
    <t>279113143</t>
  </si>
  <si>
    <t>Základové zdi z tvárnic ztraceného bednění včetně výplně z betonu bez zvláštních nároků na vliv prostředí třídy C 20/25, tloušťky zdiva přes 200 do 250 mm</t>
  </si>
  <si>
    <t>1636049352</t>
  </si>
  <si>
    <t>https://podminky.urs.cz/item/CS_URS_2022_01/279113143</t>
  </si>
  <si>
    <t>1*1,65</t>
  </si>
  <si>
    <t>28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</si>
  <si>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</si>
  <si>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</si>
  <si>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-1952448481</t>
  </si>
  <si>
    <t>https://podminky.urs.cz/item/CS_URS_2022_01/279361821</t>
  </si>
  <si>
    <t>1*1,65*(10*0,00089)</t>
  </si>
  <si>
    <t>Vodorovné konstrukce</t>
  </si>
  <si>
    <t>29</t>
  </si>
  <si>
    <t>452322131</t>
  </si>
  <si>
    <t>Podkladní a zajišťovací konstrukce z betonu železového v otevřeném výkopu sedlové lože pod potrubí z betonu tř. C 12/15</t>
  </si>
  <si>
    <t>1208014274</t>
  </si>
  <si>
    <t>https://podminky.urs.cz/item/CS_URS_2022_01/452322131</t>
  </si>
  <si>
    <t>65,275*(0,8*0,11)</t>
  </si>
  <si>
    <t>29,86*(0,8*0,11)</t>
  </si>
  <si>
    <t>17,97*(0,8*0,11)</t>
  </si>
  <si>
    <t>2,26*(0,8*0,11)</t>
  </si>
  <si>
    <t>30</t>
  </si>
  <si>
    <t>452368113</t>
  </si>
  <si>
    <t>Výztuž podkladních desek, bloků nebo pražců v otevřeném výkopu z betonářské oceli 10 505 (R) nebo BSt 500</t>
  </si>
  <si>
    <t>250025759</t>
  </si>
  <si>
    <t>https://podminky.urs.cz/item/CS_URS_2022_01/452368113</t>
  </si>
  <si>
    <t>65,275*(0,0004*3)</t>
  </si>
  <si>
    <t>29,86*(0,0004*3)</t>
  </si>
  <si>
    <t>17,97*(0,0004*3)</t>
  </si>
  <si>
    <t>2,26*(0,0004*3)</t>
  </si>
  <si>
    <t>Úpravy povrchů, podlahy a osazování výplní</t>
  </si>
  <si>
    <t>31</t>
  </si>
  <si>
    <t>622135001</t>
  </si>
  <si>
    <t>Vyrovnání nerovností podkladu vnějších omítaných ploch maltou, tloušťky do 10 mm vápenocementovou stěn</t>
  </si>
  <si>
    <t>1775212066</t>
  </si>
  <si>
    <t>https://podminky.urs.cz/item/CS_URS_2022_01/622135001</t>
  </si>
  <si>
    <t>S01n</t>
  </si>
  <si>
    <t>2,56*(8,55+8,5)</t>
  </si>
  <si>
    <t>S02n</t>
  </si>
  <si>
    <t>2,435*((6,15+8,05+6,03+8,5+1,3+1,3)+(4,55+11,19+2,1+8,6+8,65+2,15))</t>
  </si>
  <si>
    <t>pozn.dle potřeby</t>
  </si>
  <si>
    <t>32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</si>
  <si>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</si>
  <si>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</si>
  <si>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-368291787</t>
  </si>
  <si>
    <t>https://podminky.urs.cz/item/CS_URS_2022_01/622135091</t>
  </si>
  <si>
    <t>Trubní vedení</t>
  </si>
  <si>
    <t>33</t>
  </si>
  <si>
    <t>871355241</t>
  </si>
  <si>
    <t>Kanalizační potrubí z tvrdého PVC v otevřeném výkopu ve sklonu do 20 %, hladkého plnostěnného vícevrstvého, tuhost třídy SN 12 DN 200</t>
  </si>
  <si>
    <t>1521763266</t>
  </si>
  <si>
    <t>https://podminky.urs.cz/item/CS_URS_2022_01/871355241</t>
  </si>
  <si>
    <t>1,5</t>
  </si>
  <si>
    <t>34</t>
  </si>
  <si>
    <t>894410103</t>
  </si>
  <si>
    <t>Osazení betonových dílců šachet kanalizačních dno DN 1000, výšky 1000 mm</t>
  </si>
  <si>
    <t>985581557</t>
  </si>
  <si>
    <t>https://podminky.urs.cz/item/CS_URS_2022_01/894410103</t>
  </si>
  <si>
    <t>kanalizační šachta</t>
  </si>
  <si>
    <t>35</t>
  </si>
  <si>
    <t>59224063</t>
  </si>
  <si>
    <t>dno betonové šachtové kulaté DN 1000x1000, 100x115x15cm</t>
  </si>
  <si>
    <t>1345891221</t>
  </si>
  <si>
    <t>36</t>
  </si>
  <si>
    <t>894411311</t>
  </si>
  <si>
    <t>Osazení betonových nebo železobetonových dílců pro šachty skruží rovných</t>
  </si>
  <si>
    <t>999426921</t>
  </si>
  <si>
    <t>https://podminky.urs.cz/item/CS_URS_2022_01/894411311</t>
  </si>
  <si>
    <t>37</t>
  </si>
  <si>
    <t>59224162</t>
  </si>
  <si>
    <t>skruž kanalizační s ocelovými stupadly 100x100x12cm</t>
  </si>
  <si>
    <t>473987544</t>
  </si>
  <si>
    <t>38</t>
  </si>
  <si>
    <t>894412411</t>
  </si>
  <si>
    <t>Osazení betonových nebo železobetonových dílců pro šachty skruží přechodových</t>
  </si>
  <si>
    <t>-265206320</t>
  </si>
  <si>
    <t>https://podminky.urs.cz/item/CS_URS_2022_01/894412411</t>
  </si>
  <si>
    <t>39</t>
  </si>
  <si>
    <t>59224121</t>
  </si>
  <si>
    <t>skruž betonová přechodová 62,5/100x60x9cm, stupadla poplastovaná kapsová</t>
  </si>
  <si>
    <t>1800510440</t>
  </si>
  <si>
    <t>40</t>
  </si>
  <si>
    <t>895270001</t>
  </si>
  <si>
    <t>Proplachovací a kontrolní šachta z PVC-U pro drenáže budov vnějšího průměru 315 mm pro napojení potrubí DN 200 s lapačem písku užitné výšky 350 mm</t>
  </si>
  <si>
    <t>1822787657</t>
  </si>
  <si>
    <t>https://podminky.urs.cz/item/CS_URS_2022_01/895270001</t>
  </si>
  <si>
    <t>41</t>
  </si>
  <si>
    <t>895270012</t>
  </si>
  <si>
    <t>Proplachovací a kontrolní šachta z PVC-U pro drenáže budov vnějšího průměru 315 mm pro napojení potrubí DN 200 bez lapače písku užitné výšky 650 mm</t>
  </si>
  <si>
    <t>-2121335688</t>
  </si>
  <si>
    <t>https://podminky.urs.cz/item/CS_URS_2022_01/895270012</t>
  </si>
  <si>
    <t>42</t>
  </si>
  <si>
    <t>895270021</t>
  </si>
  <si>
    <t>Proplachovací a kontrolní šachta z PVC-U pro drenáže budov vnějšího průměru 315 mm šachtové prodloužení světlé hloubky 800 mm</t>
  </si>
  <si>
    <t>1361924670</t>
  </si>
  <si>
    <t>https://podminky.urs.cz/item/CS_URS_2022_01/895270021</t>
  </si>
  <si>
    <t>1*3</t>
  </si>
  <si>
    <t>43</t>
  </si>
  <si>
    <t>895270051</t>
  </si>
  <si>
    <t>Proplachovací a kontrolní šachta z PVC-U pro drenáže budov vnějšího průměru 315 mm poklop litinový bez ventilace pro třídu zatížení B 125</t>
  </si>
  <si>
    <t>-128584743</t>
  </si>
  <si>
    <t>https://podminky.urs.cz/item/CS_URS_2022_01/895270051</t>
  </si>
  <si>
    <t>44</t>
  </si>
  <si>
    <t>895270067</t>
  </si>
  <si>
    <t>Proplachovací a kontrolní šachta z PVC-U pro drenáže budov vnějšího průměru 315 mm Příplatek k ceně -0021 za uříznutí šachtového prodloužení</t>
  </si>
  <si>
    <t>-1616600830</t>
  </si>
  <si>
    <t>https://podminky.urs.cz/item/CS_URS_2022_01/895270067</t>
  </si>
  <si>
    <t>45</t>
  </si>
  <si>
    <t>899102211</t>
  </si>
  <si>
    <t>Demontáž poklopů litinových a ocelových včetně rámů, hmotnosti jednotlivě přes 50 do 100 Kg</t>
  </si>
  <si>
    <t>688781511</t>
  </si>
  <si>
    <t>https://podminky.urs.cz/item/CS_URS_2022_01/899102211</t>
  </si>
  <si>
    <t>revizní šachta</t>
  </si>
  <si>
    <t>stávající jímka</t>
  </si>
  <si>
    <t>stávající kanalizační šachta</t>
  </si>
  <si>
    <t>46</t>
  </si>
  <si>
    <t>899103112</t>
  </si>
  <si>
    <t>Osazení poklopů litinových a ocelových včetně rámů pro třídu zatížení B125, C250</t>
  </si>
  <si>
    <t>-1593649238</t>
  </si>
  <si>
    <t>https://podminky.urs.cz/item/CS_URS_2022_01/899103112</t>
  </si>
  <si>
    <t>47</t>
  </si>
  <si>
    <t>63126037</t>
  </si>
  <si>
    <t>poklop šachtový s kompozitním rámem kruhový DN 600 B125</t>
  </si>
  <si>
    <t>-1536742846</t>
  </si>
  <si>
    <t>48</t>
  </si>
  <si>
    <t>890211811</t>
  </si>
  <si>
    <t>Bourání šachet a jímek ručně velikosti obestavěného prostoru do 1,5 m3 z prostého betonu</t>
  </si>
  <si>
    <t>219690241</t>
  </si>
  <si>
    <t>https://podminky.urs.cz/item/CS_URS_2022_01/890211811</t>
  </si>
  <si>
    <t>2*(0,4*0,6)</t>
  </si>
  <si>
    <t>pozn.předpokládaný stav</t>
  </si>
  <si>
    <t>49</t>
  </si>
  <si>
    <t>890331811</t>
  </si>
  <si>
    <t>Bourání šachet a jímek ručně velikosti obestavěného prostoru přes 1,5 do 3 m3 ze železobetonu</t>
  </si>
  <si>
    <t>-1102822858</t>
  </si>
  <si>
    <t>https://podminky.urs.cz/item/CS_URS_2022_01/890331811</t>
  </si>
  <si>
    <t>2*(0,9*1,3)</t>
  </si>
  <si>
    <t>50</t>
  </si>
  <si>
    <t>890431811</t>
  </si>
  <si>
    <t>Bourání šachet a jímek ručně velikosti obestavěného prostoru přes 1,5 do 3 m3 z prefabrikovaných skruží</t>
  </si>
  <si>
    <t>-203534514</t>
  </si>
  <si>
    <t>https://podminky.urs.cz/item/CS_URS_2022_01/890431811</t>
  </si>
  <si>
    <t>2,5*(3,14*0,6*0,6)</t>
  </si>
  <si>
    <t>Ostatní konstrukce a práce, bourání</t>
  </si>
  <si>
    <t>51</t>
  </si>
  <si>
    <t>963042819</t>
  </si>
  <si>
    <t>Bourání schodišťových stupňů betonových zhotovených na místě</t>
  </si>
  <si>
    <t>-1127233480</t>
  </si>
  <si>
    <t>https://podminky.urs.cz/item/CS_URS_2022_01/963042819</t>
  </si>
  <si>
    <t>schodiště - v potřebném rozsahu dle skutečnosti</t>
  </si>
  <si>
    <t>1,85*4</t>
  </si>
  <si>
    <t>1,3*5</t>
  </si>
  <si>
    <t>998</t>
  </si>
  <si>
    <t>Přesun hmot</t>
  </si>
  <si>
    <t>52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</si>
  <si>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</si>
  <si>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</si>
  <si>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1404080868</t>
  </si>
  <si>
    <t>https://podminky.urs.cz/item/CS_URS_2022_01/998011002</t>
  </si>
  <si>
    <t>PSV</t>
  </si>
  <si>
    <t>Práce a dodávky PSV</t>
  </si>
  <si>
    <t>711</t>
  </si>
  <si>
    <t>Izolace proti vodě, vlhkosti a plynům</t>
  </si>
  <si>
    <t>53</t>
  </si>
  <si>
    <t>711111011</t>
  </si>
  <si>
    <t>Provedení izolace proti zemní vlhkosti natěradly a tmely za studena na ploše vodorovné V nátěrem suspensí asfaltovou</t>
  </si>
  <si>
    <t>-1564132609</t>
  </si>
  <si>
    <t>https://podminky.urs.cz/item/CS_URS_2022_01/711111011</t>
  </si>
  <si>
    <t>0,8*(8,55+8,5)</t>
  </si>
  <si>
    <t>0,8*((6,15+8,05+6,03+8,5+1,3+1,3)+(4,55+11,19+2,1+8,6+8,65+2,15))</t>
  </si>
  <si>
    <t>54</t>
  </si>
  <si>
    <t>11163153</t>
  </si>
  <si>
    <t>emulze asfaltová penetrační</t>
  </si>
  <si>
    <t>litr</t>
  </si>
  <si>
    <t>-1499757679</t>
  </si>
  <si>
    <t>68,496*0,4 'Přepočtené koeficientem množství</t>
  </si>
  <si>
    <t>55</t>
  </si>
  <si>
    <t>711112011</t>
  </si>
  <si>
    <t>Provedení izolace proti zemní vlhkosti natěradly a tmely za studena na ploše svislé S nátěrem suspensí asfaltovou</t>
  </si>
  <si>
    <t>-1188917641</t>
  </si>
  <si>
    <t>https://podminky.urs.cz/item/CS_URS_2022_01/711112011</t>
  </si>
  <si>
    <t>56</t>
  </si>
  <si>
    <t>-1721696076</t>
  </si>
  <si>
    <t>210,616*0,4 'Přepočtené koeficientem množství</t>
  </si>
  <si>
    <t>57</t>
  </si>
  <si>
    <t>711141559</t>
  </si>
  <si>
    <t>Provedení izolace proti zemní vlhkosti pásy přitavením NAIP na ploše vodorovné V</t>
  </si>
  <si>
    <t>922781527</t>
  </si>
  <si>
    <t>https://podminky.urs.cz/item/CS_URS_2022_01/711141559</t>
  </si>
  <si>
    <t>58</t>
  </si>
  <si>
    <t>62853004</t>
  </si>
  <si>
    <t>pás asfaltový natavitelný modifikovaný SBS tl 4,0mm s vložkou ze skleněné tkaniny a spalitelnou PE fólií nebo jemnozrnným minerálním posypem na horním povrchu</t>
  </si>
  <si>
    <t>610138118</t>
  </si>
  <si>
    <t>68,496*1,15 'Přepočtené koeficientem množství</t>
  </si>
  <si>
    <t>59</t>
  </si>
  <si>
    <t>62855001</t>
  </si>
  <si>
    <t>pás asfaltový natavitelný modifikovaný SBS tl 4,0mm s vložkou z polyesterové rohože a spalitelnou PE fólií nebo jemnozrnným minerálním posypem na horním povrchu</t>
  </si>
  <si>
    <t>128</t>
  </si>
  <si>
    <t>-1115345968</t>
  </si>
  <si>
    <t>60</t>
  </si>
  <si>
    <t>711142559</t>
  </si>
  <si>
    <t>Provedení izolace proti zemní vlhkosti pásy přitavením NAIP na ploše svislé S</t>
  </si>
  <si>
    <t>-768490211</t>
  </si>
  <si>
    <t>https://podminky.urs.cz/item/CS_URS_2022_01/711142559</t>
  </si>
  <si>
    <t>61</t>
  </si>
  <si>
    <t>-536715030</t>
  </si>
  <si>
    <t>210,616*1,15 'Přepočtené koeficientem množství</t>
  </si>
  <si>
    <t>62</t>
  </si>
  <si>
    <t>797553289</t>
  </si>
  <si>
    <t>63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</si>
  <si>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</si>
  <si>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</si>
  <si>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514869262</t>
  </si>
  <si>
    <t>https://podminky.urs.cz/item/CS_URS_2022_01/711161122</t>
  </si>
  <si>
    <t>0,2*(8,55+8,5)</t>
  </si>
  <si>
    <t>0,2*((6,15+8,05+6,03+8,5+1,3+1,3)+(4,55+11,19+2,1+8,6+8,65+2,15))</t>
  </si>
  <si>
    <t>64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</si>
  <si>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</si>
  <si>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</si>
  <si>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-760982643</t>
  </si>
  <si>
    <t>https://podminky.urs.cz/item/CS_URS_2022_01/711161222</t>
  </si>
  <si>
    <t>65</t>
  </si>
  <si>
    <t>711161383</t>
  </si>
  <si>
    <t>Izolace proti zemní vlhkosti a beztlakové vodě nopovými fóliemi ostatní ukončení izolace lištou</t>
  </si>
  <si>
    <t>1452627696</t>
  </si>
  <si>
    <t>https://podminky.urs.cz/item/CS_URS_2022_01/711161383</t>
  </si>
  <si>
    <t>(8,55+8,5)</t>
  </si>
  <si>
    <t>((6,15+8,05+6,03+8,5+1,3+1,3)+(4,55+11,19+2,1+8,6+8,65+2,15))</t>
  </si>
  <si>
    <t>66</t>
  </si>
  <si>
    <t>711161386</t>
  </si>
  <si>
    <t>Izolace proti zemní vlhkosti a beztlakové vodě nopovými fóliemi ostatní tvarovka připevněná k fóliím samolepící páskou, rohová</t>
  </si>
  <si>
    <t>2008935864</t>
  </si>
  <si>
    <t>https://podminky.urs.cz/item/CS_URS_2022_01/711161386</t>
  </si>
  <si>
    <t>67</t>
  </si>
  <si>
    <t>711747067</t>
  </si>
  <si>
    <t>Provedení detailů pásy přitavením opracování trubních prostupů pod těsnící objímkou, průměru do 300 mm, NAIP</t>
  </si>
  <si>
    <t>934880689</t>
  </si>
  <si>
    <t>https://podminky.urs.cz/item/CS_URS_2022_01/711747067</t>
  </si>
  <si>
    <t>předpoklad</t>
  </si>
  <si>
    <t>68</t>
  </si>
  <si>
    <t>-1040424531</t>
  </si>
  <si>
    <t>5*0,735 'Přepočtené koeficientem množství</t>
  </si>
  <si>
    <t>69</t>
  </si>
  <si>
    <t>711747167</t>
  </si>
  <si>
    <t>Provedení detailů pásy přitavením opracování trubních prostupů pod těsnící objímkou, průměru přes 300 mm, NAIP</t>
  </si>
  <si>
    <t>1349661066</t>
  </si>
  <si>
    <t>https://podminky.urs.cz/item/CS_URS_2022_01/711747167</t>
  </si>
  <si>
    <t>70</t>
  </si>
  <si>
    <t>-2112442820</t>
  </si>
  <si>
    <t>5*1,47 'Přepočtené koeficientem množství</t>
  </si>
  <si>
    <t>71</t>
  </si>
  <si>
    <t>R71194013</t>
  </si>
  <si>
    <t>Ochranná vrstva z desek OSB tl 15 mm na sraz</t>
  </si>
  <si>
    <t>R - položka</t>
  </si>
  <si>
    <t>-957004337</t>
  </si>
  <si>
    <t>(2,56-0,2)*(8,55+8,5)</t>
  </si>
  <si>
    <t>(2,435-0,2)*((6,15+8,05+6,03+8,5+1,3+1,3)+(4,55+11,19+2,1+8,6+8,65+2,15))</t>
  </si>
  <si>
    <t>72</t>
  </si>
  <si>
    <t>998711102</t>
  </si>
  <si>
    <t>Přesun hmot pro izolace proti vodě, vlhkosti a plynům stanovený z hmotnosti přesunovaného materiálu vodorovná dopravní vzdálenost do 50 m v objektech výšky přes 6 do 12 m</t>
  </si>
  <si>
    <t>718980518</t>
  </si>
  <si>
    <t>https://podminky.urs.cz/item/CS_URS_2022_01/998711102</t>
  </si>
  <si>
    <t>713</t>
  </si>
  <si>
    <t>Izolace tepelné</t>
  </si>
  <si>
    <t>73</t>
  </si>
  <si>
    <t>713131141</t>
  </si>
  <si>
    <t>Montáž tepelné izolace stěn rohožemi, pásy, deskami, dílci, bloky (izolační materiál ve specifikaci) lepením celoplošně</t>
  </si>
  <si>
    <t>159731779</t>
  </si>
  <si>
    <t>https://podminky.urs.cz/item/CS_URS_2022_01/713131141</t>
  </si>
  <si>
    <t>pozn.lepeno asfaltovou modifikovanou stěrkou</t>
  </si>
  <si>
    <t>74</t>
  </si>
  <si>
    <t>28376444</t>
  </si>
  <si>
    <t>deska z polystyrénu XPS, hrana rovná a strukturovaný povrch 300kPa tl 120mm</t>
  </si>
  <si>
    <t>-365957268</t>
  </si>
  <si>
    <t>43,648*1,05 'Přepočtené koeficientem množství</t>
  </si>
  <si>
    <t>75</t>
  </si>
  <si>
    <t>998713102</t>
  </si>
  <si>
    <t>Přesun hmot pro izolace tepelné stanovený z hmotnosti přesunovaného materiálu vodorovná dopravní vzdálenost do 50 m v objektech výšky přes 6 m do 12 m</t>
  </si>
  <si>
    <t>2069777075</t>
  </si>
  <si>
    <t>https://podminky.urs.cz/item/CS_URS_2022_01/998713102</t>
  </si>
  <si>
    <t>721</t>
  </si>
  <si>
    <t>Zdravotechnika - vnitřní kanalizace</t>
  </si>
  <si>
    <t>76</t>
  </si>
  <si>
    <t>721910942</t>
  </si>
  <si>
    <t>Pročištění lapačů střešních splavenin</t>
  </si>
  <si>
    <t>847689111</t>
  </si>
  <si>
    <t>https://podminky.urs.cz/item/CS_URS_2022_01/721910942</t>
  </si>
  <si>
    <t>revize dešťových svodů</t>
  </si>
  <si>
    <t>77</t>
  </si>
  <si>
    <t>721910945</t>
  </si>
  <si>
    <t>Pročištění podlahových vpustí DN 100</t>
  </si>
  <si>
    <t>1654508666</t>
  </si>
  <si>
    <t>https://podminky.urs.cz/item/CS_URS_2022_01/721910945</t>
  </si>
  <si>
    <t>749</t>
  </si>
  <si>
    <t>Elektromontáže - ostatní práce a konstrukce</t>
  </si>
  <si>
    <t>78</t>
  </si>
  <si>
    <t>R749099</t>
  </si>
  <si>
    <t>Vystrojené čerpací šachty vč.chráničky</t>
  </si>
  <si>
    <t>soubor</t>
  </si>
  <si>
    <t>-382787291</t>
  </si>
  <si>
    <t>P</t>
  </si>
  <si>
    <t>Poznámka k položce:_x000d_
Položka zahrnuje:_x000d_
- dodávku a osazení čerpadla potřebných parametrů včetně příslušenství_x000d_
- dodávku položení chráníčky vhodného průměru_x000d_
- dodávku a montáž kabelového vedení_x000d_
- potřebné revize_x000d_
- stavební úpravy nutné pro napojení čerpadla na elektřinu_x000d_
- zpracování výpočtu potřebných parametrů čerpadla_x000d_
_x000d_
Položka nezahrnuje:_x000d_
- zemní práce</t>
  </si>
  <si>
    <t>761</t>
  </si>
  <si>
    <t>Konstrukce prosvětlovací</t>
  </si>
  <si>
    <t>79</t>
  </si>
  <si>
    <t>761661061</t>
  </si>
  <si>
    <t>Osazení sklepních světlíků (anglických dvorků) včetně osazení roštu, osazení odvodňovacího prvku a osazení pojistky (proti vloupání ) hloubky přes 1,0 m, šířky do 1,0 m</t>
  </si>
  <si>
    <t>-1113868026</t>
  </si>
  <si>
    <t>https://podminky.urs.cz/item/CS_URS_2022_01/761661061</t>
  </si>
  <si>
    <t>sklepní světlíky</t>
  </si>
  <si>
    <t>vč.napojení na drenáž</t>
  </si>
  <si>
    <t>80</t>
  </si>
  <si>
    <t>56245255</t>
  </si>
  <si>
    <t>světlík sklepní (anglický dvorek) včetně odvodňovacího prvku recyklovaný polymer rošt z děrovaného plechu 1500x1000x700mm</t>
  </si>
  <si>
    <t>-1400759921</t>
  </si>
  <si>
    <t>81</t>
  </si>
  <si>
    <t>761661805</t>
  </si>
  <si>
    <t>Demontáž sklepních světlíků (anglických dvorků) hloubky přes 1,00 m</t>
  </si>
  <si>
    <t>1376084991</t>
  </si>
  <si>
    <t>https://podminky.urs.cz/item/CS_URS_2022_01/761661805</t>
  </si>
  <si>
    <t>82</t>
  </si>
  <si>
    <t>998761102</t>
  </si>
  <si>
    <t>Přesun hmot pro konstrukce prosvětlovací stanovený z hmotnosti přesunovaného materiálu vodorovná dopravní vzdálenost do 50 m v objektech výšky přes 6 do 12 m</t>
  </si>
  <si>
    <t>-1930179978</t>
  </si>
  <si>
    <t>https://podminky.urs.cz/item/CS_URS_2022_01/998761102</t>
  </si>
  <si>
    <t>764</t>
  </si>
  <si>
    <t>Konstrukce klempířské</t>
  </si>
  <si>
    <t>83</t>
  </si>
  <si>
    <t>R76411620</t>
  </si>
  <si>
    <t>Stěnová lišta z pozinkovaného plechu s povrchovou úpravou rš 50 mm</t>
  </si>
  <si>
    <t>-1295418268</t>
  </si>
  <si>
    <t>K03</t>
  </si>
  <si>
    <t>94,59</t>
  </si>
  <si>
    <t>84</t>
  </si>
  <si>
    <t>R76411621</t>
  </si>
  <si>
    <t>Krycí lišta z pozinkovaného plechu s povrchovou úpravou rš 95 mm</t>
  </si>
  <si>
    <t>-1729602291</t>
  </si>
  <si>
    <t>K02</t>
  </si>
  <si>
    <t>17,14</t>
  </si>
  <si>
    <t>85</t>
  </si>
  <si>
    <t>R76411622</t>
  </si>
  <si>
    <t>Krycí lišta z Pz s povrchovou úpravou rš 115 mm</t>
  </si>
  <si>
    <t>-74404323</t>
  </si>
  <si>
    <t>K01</t>
  </si>
  <si>
    <t>77,45</t>
  </si>
  <si>
    <t>86</t>
  </si>
  <si>
    <t>764246344</t>
  </si>
  <si>
    <t>Oplechování parapetů z titanzinkového lesklého válcovaného plechu rovných celoplošně lepené, bez rohů rš 330 mm</t>
  </si>
  <si>
    <t>-396833298</t>
  </si>
  <si>
    <t>https://podminky.urs.cz/item/CS_URS_2022_01/764246344</t>
  </si>
  <si>
    <t>K04</t>
  </si>
  <si>
    <t>2,32</t>
  </si>
  <si>
    <t>87</t>
  </si>
  <si>
    <t>764246365</t>
  </si>
  <si>
    <t>Oplechování parapetů z titanzinkového lesklého válcovaného plechu rovných celoplošně lepené, bez rohů Příplatek k cenám za zvýšenou pracnost při provedení rohu nebo koutu do rš 400 mm</t>
  </si>
  <si>
    <t>71500765</t>
  </si>
  <si>
    <t>https://podminky.urs.cz/item/CS_URS_2022_01/764246365</t>
  </si>
  <si>
    <t>2*2</t>
  </si>
  <si>
    <t>88</t>
  </si>
  <si>
    <t>998764102</t>
  </si>
  <si>
    <t>Přesun hmot pro konstrukce klempířské stanovený z hmotnosti přesunovaného materiálu vodorovná dopravní vzdálenost do 50 m v objektech výšky přes 6 do 12 m</t>
  </si>
  <si>
    <t>-1499311332</t>
  </si>
  <si>
    <t>https://podminky.urs.cz/item/CS_URS_2022_01/998764102</t>
  </si>
  <si>
    <t>SO 02 - Zpevněné plochy</t>
  </si>
  <si>
    <t xml:space="preserve">    5 - Komunikace pozemní</t>
  </si>
  <si>
    <t xml:space="preserve">    997 - Přesun sutě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</si>
  <si>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</si>
  <si>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</si>
  <si>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147961587</t>
  </si>
  <si>
    <t>https://podminky.urs.cz/item/CS_URS_2022_01/113106021</t>
  </si>
  <si>
    <t>rozebrání dlažby</t>
  </si>
  <si>
    <t>1,3*(11,19+10,11)</t>
  </si>
  <si>
    <t>1*(8,09+3+11,8+1+5,91+3,8+3)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</si>
  <si>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</si>
  <si>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</si>
  <si>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-1954048464</t>
  </si>
  <si>
    <t>https://podminky.urs.cz/item/CS_URS_2022_01/113107024</t>
  </si>
  <si>
    <t xml:space="preserve">opravy  - živičná komunikace</t>
  </si>
  <si>
    <t>6+8+9</t>
  </si>
  <si>
    <t>113107044</t>
  </si>
  <si>
    <t>Odstranění podkladů nebo krytů při překopech inženýrských sítí s přemístěním hmot na skládku ve vzdálenosti do 3 m nebo s naložením na dopravní prostředek ručně živičných, o tl. vrstvy přes 150 do 200 mm</t>
  </si>
  <si>
    <t>1153867889</t>
  </si>
  <si>
    <t>https://podminky.urs.cz/item/CS_URS_2022_01/113107044</t>
  </si>
  <si>
    <t xml:space="preserve">opravy </t>
  </si>
  <si>
    <t>113202111</t>
  </si>
  <si>
    <t>Vytrhání obrub s vybouráním lože, s přemístěním hmot na skládku na vzdálenost do 3 m nebo s naložením na dopravní prostředek z krajníků nebo obrubníků stojatých</t>
  </si>
  <si>
    <t>1776546407</t>
  </si>
  <si>
    <t>https://podminky.urs.cz/item/CS_URS_2022_01/113202111</t>
  </si>
  <si>
    <t>nový okapový chodník</t>
  </si>
  <si>
    <t>(10,11+11,19+1,3*2)</t>
  </si>
  <si>
    <t>Komunikace pozemní</t>
  </si>
  <si>
    <t>564710001</t>
  </si>
  <si>
    <t>Podklad nebo kryt z kameniva hrubého drceného vel. 8-16 mm s rozprostřením a zhutněním plochy jednotlivě do 100 m2, po zhutnění tl. 50 mm</t>
  </si>
  <si>
    <t>-411592210</t>
  </si>
  <si>
    <t>https://podminky.urs.cz/item/CS_URS_2022_01/564710001</t>
  </si>
  <si>
    <t>1*(9,5+13,03)</t>
  </si>
  <si>
    <t>1,3*(8,89+10,11+11,19)</t>
  </si>
  <si>
    <t>564730101</t>
  </si>
  <si>
    <t>Podklad nebo kryt z kameniva hrubého drceného vel. 16-32 mm s rozprostřením a zhutněním plochy jednotlivě do 100 m2, po zhutnění tl. 100 mm</t>
  </si>
  <si>
    <t>635239282</t>
  </si>
  <si>
    <t>https://podminky.urs.cz/item/CS_URS_2022_01/564730101</t>
  </si>
  <si>
    <t>566901134</t>
  </si>
  <si>
    <t>Vyspravení podkladu po překopech inženýrských sítí plochy do 15 m2 s rozprostřením a zhutněním štěrkodrtí tl. 250 mm</t>
  </si>
  <si>
    <t>1339736150</t>
  </si>
  <si>
    <t>https://podminky.urs.cz/item/CS_URS_2022_01/566901134</t>
  </si>
  <si>
    <t>opravy živičná komunikace</t>
  </si>
  <si>
    <t xml:space="preserve">položení dlažby </t>
  </si>
  <si>
    <t>566901144</t>
  </si>
  <si>
    <t>Vyspravení podkladu po překopech inženýrských sítí plochy do 15 m2 s rozprostřením a zhutněním kamenivem hrubým drceným tl. 250 mm</t>
  </si>
  <si>
    <t>-1173555879</t>
  </si>
  <si>
    <t>https://podminky.urs.cz/item/CS_URS_2022_01/566901144</t>
  </si>
  <si>
    <t>573111112</t>
  </si>
  <si>
    <t>Postřik infiltrační PI z asfaltu silničního s posypem kamenivem, v množství 1,00 kg/m2</t>
  </si>
  <si>
    <t>282484587</t>
  </si>
  <si>
    <t>https://podminky.urs.cz/item/CS_URS_2022_01/573111112</t>
  </si>
  <si>
    <t>573211111</t>
  </si>
  <si>
    <t>Postřik spojovací PS bez posypu kamenivem z asfaltu silničního, v množství 0,60 kg/m2</t>
  </si>
  <si>
    <t>-2080622918</t>
  </si>
  <si>
    <t>https://podminky.urs.cz/item/CS_URS_2022_01/573211111</t>
  </si>
  <si>
    <t>577134031</t>
  </si>
  <si>
    <t>Asfaltový beton vrstva obrusná ACO 11 (ABS) s rozprostřením a se zhutněním z modifikovaného asfaltu v pruhu šířky do 1,5 m, po zhutnění tl. 40 mm</t>
  </si>
  <si>
    <t>-261830991</t>
  </si>
  <si>
    <t>https://podminky.urs.cz/item/CS_URS_2022_01/577134031</t>
  </si>
  <si>
    <t>577175032</t>
  </si>
  <si>
    <t>Asfaltový beton vrstva ložní ACL 16 (ABH) s rozprostřením a zhutněním z modifikovaného asfaltu v pruhu šířky do 1,5 m, po zhutnění tl. 80 mm</t>
  </si>
  <si>
    <t>-1641956056</t>
  </si>
  <si>
    <t>https://podminky.urs.cz/item/CS_URS_2022_01/577175032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</si>
  <si>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</si>
  <si>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</si>
  <si>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1442531747</t>
  </si>
  <si>
    <t>https://podminky.urs.cz/item/CS_URS_2022_01/596211110</t>
  </si>
  <si>
    <t>položení dlažby (náhrada 15% nová dlažba)</t>
  </si>
  <si>
    <t>59245015</t>
  </si>
  <si>
    <t>dlažba zámková tvaru I 200x165x60mm přírodní</t>
  </si>
  <si>
    <t>1124915008</t>
  </si>
  <si>
    <t>36,6*0,15 'Přepočtené koeficientem množství</t>
  </si>
  <si>
    <t>637211121</t>
  </si>
  <si>
    <t>Okapový chodník z dlaždic betonových se zalitím spár cementovou maltou do písku, tl. dlaždic 40 mm</t>
  </si>
  <si>
    <t>-154492804</t>
  </si>
  <si>
    <t>https://podminky.urs.cz/item/CS_URS_2022_01/637211121</t>
  </si>
  <si>
    <t>637311122</t>
  </si>
  <si>
    <t>Okapový chodník z obrubníků betonových chodníkových, se zalitím spár cementovou maltou do lože z betonu prostého, z obrubníků stojatých</t>
  </si>
  <si>
    <t>477078879</t>
  </si>
  <si>
    <t>https://podminky.urs.cz/item/CS_URS_2022_01/637311122</t>
  </si>
  <si>
    <t>(9,5+13,03+8,89+10,11+11,19+1,5*2+1,3*2)+2*(0,7*2+1)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</si>
  <si>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</si>
  <si>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</si>
  <si>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-1164287881</t>
  </si>
  <si>
    <t>https://podminky.urs.cz/item/CS_URS_2022_01/919732211</t>
  </si>
  <si>
    <t>(6+2*1+6)+(1*2+8+8)+(3*4)</t>
  </si>
  <si>
    <t>919735113</t>
  </si>
  <si>
    <t>Řezání stávajícího živičného krytu nebo podkladu hloubky přes 100 do 150 mm</t>
  </si>
  <si>
    <t>-959536697</t>
  </si>
  <si>
    <t>https://podminky.urs.cz/item/CS_URS_2022_01/919735113</t>
  </si>
  <si>
    <t>997</t>
  </si>
  <si>
    <t>Přesun sutě</t>
  </si>
  <si>
    <t>997221571</t>
  </si>
  <si>
    <t>Vodorovná doprava vybouraných hmot bez naložení, ale se složením a s hrubým urovnáním na vzdálenost do 1 km</t>
  </si>
  <si>
    <t>2031997371</t>
  </si>
  <si>
    <t>https://podminky.urs.cz/item/CS_URS_2022_01/997221571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</si>
  <si>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</si>
  <si>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</si>
  <si>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-1726263579</t>
  </si>
  <si>
    <t>https://podminky.urs.cz/item/CS_URS_2022_01/997221579</t>
  </si>
  <si>
    <t>82,272*19 'Přepočtené koeficientem množství</t>
  </si>
  <si>
    <t>997221615</t>
  </si>
  <si>
    <t>Poplatek za uložení stavebního odpadu na skládce (skládkovné) z prostého betonu zatříděného do Katalogu odpadů pod kódem 17 01 01</t>
  </si>
  <si>
    <t>802529744</t>
  </si>
  <si>
    <t>https://podminky.urs.cz/item/CS_URS_2022_01/997221615</t>
  </si>
  <si>
    <t>997221645</t>
  </si>
  <si>
    <t>Poplatek za uložení stavebního odpadu na skládce (skládkovné) asfaltového bez obsahu dehtu zatříděného do Katalogu odpadů pod kódem 17 03 02</t>
  </si>
  <si>
    <t>1633450176</t>
  </si>
  <si>
    <t>https://podminky.urs.cz/item/CS_URS_2022_01/997221645</t>
  </si>
  <si>
    <t>997221655</t>
  </si>
  <si>
    <t>Poplatek za uložení stavebního odpadu na skládce (skládkovné) zeminy a kamení zatříděného do Katalogu odpadů pod kódem 17 05 04</t>
  </si>
  <si>
    <t>936787348</t>
  </si>
  <si>
    <t>https://podminky.urs.cz/item/CS_URS_2022_01/997221655</t>
  </si>
  <si>
    <t>998223011</t>
  </si>
  <si>
    <t>Přesun hmot pro pozemní komunikace s krytem dlážděným dopravní vzdálenost do 200 m jakékoliv délky objektu</t>
  </si>
  <si>
    <t>637023903</t>
  </si>
  <si>
    <t>https://podminky.urs.cz/item/CS_URS_2022_01/998223011</t>
  </si>
  <si>
    <t>SO 03 - Sanace zdiva</t>
  </si>
  <si>
    <t xml:space="preserve">    3 - Svislé a kompletní konstrukce</t>
  </si>
  <si>
    <t xml:space="preserve">    725 - Zdravotechnika - zařizovací předměty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</si>
  <si>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</si>
  <si>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</si>
  <si>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</si>
  <si>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</si>
  <si>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319202115</t>
  </si>
  <si>
    <t>Dodatečná izolace zdiva injektáží nízkotlakou metodou silikonovou mikroemulzí, tloušťka zdiva přes 600 do 900 mm</t>
  </si>
  <si>
    <t>900450500</t>
  </si>
  <si>
    <t>https://podminky.urs.cz/item/CS_URS_2022_01/319202115</t>
  </si>
  <si>
    <t>injektáž zdiva</t>
  </si>
  <si>
    <t>23,575+6,86+2,61+4,65+5,47+3,91+7,87+7,94+1,87+0,6*2+0,55+3,31+0,522+7,99+1,78+3,95</t>
  </si>
  <si>
    <t>5,08+4*5,47+2,52+8,08+0,85+6,06+2,17+4,57*2+4,33+4+8,97+0,62+8,025</t>
  </si>
  <si>
    <t>1,3+4,4</t>
  </si>
  <si>
    <t>svislá oddělující injektáž</t>
  </si>
  <si>
    <t>2,15*5</t>
  </si>
  <si>
    <t>plošná injektáž (rastr 120 x 120 mm)</t>
  </si>
  <si>
    <t>(2,15/0,12)*((33,6/2,15)+(24,6/2,15))</t>
  </si>
  <si>
    <t>612324111</t>
  </si>
  <si>
    <t>Omítka sanační vnitřních ploch podkladní (vyrovnávací) tloušťky do 10 mm nanášená ručně svislých konstrukcí stěn</t>
  </si>
  <si>
    <t>505454354</t>
  </si>
  <si>
    <t>https://podminky.urs.cz/item/CS_URS_2022_01/612324111</t>
  </si>
  <si>
    <t>pro sanační omítky</t>
  </si>
  <si>
    <t>2,15*(8,87*2+4,3*2)+0,6*(1,5*2+1*2)*2-1,5*1*2-1,12*1,73</t>
  </si>
  <si>
    <t>2,15*(4,95*2+3,05*2)-1,19*1,74-1,14*1,95</t>
  </si>
  <si>
    <t>2,15*(4,63*2+4,77*2+1,58*2+1,27*2)+0,6*(1,6*2+0,85*2)-1,6*0,47-0,6*2*2-1,05*1,9</t>
  </si>
  <si>
    <t>2,15*(2,55*2+3,29*2+1,53*2+2*2+3,09*2+4,77*2)+0,6*(1*2+0,62*2+1,22*2+0,85*2)-1,22*0,85-1*0,66-1,07*1,75-0,6*1,95*2+0,8*1,98*2</t>
  </si>
  <si>
    <t>2,15*(4,16*2+7,23*2)+0,6*(0,98*2+0,5*2)*3+0,6*(1,18+2*1,78)-1,18*1,78-0,98*0,5*3</t>
  </si>
  <si>
    <t>2,15*(7,49*2+5,34*2+2*0,5+2,35*2+1,42*2+1,52*2+1,09*2)+0,6*(1,22*2+0,87*2)-(1,12*1,73+1,18*1,76+1,19*1,74-1*1,81-0,6*1,7*2-0,8*1,75*2)</t>
  </si>
  <si>
    <t>2,15*(4,76*2+5,34*2+3,37*2+3,84*2+1,64*2)+0,6*(1,02*2+0,72*2)-1,02*0,72-0,9*2*2-1,07*1,75-1,05*1,9-1*1,75*2-0,94*2</t>
  </si>
  <si>
    <t>2,15*(5,69*2+4,4*2+1,12*2+3,25*2+2,38*2+0,3*2)+0,6*(1,22*2+0,48*2)-(0,94*2,05+1,22*0,48+0,94*1,75+1,1*1,85*2)</t>
  </si>
  <si>
    <t>2,15*(4,75*2+4,46*2+0,4*2+2,4*2+4,9*2)+0,6*(0,9*2+0,53*2)*2-(0,8*1,86*2+0,94*1,9+0,9*0,53*2)</t>
  </si>
  <si>
    <t>612325131</t>
  </si>
  <si>
    <t>Omítka sanační vnitřních ploch jádrová tloušťky do 15 mm nanášená ručně svislých konstrukcí stěn</t>
  </si>
  <si>
    <t>156191851</t>
  </si>
  <si>
    <t>https://podminky.urs.cz/item/CS_URS_2022_01/612325131</t>
  </si>
  <si>
    <t>612325191</t>
  </si>
  <si>
    <t>Omítka sanační vnitřních ploch jádrová Příplatek k cenám za každých dalších i započatých 5 mm tloušťky omítky přes 15 mm stěn</t>
  </si>
  <si>
    <t>1690918932</t>
  </si>
  <si>
    <t>https://podminky.urs.cz/item/CS_URS_2022_01/612325191</t>
  </si>
  <si>
    <t>612328131</t>
  </si>
  <si>
    <t>Potažení vnitřních ploch sanačním štukem tloušťky do 3 mm svislých konstrukcí stěn</t>
  </si>
  <si>
    <t>33670603</t>
  </si>
  <si>
    <t>https://podminky.urs.cz/item/CS_URS_2022_01/612328131</t>
  </si>
  <si>
    <t>R97801319.1</t>
  </si>
  <si>
    <t>Příprava podkladu pro sanační omítky stěn v rozsahu přes 50 do 100 % - otlučení omítek a očištění zdiva</t>
  </si>
  <si>
    <t>-1149504300</t>
  </si>
  <si>
    <t>R97801319.2</t>
  </si>
  <si>
    <t>Příprava podkladu pro sanační omítky stěn v rozsahu přes 50 do 100 % - vyškrábání spár</t>
  </si>
  <si>
    <t>-1820359523</t>
  </si>
  <si>
    <t>997013212</t>
  </si>
  <si>
    <t>Vnitrostaveništní doprava suti a vybouraných hmot vodorovně do 50 m svisle ručně pro budovy a haly výšky přes 6 do 9 m</t>
  </si>
  <si>
    <t>-1872968582</t>
  </si>
  <si>
    <t>https://podminky.urs.cz/item/CS_URS_2022_01/997013212</t>
  </si>
  <si>
    <t>997013501</t>
  </si>
  <si>
    <t>Odvoz suti a vybouraných hmot na skládku nebo meziskládku se složením, na vzdálenost do 1 km</t>
  </si>
  <si>
    <t>732851979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</si>
  <si>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</si>
  <si>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</si>
  <si>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</si>
  <si>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-1994448788</t>
  </si>
  <si>
    <t>https://podminky.urs.cz/item/CS_URS_2022_01/997013509</t>
  </si>
  <si>
    <t>32,348*19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</si>
  <si>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</si>
  <si>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</si>
  <si>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1058043015</t>
  </si>
  <si>
    <t>https://podminky.urs.cz/item/CS_URS_2022_01/997013631</t>
  </si>
  <si>
    <t>1405828434</t>
  </si>
  <si>
    <t>R71149122</t>
  </si>
  <si>
    <t>Izolace - minerální stěrka s obsahem síranovzdorného cementu</t>
  </si>
  <si>
    <t>1491190978</t>
  </si>
  <si>
    <t>-579598834</t>
  </si>
  <si>
    <t>725</t>
  </si>
  <si>
    <t>Zdravotechnika - zařizovací předměty</t>
  </si>
  <si>
    <t>725210821</t>
  </si>
  <si>
    <t>Demontáž umyvadel bez výtokových armatur umyvadel</t>
  </si>
  <si>
    <t>-651263283</t>
  </si>
  <si>
    <t>https://podminky.urs.cz/item/CS_URS_2022_01/725210821</t>
  </si>
  <si>
    <t>demontáž a zpětná montáž zařizovacích předmětů</t>
  </si>
  <si>
    <t>2+2</t>
  </si>
  <si>
    <t>725219101</t>
  </si>
  <si>
    <t>Umyvadla montáž umyvadel ostatních typů na konzoly</t>
  </si>
  <si>
    <t>-1175561266</t>
  </si>
  <si>
    <t>https://podminky.urs.cz/item/CS_URS_2022_01/725219101</t>
  </si>
  <si>
    <t>725220842</t>
  </si>
  <si>
    <t>Demontáž van ocelových volně stojících</t>
  </si>
  <si>
    <t>-1755198434</t>
  </si>
  <si>
    <t>https://podminky.urs.cz/item/CS_URS_2022_01/725220842</t>
  </si>
  <si>
    <t>725229102</t>
  </si>
  <si>
    <t>Vany bez výtokových armatur montáž van se zápachovou uzávěrkou ocelových</t>
  </si>
  <si>
    <t>-562180404</t>
  </si>
  <si>
    <t>https://podminky.urs.cz/item/CS_URS_2022_01/725229102</t>
  </si>
  <si>
    <t>725820801</t>
  </si>
  <si>
    <t>Demontáž baterií nástěnných do G 3/4</t>
  </si>
  <si>
    <t>-1135641311</t>
  </si>
  <si>
    <t>https://podminky.urs.cz/item/CS_URS_2022_01/725820801</t>
  </si>
  <si>
    <t>2+2+1</t>
  </si>
  <si>
    <t>725829121</t>
  </si>
  <si>
    <t>Baterie umyvadlové montáž ostatních typů nástěnných pákových nebo klasických</t>
  </si>
  <si>
    <t>2061187302</t>
  </si>
  <si>
    <t>https://podminky.urs.cz/item/CS_URS_2022_01/725829121</t>
  </si>
  <si>
    <t>725839102</t>
  </si>
  <si>
    <t>Baterie vanové montáž ostatních typů nástěnných nebo stojánkových G 3/4"</t>
  </si>
  <si>
    <t>378704903</t>
  </si>
  <si>
    <t>https://podminky.urs.cz/item/CS_URS_2022_01/725839102</t>
  </si>
  <si>
    <t>725860811</t>
  </si>
  <si>
    <t>Demontáž zápachových uzávěrek pro zařizovací předměty jednoduchých</t>
  </si>
  <si>
    <t>941395316</t>
  </si>
  <si>
    <t>https://podminky.urs.cz/item/CS_URS_2022_01/725860811</t>
  </si>
  <si>
    <t>998725102</t>
  </si>
  <si>
    <t>Přesun hmot pro zařizovací předměty stanovený z hmotnosti přesunovaného materiálu vodorovná dopravní vzdálenost do 50 m v objektech výšky přes 6 do 12 m</t>
  </si>
  <si>
    <t>2095515425</t>
  </si>
  <si>
    <t>https://podminky.urs.cz/item/CS_URS_2022_01/998725102</t>
  </si>
  <si>
    <t>781</t>
  </si>
  <si>
    <t>Dokončovací práce - obklady</t>
  </si>
  <si>
    <t>781471810</t>
  </si>
  <si>
    <t>Demontáž obkladů z dlaždic keramických kladených do malty</t>
  </si>
  <si>
    <t>-2033336306</t>
  </si>
  <si>
    <t>https://podminky.urs.cz/item/CS_URS_2022_01/781471810</t>
  </si>
  <si>
    <t>sanační omítky - odsekání obkladů</t>
  </si>
  <si>
    <t>2,15*((7,23*2+4,16*2)+(3,09*2+4,77*2))-0,8*2-1,18*1,8-3*0,9*0,5-0,72*0,5</t>
  </si>
  <si>
    <t>783</t>
  </si>
  <si>
    <t>Dokončovací práce - nátěry</t>
  </si>
  <si>
    <t>783827223</t>
  </si>
  <si>
    <t>Krycí (ochranný ) nátěr omítek jednonásobný hrubých betonových povrchů nebo omítek hrubých, rýhovaných tenkovrstvých nebo škrábaných (břízolitových) silikátový</t>
  </si>
  <si>
    <t>-1238000827</t>
  </si>
  <si>
    <t>https://podminky.urs.cz/item/CS_URS_2022_01/783827223</t>
  </si>
  <si>
    <t>silikátová stěrka</t>
  </si>
  <si>
    <t>(23,575+6,86+2,61+4,65+5,47+3,91+7,87+7,94+1,87+0,6*2+0,55+3,31+0,522+7,99+1,78+3,95)*0,5*3</t>
  </si>
  <si>
    <t>(5,08+4*5,47+2,52+8,08+0,85+6,06+2,17+4,57*2+4,33+4+8,97+0,62+8,025)*0,5*3</t>
  </si>
  <si>
    <t>(2,15*5)*0,5*3</t>
  </si>
  <si>
    <t>(33,6+24,6)*3</t>
  </si>
  <si>
    <t>784</t>
  </si>
  <si>
    <t>Dokončovací práce - malby a tapety</t>
  </si>
  <si>
    <t>784111001</t>
  </si>
  <si>
    <t>Oprášení (ometení) podkladu v místnostech výšky do 3,80 m</t>
  </si>
  <si>
    <t>-143156044</t>
  </si>
  <si>
    <t>https://podminky.urs.cz/item/CS_URS_2022_01/784111001</t>
  </si>
  <si>
    <t>sanační omítky</t>
  </si>
  <si>
    <t>barva vysoce paropropustná minerální</t>
  </si>
  <si>
    <t>784181111</t>
  </si>
  <si>
    <t>Penetrace podkladu jednonásobná základní silikátová bezbarvá v místnostech výšky do 3,80 m</t>
  </si>
  <si>
    <t>-816782233</t>
  </si>
  <si>
    <t>https://podminky.urs.cz/item/CS_URS_2022_01/784181111</t>
  </si>
  <si>
    <t>784211101</t>
  </si>
  <si>
    <t>Malby z malířských směsí oděruvzdorných za mokra dvojnásobné, bílé za mokra oděruvzdorné výborně v místnostech výšky do 3,80 m</t>
  </si>
  <si>
    <t>-242323968</t>
  </si>
  <si>
    <t>https://podminky.urs.cz/item/CS_URS_2022_01/784211101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</si>
  <si>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</si>
  <si>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</si>
  <si>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</si>
  <si>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</si>
  <si>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</si>
  <si>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VRN3</t>
  </si>
  <si>
    <t>Zařízení staveniště</t>
  </si>
  <si>
    <t>030001000</t>
  </si>
  <si>
    <t>…</t>
  </si>
  <si>
    <t>1024</t>
  </si>
  <si>
    <t>1181096392</t>
  </si>
  <si>
    <t>https://podminky.urs.cz/item/CS_URS_2022_01/030001000</t>
  </si>
  <si>
    <t>VRN4</t>
  </si>
  <si>
    <t>Inženýrská činnost</t>
  </si>
  <si>
    <t>045002000</t>
  </si>
  <si>
    <t>Kompletační a koordinační činnost</t>
  </si>
  <si>
    <t>-2032913771</t>
  </si>
  <si>
    <t>https://podminky.urs.cz/item/CS_URS_2022_01/045002000</t>
  </si>
  <si>
    <t>VRN7</t>
  </si>
  <si>
    <t>Provozní vlivy</t>
  </si>
  <si>
    <t>072002000</t>
  </si>
  <si>
    <t>Silniční provoz</t>
  </si>
  <si>
    <t>-1295172785</t>
  </si>
  <si>
    <t>https://podminky.urs.cz/item/CS_URS_2022_01/072002000</t>
  </si>
  <si>
    <t>zabezpečení výkopů v komunikaci (značení - pronájem, montáž, demontáž)</t>
  </si>
  <si>
    <t>075002000</t>
  </si>
  <si>
    <t>Ochranná pásma</t>
  </si>
  <si>
    <t>-664151468</t>
  </si>
  <si>
    <t>https://podminky.urs.cz/item/CS_URS_2022_01/075002000</t>
  </si>
  <si>
    <t>vytýčení inženýrských sítí a ochranná pásma</t>
  </si>
  <si>
    <t>VRN9</t>
  </si>
  <si>
    <t>Ostatní náklady</t>
  </si>
  <si>
    <t>094103000</t>
  </si>
  <si>
    <t>Náklady na plánované vyklizení objektu</t>
  </si>
  <si>
    <t>-2022083963</t>
  </si>
  <si>
    <t>https://podminky.urs.cz/item/CS_URS_2022_01/094103000</t>
  </si>
  <si>
    <t>odčerpání jímky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</si>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</sst>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2151011" TargetMode="External" /><Relationship Id="rId2" Type="http://schemas.openxmlformats.org/officeDocument/2006/relationships/hyperlink" Target="https://podminky.urs.cz/item/CS_URS_2022_01/121112003" TargetMode="External" /><Relationship Id="rId3" Type="http://schemas.openxmlformats.org/officeDocument/2006/relationships/hyperlink" Target="https://podminky.urs.cz/item/CS_URS_2022_01/132212121" TargetMode="External" /><Relationship Id="rId4" Type="http://schemas.openxmlformats.org/officeDocument/2006/relationships/hyperlink" Target="https://podminky.urs.cz/item/CS_URS_2022_01/132254102" TargetMode="External" /><Relationship Id="rId5" Type="http://schemas.openxmlformats.org/officeDocument/2006/relationships/hyperlink" Target="https://podminky.urs.cz/item/CS_URS_2022_01/133212821" TargetMode="External" /><Relationship Id="rId6" Type="http://schemas.openxmlformats.org/officeDocument/2006/relationships/hyperlink" Target="https://podminky.urs.cz/item/CS_URS_2022_01/133254101" TargetMode="External" /><Relationship Id="rId7" Type="http://schemas.openxmlformats.org/officeDocument/2006/relationships/hyperlink" Target="https://podminky.urs.cz/item/CS_URS_2022_01/151101201" TargetMode="External" /><Relationship Id="rId8" Type="http://schemas.openxmlformats.org/officeDocument/2006/relationships/hyperlink" Target="https://podminky.urs.cz/item/CS_URS_2022_01/151101211" TargetMode="External" /><Relationship Id="rId9" Type="http://schemas.openxmlformats.org/officeDocument/2006/relationships/hyperlink" Target="https://podminky.urs.cz/item/CS_URS_2022_01/151101301" TargetMode="External" /><Relationship Id="rId10" Type="http://schemas.openxmlformats.org/officeDocument/2006/relationships/hyperlink" Target="https://podminky.urs.cz/item/CS_URS_2022_01/151101311" TargetMode="External" /><Relationship Id="rId11" Type="http://schemas.openxmlformats.org/officeDocument/2006/relationships/hyperlink" Target="https://podminky.urs.cz/item/CS_URS_2022_01/162351103" TargetMode="External" /><Relationship Id="rId12" Type="http://schemas.openxmlformats.org/officeDocument/2006/relationships/hyperlink" Target="https://podminky.urs.cz/item/CS_URS_2022_01/162751117" TargetMode="External" /><Relationship Id="rId13" Type="http://schemas.openxmlformats.org/officeDocument/2006/relationships/hyperlink" Target="https://podminky.urs.cz/item/CS_URS_2022_01/162751119" TargetMode="External" /><Relationship Id="rId14" Type="http://schemas.openxmlformats.org/officeDocument/2006/relationships/hyperlink" Target="https://podminky.urs.cz/item/CS_URS_2022_01/167151101" TargetMode="External" /><Relationship Id="rId15" Type="http://schemas.openxmlformats.org/officeDocument/2006/relationships/hyperlink" Target="https://podminky.urs.cz/item/CS_URS_2022_01/171201231" TargetMode="External" /><Relationship Id="rId16" Type="http://schemas.openxmlformats.org/officeDocument/2006/relationships/hyperlink" Target="https://podminky.urs.cz/item/CS_URS_2022_01/174111101" TargetMode="External" /><Relationship Id="rId17" Type="http://schemas.openxmlformats.org/officeDocument/2006/relationships/hyperlink" Target="https://podminky.urs.cz/item/CS_URS_2022_01/175112101" TargetMode="External" /><Relationship Id="rId18" Type="http://schemas.openxmlformats.org/officeDocument/2006/relationships/hyperlink" Target="https://podminky.urs.cz/item/CS_URS_2022_01/181311103" TargetMode="External" /><Relationship Id="rId19" Type="http://schemas.openxmlformats.org/officeDocument/2006/relationships/hyperlink" Target="https://podminky.urs.cz/item/CS_URS_2022_01/181411131" TargetMode="External" /><Relationship Id="rId20" Type="http://schemas.openxmlformats.org/officeDocument/2006/relationships/hyperlink" Target="https://podminky.urs.cz/item/CS_URS_2022_01/211971121" TargetMode="External" /><Relationship Id="rId21" Type="http://schemas.openxmlformats.org/officeDocument/2006/relationships/hyperlink" Target="https://podminky.urs.cz/item/CS_URS_2022_01/212751107" TargetMode="External" /><Relationship Id="rId22" Type="http://schemas.openxmlformats.org/officeDocument/2006/relationships/hyperlink" Target="https://podminky.urs.cz/item/CS_URS_2022_01/243531111" TargetMode="External" /><Relationship Id="rId23" Type="http://schemas.openxmlformats.org/officeDocument/2006/relationships/hyperlink" Target="https://podminky.urs.cz/item/CS_URS_2022_01/274313811" TargetMode="External" /><Relationship Id="rId24" Type="http://schemas.openxmlformats.org/officeDocument/2006/relationships/hyperlink" Target="https://podminky.urs.cz/item/CS_URS_2022_01/279113143" TargetMode="External" /><Relationship Id="rId25" Type="http://schemas.openxmlformats.org/officeDocument/2006/relationships/hyperlink" Target="https://podminky.urs.cz/item/CS_URS_2022_01/279361821" TargetMode="External" /><Relationship Id="rId26" Type="http://schemas.openxmlformats.org/officeDocument/2006/relationships/hyperlink" Target="https://podminky.urs.cz/item/CS_URS_2022_01/452322131" TargetMode="External" /><Relationship Id="rId27" Type="http://schemas.openxmlformats.org/officeDocument/2006/relationships/hyperlink" Target="https://podminky.urs.cz/item/CS_URS_2022_01/452368113" TargetMode="External" /><Relationship Id="rId28" Type="http://schemas.openxmlformats.org/officeDocument/2006/relationships/hyperlink" Target="https://podminky.urs.cz/item/CS_URS_2022_01/622135001" TargetMode="External" /><Relationship Id="rId29" Type="http://schemas.openxmlformats.org/officeDocument/2006/relationships/hyperlink" Target="https://podminky.urs.cz/item/CS_URS_2022_01/622135091" TargetMode="External" /><Relationship Id="rId30" Type="http://schemas.openxmlformats.org/officeDocument/2006/relationships/hyperlink" Target="https://podminky.urs.cz/item/CS_URS_2022_01/871355241" TargetMode="External" /><Relationship Id="rId31" Type="http://schemas.openxmlformats.org/officeDocument/2006/relationships/hyperlink" Target="https://podminky.urs.cz/item/CS_URS_2022_01/894410103" TargetMode="External" /><Relationship Id="rId32" Type="http://schemas.openxmlformats.org/officeDocument/2006/relationships/hyperlink" Target="https://podminky.urs.cz/item/CS_URS_2022_01/894411311" TargetMode="External" /><Relationship Id="rId33" Type="http://schemas.openxmlformats.org/officeDocument/2006/relationships/hyperlink" Target="https://podminky.urs.cz/item/CS_URS_2022_01/894412411" TargetMode="External" /><Relationship Id="rId34" Type="http://schemas.openxmlformats.org/officeDocument/2006/relationships/hyperlink" Target="https://podminky.urs.cz/item/CS_URS_2022_01/895270001" TargetMode="External" /><Relationship Id="rId35" Type="http://schemas.openxmlformats.org/officeDocument/2006/relationships/hyperlink" Target="https://podminky.urs.cz/item/CS_URS_2022_01/895270012" TargetMode="External" /><Relationship Id="rId36" Type="http://schemas.openxmlformats.org/officeDocument/2006/relationships/hyperlink" Target="https://podminky.urs.cz/item/CS_URS_2022_01/895270021" TargetMode="External" /><Relationship Id="rId37" Type="http://schemas.openxmlformats.org/officeDocument/2006/relationships/hyperlink" Target="https://podminky.urs.cz/item/CS_URS_2022_01/895270051" TargetMode="External" /><Relationship Id="rId38" Type="http://schemas.openxmlformats.org/officeDocument/2006/relationships/hyperlink" Target="https://podminky.urs.cz/item/CS_URS_2022_01/895270067" TargetMode="External" /><Relationship Id="rId39" Type="http://schemas.openxmlformats.org/officeDocument/2006/relationships/hyperlink" Target="https://podminky.urs.cz/item/CS_URS_2022_01/899102211" TargetMode="External" /><Relationship Id="rId40" Type="http://schemas.openxmlformats.org/officeDocument/2006/relationships/hyperlink" Target="https://podminky.urs.cz/item/CS_URS_2022_01/899103112" TargetMode="External" /><Relationship Id="rId41" Type="http://schemas.openxmlformats.org/officeDocument/2006/relationships/hyperlink" Target="https://podminky.urs.cz/item/CS_URS_2022_01/890211811" TargetMode="External" /><Relationship Id="rId42" Type="http://schemas.openxmlformats.org/officeDocument/2006/relationships/hyperlink" Target="https://podminky.urs.cz/item/CS_URS_2022_01/890331811" TargetMode="External" /><Relationship Id="rId43" Type="http://schemas.openxmlformats.org/officeDocument/2006/relationships/hyperlink" Target="https://podminky.urs.cz/item/CS_URS_2022_01/890431811" TargetMode="External" /><Relationship Id="rId44" Type="http://schemas.openxmlformats.org/officeDocument/2006/relationships/hyperlink" Target="https://podminky.urs.cz/item/CS_URS_2022_01/963042819" TargetMode="External" /><Relationship Id="rId45" Type="http://schemas.openxmlformats.org/officeDocument/2006/relationships/hyperlink" Target="https://podminky.urs.cz/item/CS_URS_2022_01/998011002" TargetMode="External" /><Relationship Id="rId46" Type="http://schemas.openxmlformats.org/officeDocument/2006/relationships/hyperlink" Target="https://podminky.urs.cz/item/CS_URS_2022_01/711111011" TargetMode="External" /><Relationship Id="rId47" Type="http://schemas.openxmlformats.org/officeDocument/2006/relationships/hyperlink" Target="https://podminky.urs.cz/item/CS_URS_2022_01/711112011" TargetMode="External" /><Relationship Id="rId48" Type="http://schemas.openxmlformats.org/officeDocument/2006/relationships/hyperlink" Target="https://podminky.urs.cz/item/CS_URS_2022_01/711141559" TargetMode="External" /><Relationship Id="rId49" Type="http://schemas.openxmlformats.org/officeDocument/2006/relationships/hyperlink" Target="https://podminky.urs.cz/item/CS_URS_2022_01/711142559" TargetMode="External" /><Relationship Id="rId50" Type="http://schemas.openxmlformats.org/officeDocument/2006/relationships/hyperlink" Target="https://podminky.urs.cz/item/CS_URS_2022_01/711161122" TargetMode="External" /><Relationship Id="rId51" Type="http://schemas.openxmlformats.org/officeDocument/2006/relationships/hyperlink" Target="https://podminky.urs.cz/item/CS_URS_2022_01/711161222" TargetMode="External" /><Relationship Id="rId52" Type="http://schemas.openxmlformats.org/officeDocument/2006/relationships/hyperlink" Target="https://podminky.urs.cz/item/CS_URS_2022_01/711161383" TargetMode="External" /><Relationship Id="rId53" Type="http://schemas.openxmlformats.org/officeDocument/2006/relationships/hyperlink" Target="https://podminky.urs.cz/item/CS_URS_2022_01/711161386" TargetMode="External" /><Relationship Id="rId54" Type="http://schemas.openxmlformats.org/officeDocument/2006/relationships/hyperlink" Target="https://podminky.urs.cz/item/CS_URS_2022_01/711747067" TargetMode="External" /><Relationship Id="rId55" Type="http://schemas.openxmlformats.org/officeDocument/2006/relationships/hyperlink" Target="https://podminky.urs.cz/item/CS_URS_2022_01/711747167" TargetMode="External" /><Relationship Id="rId56" Type="http://schemas.openxmlformats.org/officeDocument/2006/relationships/hyperlink" Target="https://podminky.urs.cz/item/CS_URS_2022_01/998711102" TargetMode="External" /><Relationship Id="rId57" Type="http://schemas.openxmlformats.org/officeDocument/2006/relationships/hyperlink" Target="https://podminky.urs.cz/item/CS_URS_2022_01/713131141" TargetMode="External" /><Relationship Id="rId58" Type="http://schemas.openxmlformats.org/officeDocument/2006/relationships/hyperlink" Target="https://podminky.urs.cz/item/CS_URS_2022_01/998713102" TargetMode="External" /><Relationship Id="rId59" Type="http://schemas.openxmlformats.org/officeDocument/2006/relationships/hyperlink" Target="https://podminky.urs.cz/item/CS_URS_2022_01/721910942" TargetMode="External" /><Relationship Id="rId60" Type="http://schemas.openxmlformats.org/officeDocument/2006/relationships/hyperlink" Target="https://podminky.urs.cz/item/CS_URS_2022_01/721910945" TargetMode="External" /><Relationship Id="rId61" Type="http://schemas.openxmlformats.org/officeDocument/2006/relationships/hyperlink" Target="https://podminky.urs.cz/item/CS_URS_2022_01/761661061" TargetMode="External" /><Relationship Id="rId62" Type="http://schemas.openxmlformats.org/officeDocument/2006/relationships/hyperlink" Target="https://podminky.urs.cz/item/CS_URS_2022_01/761661805" TargetMode="External" /><Relationship Id="rId63" Type="http://schemas.openxmlformats.org/officeDocument/2006/relationships/hyperlink" Target="https://podminky.urs.cz/item/CS_URS_2022_01/998761102" TargetMode="External" /><Relationship Id="rId64" Type="http://schemas.openxmlformats.org/officeDocument/2006/relationships/hyperlink" Target="https://podminky.urs.cz/item/CS_URS_2022_01/764246344" TargetMode="External" /><Relationship Id="rId65" Type="http://schemas.openxmlformats.org/officeDocument/2006/relationships/hyperlink" Target="https://podminky.urs.cz/item/CS_URS_2022_01/764246365" TargetMode="External" /><Relationship Id="rId66" Type="http://schemas.openxmlformats.org/officeDocument/2006/relationships/hyperlink" Target="https://podminky.urs.cz/item/CS_URS_2022_01/998764102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021" TargetMode="External" /><Relationship Id="rId2" Type="http://schemas.openxmlformats.org/officeDocument/2006/relationships/hyperlink" Target="https://podminky.urs.cz/item/CS_URS_2022_01/113107024" TargetMode="External" /><Relationship Id="rId3" Type="http://schemas.openxmlformats.org/officeDocument/2006/relationships/hyperlink" Target="https://podminky.urs.cz/item/CS_URS_2022_01/113107044" TargetMode="External" /><Relationship Id="rId4" Type="http://schemas.openxmlformats.org/officeDocument/2006/relationships/hyperlink" Target="https://podminky.urs.cz/item/CS_URS_2022_01/113202111" TargetMode="External" /><Relationship Id="rId5" Type="http://schemas.openxmlformats.org/officeDocument/2006/relationships/hyperlink" Target="https://podminky.urs.cz/item/CS_URS_2022_01/564710001" TargetMode="External" /><Relationship Id="rId6" Type="http://schemas.openxmlformats.org/officeDocument/2006/relationships/hyperlink" Target="https://podminky.urs.cz/item/CS_URS_2022_01/564730101" TargetMode="External" /><Relationship Id="rId7" Type="http://schemas.openxmlformats.org/officeDocument/2006/relationships/hyperlink" Target="https://podminky.urs.cz/item/CS_URS_2022_01/566901134" TargetMode="External" /><Relationship Id="rId8" Type="http://schemas.openxmlformats.org/officeDocument/2006/relationships/hyperlink" Target="https://podminky.urs.cz/item/CS_URS_2022_01/566901144" TargetMode="External" /><Relationship Id="rId9" Type="http://schemas.openxmlformats.org/officeDocument/2006/relationships/hyperlink" Target="https://podminky.urs.cz/item/CS_URS_2022_01/573111112" TargetMode="External" /><Relationship Id="rId10" Type="http://schemas.openxmlformats.org/officeDocument/2006/relationships/hyperlink" Target="https://podminky.urs.cz/item/CS_URS_2022_01/573211111" TargetMode="External" /><Relationship Id="rId11" Type="http://schemas.openxmlformats.org/officeDocument/2006/relationships/hyperlink" Target="https://podminky.urs.cz/item/CS_URS_2022_01/577134031" TargetMode="External" /><Relationship Id="rId12" Type="http://schemas.openxmlformats.org/officeDocument/2006/relationships/hyperlink" Target="https://podminky.urs.cz/item/CS_URS_2022_01/577175032" TargetMode="External" /><Relationship Id="rId13" Type="http://schemas.openxmlformats.org/officeDocument/2006/relationships/hyperlink" Target="https://podminky.urs.cz/item/CS_URS_2022_01/596211110" TargetMode="External" /><Relationship Id="rId14" Type="http://schemas.openxmlformats.org/officeDocument/2006/relationships/hyperlink" Target="https://podminky.urs.cz/item/CS_URS_2022_01/637211121" TargetMode="External" /><Relationship Id="rId15" Type="http://schemas.openxmlformats.org/officeDocument/2006/relationships/hyperlink" Target="https://podminky.urs.cz/item/CS_URS_2022_01/637311122" TargetMode="External" /><Relationship Id="rId16" Type="http://schemas.openxmlformats.org/officeDocument/2006/relationships/hyperlink" Target="https://podminky.urs.cz/item/CS_URS_2022_01/919732211" TargetMode="External" /><Relationship Id="rId17" Type="http://schemas.openxmlformats.org/officeDocument/2006/relationships/hyperlink" Target="https://podminky.urs.cz/item/CS_URS_2022_01/919735113" TargetMode="External" /><Relationship Id="rId18" Type="http://schemas.openxmlformats.org/officeDocument/2006/relationships/hyperlink" Target="https://podminky.urs.cz/item/CS_URS_2022_01/997221571" TargetMode="External" /><Relationship Id="rId19" Type="http://schemas.openxmlformats.org/officeDocument/2006/relationships/hyperlink" Target="https://podminky.urs.cz/item/CS_URS_2022_01/997221579" TargetMode="External" /><Relationship Id="rId20" Type="http://schemas.openxmlformats.org/officeDocument/2006/relationships/hyperlink" Target="https://podminky.urs.cz/item/CS_URS_2022_01/997221615" TargetMode="External" /><Relationship Id="rId21" Type="http://schemas.openxmlformats.org/officeDocument/2006/relationships/hyperlink" Target="https://podminky.urs.cz/item/CS_URS_2022_01/997221645" TargetMode="External" /><Relationship Id="rId22" Type="http://schemas.openxmlformats.org/officeDocument/2006/relationships/hyperlink" Target="https://podminky.urs.cz/item/CS_URS_2022_01/997221655" TargetMode="External" /><Relationship Id="rId23" Type="http://schemas.openxmlformats.org/officeDocument/2006/relationships/hyperlink" Target="https://podminky.urs.cz/item/CS_URS_2022_01/998223011" TargetMode="External" /><Relationship Id="rId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9202115" TargetMode="External" /><Relationship Id="rId2" Type="http://schemas.openxmlformats.org/officeDocument/2006/relationships/hyperlink" Target="https://podminky.urs.cz/item/CS_URS_2022_01/612324111" TargetMode="External" /><Relationship Id="rId3" Type="http://schemas.openxmlformats.org/officeDocument/2006/relationships/hyperlink" Target="https://podminky.urs.cz/item/CS_URS_2022_01/612325131" TargetMode="External" /><Relationship Id="rId4" Type="http://schemas.openxmlformats.org/officeDocument/2006/relationships/hyperlink" Target="https://podminky.urs.cz/item/CS_URS_2022_01/612325191" TargetMode="External" /><Relationship Id="rId5" Type="http://schemas.openxmlformats.org/officeDocument/2006/relationships/hyperlink" Target="https://podminky.urs.cz/item/CS_URS_2022_01/612328131" TargetMode="External" /><Relationship Id="rId6" Type="http://schemas.openxmlformats.org/officeDocument/2006/relationships/hyperlink" Target="https://podminky.urs.cz/item/CS_URS_2022_01/997013212" TargetMode="External" /><Relationship Id="rId7" Type="http://schemas.openxmlformats.org/officeDocument/2006/relationships/hyperlink" Target="https://podminky.urs.cz/item/CS_URS_2022_01/997013501" TargetMode="External" /><Relationship Id="rId8" Type="http://schemas.openxmlformats.org/officeDocument/2006/relationships/hyperlink" Target="https://podminky.urs.cz/item/CS_URS_2022_01/997013509" TargetMode="External" /><Relationship Id="rId9" Type="http://schemas.openxmlformats.org/officeDocument/2006/relationships/hyperlink" Target="https://podminky.urs.cz/item/CS_URS_2022_01/997013631" TargetMode="External" /><Relationship Id="rId10" Type="http://schemas.openxmlformats.org/officeDocument/2006/relationships/hyperlink" Target="https://podminky.urs.cz/item/CS_URS_2022_01/998011002" TargetMode="External" /><Relationship Id="rId11" Type="http://schemas.openxmlformats.org/officeDocument/2006/relationships/hyperlink" Target="https://podminky.urs.cz/item/CS_URS_2022_01/998711102" TargetMode="External" /><Relationship Id="rId12" Type="http://schemas.openxmlformats.org/officeDocument/2006/relationships/hyperlink" Target="https://podminky.urs.cz/item/CS_URS_2022_01/725210821" TargetMode="External" /><Relationship Id="rId13" Type="http://schemas.openxmlformats.org/officeDocument/2006/relationships/hyperlink" Target="https://podminky.urs.cz/item/CS_URS_2022_01/725219101" TargetMode="External" /><Relationship Id="rId14" Type="http://schemas.openxmlformats.org/officeDocument/2006/relationships/hyperlink" Target="https://podminky.urs.cz/item/CS_URS_2022_01/725220842" TargetMode="External" /><Relationship Id="rId15" Type="http://schemas.openxmlformats.org/officeDocument/2006/relationships/hyperlink" Target="https://podminky.urs.cz/item/CS_URS_2022_01/725229102" TargetMode="External" /><Relationship Id="rId16" Type="http://schemas.openxmlformats.org/officeDocument/2006/relationships/hyperlink" Target="https://podminky.urs.cz/item/CS_URS_2022_01/725820801" TargetMode="External" /><Relationship Id="rId17" Type="http://schemas.openxmlformats.org/officeDocument/2006/relationships/hyperlink" Target="https://podminky.urs.cz/item/CS_URS_2022_01/725829121" TargetMode="External" /><Relationship Id="rId18" Type="http://schemas.openxmlformats.org/officeDocument/2006/relationships/hyperlink" Target="https://podminky.urs.cz/item/CS_URS_2022_01/725839102" TargetMode="External" /><Relationship Id="rId19" Type="http://schemas.openxmlformats.org/officeDocument/2006/relationships/hyperlink" Target="https://podminky.urs.cz/item/CS_URS_2022_01/725860811" TargetMode="External" /><Relationship Id="rId20" Type="http://schemas.openxmlformats.org/officeDocument/2006/relationships/hyperlink" Target="https://podminky.urs.cz/item/CS_URS_2022_01/998725102" TargetMode="External" /><Relationship Id="rId21" Type="http://schemas.openxmlformats.org/officeDocument/2006/relationships/hyperlink" Target="https://podminky.urs.cz/item/CS_URS_2022_01/781471810" TargetMode="External" /><Relationship Id="rId22" Type="http://schemas.openxmlformats.org/officeDocument/2006/relationships/hyperlink" Target="https://podminky.urs.cz/item/CS_URS_2022_01/783827223" TargetMode="External" /><Relationship Id="rId23" Type="http://schemas.openxmlformats.org/officeDocument/2006/relationships/hyperlink" Target="https://podminky.urs.cz/item/CS_URS_2022_01/784111001" TargetMode="External" /><Relationship Id="rId24" Type="http://schemas.openxmlformats.org/officeDocument/2006/relationships/hyperlink" Target="https://podminky.urs.cz/item/CS_URS_2022_01/784181111" TargetMode="External" /><Relationship Id="rId25" Type="http://schemas.openxmlformats.org/officeDocument/2006/relationships/hyperlink" Target="https://podminky.urs.cz/item/CS_URS_2022_01/784211101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hyperlink" Target="https://podminky.urs.cz/item/CS_URS_2022_01/045002000" TargetMode="External" /><Relationship Id="rId3" Type="http://schemas.openxmlformats.org/officeDocument/2006/relationships/hyperlink" Target="https://podminky.urs.cz/item/CS_URS_2022_01/072002000" TargetMode="External" /><Relationship Id="rId4" Type="http://schemas.openxmlformats.org/officeDocument/2006/relationships/hyperlink" Target="https://podminky.urs.cz/item/CS_URS_2022_01/075002000" TargetMode="External" /><Relationship Id="rId5" Type="http://schemas.openxmlformats.org/officeDocument/2006/relationships/hyperlink" Target="https://podminky.urs.cz/item/CS_URS_2022_01/094103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2202-02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ZF MENDELU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Lednice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18. 3. 2022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DEKPROJEKT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40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Hydroizolace a dr...'!J30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'SO 01 - Hydroizolace a dr...'!P94</f>
        <v>0</v>
      </c>
      <c r="AV55" s="122">
        <f>'SO 01 - Hydroizolace a dr...'!J33</f>
        <v>0</v>
      </c>
      <c r="AW55" s="122">
        <f>'SO 01 - Hydroizolace a dr...'!J34</f>
        <v>0</v>
      </c>
      <c r="AX55" s="122">
        <f>'SO 01 - Hydroizolace a dr...'!J35</f>
        <v>0</v>
      </c>
      <c r="AY55" s="122">
        <f>'SO 01 - Hydroizolace a dr...'!J36</f>
        <v>0</v>
      </c>
      <c r="AZ55" s="122">
        <f>'SO 01 - Hydroizolace a dr...'!F33</f>
        <v>0</v>
      </c>
      <c r="BA55" s="122">
        <f>'SO 01 - Hydroizolace a dr...'!F34</f>
        <v>0</v>
      </c>
      <c r="BB55" s="122">
        <f>'SO 01 - Hydroizolace a dr...'!F35</f>
        <v>0</v>
      </c>
      <c r="BC55" s="122">
        <f>'SO 01 - Hydroizolace a dr...'!F36</f>
        <v>0</v>
      </c>
      <c r="BD55" s="124">
        <f>'SO 01 - Hydroizolace a dr...'!F37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32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Zpevněné plochy'!J30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'SO 02 - Zpevněné plochy'!P86</f>
        <v>0</v>
      </c>
      <c r="AV56" s="122">
        <f>'SO 02 - Zpevněné plochy'!J33</f>
        <v>0</v>
      </c>
      <c r="AW56" s="122">
        <f>'SO 02 - Zpevněné plochy'!J34</f>
        <v>0</v>
      </c>
      <c r="AX56" s="122">
        <f>'SO 02 - Zpevněné plochy'!J35</f>
        <v>0</v>
      </c>
      <c r="AY56" s="122">
        <f>'SO 02 - Zpevněné plochy'!J36</f>
        <v>0</v>
      </c>
      <c r="AZ56" s="122">
        <f>'SO 02 - Zpevněné plochy'!F33</f>
        <v>0</v>
      </c>
      <c r="BA56" s="122">
        <f>'SO 02 - Zpevněné plochy'!F34</f>
        <v>0</v>
      </c>
      <c r="BB56" s="122">
        <f>'SO 02 - Zpevněné plochy'!F35</f>
        <v>0</v>
      </c>
      <c r="BC56" s="122">
        <f>'SO 02 - Zpevněné plochy'!F36</f>
        <v>0</v>
      </c>
      <c r="BD56" s="124">
        <f>'SO 02 - Zpevněné plochy'!F37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32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Sanace zdiva'!J30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'SO 03 - Sanace zdiva'!P91</f>
        <v>0</v>
      </c>
      <c r="AV57" s="122">
        <f>'SO 03 - Sanace zdiva'!J33</f>
        <v>0</v>
      </c>
      <c r="AW57" s="122">
        <f>'SO 03 - Sanace zdiva'!J34</f>
        <v>0</v>
      </c>
      <c r="AX57" s="122">
        <f>'SO 03 - Sanace zdiva'!J35</f>
        <v>0</v>
      </c>
      <c r="AY57" s="122">
        <f>'SO 03 - Sanace zdiva'!J36</f>
        <v>0</v>
      </c>
      <c r="AZ57" s="122">
        <f>'SO 03 - Sanace zdiva'!F33</f>
        <v>0</v>
      </c>
      <c r="BA57" s="122">
        <f>'SO 03 - Sanace zdiva'!F34</f>
        <v>0</v>
      </c>
      <c r="BB57" s="122">
        <f>'SO 03 - Sanace zdiva'!F35</f>
        <v>0</v>
      </c>
      <c r="BC57" s="122">
        <f>'SO 03 - Sanace zdiva'!F36</f>
        <v>0</v>
      </c>
      <c r="BD57" s="124">
        <f>'SO 03 - Sanace zdiva'!F37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32</v>
      </c>
      <c r="CM57" s="125" t="s">
        <v>87</v>
      </c>
    </row>
    <row r="58" s="7" customFormat="1" ht="16.5" customHeight="1">
      <c r="A58" s="113" t="s">
        <v>81</v>
      </c>
      <c r="B58" s="114"/>
      <c r="C58" s="115"/>
      <c r="D58" s="116" t="s">
        <v>94</v>
      </c>
      <c r="E58" s="116"/>
      <c r="F58" s="116"/>
      <c r="G58" s="116"/>
      <c r="H58" s="116"/>
      <c r="I58" s="117"/>
      <c r="J58" s="116" t="s">
        <v>95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'VRN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84</v>
      </c>
      <c r="AR58" s="120"/>
      <c r="AS58" s="126">
        <v>0</v>
      </c>
      <c r="AT58" s="127">
        <f>ROUND(SUM(AV58:AW58),2)</f>
        <v>0</v>
      </c>
      <c r="AU58" s="128">
        <f>'VRN - Vedlejší rozpočtové...'!P84</f>
        <v>0</v>
      </c>
      <c r="AV58" s="127">
        <f>'VRN - Vedlejší rozpočtové...'!J33</f>
        <v>0</v>
      </c>
      <c r="AW58" s="127">
        <f>'VRN - Vedlejší rozpočtové...'!J34</f>
        <v>0</v>
      </c>
      <c r="AX58" s="127">
        <f>'VRN - Vedlejší rozpočtové...'!J35</f>
        <v>0</v>
      </c>
      <c r="AY58" s="127">
        <f>'VRN - Vedlejší rozpočtové...'!J36</f>
        <v>0</v>
      </c>
      <c r="AZ58" s="127">
        <f>'VRN - Vedlejší rozpočtové...'!F33</f>
        <v>0</v>
      </c>
      <c r="BA58" s="127">
        <f>'VRN - Vedlejší rozpočtové...'!F34</f>
        <v>0</v>
      </c>
      <c r="BB58" s="127">
        <f>'VRN - Vedlejší rozpočtové...'!F35</f>
        <v>0</v>
      </c>
      <c r="BC58" s="127">
        <f>'VRN - Vedlejší rozpočtové...'!F36</f>
        <v>0</v>
      </c>
      <c r="BD58" s="129">
        <f>'VRN - Vedlejší rozpočtové...'!F37</f>
        <v>0</v>
      </c>
      <c r="BE58" s="7"/>
      <c r="BT58" s="125" t="s">
        <v>85</v>
      </c>
      <c r="BV58" s="125" t="s">
        <v>79</v>
      </c>
      <c r="BW58" s="125" t="s">
        <v>96</v>
      </c>
      <c r="BX58" s="125" t="s">
        <v>5</v>
      </c>
      <c r="CL58" s="125" t="s">
        <v>32</v>
      </c>
      <c r="CM58" s="125" t="s">
        <v>87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iL7rCyslaKIEI5ryP0naBfNI2Pwyl9tkwbfB5nnexZq8HCAV2oTtD9j7oGhEQAimTHDA628oXrbrHAH6xSvgzQ==" hashValue="ZT6lD68HAMBOV/pK/Asj0k1ygPk+H0QkSGyXrTU9VAFOsDDTwgItu2hvi2qVg29nHGe2ah9QTgX5ONkv8wRzh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Hydroizolace a dr...'!C2" display="/"/>
    <hyperlink ref="A56" location="'SO 02 - Zpevněné plochy'!C2" display="/"/>
    <hyperlink ref="A57" location="'SO 03 - Sanace zdiva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ZF MENDELU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40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ROUND((SUM(BE94:BE850)),  2)</f>
        <v>0</v>
      </c>
      <c r="G33" s="40"/>
      <c r="H33" s="40"/>
      <c r="I33" s="150">
        <v>0.20999999999999999</v>
      </c>
      <c r="J33" s="149">
        <f>ROUND(((SUM(BE94:BE850))*I33),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ROUND((SUM(BF94:BF850)),  2)</f>
        <v>0</v>
      </c>
      <c r="G34" s="40"/>
      <c r="H34" s="40"/>
      <c r="I34" s="150">
        <v>0.14999999999999999</v>
      </c>
      <c r="J34" s="149">
        <f>ROUND(((SUM(BF94:BF850))*I34),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ROUND((SUM(BG94:BG850)),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ROUND((SUM(BH94:BH850)),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ROUND((SUM(BI94:BI850)),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ZF MENDELU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Hydroizolace a drenážní systém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Lednice</v>
      </c>
      <c r="G52" s="42"/>
      <c r="H52" s="42"/>
      <c r="I52" s="33" t="s">
        <v>24</v>
      </c>
      <c r="J52" s="74" t="str">
        <f>IF(J12="","",J12)</f>
        <v>18. 3. 2022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40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J368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J419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J444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J463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J649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J657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112</v>
      </c>
      <c r="E68" s="170"/>
      <c r="F68" s="170"/>
      <c r="G68" s="170"/>
      <c r="H68" s="170"/>
      <c r="I68" s="170"/>
      <c r="J68" s="171">
        <f>J660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J661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114</v>
      </c>
      <c r="E70" s="176"/>
      <c r="F70" s="176"/>
      <c r="G70" s="176"/>
      <c r="H70" s="176"/>
      <c r="I70" s="176"/>
      <c r="J70" s="177">
        <f>J772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J784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J797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J804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J821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119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16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62" t="str">
        <f>E7</f>
        <v>ZF MENDELU</v>
      </c>
      <c r="F84" s="33"/>
      <c r="G84" s="33"/>
      <c r="H84" s="33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98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E9</f>
        <v>SO 01 - Hydroizolace a drenážní systém</v>
      </c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F12</f>
        <v>Lednice</v>
      </c>
      <c r="G88" s="42"/>
      <c r="H88" s="42"/>
      <c r="I88" s="33" t="s">
        <v>24</v>
      </c>
      <c r="J88" s="74" t="str">
        <f>IF(J12="","",J12)</f>
        <v>18. 3. 2022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30</v>
      </c>
      <c r="D90" s="42"/>
      <c r="E90" s="42"/>
      <c r="F90" s="28" t="str">
        <f>E15</f>
        <v xml:space="preserve"> </v>
      </c>
      <c r="G90" s="42"/>
      <c r="H90" s="42"/>
      <c r="I90" s="33" t="s">
        <v>37</v>
      </c>
      <c r="J90" s="38" t="str">
        <f>E21</f>
        <v>DEKPROJEKT s.r.o.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35</v>
      </c>
      <c r="D91" s="42"/>
      <c r="E91" s="42"/>
      <c r="F91" s="28" t="str">
        <f>IF(E18="","",E18)</f>
        <v>Vyplň údaj</v>
      </c>
      <c r="G91" s="42"/>
      <c r="H91" s="42"/>
      <c r="I91" s="33" t="s">
        <v>40</v>
      </c>
      <c r="J91" s="38" t="str">
        <f>E24</f>
        <v xml:space="preserve">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79"/>
      <c r="B93" s="180"/>
      <c r="C93" s="181" t="s">
        <v>120</v>
      </c>
      <c r="D93" s="182" t="s">
        <v>62</v>
      </c>
      <c r="E93" s="182" t="s">
        <v>58</v>
      </c>
      <c r="F93" s="182" t="s">
        <v>59</v>
      </c>
      <c r="G93" s="182" t="s">
        <v>121</v>
      </c>
      <c r="H93" s="182" t="s">
        <v>122</v>
      </c>
      <c r="I93" s="182" t="s">
        <v>123</v>
      </c>
      <c r="J93" s="182" t="s">
        <v>102</v>
      </c>
      <c r="K93" s="183" t="s">
        <v>124</v>
      </c>
      <c r="L93" s="184"/>
      <c r="M93" s="94" t="s">
        <v>32</v>
      </c>
      <c r="N93" s="95" t="s">
        <v>47</v>
      </c>
      <c r="O93" s="95" t="s">
        <v>125</v>
      </c>
      <c r="P93" s="95" t="s">
        <v>126</v>
      </c>
      <c r="Q93" s="95" t="s">
        <v>127</v>
      </c>
      <c r="R93" s="95" t="s">
        <v>128</v>
      </c>
      <c r="S93" s="95" t="s">
        <v>129</v>
      </c>
      <c r="T93" s="96" t="s">
        <v>130</v>
      </c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</row>
    <row r="94" s="2" customFormat="1" ht="22.8" customHeight="1">
      <c r="A94" s="40"/>
      <c r="B94" s="41"/>
      <c r="C94" s="101" t="s">
        <v>131</v>
      </c>
      <c r="D94" s="42"/>
      <c r="E94" s="42"/>
      <c r="F94" s="42"/>
      <c r="G94" s="42"/>
      <c r="H94" s="42"/>
      <c r="I94" s="42"/>
      <c r="J94" s="185">
        <f>BK94</f>
        <v>0</v>
      </c>
      <c r="K94" s="42"/>
      <c r="L94" s="46"/>
      <c r="M94" s="97"/>
      <c r="N94" s="186"/>
      <c r="O94" s="98"/>
      <c r="P94" s="187">
        <f>P95+P660</f>
        <v>0</v>
      </c>
      <c r="Q94" s="98"/>
      <c r="R94" s="187">
        <f>R95+R660</f>
        <v>67.795393230000002</v>
      </c>
      <c r="S94" s="98"/>
      <c r="T94" s="188">
        <f>T95+T660</f>
        <v>5.3171999999999997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76</v>
      </c>
      <c r="AU94" s="18" t="s">
        <v>103</v>
      </c>
      <c r="BK94" s="189">
        <f>BK95+BK660</f>
        <v>0</v>
      </c>
    </row>
    <row r="95" s="12" customFormat="1" ht="25.92" customHeight="1">
      <c r="A95" s="12"/>
      <c r="B95" s="190"/>
      <c r="C95" s="191"/>
      <c r="D95" s="192" t="s">
        <v>76</v>
      </c>
      <c r="E95" s="193" t="s">
        <v>132</v>
      </c>
      <c r="F95" s="193" t="s">
        <v>133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P96+P368+P419+P444+P463+P649+P657</f>
        <v>0</v>
      </c>
      <c r="Q95" s="198"/>
      <c r="R95" s="199">
        <f>R96+R368+R419+R444+R463+R649+R657</f>
        <v>61.258376010000006</v>
      </c>
      <c r="S95" s="198"/>
      <c r="T95" s="200">
        <f>T96+T368+T419+T444+T463+T649+T657</f>
        <v>5.2173999999999996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85</v>
      </c>
      <c r="AT95" s="202" t="s">
        <v>76</v>
      </c>
      <c r="AU95" s="202" t="s">
        <v>77</v>
      </c>
      <c r="AY95" s="201" t="s">
        <v>134</v>
      </c>
      <c r="BK95" s="203">
        <f>BK96+BK368+BK419+BK444+BK463+BK649+BK657</f>
        <v>0</v>
      </c>
    </row>
    <row r="96" s="12" customFormat="1" ht="22.8" customHeight="1">
      <c r="A96" s="12"/>
      <c r="B96" s="190"/>
      <c r="C96" s="191"/>
      <c r="D96" s="192" t="s">
        <v>76</v>
      </c>
      <c r="E96" s="204" t="s">
        <v>85</v>
      </c>
      <c r="F96" s="204" t="s">
        <v>135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SUM(P97:P367)</f>
        <v>0</v>
      </c>
      <c r="Q96" s="198"/>
      <c r="R96" s="199">
        <f>SUM(R97:R367)</f>
        <v>5.8591900600000004</v>
      </c>
      <c r="S96" s="198"/>
      <c r="T96" s="200">
        <f>SUM(T97:T367)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85</v>
      </c>
      <c r="AT96" s="202" t="s">
        <v>76</v>
      </c>
      <c r="AU96" s="202" t="s">
        <v>85</v>
      </c>
      <c r="AY96" s="201" t="s">
        <v>134</v>
      </c>
      <c r="BK96" s="203">
        <f>SUM(BK97:BK367)</f>
        <v>0</v>
      </c>
    </row>
    <row r="97" s="2" customFormat="1" ht="33" customHeight="1">
      <c r="A97" s="40"/>
      <c r="B97" s="41"/>
      <c r="C97" s="206" t="s">
        <v>85</v>
      </c>
      <c r="D97" s="206" t="s">
        <v>136</v>
      </c>
      <c r="E97" s="207" t="s">
        <v>137</v>
      </c>
      <c r="F97" s="208" t="s">
        <v>138</v>
      </c>
      <c r="G97" s="209" t="s">
        <v>139</v>
      </c>
      <c r="H97" s="210">
        <v>3</v>
      </c>
      <c r="I97" s="211"/>
      <c r="J97" s="212">
        <f>ROUND(I97*H97,2)</f>
        <v>0</v>
      </c>
      <c r="K97" s="208" t="s">
        <v>140</v>
      </c>
      <c r="L97" s="46"/>
      <c r="M97" s="213" t="s">
        <v>32</v>
      </c>
      <c r="N97" s="214" t="s">
        <v>48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141</v>
      </c>
      <c r="AT97" s="217" t="s">
        <v>136</v>
      </c>
      <c r="AU97" s="217" t="s">
        <v>87</v>
      </c>
      <c r="AY97" s="18" t="s">
        <v>134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85</v>
      </c>
      <c r="BK97" s="218">
        <f>ROUND(I97*H97,2)</f>
        <v>0</v>
      </c>
      <c r="BL97" s="18" t="s">
        <v>141</v>
      </c>
      <c r="BM97" s="217" t="s">
        <v>142</v>
      </c>
    </row>
    <row r="98" s="2" customFormat="1">
      <c r="A98" s="40"/>
      <c r="B98" s="41"/>
      <c r="C98" s="42"/>
      <c r="D98" s="219" t="s">
        <v>143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143</v>
      </c>
      <c r="AU98" s="18" t="s">
        <v>87</v>
      </c>
    </row>
    <row r="99" s="13" customFormat="1">
      <c r="A99" s="13"/>
      <c r="B99" s="224"/>
      <c r="C99" s="225"/>
      <c r="D99" s="226" t="s">
        <v>145</v>
      </c>
      <c r="E99" s="227" t="s">
        <v>32</v>
      </c>
      <c r="F99" s="228" t="s">
        <v>146</v>
      </c>
      <c r="G99" s="225"/>
      <c r="H99" s="227" t="s">
        <v>32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87</v>
      </c>
      <c r="AV99" s="13" t="s">
        <v>85</v>
      </c>
      <c r="AW99" s="13" t="s">
        <v>39</v>
      </c>
      <c r="AX99" s="13" t="s">
        <v>77</v>
      </c>
      <c r="AY99" s="234" t="s">
        <v>134</v>
      </c>
    </row>
    <row r="100" s="14" customFormat="1">
      <c r="A100" s="14"/>
      <c r="B100" s="235"/>
      <c r="C100" s="236"/>
      <c r="D100" s="226" t="s">
        <v>145</v>
      </c>
      <c r="E100" s="237" t="s">
        <v>32</v>
      </c>
      <c r="F100" s="238" t="s">
        <v>147</v>
      </c>
      <c r="G100" s="236"/>
      <c r="H100" s="239">
        <v>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145</v>
      </c>
      <c r="AU100" s="245" t="s">
        <v>87</v>
      </c>
      <c r="AV100" s="14" t="s">
        <v>87</v>
      </c>
      <c r="AW100" s="14" t="s">
        <v>39</v>
      </c>
      <c r="AX100" s="14" t="s">
        <v>77</v>
      </c>
      <c r="AY100" s="245" t="s">
        <v>134</v>
      </c>
    </row>
    <row r="101" s="15" customFormat="1">
      <c r="A101" s="15"/>
      <c r="B101" s="246"/>
      <c r="C101" s="247"/>
      <c r="D101" s="226" t="s">
        <v>145</v>
      </c>
      <c r="E101" s="248" t="s">
        <v>32</v>
      </c>
      <c r="F101" s="249" t="s">
        <v>148</v>
      </c>
      <c r="G101" s="247"/>
      <c r="H101" s="250">
        <v>3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145</v>
      </c>
      <c r="AU101" s="256" t="s">
        <v>87</v>
      </c>
      <c r="AV101" s="15" t="s">
        <v>141</v>
      </c>
      <c r="AW101" s="15" t="s">
        <v>39</v>
      </c>
      <c r="AX101" s="15" t="s">
        <v>85</v>
      </c>
      <c r="AY101" s="256" t="s">
        <v>134</v>
      </c>
    </row>
    <row r="102" s="2" customFormat="1" ht="24.15" customHeight="1">
      <c r="A102" s="40"/>
      <c r="B102" s="41"/>
      <c r="C102" s="206" t="s">
        <v>87</v>
      </c>
      <c r="D102" s="206" t="s">
        <v>136</v>
      </c>
      <c r="E102" s="207" t="s">
        <v>149</v>
      </c>
      <c r="F102" s="208" t="s">
        <v>150</v>
      </c>
      <c r="G102" s="209" t="s">
        <v>151</v>
      </c>
      <c r="H102" s="210">
        <v>41.759999999999998</v>
      </c>
      <c r="I102" s="211"/>
      <c r="J102" s="212">
        <f>ROUND(I102*H102,2)</f>
        <v>0</v>
      </c>
      <c r="K102" s="208" t="s">
        <v>140</v>
      </c>
      <c r="L102" s="46"/>
      <c r="M102" s="213" t="s">
        <v>32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141</v>
      </c>
      <c r="AT102" s="217" t="s">
        <v>136</v>
      </c>
      <c r="AU102" s="217" t="s">
        <v>87</v>
      </c>
      <c r="AY102" s="18" t="s">
        <v>134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85</v>
      </c>
      <c r="BK102" s="218">
        <f>ROUND(I102*H102,2)</f>
        <v>0</v>
      </c>
      <c r="BL102" s="18" t="s">
        <v>141</v>
      </c>
      <c r="BM102" s="217" t="s">
        <v>152</v>
      </c>
    </row>
    <row r="103" s="2" customFormat="1">
      <c r="A103" s="40"/>
      <c r="B103" s="41"/>
      <c r="C103" s="42"/>
      <c r="D103" s="219" t="s">
        <v>143</v>
      </c>
      <c r="E103" s="42"/>
      <c r="F103" s="220" t="s">
        <v>153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143</v>
      </c>
      <c r="AU103" s="18" t="s">
        <v>87</v>
      </c>
    </row>
    <row r="104" s="13" customFormat="1">
      <c r="A104" s="13"/>
      <c r="B104" s="224"/>
      <c r="C104" s="225"/>
      <c r="D104" s="226" t="s">
        <v>145</v>
      </c>
      <c r="E104" s="227" t="s">
        <v>32</v>
      </c>
      <c r="F104" s="228" t="s">
        <v>146</v>
      </c>
      <c r="G104" s="225"/>
      <c r="H104" s="227" t="s">
        <v>32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87</v>
      </c>
      <c r="AV104" s="13" t="s">
        <v>85</v>
      </c>
      <c r="AW104" s="13" t="s">
        <v>39</v>
      </c>
      <c r="AX104" s="13" t="s">
        <v>77</v>
      </c>
      <c r="AY104" s="234" t="s">
        <v>134</v>
      </c>
    </row>
    <row r="105" s="14" customFormat="1">
      <c r="A105" s="14"/>
      <c r="B105" s="235"/>
      <c r="C105" s="236"/>
      <c r="D105" s="226" t="s">
        <v>145</v>
      </c>
      <c r="E105" s="237" t="s">
        <v>32</v>
      </c>
      <c r="F105" s="238" t="s">
        <v>154</v>
      </c>
      <c r="G105" s="236"/>
      <c r="H105" s="239">
        <v>41.759999999999998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145</v>
      </c>
      <c r="AU105" s="245" t="s">
        <v>87</v>
      </c>
      <c r="AV105" s="14" t="s">
        <v>87</v>
      </c>
      <c r="AW105" s="14" t="s">
        <v>39</v>
      </c>
      <c r="AX105" s="14" t="s">
        <v>77</v>
      </c>
      <c r="AY105" s="245" t="s">
        <v>134</v>
      </c>
    </row>
    <row r="106" s="15" customFormat="1">
      <c r="A106" s="15"/>
      <c r="B106" s="246"/>
      <c r="C106" s="247"/>
      <c r="D106" s="226" t="s">
        <v>145</v>
      </c>
      <c r="E106" s="248" t="s">
        <v>32</v>
      </c>
      <c r="F106" s="249" t="s">
        <v>148</v>
      </c>
      <c r="G106" s="247"/>
      <c r="H106" s="250">
        <v>41.759999999999998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87</v>
      </c>
      <c r="AV106" s="15" t="s">
        <v>141</v>
      </c>
      <c r="AW106" s="15" t="s">
        <v>39</v>
      </c>
      <c r="AX106" s="15" t="s">
        <v>85</v>
      </c>
      <c r="AY106" s="256" t="s">
        <v>134</v>
      </c>
    </row>
    <row r="107" s="2" customFormat="1" ht="44.25" customHeight="1">
      <c r="A107" s="40"/>
      <c r="B107" s="41"/>
      <c r="C107" s="206" t="s">
        <v>147</v>
      </c>
      <c r="D107" s="206" t="s">
        <v>136</v>
      </c>
      <c r="E107" s="207" t="s">
        <v>155</v>
      </c>
      <c r="F107" s="208" t="s">
        <v>156</v>
      </c>
      <c r="G107" s="209" t="s">
        <v>157</v>
      </c>
      <c r="H107" s="210">
        <v>146.696</v>
      </c>
      <c r="I107" s="211"/>
      <c r="J107" s="212">
        <f>ROUND(I107*H107,2)</f>
        <v>0</v>
      </c>
      <c r="K107" s="208" t="s">
        <v>140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141</v>
      </c>
      <c r="AT107" s="217" t="s">
        <v>136</v>
      </c>
      <c r="AU107" s="217" t="s">
        <v>87</v>
      </c>
      <c r="AY107" s="18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141</v>
      </c>
      <c r="BM107" s="217" t="s">
        <v>158</v>
      </c>
    </row>
    <row r="108" s="2" customFormat="1">
      <c r="A108" s="40"/>
      <c r="B108" s="41"/>
      <c r="C108" s="42"/>
      <c r="D108" s="219" t="s">
        <v>143</v>
      </c>
      <c r="E108" s="42"/>
      <c r="F108" s="220" t="s">
        <v>159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143</v>
      </c>
      <c r="AU108" s="18" t="s">
        <v>87</v>
      </c>
    </row>
    <row r="109" s="13" customFormat="1">
      <c r="A109" s="13"/>
      <c r="B109" s="224"/>
      <c r="C109" s="225"/>
      <c r="D109" s="226" t="s">
        <v>145</v>
      </c>
      <c r="E109" s="227" t="s">
        <v>32</v>
      </c>
      <c r="F109" s="228" t="s">
        <v>146</v>
      </c>
      <c r="G109" s="225"/>
      <c r="H109" s="227" t="s">
        <v>32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87</v>
      </c>
      <c r="AV109" s="13" t="s">
        <v>85</v>
      </c>
      <c r="AW109" s="13" t="s">
        <v>39</v>
      </c>
      <c r="AX109" s="13" t="s">
        <v>77</v>
      </c>
      <c r="AY109" s="234" t="s">
        <v>134</v>
      </c>
    </row>
    <row r="110" s="13" customFormat="1">
      <c r="A110" s="13"/>
      <c r="B110" s="224"/>
      <c r="C110" s="225"/>
      <c r="D110" s="226" t="s">
        <v>145</v>
      </c>
      <c r="E110" s="227" t="s">
        <v>32</v>
      </c>
      <c r="F110" s="228" t="s">
        <v>160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87</v>
      </c>
      <c r="AV110" s="13" t="s">
        <v>85</v>
      </c>
      <c r="AW110" s="13" t="s">
        <v>39</v>
      </c>
      <c r="AX110" s="13" t="s">
        <v>77</v>
      </c>
      <c r="AY110" s="234" t="s">
        <v>134</v>
      </c>
    </row>
    <row r="111" s="14" customFormat="1">
      <c r="A111" s="14"/>
      <c r="B111" s="235"/>
      <c r="C111" s="236"/>
      <c r="D111" s="226" t="s">
        <v>145</v>
      </c>
      <c r="E111" s="237" t="s">
        <v>32</v>
      </c>
      <c r="F111" s="238" t="s">
        <v>161</v>
      </c>
      <c r="G111" s="236"/>
      <c r="H111" s="239">
        <v>120.71899999999999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145</v>
      </c>
      <c r="AU111" s="245" t="s">
        <v>87</v>
      </c>
      <c r="AV111" s="14" t="s">
        <v>87</v>
      </c>
      <c r="AW111" s="14" t="s">
        <v>39</v>
      </c>
      <c r="AX111" s="14" t="s">
        <v>77</v>
      </c>
      <c r="AY111" s="245" t="s">
        <v>134</v>
      </c>
    </row>
    <row r="112" s="13" customFormat="1">
      <c r="A112" s="13"/>
      <c r="B112" s="224"/>
      <c r="C112" s="225"/>
      <c r="D112" s="226" t="s">
        <v>145</v>
      </c>
      <c r="E112" s="227" t="s">
        <v>32</v>
      </c>
      <c r="F112" s="228" t="s">
        <v>162</v>
      </c>
      <c r="G112" s="225"/>
      <c r="H112" s="227" t="s">
        <v>32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87</v>
      </c>
      <c r="AV112" s="13" t="s">
        <v>85</v>
      </c>
      <c r="AW112" s="13" t="s">
        <v>39</v>
      </c>
      <c r="AX112" s="13" t="s">
        <v>77</v>
      </c>
      <c r="AY112" s="234" t="s">
        <v>134</v>
      </c>
    </row>
    <row r="113" s="14" customFormat="1">
      <c r="A113" s="14"/>
      <c r="B113" s="235"/>
      <c r="C113" s="236"/>
      <c r="D113" s="226" t="s">
        <v>145</v>
      </c>
      <c r="E113" s="237" t="s">
        <v>32</v>
      </c>
      <c r="F113" s="238" t="s">
        <v>163</v>
      </c>
      <c r="G113" s="236"/>
      <c r="H113" s="239">
        <v>52.609000000000002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145</v>
      </c>
      <c r="AU113" s="245" t="s">
        <v>87</v>
      </c>
      <c r="AV113" s="14" t="s">
        <v>87</v>
      </c>
      <c r="AW113" s="14" t="s">
        <v>39</v>
      </c>
      <c r="AX113" s="14" t="s">
        <v>77</v>
      </c>
      <c r="AY113" s="245" t="s">
        <v>134</v>
      </c>
    </row>
    <row r="114" s="13" customFormat="1">
      <c r="A114" s="13"/>
      <c r="B114" s="224"/>
      <c r="C114" s="225"/>
      <c r="D114" s="226" t="s">
        <v>145</v>
      </c>
      <c r="E114" s="227" t="s">
        <v>32</v>
      </c>
      <c r="F114" s="228" t="s">
        <v>164</v>
      </c>
      <c r="G114" s="225"/>
      <c r="H114" s="227" t="s">
        <v>32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145</v>
      </c>
      <c r="AU114" s="234" t="s">
        <v>87</v>
      </c>
      <c r="AV114" s="13" t="s">
        <v>85</v>
      </c>
      <c r="AW114" s="13" t="s">
        <v>39</v>
      </c>
      <c r="AX114" s="13" t="s">
        <v>77</v>
      </c>
      <c r="AY114" s="234" t="s">
        <v>134</v>
      </c>
    </row>
    <row r="115" s="14" customFormat="1">
      <c r="A115" s="14"/>
      <c r="B115" s="235"/>
      <c r="C115" s="236"/>
      <c r="D115" s="226" t="s">
        <v>145</v>
      </c>
      <c r="E115" s="237" t="s">
        <v>32</v>
      </c>
      <c r="F115" s="238" t="s">
        <v>165</v>
      </c>
      <c r="G115" s="236"/>
      <c r="H115" s="239">
        <v>34.862000000000002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145</v>
      </c>
      <c r="AU115" s="245" t="s">
        <v>87</v>
      </c>
      <c r="AV115" s="14" t="s">
        <v>87</v>
      </c>
      <c r="AW115" s="14" t="s">
        <v>39</v>
      </c>
      <c r="AX115" s="14" t="s">
        <v>77</v>
      </c>
      <c r="AY115" s="245" t="s">
        <v>134</v>
      </c>
    </row>
    <row r="116" s="13" customFormat="1">
      <c r="A116" s="13"/>
      <c r="B116" s="224"/>
      <c r="C116" s="225"/>
      <c r="D116" s="226" t="s">
        <v>145</v>
      </c>
      <c r="E116" s="227" t="s">
        <v>32</v>
      </c>
      <c r="F116" s="228" t="s">
        <v>166</v>
      </c>
      <c r="G116" s="225"/>
      <c r="H116" s="227" t="s">
        <v>32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87</v>
      </c>
      <c r="AV116" s="13" t="s">
        <v>85</v>
      </c>
      <c r="AW116" s="13" t="s">
        <v>39</v>
      </c>
      <c r="AX116" s="13" t="s">
        <v>77</v>
      </c>
      <c r="AY116" s="234" t="s">
        <v>134</v>
      </c>
    </row>
    <row r="117" s="14" customFormat="1">
      <c r="A117" s="14"/>
      <c r="B117" s="235"/>
      <c r="C117" s="236"/>
      <c r="D117" s="226" t="s">
        <v>145</v>
      </c>
      <c r="E117" s="237" t="s">
        <v>32</v>
      </c>
      <c r="F117" s="238" t="s">
        <v>167</v>
      </c>
      <c r="G117" s="236"/>
      <c r="H117" s="239">
        <v>4.3840000000000003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145</v>
      </c>
      <c r="AU117" s="245" t="s">
        <v>87</v>
      </c>
      <c r="AV117" s="14" t="s">
        <v>87</v>
      </c>
      <c r="AW117" s="14" t="s">
        <v>39</v>
      </c>
      <c r="AX117" s="14" t="s">
        <v>77</v>
      </c>
      <c r="AY117" s="245" t="s">
        <v>134</v>
      </c>
    </row>
    <row r="118" s="13" customFormat="1">
      <c r="A118" s="13"/>
      <c r="B118" s="224"/>
      <c r="C118" s="225"/>
      <c r="D118" s="226" t="s">
        <v>145</v>
      </c>
      <c r="E118" s="227" t="s">
        <v>32</v>
      </c>
      <c r="F118" s="228" t="s">
        <v>168</v>
      </c>
      <c r="G118" s="225"/>
      <c r="H118" s="227" t="s">
        <v>32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87</v>
      </c>
      <c r="AV118" s="13" t="s">
        <v>85</v>
      </c>
      <c r="AW118" s="13" t="s">
        <v>39</v>
      </c>
      <c r="AX118" s="13" t="s">
        <v>77</v>
      </c>
      <c r="AY118" s="234" t="s">
        <v>134</v>
      </c>
    </row>
    <row r="119" s="14" customFormat="1">
      <c r="A119" s="14"/>
      <c r="B119" s="235"/>
      <c r="C119" s="236"/>
      <c r="D119" s="226" t="s">
        <v>145</v>
      </c>
      <c r="E119" s="237" t="s">
        <v>32</v>
      </c>
      <c r="F119" s="238" t="s">
        <v>169</v>
      </c>
      <c r="G119" s="236"/>
      <c r="H119" s="239">
        <v>-34.046999999999997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145</v>
      </c>
      <c r="AU119" s="245" t="s">
        <v>87</v>
      </c>
      <c r="AV119" s="14" t="s">
        <v>87</v>
      </c>
      <c r="AW119" s="14" t="s">
        <v>39</v>
      </c>
      <c r="AX119" s="14" t="s">
        <v>77</v>
      </c>
      <c r="AY119" s="245" t="s">
        <v>134</v>
      </c>
    </row>
    <row r="120" s="13" customFormat="1">
      <c r="A120" s="13"/>
      <c r="B120" s="224"/>
      <c r="C120" s="225"/>
      <c r="D120" s="226" t="s">
        <v>145</v>
      </c>
      <c r="E120" s="227" t="s">
        <v>32</v>
      </c>
      <c r="F120" s="228" t="s">
        <v>170</v>
      </c>
      <c r="G120" s="225"/>
      <c r="H120" s="227" t="s">
        <v>32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87</v>
      </c>
      <c r="AV120" s="13" t="s">
        <v>85</v>
      </c>
      <c r="AW120" s="13" t="s">
        <v>39</v>
      </c>
      <c r="AX120" s="13" t="s">
        <v>77</v>
      </c>
      <c r="AY120" s="234" t="s">
        <v>134</v>
      </c>
    </row>
    <row r="121" s="14" customFormat="1">
      <c r="A121" s="14"/>
      <c r="B121" s="235"/>
      <c r="C121" s="236"/>
      <c r="D121" s="226" t="s">
        <v>145</v>
      </c>
      <c r="E121" s="237" t="s">
        <v>32</v>
      </c>
      <c r="F121" s="238" t="s">
        <v>171</v>
      </c>
      <c r="G121" s="236"/>
      <c r="H121" s="239">
        <v>-31.831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145</v>
      </c>
      <c r="AU121" s="245" t="s">
        <v>87</v>
      </c>
      <c r="AV121" s="14" t="s">
        <v>87</v>
      </c>
      <c r="AW121" s="14" t="s">
        <v>39</v>
      </c>
      <c r="AX121" s="14" t="s">
        <v>77</v>
      </c>
      <c r="AY121" s="245" t="s">
        <v>134</v>
      </c>
    </row>
    <row r="122" s="15" customFormat="1">
      <c r="A122" s="15"/>
      <c r="B122" s="246"/>
      <c r="C122" s="247"/>
      <c r="D122" s="226" t="s">
        <v>145</v>
      </c>
      <c r="E122" s="248" t="s">
        <v>32</v>
      </c>
      <c r="F122" s="249" t="s">
        <v>148</v>
      </c>
      <c r="G122" s="247"/>
      <c r="H122" s="250">
        <v>146.69600000000003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145</v>
      </c>
      <c r="AU122" s="256" t="s">
        <v>87</v>
      </c>
      <c r="AV122" s="15" t="s">
        <v>141</v>
      </c>
      <c r="AW122" s="15" t="s">
        <v>39</v>
      </c>
      <c r="AX122" s="15" t="s">
        <v>85</v>
      </c>
      <c r="AY122" s="256" t="s">
        <v>134</v>
      </c>
    </row>
    <row r="123" s="2" customFormat="1" ht="44.25" customHeight="1">
      <c r="A123" s="40"/>
      <c r="B123" s="41"/>
      <c r="C123" s="206" t="s">
        <v>141</v>
      </c>
      <c r="D123" s="206" t="s">
        <v>136</v>
      </c>
      <c r="E123" s="207" t="s">
        <v>172</v>
      </c>
      <c r="F123" s="208" t="s">
        <v>173</v>
      </c>
      <c r="G123" s="209" t="s">
        <v>157</v>
      </c>
      <c r="H123" s="210">
        <v>34.741999999999997</v>
      </c>
      <c r="I123" s="211"/>
      <c r="J123" s="212">
        <f>ROUND(I123*H123,2)</f>
        <v>0</v>
      </c>
      <c r="K123" s="208" t="s">
        <v>140</v>
      </c>
      <c r="L123" s="46"/>
      <c r="M123" s="213" t="s">
        <v>32</v>
      </c>
      <c r="N123" s="214" t="s">
        <v>48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141</v>
      </c>
      <c r="AT123" s="217" t="s">
        <v>136</v>
      </c>
      <c r="AU123" s="217" t="s">
        <v>87</v>
      </c>
      <c r="AY123" s="18" t="s">
        <v>134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85</v>
      </c>
      <c r="BK123" s="218">
        <f>ROUND(I123*H123,2)</f>
        <v>0</v>
      </c>
      <c r="BL123" s="18" t="s">
        <v>141</v>
      </c>
      <c r="BM123" s="217" t="s">
        <v>174</v>
      </c>
    </row>
    <row r="124" s="2" customFormat="1">
      <c r="A124" s="40"/>
      <c r="B124" s="41"/>
      <c r="C124" s="42"/>
      <c r="D124" s="219" t="s">
        <v>143</v>
      </c>
      <c r="E124" s="42"/>
      <c r="F124" s="220" t="s">
        <v>175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143</v>
      </c>
      <c r="AU124" s="18" t="s">
        <v>87</v>
      </c>
    </row>
    <row r="125" s="13" customFormat="1">
      <c r="A125" s="13"/>
      <c r="B125" s="224"/>
      <c r="C125" s="225"/>
      <c r="D125" s="226" t="s">
        <v>145</v>
      </c>
      <c r="E125" s="227" t="s">
        <v>32</v>
      </c>
      <c r="F125" s="228" t="s">
        <v>146</v>
      </c>
      <c r="G125" s="225"/>
      <c r="H125" s="227" t="s">
        <v>32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87</v>
      </c>
      <c r="AV125" s="13" t="s">
        <v>85</v>
      </c>
      <c r="AW125" s="13" t="s">
        <v>39</v>
      </c>
      <c r="AX125" s="13" t="s">
        <v>77</v>
      </c>
      <c r="AY125" s="234" t="s">
        <v>134</v>
      </c>
    </row>
    <row r="126" s="13" customFormat="1">
      <c r="A126" s="13"/>
      <c r="B126" s="224"/>
      <c r="C126" s="225"/>
      <c r="D126" s="226" t="s">
        <v>145</v>
      </c>
      <c r="E126" s="227" t="s">
        <v>32</v>
      </c>
      <c r="F126" s="228" t="s">
        <v>164</v>
      </c>
      <c r="G126" s="225"/>
      <c r="H126" s="227" t="s">
        <v>32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87</v>
      </c>
      <c r="AV126" s="13" t="s">
        <v>85</v>
      </c>
      <c r="AW126" s="13" t="s">
        <v>39</v>
      </c>
      <c r="AX126" s="13" t="s">
        <v>77</v>
      </c>
      <c r="AY126" s="234" t="s">
        <v>134</v>
      </c>
    </row>
    <row r="127" s="14" customFormat="1">
      <c r="A127" s="14"/>
      <c r="B127" s="235"/>
      <c r="C127" s="236"/>
      <c r="D127" s="226" t="s">
        <v>145</v>
      </c>
      <c r="E127" s="237" t="s">
        <v>32</v>
      </c>
      <c r="F127" s="238" t="s">
        <v>176</v>
      </c>
      <c r="G127" s="236"/>
      <c r="H127" s="239">
        <v>34.046999999999997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145</v>
      </c>
      <c r="AU127" s="245" t="s">
        <v>87</v>
      </c>
      <c r="AV127" s="14" t="s">
        <v>87</v>
      </c>
      <c r="AW127" s="14" t="s">
        <v>39</v>
      </c>
      <c r="AX127" s="14" t="s">
        <v>77</v>
      </c>
      <c r="AY127" s="245" t="s">
        <v>134</v>
      </c>
    </row>
    <row r="128" s="13" customFormat="1">
      <c r="A128" s="13"/>
      <c r="B128" s="224"/>
      <c r="C128" s="225"/>
      <c r="D128" s="226" t="s">
        <v>145</v>
      </c>
      <c r="E128" s="227" t="s">
        <v>32</v>
      </c>
      <c r="F128" s="228" t="s">
        <v>177</v>
      </c>
      <c r="G128" s="225"/>
      <c r="H128" s="227" t="s">
        <v>32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87</v>
      </c>
      <c r="AV128" s="13" t="s">
        <v>85</v>
      </c>
      <c r="AW128" s="13" t="s">
        <v>39</v>
      </c>
      <c r="AX128" s="13" t="s">
        <v>77</v>
      </c>
      <c r="AY128" s="234" t="s">
        <v>134</v>
      </c>
    </row>
    <row r="129" s="14" customFormat="1">
      <c r="A129" s="14"/>
      <c r="B129" s="235"/>
      <c r="C129" s="236"/>
      <c r="D129" s="226" t="s">
        <v>145</v>
      </c>
      <c r="E129" s="237" t="s">
        <v>32</v>
      </c>
      <c r="F129" s="238" t="s">
        <v>178</v>
      </c>
      <c r="G129" s="236"/>
      <c r="H129" s="239">
        <v>1.44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87</v>
      </c>
      <c r="AV129" s="14" t="s">
        <v>87</v>
      </c>
      <c r="AW129" s="14" t="s">
        <v>39</v>
      </c>
      <c r="AX129" s="14" t="s">
        <v>77</v>
      </c>
      <c r="AY129" s="245" t="s">
        <v>134</v>
      </c>
    </row>
    <row r="130" s="13" customFormat="1">
      <c r="A130" s="13"/>
      <c r="B130" s="224"/>
      <c r="C130" s="225"/>
      <c r="D130" s="226" t="s">
        <v>145</v>
      </c>
      <c r="E130" s="227" t="s">
        <v>32</v>
      </c>
      <c r="F130" s="228" t="s">
        <v>179</v>
      </c>
      <c r="G130" s="225"/>
      <c r="H130" s="227" t="s">
        <v>32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87</v>
      </c>
      <c r="AV130" s="13" t="s">
        <v>85</v>
      </c>
      <c r="AW130" s="13" t="s">
        <v>39</v>
      </c>
      <c r="AX130" s="13" t="s">
        <v>77</v>
      </c>
      <c r="AY130" s="234" t="s">
        <v>134</v>
      </c>
    </row>
    <row r="131" s="14" customFormat="1">
      <c r="A131" s="14"/>
      <c r="B131" s="235"/>
      <c r="C131" s="236"/>
      <c r="D131" s="226" t="s">
        <v>145</v>
      </c>
      <c r="E131" s="237" t="s">
        <v>32</v>
      </c>
      <c r="F131" s="238" t="s">
        <v>180</v>
      </c>
      <c r="G131" s="236"/>
      <c r="H131" s="239">
        <v>2.3399999999999999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87</v>
      </c>
      <c r="AV131" s="14" t="s">
        <v>87</v>
      </c>
      <c r="AW131" s="14" t="s">
        <v>39</v>
      </c>
      <c r="AX131" s="14" t="s">
        <v>77</v>
      </c>
      <c r="AY131" s="245" t="s">
        <v>134</v>
      </c>
    </row>
    <row r="132" s="13" customFormat="1">
      <c r="A132" s="13"/>
      <c r="B132" s="224"/>
      <c r="C132" s="225"/>
      <c r="D132" s="226" t="s">
        <v>145</v>
      </c>
      <c r="E132" s="227" t="s">
        <v>32</v>
      </c>
      <c r="F132" s="228" t="s">
        <v>170</v>
      </c>
      <c r="G132" s="225"/>
      <c r="H132" s="227" t="s">
        <v>32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145</v>
      </c>
      <c r="AU132" s="234" t="s">
        <v>87</v>
      </c>
      <c r="AV132" s="13" t="s">
        <v>85</v>
      </c>
      <c r="AW132" s="13" t="s">
        <v>39</v>
      </c>
      <c r="AX132" s="13" t="s">
        <v>77</v>
      </c>
      <c r="AY132" s="234" t="s">
        <v>134</v>
      </c>
    </row>
    <row r="133" s="14" customFormat="1">
      <c r="A133" s="14"/>
      <c r="B133" s="235"/>
      <c r="C133" s="236"/>
      <c r="D133" s="226" t="s">
        <v>145</v>
      </c>
      <c r="E133" s="237" t="s">
        <v>32</v>
      </c>
      <c r="F133" s="238" t="s">
        <v>181</v>
      </c>
      <c r="G133" s="236"/>
      <c r="H133" s="239">
        <v>-3.085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145</v>
      </c>
      <c r="AU133" s="245" t="s">
        <v>87</v>
      </c>
      <c r="AV133" s="14" t="s">
        <v>87</v>
      </c>
      <c r="AW133" s="14" t="s">
        <v>39</v>
      </c>
      <c r="AX133" s="14" t="s">
        <v>77</v>
      </c>
      <c r="AY133" s="245" t="s">
        <v>134</v>
      </c>
    </row>
    <row r="134" s="15" customFormat="1">
      <c r="A134" s="15"/>
      <c r="B134" s="246"/>
      <c r="C134" s="247"/>
      <c r="D134" s="226" t="s">
        <v>145</v>
      </c>
      <c r="E134" s="248" t="s">
        <v>32</v>
      </c>
      <c r="F134" s="249" t="s">
        <v>148</v>
      </c>
      <c r="G134" s="247"/>
      <c r="H134" s="250">
        <v>34.741999999999997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145</v>
      </c>
      <c r="AU134" s="256" t="s">
        <v>87</v>
      </c>
      <c r="AV134" s="15" t="s">
        <v>141</v>
      </c>
      <c r="AW134" s="15" t="s">
        <v>39</v>
      </c>
      <c r="AX134" s="15" t="s">
        <v>85</v>
      </c>
      <c r="AY134" s="256" t="s">
        <v>134</v>
      </c>
    </row>
    <row r="135" s="2" customFormat="1" ht="37.8" customHeight="1">
      <c r="A135" s="40"/>
      <c r="B135" s="41"/>
      <c r="C135" s="206" t="s">
        <v>182</v>
      </c>
      <c r="D135" s="206" t="s">
        <v>136</v>
      </c>
      <c r="E135" s="207" t="s">
        <v>183</v>
      </c>
      <c r="F135" s="208" t="s">
        <v>184</v>
      </c>
      <c r="G135" s="209" t="s">
        <v>157</v>
      </c>
      <c r="H135" s="210">
        <v>39.545999999999999</v>
      </c>
      <c r="I135" s="211"/>
      <c r="J135" s="212">
        <f>ROUND(I135*H135,2)</f>
        <v>0</v>
      </c>
      <c r="K135" s="208" t="s">
        <v>140</v>
      </c>
      <c r="L135" s="46"/>
      <c r="M135" s="213" t="s">
        <v>32</v>
      </c>
      <c r="N135" s="214" t="s">
        <v>48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141</v>
      </c>
      <c r="AT135" s="217" t="s">
        <v>136</v>
      </c>
      <c r="AU135" s="217" t="s">
        <v>87</v>
      </c>
      <c r="AY135" s="18" t="s">
        <v>134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85</v>
      </c>
      <c r="BK135" s="218">
        <f>ROUND(I135*H135,2)</f>
        <v>0</v>
      </c>
      <c r="BL135" s="18" t="s">
        <v>141</v>
      </c>
      <c r="BM135" s="217" t="s">
        <v>185</v>
      </c>
    </row>
    <row r="136" s="2" customFormat="1">
      <c r="A136" s="40"/>
      <c r="B136" s="41"/>
      <c r="C136" s="42"/>
      <c r="D136" s="219" t="s">
        <v>143</v>
      </c>
      <c r="E136" s="42"/>
      <c r="F136" s="220" t="s">
        <v>186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143</v>
      </c>
      <c r="AU136" s="18" t="s">
        <v>87</v>
      </c>
    </row>
    <row r="137" s="13" customFormat="1">
      <c r="A137" s="13"/>
      <c r="B137" s="224"/>
      <c r="C137" s="225"/>
      <c r="D137" s="226" t="s">
        <v>145</v>
      </c>
      <c r="E137" s="227" t="s">
        <v>32</v>
      </c>
      <c r="F137" s="228" t="s">
        <v>146</v>
      </c>
      <c r="G137" s="225"/>
      <c r="H137" s="227" t="s">
        <v>32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87</v>
      </c>
      <c r="AV137" s="13" t="s">
        <v>85</v>
      </c>
      <c r="AW137" s="13" t="s">
        <v>39</v>
      </c>
      <c r="AX137" s="13" t="s">
        <v>77</v>
      </c>
      <c r="AY137" s="234" t="s">
        <v>134</v>
      </c>
    </row>
    <row r="138" s="13" customFormat="1">
      <c r="A138" s="13"/>
      <c r="B138" s="224"/>
      <c r="C138" s="225"/>
      <c r="D138" s="226" t="s">
        <v>145</v>
      </c>
      <c r="E138" s="227" t="s">
        <v>32</v>
      </c>
      <c r="F138" s="228" t="s">
        <v>187</v>
      </c>
      <c r="G138" s="225"/>
      <c r="H138" s="227" t="s">
        <v>32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87</v>
      </c>
      <c r="AV138" s="13" t="s">
        <v>85</v>
      </c>
      <c r="AW138" s="13" t="s">
        <v>39</v>
      </c>
      <c r="AX138" s="13" t="s">
        <v>77</v>
      </c>
      <c r="AY138" s="234" t="s">
        <v>134</v>
      </c>
    </row>
    <row r="139" s="14" customFormat="1">
      <c r="A139" s="14"/>
      <c r="B139" s="235"/>
      <c r="C139" s="236"/>
      <c r="D139" s="226" t="s">
        <v>145</v>
      </c>
      <c r="E139" s="237" t="s">
        <v>32</v>
      </c>
      <c r="F139" s="238" t="s">
        <v>188</v>
      </c>
      <c r="G139" s="236"/>
      <c r="H139" s="239">
        <v>4.3940000000000001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145</v>
      </c>
      <c r="AU139" s="245" t="s">
        <v>87</v>
      </c>
      <c r="AV139" s="14" t="s">
        <v>87</v>
      </c>
      <c r="AW139" s="14" t="s">
        <v>39</v>
      </c>
      <c r="AX139" s="14" t="s">
        <v>77</v>
      </c>
      <c r="AY139" s="245" t="s">
        <v>134</v>
      </c>
    </row>
    <row r="140" s="13" customFormat="1">
      <c r="A140" s="13"/>
      <c r="B140" s="224"/>
      <c r="C140" s="225"/>
      <c r="D140" s="226" t="s">
        <v>145</v>
      </c>
      <c r="E140" s="227" t="s">
        <v>32</v>
      </c>
      <c r="F140" s="228" t="s">
        <v>189</v>
      </c>
      <c r="G140" s="225"/>
      <c r="H140" s="227" t="s">
        <v>32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87</v>
      </c>
      <c r="AV140" s="13" t="s">
        <v>85</v>
      </c>
      <c r="AW140" s="13" t="s">
        <v>39</v>
      </c>
      <c r="AX140" s="13" t="s">
        <v>77</v>
      </c>
      <c r="AY140" s="234" t="s">
        <v>134</v>
      </c>
    </row>
    <row r="141" s="14" customFormat="1">
      <c r="A141" s="14"/>
      <c r="B141" s="235"/>
      <c r="C141" s="236"/>
      <c r="D141" s="226" t="s">
        <v>145</v>
      </c>
      <c r="E141" s="237" t="s">
        <v>32</v>
      </c>
      <c r="F141" s="238" t="s">
        <v>188</v>
      </c>
      <c r="G141" s="236"/>
      <c r="H141" s="239">
        <v>4.3940000000000001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145</v>
      </c>
      <c r="AU141" s="245" t="s">
        <v>87</v>
      </c>
      <c r="AV141" s="14" t="s">
        <v>87</v>
      </c>
      <c r="AW141" s="14" t="s">
        <v>39</v>
      </c>
      <c r="AX141" s="14" t="s">
        <v>77</v>
      </c>
      <c r="AY141" s="245" t="s">
        <v>134</v>
      </c>
    </row>
    <row r="142" s="13" customFormat="1">
      <c r="A142" s="13"/>
      <c r="B142" s="224"/>
      <c r="C142" s="225"/>
      <c r="D142" s="226" t="s">
        <v>145</v>
      </c>
      <c r="E142" s="227" t="s">
        <v>32</v>
      </c>
      <c r="F142" s="228" t="s">
        <v>190</v>
      </c>
      <c r="G142" s="225"/>
      <c r="H142" s="227" t="s">
        <v>32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87</v>
      </c>
      <c r="AV142" s="13" t="s">
        <v>85</v>
      </c>
      <c r="AW142" s="13" t="s">
        <v>39</v>
      </c>
      <c r="AX142" s="13" t="s">
        <v>77</v>
      </c>
      <c r="AY142" s="234" t="s">
        <v>134</v>
      </c>
    </row>
    <row r="143" s="14" customFormat="1">
      <c r="A143" s="14"/>
      <c r="B143" s="235"/>
      <c r="C143" s="236"/>
      <c r="D143" s="226" t="s">
        <v>145</v>
      </c>
      <c r="E143" s="237" t="s">
        <v>32</v>
      </c>
      <c r="F143" s="238" t="s">
        <v>188</v>
      </c>
      <c r="G143" s="236"/>
      <c r="H143" s="239">
        <v>4.3940000000000001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145</v>
      </c>
      <c r="AU143" s="245" t="s">
        <v>87</v>
      </c>
      <c r="AV143" s="14" t="s">
        <v>87</v>
      </c>
      <c r="AW143" s="14" t="s">
        <v>39</v>
      </c>
      <c r="AX143" s="14" t="s">
        <v>77</v>
      </c>
      <c r="AY143" s="245" t="s">
        <v>134</v>
      </c>
    </row>
    <row r="144" s="13" customFormat="1">
      <c r="A144" s="13"/>
      <c r="B144" s="224"/>
      <c r="C144" s="225"/>
      <c r="D144" s="226" t="s">
        <v>145</v>
      </c>
      <c r="E144" s="227" t="s">
        <v>32</v>
      </c>
      <c r="F144" s="228" t="s">
        <v>191</v>
      </c>
      <c r="G144" s="225"/>
      <c r="H144" s="227" t="s">
        <v>32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145</v>
      </c>
      <c r="AU144" s="234" t="s">
        <v>87</v>
      </c>
      <c r="AV144" s="13" t="s">
        <v>85</v>
      </c>
      <c r="AW144" s="13" t="s">
        <v>39</v>
      </c>
      <c r="AX144" s="13" t="s">
        <v>77</v>
      </c>
      <c r="AY144" s="234" t="s">
        <v>134</v>
      </c>
    </row>
    <row r="145" s="14" customFormat="1">
      <c r="A145" s="14"/>
      <c r="B145" s="235"/>
      <c r="C145" s="236"/>
      <c r="D145" s="226" t="s">
        <v>145</v>
      </c>
      <c r="E145" s="237" t="s">
        <v>32</v>
      </c>
      <c r="F145" s="238" t="s">
        <v>188</v>
      </c>
      <c r="G145" s="236"/>
      <c r="H145" s="239">
        <v>4.3940000000000001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145</v>
      </c>
      <c r="AU145" s="245" t="s">
        <v>87</v>
      </c>
      <c r="AV145" s="14" t="s">
        <v>87</v>
      </c>
      <c r="AW145" s="14" t="s">
        <v>39</v>
      </c>
      <c r="AX145" s="14" t="s">
        <v>77</v>
      </c>
      <c r="AY145" s="245" t="s">
        <v>134</v>
      </c>
    </row>
    <row r="146" s="13" customFormat="1">
      <c r="A146" s="13"/>
      <c r="B146" s="224"/>
      <c r="C146" s="225"/>
      <c r="D146" s="226" t="s">
        <v>145</v>
      </c>
      <c r="E146" s="227" t="s">
        <v>32</v>
      </c>
      <c r="F146" s="228" t="s">
        <v>192</v>
      </c>
      <c r="G146" s="225"/>
      <c r="H146" s="227" t="s">
        <v>32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87</v>
      </c>
      <c r="AV146" s="13" t="s">
        <v>85</v>
      </c>
      <c r="AW146" s="13" t="s">
        <v>39</v>
      </c>
      <c r="AX146" s="13" t="s">
        <v>77</v>
      </c>
      <c r="AY146" s="234" t="s">
        <v>134</v>
      </c>
    </row>
    <row r="147" s="14" customFormat="1">
      <c r="A147" s="14"/>
      <c r="B147" s="235"/>
      <c r="C147" s="236"/>
      <c r="D147" s="226" t="s">
        <v>145</v>
      </c>
      <c r="E147" s="237" t="s">
        <v>32</v>
      </c>
      <c r="F147" s="238" t="s">
        <v>188</v>
      </c>
      <c r="G147" s="236"/>
      <c r="H147" s="239">
        <v>4.3940000000000001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145</v>
      </c>
      <c r="AU147" s="245" t="s">
        <v>87</v>
      </c>
      <c r="AV147" s="14" t="s">
        <v>87</v>
      </c>
      <c r="AW147" s="14" t="s">
        <v>39</v>
      </c>
      <c r="AX147" s="14" t="s">
        <v>77</v>
      </c>
      <c r="AY147" s="245" t="s">
        <v>134</v>
      </c>
    </row>
    <row r="148" s="13" customFormat="1">
      <c r="A148" s="13"/>
      <c r="B148" s="224"/>
      <c r="C148" s="225"/>
      <c r="D148" s="226" t="s">
        <v>145</v>
      </c>
      <c r="E148" s="227" t="s">
        <v>32</v>
      </c>
      <c r="F148" s="228" t="s">
        <v>193</v>
      </c>
      <c r="G148" s="225"/>
      <c r="H148" s="227" t="s">
        <v>32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145</v>
      </c>
      <c r="AU148" s="234" t="s">
        <v>87</v>
      </c>
      <c r="AV148" s="13" t="s">
        <v>85</v>
      </c>
      <c r="AW148" s="13" t="s">
        <v>39</v>
      </c>
      <c r="AX148" s="13" t="s">
        <v>77</v>
      </c>
      <c r="AY148" s="234" t="s">
        <v>134</v>
      </c>
    </row>
    <row r="149" s="14" customFormat="1">
      <c r="A149" s="14"/>
      <c r="B149" s="235"/>
      <c r="C149" s="236"/>
      <c r="D149" s="226" t="s">
        <v>145</v>
      </c>
      <c r="E149" s="237" t="s">
        <v>32</v>
      </c>
      <c r="F149" s="238" t="s">
        <v>188</v>
      </c>
      <c r="G149" s="236"/>
      <c r="H149" s="239">
        <v>4.3940000000000001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145</v>
      </c>
      <c r="AU149" s="245" t="s">
        <v>87</v>
      </c>
      <c r="AV149" s="14" t="s">
        <v>87</v>
      </c>
      <c r="AW149" s="14" t="s">
        <v>39</v>
      </c>
      <c r="AX149" s="14" t="s">
        <v>77</v>
      </c>
      <c r="AY149" s="245" t="s">
        <v>134</v>
      </c>
    </row>
    <row r="150" s="13" customFormat="1">
      <c r="A150" s="13"/>
      <c r="B150" s="224"/>
      <c r="C150" s="225"/>
      <c r="D150" s="226" t="s">
        <v>145</v>
      </c>
      <c r="E150" s="227" t="s">
        <v>32</v>
      </c>
      <c r="F150" s="228" t="s">
        <v>194</v>
      </c>
      <c r="G150" s="225"/>
      <c r="H150" s="227" t="s">
        <v>32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87</v>
      </c>
      <c r="AV150" s="13" t="s">
        <v>85</v>
      </c>
      <c r="AW150" s="13" t="s">
        <v>39</v>
      </c>
      <c r="AX150" s="13" t="s">
        <v>77</v>
      </c>
      <c r="AY150" s="234" t="s">
        <v>134</v>
      </c>
    </row>
    <row r="151" s="14" customFormat="1">
      <c r="A151" s="14"/>
      <c r="B151" s="235"/>
      <c r="C151" s="236"/>
      <c r="D151" s="226" t="s">
        <v>145</v>
      </c>
      <c r="E151" s="237" t="s">
        <v>32</v>
      </c>
      <c r="F151" s="238" t="s">
        <v>188</v>
      </c>
      <c r="G151" s="236"/>
      <c r="H151" s="239">
        <v>4.3940000000000001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145</v>
      </c>
      <c r="AU151" s="245" t="s">
        <v>87</v>
      </c>
      <c r="AV151" s="14" t="s">
        <v>87</v>
      </c>
      <c r="AW151" s="14" t="s">
        <v>39</v>
      </c>
      <c r="AX151" s="14" t="s">
        <v>77</v>
      </c>
      <c r="AY151" s="245" t="s">
        <v>134</v>
      </c>
    </row>
    <row r="152" s="13" customFormat="1">
      <c r="A152" s="13"/>
      <c r="B152" s="224"/>
      <c r="C152" s="225"/>
      <c r="D152" s="226" t="s">
        <v>145</v>
      </c>
      <c r="E152" s="227" t="s">
        <v>32</v>
      </c>
      <c r="F152" s="228" t="s">
        <v>195</v>
      </c>
      <c r="G152" s="225"/>
      <c r="H152" s="227" t="s">
        <v>32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87</v>
      </c>
      <c r="AV152" s="13" t="s">
        <v>85</v>
      </c>
      <c r="AW152" s="13" t="s">
        <v>39</v>
      </c>
      <c r="AX152" s="13" t="s">
        <v>77</v>
      </c>
      <c r="AY152" s="234" t="s">
        <v>134</v>
      </c>
    </row>
    <row r="153" s="14" customFormat="1">
      <c r="A153" s="14"/>
      <c r="B153" s="235"/>
      <c r="C153" s="236"/>
      <c r="D153" s="226" t="s">
        <v>145</v>
      </c>
      <c r="E153" s="237" t="s">
        <v>32</v>
      </c>
      <c r="F153" s="238" t="s">
        <v>188</v>
      </c>
      <c r="G153" s="236"/>
      <c r="H153" s="239">
        <v>4.3940000000000001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145</v>
      </c>
      <c r="AU153" s="245" t="s">
        <v>87</v>
      </c>
      <c r="AV153" s="14" t="s">
        <v>87</v>
      </c>
      <c r="AW153" s="14" t="s">
        <v>39</v>
      </c>
      <c r="AX153" s="14" t="s">
        <v>77</v>
      </c>
      <c r="AY153" s="245" t="s">
        <v>134</v>
      </c>
    </row>
    <row r="154" s="13" customFormat="1">
      <c r="A154" s="13"/>
      <c r="B154" s="224"/>
      <c r="C154" s="225"/>
      <c r="D154" s="226" t="s">
        <v>145</v>
      </c>
      <c r="E154" s="227" t="s">
        <v>32</v>
      </c>
      <c r="F154" s="228" t="s">
        <v>196</v>
      </c>
      <c r="G154" s="225"/>
      <c r="H154" s="227" t="s">
        <v>32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87</v>
      </c>
      <c r="AV154" s="13" t="s">
        <v>85</v>
      </c>
      <c r="AW154" s="13" t="s">
        <v>39</v>
      </c>
      <c r="AX154" s="13" t="s">
        <v>77</v>
      </c>
      <c r="AY154" s="234" t="s">
        <v>134</v>
      </c>
    </row>
    <row r="155" s="14" customFormat="1">
      <c r="A155" s="14"/>
      <c r="B155" s="235"/>
      <c r="C155" s="236"/>
      <c r="D155" s="226" t="s">
        <v>145</v>
      </c>
      <c r="E155" s="237" t="s">
        <v>32</v>
      </c>
      <c r="F155" s="238" t="s">
        <v>188</v>
      </c>
      <c r="G155" s="236"/>
      <c r="H155" s="239">
        <v>4.3940000000000001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145</v>
      </c>
      <c r="AU155" s="245" t="s">
        <v>87</v>
      </c>
      <c r="AV155" s="14" t="s">
        <v>87</v>
      </c>
      <c r="AW155" s="14" t="s">
        <v>39</v>
      </c>
      <c r="AX155" s="14" t="s">
        <v>77</v>
      </c>
      <c r="AY155" s="245" t="s">
        <v>134</v>
      </c>
    </row>
    <row r="156" s="15" customFormat="1">
      <c r="A156" s="15"/>
      <c r="B156" s="246"/>
      <c r="C156" s="247"/>
      <c r="D156" s="226" t="s">
        <v>145</v>
      </c>
      <c r="E156" s="248" t="s">
        <v>32</v>
      </c>
      <c r="F156" s="249" t="s">
        <v>148</v>
      </c>
      <c r="G156" s="247"/>
      <c r="H156" s="250">
        <v>39.545999999999992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145</v>
      </c>
      <c r="AU156" s="256" t="s">
        <v>87</v>
      </c>
      <c r="AV156" s="15" t="s">
        <v>141</v>
      </c>
      <c r="AW156" s="15" t="s">
        <v>39</v>
      </c>
      <c r="AX156" s="15" t="s">
        <v>85</v>
      </c>
      <c r="AY156" s="256" t="s">
        <v>134</v>
      </c>
    </row>
    <row r="157" s="2" customFormat="1" ht="24.15" customHeight="1">
      <c r="A157" s="40"/>
      <c r="B157" s="41"/>
      <c r="C157" s="206" t="s">
        <v>197</v>
      </c>
      <c r="D157" s="206" t="s">
        <v>136</v>
      </c>
      <c r="E157" s="207" t="s">
        <v>198</v>
      </c>
      <c r="F157" s="208" t="s">
        <v>199</v>
      </c>
      <c r="G157" s="209" t="s">
        <v>157</v>
      </c>
      <c r="H157" s="210">
        <v>32.381999999999998</v>
      </c>
      <c r="I157" s="211"/>
      <c r="J157" s="212">
        <f>ROUND(I157*H157,2)</f>
        <v>0</v>
      </c>
      <c r="K157" s="208" t="s">
        <v>140</v>
      </c>
      <c r="L157" s="46"/>
      <c r="M157" s="213" t="s">
        <v>32</v>
      </c>
      <c r="N157" s="214" t="s">
        <v>48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141</v>
      </c>
      <c r="AT157" s="217" t="s">
        <v>136</v>
      </c>
      <c r="AU157" s="217" t="s">
        <v>87</v>
      </c>
      <c r="AY157" s="18" t="s">
        <v>134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85</v>
      </c>
      <c r="BK157" s="218">
        <f>ROUND(I157*H157,2)</f>
        <v>0</v>
      </c>
      <c r="BL157" s="18" t="s">
        <v>141</v>
      </c>
      <c r="BM157" s="217" t="s">
        <v>200</v>
      </c>
    </row>
    <row r="158" s="2" customFormat="1">
      <c r="A158" s="40"/>
      <c r="B158" s="41"/>
      <c r="C158" s="42"/>
      <c r="D158" s="219" t="s">
        <v>143</v>
      </c>
      <c r="E158" s="42"/>
      <c r="F158" s="220" t="s">
        <v>201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143</v>
      </c>
      <c r="AU158" s="18" t="s">
        <v>87</v>
      </c>
    </row>
    <row r="159" s="13" customFormat="1">
      <c r="A159" s="13"/>
      <c r="B159" s="224"/>
      <c r="C159" s="225"/>
      <c r="D159" s="226" t="s">
        <v>145</v>
      </c>
      <c r="E159" s="227" t="s">
        <v>32</v>
      </c>
      <c r="F159" s="228" t="s">
        <v>146</v>
      </c>
      <c r="G159" s="225"/>
      <c r="H159" s="227" t="s">
        <v>32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87</v>
      </c>
      <c r="AV159" s="13" t="s">
        <v>85</v>
      </c>
      <c r="AW159" s="13" t="s">
        <v>39</v>
      </c>
      <c r="AX159" s="13" t="s">
        <v>77</v>
      </c>
      <c r="AY159" s="234" t="s">
        <v>134</v>
      </c>
    </row>
    <row r="160" s="13" customFormat="1">
      <c r="A160" s="13"/>
      <c r="B160" s="224"/>
      <c r="C160" s="225"/>
      <c r="D160" s="226" t="s">
        <v>145</v>
      </c>
      <c r="E160" s="227" t="s">
        <v>32</v>
      </c>
      <c r="F160" s="228" t="s">
        <v>202</v>
      </c>
      <c r="G160" s="225"/>
      <c r="H160" s="227" t="s">
        <v>32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87</v>
      </c>
      <c r="AV160" s="13" t="s">
        <v>85</v>
      </c>
      <c r="AW160" s="13" t="s">
        <v>39</v>
      </c>
      <c r="AX160" s="13" t="s">
        <v>77</v>
      </c>
      <c r="AY160" s="234" t="s">
        <v>134</v>
      </c>
    </row>
    <row r="161" s="14" customFormat="1">
      <c r="A161" s="14"/>
      <c r="B161" s="235"/>
      <c r="C161" s="236"/>
      <c r="D161" s="226" t="s">
        <v>145</v>
      </c>
      <c r="E161" s="237" t="s">
        <v>32</v>
      </c>
      <c r="F161" s="238" t="s">
        <v>188</v>
      </c>
      <c r="G161" s="236"/>
      <c r="H161" s="239">
        <v>4.3940000000000001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145</v>
      </c>
      <c r="AU161" s="245" t="s">
        <v>87</v>
      </c>
      <c r="AV161" s="14" t="s">
        <v>87</v>
      </c>
      <c r="AW161" s="14" t="s">
        <v>39</v>
      </c>
      <c r="AX161" s="14" t="s">
        <v>77</v>
      </c>
      <c r="AY161" s="245" t="s">
        <v>134</v>
      </c>
    </row>
    <row r="162" s="13" customFormat="1">
      <c r="A162" s="13"/>
      <c r="B162" s="224"/>
      <c r="C162" s="225"/>
      <c r="D162" s="226" t="s">
        <v>145</v>
      </c>
      <c r="E162" s="227" t="s">
        <v>32</v>
      </c>
      <c r="F162" s="228" t="s">
        <v>203</v>
      </c>
      <c r="G162" s="225"/>
      <c r="H162" s="227" t="s">
        <v>32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87</v>
      </c>
      <c r="AV162" s="13" t="s">
        <v>85</v>
      </c>
      <c r="AW162" s="13" t="s">
        <v>39</v>
      </c>
      <c r="AX162" s="13" t="s">
        <v>77</v>
      </c>
      <c r="AY162" s="234" t="s">
        <v>134</v>
      </c>
    </row>
    <row r="163" s="14" customFormat="1">
      <c r="A163" s="14"/>
      <c r="B163" s="235"/>
      <c r="C163" s="236"/>
      <c r="D163" s="226" t="s">
        <v>145</v>
      </c>
      <c r="E163" s="237" t="s">
        <v>32</v>
      </c>
      <c r="F163" s="238" t="s">
        <v>188</v>
      </c>
      <c r="G163" s="236"/>
      <c r="H163" s="239">
        <v>4.3940000000000001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145</v>
      </c>
      <c r="AU163" s="245" t="s">
        <v>87</v>
      </c>
      <c r="AV163" s="14" t="s">
        <v>87</v>
      </c>
      <c r="AW163" s="14" t="s">
        <v>39</v>
      </c>
      <c r="AX163" s="14" t="s">
        <v>77</v>
      </c>
      <c r="AY163" s="245" t="s">
        <v>134</v>
      </c>
    </row>
    <row r="164" s="13" customFormat="1">
      <c r="A164" s="13"/>
      <c r="B164" s="224"/>
      <c r="C164" s="225"/>
      <c r="D164" s="226" t="s">
        <v>145</v>
      </c>
      <c r="E164" s="227" t="s">
        <v>32</v>
      </c>
      <c r="F164" s="228" t="s">
        <v>204</v>
      </c>
      <c r="G164" s="225"/>
      <c r="H164" s="227" t="s">
        <v>32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87</v>
      </c>
      <c r="AV164" s="13" t="s">
        <v>85</v>
      </c>
      <c r="AW164" s="13" t="s">
        <v>39</v>
      </c>
      <c r="AX164" s="13" t="s">
        <v>77</v>
      </c>
      <c r="AY164" s="234" t="s">
        <v>134</v>
      </c>
    </row>
    <row r="165" s="14" customFormat="1">
      <c r="A165" s="14"/>
      <c r="B165" s="235"/>
      <c r="C165" s="236"/>
      <c r="D165" s="226" t="s">
        <v>145</v>
      </c>
      <c r="E165" s="237" t="s">
        <v>32</v>
      </c>
      <c r="F165" s="238" t="s">
        <v>188</v>
      </c>
      <c r="G165" s="236"/>
      <c r="H165" s="239">
        <v>4.3940000000000001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145</v>
      </c>
      <c r="AU165" s="245" t="s">
        <v>87</v>
      </c>
      <c r="AV165" s="14" t="s">
        <v>87</v>
      </c>
      <c r="AW165" s="14" t="s">
        <v>39</v>
      </c>
      <c r="AX165" s="14" t="s">
        <v>77</v>
      </c>
      <c r="AY165" s="245" t="s">
        <v>134</v>
      </c>
    </row>
    <row r="166" s="13" customFormat="1">
      <c r="A166" s="13"/>
      <c r="B166" s="224"/>
      <c r="C166" s="225"/>
      <c r="D166" s="226" t="s">
        <v>145</v>
      </c>
      <c r="E166" s="227" t="s">
        <v>32</v>
      </c>
      <c r="F166" s="228" t="s">
        <v>205</v>
      </c>
      <c r="G166" s="225"/>
      <c r="H166" s="227" t="s">
        <v>32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87</v>
      </c>
      <c r="AV166" s="13" t="s">
        <v>85</v>
      </c>
      <c r="AW166" s="13" t="s">
        <v>39</v>
      </c>
      <c r="AX166" s="13" t="s">
        <v>77</v>
      </c>
      <c r="AY166" s="234" t="s">
        <v>134</v>
      </c>
    </row>
    <row r="167" s="14" customFormat="1">
      <c r="A167" s="14"/>
      <c r="B167" s="235"/>
      <c r="C167" s="236"/>
      <c r="D167" s="226" t="s">
        <v>145</v>
      </c>
      <c r="E167" s="237" t="s">
        <v>32</v>
      </c>
      <c r="F167" s="238" t="s">
        <v>206</v>
      </c>
      <c r="G167" s="236"/>
      <c r="H167" s="239">
        <v>15.199999999999999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145</v>
      </c>
      <c r="AU167" s="245" t="s">
        <v>87</v>
      </c>
      <c r="AV167" s="14" t="s">
        <v>87</v>
      </c>
      <c r="AW167" s="14" t="s">
        <v>39</v>
      </c>
      <c r="AX167" s="14" t="s">
        <v>77</v>
      </c>
      <c r="AY167" s="245" t="s">
        <v>134</v>
      </c>
    </row>
    <row r="168" s="13" customFormat="1">
      <c r="A168" s="13"/>
      <c r="B168" s="224"/>
      <c r="C168" s="225"/>
      <c r="D168" s="226" t="s">
        <v>145</v>
      </c>
      <c r="E168" s="227" t="s">
        <v>32</v>
      </c>
      <c r="F168" s="228" t="s">
        <v>207</v>
      </c>
      <c r="G168" s="225"/>
      <c r="H168" s="227" t="s">
        <v>32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87</v>
      </c>
      <c r="AV168" s="13" t="s">
        <v>85</v>
      </c>
      <c r="AW168" s="13" t="s">
        <v>39</v>
      </c>
      <c r="AX168" s="13" t="s">
        <v>77</v>
      </c>
      <c r="AY168" s="234" t="s">
        <v>134</v>
      </c>
    </row>
    <row r="169" s="14" customFormat="1">
      <c r="A169" s="14"/>
      <c r="B169" s="235"/>
      <c r="C169" s="236"/>
      <c r="D169" s="226" t="s">
        <v>145</v>
      </c>
      <c r="E169" s="237" t="s">
        <v>32</v>
      </c>
      <c r="F169" s="238" t="s">
        <v>208</v>
      </c>
      <c r="G169" s="236"/>
      <c r="H169" s="239">
        <v>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145</v>
      </c>
      <c r="AU169" s="245" t="s">
        <v>87</v>
      </c>
      <c r="AV169" s="14" t="s">
        <v>87</v>
      </c>
      <c r="AW169" s="14" t="s">
        <v>39</v>
      </c>
      <c r="AX169" s="14" t="s">
        <v>77</v>
      </c>
      <c r="AY169" s="245" t="s">
        <v>134</v>
      </c>
    </row>
    <row r="170" s="15" customFormat="1">
      <c r="A170" s="15"/>
      <c r="B170" s="246"/>
      <c r="C170" s="247"/>
      <c r="D170" s="226" t="s">
        <v>145</v>
      </c>
      <c r="E170" s="248" t="s">
        <v>32</v>
      </c>
      <c r="F170" s="249" t="s">
        <v>148</v>
      </c>
      <c r="G170" s="247"/>
      <c r="H170" s="250">
        <v>32.381999999999998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145</v>
      </c>
      <c r="AU170" s="256" t="s">
        <v>87</v>
      </c>
      <c r="AV170" s="15" t="s">
        <v>141</v>
      </c>
      <c r="AW170" s="15" t="s">
        <v>39</v>
      </c>
      <c r="AX170" s="15" t="s">
        <v>85</v>
      </c>
      <c r="AY170" s="256" t="s">
        <v>134</v>
      </c>
    </row>
    <row r="171" s="2" customFormat="1" ht="24.15" customHeight="1">
      <c r="A171" s="40"/>
      <c r="B171" s="41"/>
      <c r="C171" s="206" t="s">
        <v>209</v>
      </c>
      <c r="D171" s="206" t="s">
        <v>136</v>
      </c>
      <c r="E171" s="207" t="s">
        <v>210</v>
      </c>
      <c r="F171" s="208" t="s">
        <v>211</v>
      </c>
      <c r="G171" s="209" t="s">
        <v>151</v>
      </c>
      <c r="H171" s="210">
        <v>489.08100000000002</v>
      </c>
      <c r="I171" s="211"/>
      <c r="J171" s="212">
        <f>ROUND(I171*H171,2)</f>
        <v>0</v>
      </c>
      <c r="K171" s="208" t="s">
        <v>140</v>
      </c>
      <c r="L171" s="46"/>
      <c r="M171" s="213" t="s">
        <v>32</v>
      </c>
      <c r="N171" s="214" t="s">
        <v>48</v>
      </c>
      <c r="O171" s="86"/>
      <c r="P171" s="215">
        <f>O171*H171</f>
        <v>0</v>
      </c>
      <c r="Q171" s="215">
        <v>0.00069999999999999999</v>
      </c>
      <c r="R171" s="215">
        <f>Q171*H171</f>
        <v>0.34235670000000001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141</v>
      </c>
      <c r="AT171" s="217" t="s">
        <v>136</v>
      </c>
      <c r="AU171" s="217" t="s">
        <v>87</v>
      </c>
      <c r="AY171" s="18" t="s">
        <v>134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85</v>
      </c>
      <c r="BK171" s="218">
        <f>ROUND(I171*H171,2)</f>
        <v>0</v>
      </c>
      <c r="BL171" s="18" t="s">
        <v>141</v>
      </c>
      <c r="BM171" s="217" t="s">
        <v>212</v>
      </c>
    </row>
    <row r="172" s="2" customFormat="1">
      <c r="A172" s="40"/>
      <c r="B172" s="41"/>
      <c r="C172" s="42"/>
      <c r="D172" s="219" t="s">
        <v>143</v>
      </c>
      <c r="E172" s="42"/>
      <c r="F172" s="220" t="s">
        <v>213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143</v>
      </c>
      <c r="AU172" s="18" t="s">
        <v>87</v>
      </c>
    </row>
    <row r="173" s="13" customFormat="1">
      <c r="A173" s="13"/>
      <c r="B173" s="224"/>
      <c r="C173" s="225"/>
      <c r="D173" s="226" t="s">
        <v>145</v>
      </c>
      <c r="E173" s="227" t="s">
        <v>32</v>
      </c>
      <c r="F173" s="228" t="s">
        <v>146</v>
      </c>
      <c r="G173" s="225"/>
      <c r="H173" s="227" t="s">
        <v>32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87</v>
      </c>
      <c r="AV173" s="13" t="s">
        <v>85</v>
      </c>
      <c r="AW173" s="13" t="s">
        <v>39</v>
      </c>
      <c r="AX173" s="13" t="s">
        <v>77</v>
      </c>
      <c r="AY173" s="234" t="s">
        <v>134</v>
      </c>
    </row>
    <row r="174" s="13" customFormat="1">
      <c r="A174" s="13"/>
      <c r="B174" s="224"/>
      <c r="C174" s="225"/>
      <c r="D174" s="226" t="s">
        <v>145</v>
      </c>
      <c r="E174" s="227" t="s">
        <v>32</v>
      </c>
      <c r="F174" s="228" t="s">
        <v>160</v>
      </c>
      <c r="G174" s="225"/>
      <c r="H174" s="227" t="s">
        <v>32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87</v>
      </c>
      <c r="AV174" s="13" t="s">
        <v>85</v>
      </c>
      <c r="AW174" s="13" t="s">
        <v>39</v>
      </c>
      <c r="AX174" s="13" t="s">
        <v>77</v>
      </c>
      <c r="AY174" s="234" t="s">
        <v>134</v>
      </c>
    </row>
    <row r="175" s="14" customFormat="1">
      <c r="A175" s="14"/>
      <c r="B175" s="235"/>
      <c r="C175" s="236"/>
      <c r="D175" s="226" t="s">
        <v>145</v>
      </c>
      <c r="E175" s="237" t="s">
        <v>32</v>
      </c>
      <c r="F175" s="238" t="s">
        <v>214</v>
      </c>
      <c r="G175" s="236"/>
      <c r="H175" s="239">
        <v>154.53800000000001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145</v>
      </c>
      <c r="AU175" s="245" t="s">
        <v>87</v>
      </c>
      <c r="AV175" s="14" t="s">
        <v>87</v>
      </c>
      <c r="AW175" s="14" t="s">
        <v>39</v>
      </c>
      <c r="AX175" s="14" t="s">
        <v>77</v>
      </c>
      <c r="AY175" s="245" t="s">
        <v>134</v>
      </c>
    </row>
    <row r="176" s="13" customFormat="1">
      <c r="A176" s="13"/>
      <c r="B176" s="224"/>
      <c r="C176" s="225"/>
      <c r="D176" s="226" t="s">
        <v>145</v>
      </c>
      <c r="E176" s="227" t="s">
        <v>32</v>
      </c>
      <c r="F176" s="228" t="s">
        <v>162</v>
      </c>
      <c r="G176" s="225"/>
      <c r="H176" s="227" t="s">
        <v>32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87</v>
      </c>
      <c r="AV176" s="13" t="s">
        <v>85</v>
      </c>
      <c r="AW176" s="13" t="s">
        <v>39</v>
      </c>
      <c r="AX176" s="13" t="s">
        <v>77</v>
      </c>
      <c r="AY176" s="234" t="s">
        <v>134</v>
      </c>
    </row>
    <row r="177" s="14" customFormat="1">
      <c r="A177" s="14"/>
      <c r="B177" s="235"/>
      <c r="C177" s="236"/>
      <c r="D177" s="226" t="s">
        <v>145</v>
      </c>
      <c r="E177" s="237" t="s">
        <v>32</v>
      </c>
      <c r="F177" s="238" t="s">
        <v>215</v>
      </c>
      <c r="G177" s="236"/>
      <c r="H177" s="239">
        <v>73.444999999999993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145</v>
      </c>
      <c r="AU177" s="245" t="s">
        <v>87</v>
      </c>
      <c r="AV177" s="14" t="s">
        <v>87</v>
      </c>
      <c r="AW177" s="14" t="s">
        <v>39</v>
      </c>
      <c r="AX177" s="14" t="s">
        <v>77</v>
      </c>
      <c r="AY177" s="245" t="s">
        <v>134</v>
      </c>
    </row>
    <row r="178" s="13" customFormat="1">
      <c r="A178" s="13"/>
      <c r="B178" s="224"/>
      <c r="C178" s="225"/>
      <c r="D178" s="226" t="s">
        <v>145</v>
      </c>
      <c r="E178" s="227" t="s">
        <v>32</v>
      </c>
      <c r="F178" s="228" t="s">
        <v>164</v>
      </c>
      <c r="G178" s="225"/>
      <c r="H178" s="227" t="s">
        <v>32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87</v>
      </c>
      <c r="AV178" s="13" t="s">
        <v>85</v>
      </c>
      <c r="AW178" s="13" t="s">
        <v>39</v>
      </c>
      <c r="AX178" s="13" t="s">
        <v>77</v>
      </c>
      <c r="AY178" s="234" t="s">
        <v>134</v>
      </c>
    </row>
    <row r="179" s="14" customFormat="1">
      <c r="A179" s="14"/>
      <c r="B179" s="235"/>
      <c r="C179" s="236"/>
      <c r="D179" s="226" t="s">
        <v>145</v>
      </c>
      <c r="E179" s="237" t="s">
        <v>32</v>
      </c>
      <c r="F179" s="238" t="s">
        <v>216</v>
      </c>
      <c r="G179" s="236"/>
      <c r="H179" s="239">
        <v>43.576999999999998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145</v>
      </c>
      <c r="AU179" s="245" t="s">
        <v>87</v>
      </c>
      <c r="AV179" s="14" t="s">
        <v>87</v>
      </c>
      <c r="AW179" s="14" t="s">
        <v>39</v>
      </c>
      <c r="AX179" s="14" t="s">
        <v>77</v>
      </c>
      <c r="AY179" s="245" t="s">
        <v>134</v>
      </c>
    </row>
    <row r="180" s="13" customFormat="1">
      <c r="A180" s="13"/>
      <c r="B180" s="224"/>
      <c r="C180" s="225"/>
      <c r="D180" s="226" t="s">
        <v>145</v>
      </c>
      <c r="E180" s="227" t="s">
        <v>32</v>
      </c>
      <c r="F180" s="228" t="s">
        <v>166</v>
      </c>
      <c r="G180" s="225"/>
      <c r="H180" s="227" t="s">
        <v>32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87</v>
      </c>
      <c r="AV180" s="13" t="s">
        <v>85</v>
      </c>
      <c r="AW180" s="13" t="s">
        <v>39</v>
      </c>
      <c r="AX180" s="13" t="s">
        <v>77</v>
      </c>
      <c r="AY180" s="234" t="s">
        <v>134</v>
      </c>
    </row>
    <row r="181" s="14" customFormat="1">
      <c r="A181" s="14"/>
      <c r="B181" s="235"/>
      <c r="C181" s="236"/>
      <c r="D181" s="226" t="s">
        <v>145</v>
      </c>
      <c r="E181" s="237" t="s">
        <v>32</v>
      </c>
      <c r="F181" s="238" t="s">
        <v>217</v>
      </c>
      <c r="G181" s="236"/>
      <c r="H181" s="239">
        <v>5.4809999999999999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87</v>
      </c>
      <c r="AV181" s="14" t="s">
        <v>87</v>
      </c>
      <c r="AW181" s="14" t="s">
        <v>39</v>
      </c>
      <c r="AX181" s="14" t="s">
        <v>77</v>
      </c>
      <c r="AY181" s="245" t="s">
        <v>134</v>
      </c>
    </row>
    <row r="182" s="13" customFormat="1">
      <c r="A182" s="13"/>
      <c r="B182" s="224"/>
      <c r="C182" s="225"/>
      <c r="D182" s="226" t="s">
        <v>145</v>
      </c>
      <c r="E182" s="227" t="s">
        <v>32</v>
      </c>
      <c r="F182" s="228" t="s">
        <v>177</v>
      </c>
      <c r="G182" s="225"/>
      <c r="H182" s="227" t="s">
        <v>32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87</v>
      </c>
      <c r="AV182" s="13" t="s">
        <v>85</v>
      </c>
      <c r="AW182" s="13" t="s">
        <v>39</v>
      </c>
      <c r="AX182" s="13" t="s">
        <v>77</v>
      </c>
      <c r="AY182" s="234" t="s">
        <v>134</v>
      </c>
    </row>
    <row r="183" s="14" customFormat="1">
      <c r="A183" s="14"/>
      <c r="B183" s="235"/>
      <c r="C183" s="236"/>
      <c r="D183" s="226" t="s">
        <v>145</v>
      </c>
      <c r="E183" s="237" t="s">
        <v>32</v>
      </c>
      <c r="F183" s="238" t="s">
        <v>218</v>
      </c>
      <c r="G183" s="236"/>
      <c r="H183" s="239">
        <v>3.6000000000000001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145</v>
      </c>
      <c r="AU183" s="245" t="s">
        <v>87</v>
      </c>
      <c r="AV183" s="14" t="s">
        <v>87</v>
      </c>
      <c r="AW183" s="14" t="s">
        <v>39</v>
      </c>
      <c r="AX183" s="14" t="s">
        <v>77</v>
      </c>
      <c r="AY183" s="245" t="s">
        <v>134</v>
      </c>
    </row>
    <row r="184" s="13" customFormat="1">
      <c r="A184" s="13"/>
      <c r="B184" s="224"/>
      <c r="C184" s="225"/>
      <c r="D184" s="226" t="s">
        <v>145</v>
      </c>
      <c r="E184" s="227" t="s">
        <v>32</v>
      </c>
      <c r="F184" s="228" t="s">
        <v>179</v>
      </c>
      <c r="G184" s="225"/>
      <c r="H184" s="227" t="s">
        <v>32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87</v>
      </c>
      <c r="AV184" s="13" t="s">
        <v>85</v>
      </c>
      <c r="AW184" s="13" t="s">
        <v>39</v>
      </c>
      <c r="AX184" s="13" t="s">
        <v>77</v>
      </c>
      <c r="AY184" s="234" t="s">
        <v>134</v>
      </c>
    </row>
    <row r="185" s="14" customFormat="1">
      <c r="A185" s="14"/>
      <c r="B185" s="235"/>
      <c r="C185" s="236"/>
      <c r="D185" s="226" t="s">
        <v>145</v>
      </c>
      <c r="E185" s="237" t="s">
        <v>32</v>
      </c>
      <c r="F185" s="238" t="s">
        <v>219</v>
      </c>
      <c r="G185" s="236"/>
      <c r="H185" s="239">
        <v>7.7999999999999998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87</v>
      </c>
      <c r="AV185" s="14" t="s">
        <v>87</v>
      </c>
      <c r="AW185" s="14" t="s">
        <v>39</v>
      </c>
      <c r="AX185" s="14" t="s">
        <v>77</v>
      </c>
      <c r="AY185" s="245" t="s">
        <v>134</v>
      </c>
    </row>
    <row r="186" s="13" customFormat="1">
      <c r="A186" s="13"/>
      <c r="B186" s="224"/>
      <c r="C186" s="225"/>
      <c r="D186" s="226" t="s">
        <v>145</v>
      </c>
      <c r="E186" s="227" t="s">
        <v>32</v>
      </c>
      <c r="F186" s="228" t="s">
        <v>187</v>
      </c>
      <c r="G186" s="225"/>
      <c r="H186" s="227" t="s">
        <v>32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145</v>
      </c>
      <c r="AU186" s="234" t="s">
        <v>87</v>
      </c>
      <c r="AV186" s="13" t="s">
        <v>85</v>
      </c>
      <c r="AW186" s="13" t="s">
        <v>39</v>
      </c>
      <c r="AX186" s="13" t="s">
        <v>77</v>
      </c>
      <c r="AY186" s="234" t="s">
        <v>134</v>
      </c>
    </row>
    <row r="187" s="14" customFormat="1">
      <c r="A187" s="14"/>
      <c r="B187" s="235"/>
      <c r="C187" s="236"/>
      <c r="D187" s="226" t="s">
        <v>145</v>
      </c>
      <c r="E187" s="237" t="s">
        <v>32</v>
      </c>
      <c r="F187" s="238" t="s">
        <v>220</v>
      </c>
      <c r="G187" s="236"/>
      <c r="H187" s="239">
        <v>13.52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145</v>
      </c>
      <c r="AU187" s="245" t="s">
        <v>87</v>
      </c>
      <c r="AV187" s="14" t="s">
        <v>87</v>
      </c>
      <c r="AW187" s="14" t="s">
        <v>39</v>
      </c>
      <c r="AX187" s="14" t="s">
        <v>77</v>
      </c>
      <c r="AY187" s="245" t="s">
        <v>134</v>
      </c>
    </row>
    <row r="188" s="13" customFormat="1">
      <c r="A188" s="13"/>
      <c r="B188" s="224"/>
      <c r="C188" s="225"/>
      <c r="D188" s="226" t="s">
        <v>145</v>
      </c>
      <c r="E188" s="227" t="s">
        <v>32</v>
      </c>
      <c r="F188" s="228" t="s">
        <v>189</v>
      </c>
      <c r="G188" s="225"/>
      <c r="H188" s="227" t="s">
        <v>32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145</v>
      </c>
      <c r="AU188" s="234" t="s">
        <v>87</v>
      </c>
      <c r="AV188" s="13" t="s">
        <v>85</v>
      </c>
      <c r="AW188" s="13" t="s">
        <v>39</v>
      </c>
      <c r="AX188" s="13" t="s">
        <v>77</v>
      </c>
      <c r="AY188" s="234" t="s">
        <v>134</v>
      </c>
    </row>
    <row r="189" s="14" customFormat="1">
      <c r="A189" s="14"/>
      <c r="B189" s="235"/>
      <c r="C189" s="236"/>
      <c r="D189" s="226" t="s">
        <v>145</v>
      </c>
      <c r="E189" s="237" t="s">
        <v>32</v>
      </c>
      <c r="F189" s="238" t="s">
        <v>220</v>
      </c>
      <c r="G189" s="236"/>
      <c r="H189" s="239">
        <v>13.52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145</v>
      </c>
      <c r="AU189" s="245" t="s">
        <v>87</v>
      </c>
      <c r="AV189" s="14" t="s">
        <v>87</v>
      </c>
      <c r="AW189" s="14" t="s">
        <v>39</v>
      </c>
      <c r="AX189" s="14" t="s">
        <v>77</v>
      </c>
      <c r="AY189" s="245" t="s">
        <v>134</v>
      </c>
    </row>
    <row r="190" s="13" customFormat="1">
      <c r="A190" s="13"/>
      <c r="B190" s="224"/>
      <c r="C190" s="225"/>
      <c r="D190" s="226" t="s">
        <v>145</v>
      </c>
      <c r="E190" s="227" t="s">
        <v>32</v>
      </c>
      <c r="F190" s="228" t="s">
        <v>190</v>
      </c>
      <c r="G190" s="225"/>
      <c r="H190" s="227" t="s">
        <v>32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87</v>
      </c>
      <c r="AV190" s="13" t="s">
        <v>85</v>
      </c>
      <c r="AW190" s="13" t="s">
        <v>39</v>
      </c>
      <c r="AX190" s="13" t="s">
        <v>77</v>
      </c>
      <c r="AY190" s="234" t="s">
        <v>134</v>
      </c>
    </row>
    <row r="191" s="14" customFormat="1">
      <c r="A191" s="14"/>
      <c r="B191" s="235"/>
      <c r="C191" s="236"/>
      <c r="D191" s="226" t="s">
        <v>145</v>
      </c>
      <c r="E191" s="237" t="s">
        <v>32</v>
      </c>
      <c r="F191" s="238" t="s">
        <v>220</v>
      </c>
      <c r="G191" s="236"/>
      <c r="H191" s="239">
        <v>13.52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87</v>
      </c>
      <c r="AV191" s="14" t="s">
        <v>87</v>
      </c>
      <c r="AW191" s="14" t="s">
        <v>39</v>
      </c>
      <c r="AX191" s="14" t="s">
        <v>77</v>
      </c>
      <c r="AY191" s="245" t="s">
        <v>134</v>
      </c>
    </row>
    <row r="192" s="13" customFormat="1">
      <c r="A192" s="13"/>
      <c r="B192" s="224"/>
      <c r="C192" s="225"/>
      <c r="D192" s="226" t="s">
        <v>145</v>
      </c>
      <c r="E192" s="227" t="s">
        <v>32</v>
      </c>
      <c r="F192" s="228" t="s">
        <v>191</v>
      </c>
      <c r="G192" s="225"/>
      <c r="H192" s="227" t="s">
        <v>32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145</v>
      </c>
      <c r="AU192" s="234" t="s">
        <v>87</v>
      </c>
      <c r="AV192" s="13" t="s">
        <v>85</v>
      </c>
      <c r="AW192" s="13" t="s">
        <v>39</v>
      </c>
      <c r="AX192" s="13" t="s">
        <v>77</v>
      </c>
      <c r="AY192" s="234" t="s">
        <v>134</v>
      </c>
    </row>
    <row r="193" s="14" customFormat="1">
      <c r="A193" s="14"/>
      <c r="B193" s="235"/>
      <c r="C193" s="236"/>
      <c r="D193" s="226" t="s">
        <v>145</v>
      </c>
      <c r="E193" s="237" t="s">
        <v>32</v>
      </c>
      <c r="F193" s="238" t="s">
        <v>220</v>
      </c>
      <c r="G193" s="236"/>
      <c r="H193" s="239">
        <v>13.52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145</v>
      </c>
      <c r="AU193" s="245" t="s">
        <v>87</v>
      </c>
      <c r="AV193" s="14" t="s">
        <v>87</v>
      </c>
      <c r="AW193" s="14" t="s">
        <v>39</v>
      </c>
      <c r="AX193" s="14" t="s">
        <v>77</v>
      </c>
      <c r="AY193" s="245" t="s">
        <v>134</v>
      </c>
    </row>
    <row r="194" s="13" customFormat="1">
      <c r="A194" s="13"/>
      <c r="B194" s="224"/>
      <c r="C194" s="225"/>
      <c r="D194" s="226" t="s">
        <v>145</v>
      </c>
      <c r="E194" s="227" t="s">
        <v>32</v>
      </c>
      <c r="F194" s="228" t="s">
        <v>192</v>
      </c>
      <c r="G194" s="225"/>
      <c r="H194" s="227" t="s">
        <v>32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87</v>
      </c>
      <c r="AV194" s="13" t="s">
        <v>85</v>
      </c>
      <c r="AW194" s="13" t="s">
        <v>39</v>
      </c>
      <c r="AX194" s="13" t="s">
        <v>77</v>
      </c>
      <c r="AY194" s="234" t="s">
        <v>134</v>
      </c>
    </row>
    <row r="195" s="14" customFormat="1">
      <c r="A195" s="14"/>
      <c r="B195" s="235"/>
      <c r="C195" s="236"/>
      <c r="D195" s="226" t="s">
        <v>145</v>
      </c>
      <c r="E195" s="237" t="s">
        <v>32</v>
      </c>
      <c r="F195" s="238" t="s">
        <v>220</v>
      </c>
      <c r="G195" s="236"/>
      <c r="H195" s="239">
        <v>13.52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145</v>
      </c>
      <c r="AU195" s="245" t="s">
        <v>87</v>
      </c>
      <c r="AV195" s="14" t="s">
        <v>87</v>
      </c>
      <c r="AW195" s="14" t="s">
        <v>39</v>
      </c>
      <c r="AX195" s="14" t="s">
        <v>77</v>
      </c>
      <c r="AY195" s="245" t="s">
        <v>134</v>
      </c>
    </row>
    <row r="196" s="13" customFormat="1">
      <c r="A196" s="13"/>
      <c r="B196" s="224"/>
      <c r="C196" s="225"/>
      <c r="D196" s="226" t="s">
        <v>145</v>
      </c>
      <c r="E196" s="227" t="s">
        <v>32</v>
      </c>
      <c r="F196" s="228" t="s">
        <v>193</v>
      </c>
      <c r="G196" s="225"/>
      <c r="H196" s="227" t="s">
        <v>32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87</v>
      </c>
      <c r="AV196" s="13" t="s">
        <v>85</v>
      </c>
      <c r="AW196" s="13" t="s">
        <v>39</v>
      </c>
      <c r="AX196" s="13" t="s">
        <v>77</v>
      </c>
      <c r="AY196" s="234" t="s">
        <v>134</v>
      </c>
    </row>
    <row r="197" s="14" customFormat="1">
      <c r="A197" s="14"/>
      <c r="B197" s="235"/>
      <c r="C197" s="236"/>
      <c r="D197" s="226" t="s">
        <v>145</v>
      </c>
      <c r="E197" s="237" t="s">
        <v>32</v>
      </c>
      <c r="F197" s="238" t="s">
        <v>220</v>
      </c>
      <c r="G197" s="236"/>
      <c r="H197" s="239">
        <v>13.52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145</v>
      </c>
      <c r="AU197" s="245" t="s">
        <v>87</v>
      </c>
      <c r="AV197" s="14" t="s">
        <v>87</v>
      </c>
      <c r="AW197" s="14" t="s">
        <v>39</v>
      </c>
      <c r="AX197" s="14" t="s">
        <v>77</v>
      </c>
      <c r="AY197" s="245" t="s">
        <v>134</v>
      </c>
    </row>
    <row r="198" s="13" customFormat="1">
      <c r="A198" s="13"/>
      <c r="B198" s="224"/>
      <c r="C198" s="225"/>
      <c r="D198" s="226" t="s">
        <v>145</v>
      </c>
      <c r="E198" s="227" t="s">
        <v>32</v>
      </c>
      <c r="F198" s="228" t="s">
        <v>194</v>
      </c>
      <c r="G198" s="225"/>
      <c r="H198" s="227" t="s">
        <v>32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87</v>
      </c>
      <c r="AV198" s="13" t="s">
        <v>85</v>
      </c>
      <c r="AW198" s="13" t="s">
        <v>39</v>
      </c>
      <c r="AX198" s="13" t="s">
        <v>77</v>
      </c>
      <c r="AY198" s="234" t="s">
        <v>134</v>
      </c>
    </row>
    <row r="199" s="14" customFormat="1">
      <c r="A199" s="14"/>
      <c r="B199" s="235"/>
      <c r="C199" s="236"/>
      <c r="D199" s="226" t="s">
        <v>145</v>
      </c>
      <c r="E199" s="237" t="s">
        <v>32</v>
      </c>
      <c r="F199" s="238" t="s">
        <v>220</v>
      </c>
      <c r="G199" s="236"/>
      <c r="H199" s="239">
        <v>13.52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145</v>
      </c>
      <c r="AU199" s="245" t="s">
        <v>87</v>
      </c>
      <c r="AV199" s="14" t="s">
        <v>87</v>
      </c>
      <c r="AW199" s="14" t="s">
        <v>39</v>
      </c>
      <c r="AX199" s="14" t="s">
        <v>77</v>
      </c>
      <c r="AY199" s="245" t="s">
        <v>134</v>
      </c>
    </row>
    <row r="200" s="13" customFormat="1">
      <c r="A200" s="13"/>
      <c r="B200" s="224"/>
      <c r="C200" s="225"/>
      <c r="D200" s="226" t="s">
        <v>145</v>
      </c>
      <c r="E200" s="227" t="s">
        <v>32</v>
      </c>
      <c r="F200" s="228" t="s">
        <v>195</v>
      </c>
      <c r="G200" s="225"/>
      <c r="H200" s="227" t="s">
        <v>32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145</v>
      </c>
      <c r="AU200" s="234" t="s">
        <v>87</v>
      </c>
      <c r="AV200" s="13" t="s">
        <v>85</v>
      </c>
      <c r="AW200" s="13" t="s">
        <v>39</v>
      </c>
      <c r="AX200" s="13" t="s">
        <v>77</v>
      </c>
      <c r="AY200" s="234" t="s">
        <v>134</v>
      </c>
    </row>
    <row r="201" s="14" customFormat="1">
      <c r="A201" s="14"/>
      <c r="B201" s="235"/>
      <c r="C201" s="236"/>
      <c r="D201" s="226" t="s">
        <v>145</v>
      </c>
      <c r="E201" s="237" t="s">
        <v>32</v>
      </c>
      <c r="F201" s="238" t="s">
        <v>220</v>
      </c>
      <c r="G201" s="236"/>
      <c r="H201" s="239">
        <v>13.52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145</v>
      </c>
      <c r="AU201" s="245" t="s">
        <v>87</v>
      </c>
      <c r="AV201" s="14" t="s">
        <v>87</v>
      </c>
      <c r="AW201" s="14" t="s">
        <v>39</v>
      </c>
      <c r="AX201" s="14" t="s">
        <v>77</v>
      </c>
      <c r="AY201" s="245" t="s">
        <v>134</v>
      </c>
    </row>
    <row r="202" s="13" customFormat="1">
      <c r="A202" s="13"/>
      <c r="B202" s="224"/>
      <c r="C202" s="225"/>
      <c r="D202" s="226" t="s">
        <v>145</v>
      </c>
      <c r="E202" s="227" t="s">
        <v>32</v>
      </c>
      <c r="F202" s="228" t="s">
        <v>196</v>
      </c>
      <c r="G202" s="225"/>
      <c r="H202" s="227" t="s">
        <v>32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87</v>
      </c>
      <c r="AV202" s="13" t="s">
        <v>85</v>
      </c>
      <c r="AW202" s="13" t="s">
        <v>39</v>
      </c>
      <c r="AX202" s="13" t="s">
        <v>77</v>
      </c>
      <c r="AY202" s="234" t="s">
        <v>134</v>
      </c>
    </row>
    <row r="203" s="14" customFormat="1">
      <c r="A203" s="14"/>
      <c r="B203" s="235"/>
      <c r="C203" s="236"/>
      <c r="D203" s="226" t="s">
        <v>145</v>
      </c>
      <c r="E203" s="237" t="s">
        <v>32</v>
      </c>
      <c r="F203" s="238" t="s">
        <v>220</v>
      </c>
      <c r="G203" s="236"/>
      <c r="H203" s="239">
        <v>13.52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145</v>
      </c>
      <c r="AU203" s="245" t="s">
        <v>87</v>
      </c>
      <c r="AV203" s="14" t="s">
        <v>87</v>
      </c>
      <c r="AW203" s="14" t="s">
        <v>39</v>
      </c>
      <c r="AX203" s="14" t="s">
        <v>77</v>
      </c>
      <c r="AY203" s="245" t="s">
        <v>134</v>
      </c>
    </row>
    <row r="204" s="13" customFormat="1">
      <c r="A204" s="13"/>
      <c r="B204" s="224"/>
      <c r="C204" s="225"/>
      <c r="D204" s="226" t="s">
        <v>145</v>
      </c>
      <c r="E204" s="227" t="s">
        <v>32</v>
      </c>
      <c r="F204" s="228" t="s">
        <v>202</v>
      </c>
      <c r="G204" s="225"/>
      <c r="H204" s="227" t="s">
        <v>32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87</v>
      </c>
      <c r="AV204" s="13" t="s">
        <v>85</v>
      </c>
      <c r="AW204" s="13" t="s">
        <v>39</v>
      </c>
      <c r="AX204" s="13" t="s">
        <v>77</v>
      </c>
      <c r="AY204" s="234" t="s">
        <v>134</v>
      </c>
    </row>
    <row r="205" s="14" customFormat="1">
      <c r="A205" s="14"/>
      <c r="B205" s="235"/>
      <c r="C205" s="236"/>
      <c r="D205" s="226" t="s">
        <v>145</v>
      </c>
      <c r="E205" s="237" t="s">
        <v>32</v>
      </c>
      <c r="F205" s="238" t="s">
        <v>220</v>
      </c>
      <c r="G205" s="236"/>
      <c r="H205" s="239">
        <v>13.52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145</v>
      </c>
      <c r="AU205" s="245" t="s">
        <v>87</v>
      </c>
      <c r="AV205" s="14" t="s">
        <v>87</v>
      </c>
      <c r="AW205" s="14" t="s">
        <v>39</v>
      </c>
      <c r="AX205" s="14" t="s">
        <v>77</v>
      </c>
      <c r="AY205" s="245" t="s">
        <v>134</v>
      </c>
    </row>
    <row r="206" s="13" customFormat="1">
      <c r="A206" s="13"/>
      <c r="B206" s="224"/>
      <c r="C206" s="225"/>
      <c r="D206" s="226" t="s">
        <v>145</v>
      </c>
      <c r="E206" s="227" t="s">
        <v>32</v>
      </c>
      <c r="F206" s="228" t="s">
        <v>203</v>
      </c>
      <c r="G206" s="225"/>
      <c r="H206" s="227" t="s">
        <v>32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87</v>
      </c>
      <c r="AV206" s="13" t="s">
        <v>85</v>
      </c>
      <c r="AW206" s="13" t="s">
        <v>39</v>
      </c>
      <c r="AX206" s="13" t="s">
        <v>77</v>
      </c>
      <c r="AY206" s="234" t="s">
        <v>134</v>
      </c>
    </row>
    <row r="207" s="14" customFormat="1">
      <c r="A207" s="14"/>
      <c r="B207" s="235"/>
      <c r="C207" s="236"/>
      <c r="D207" s="226" t="s">
        <v>145</v>
      </c>
      <c r="E207" s="237" t="s">
        <v>32</v>
      </c>
      <c r="F207" s="238" t="s">
        <v>220</v>
      </c>
      <c r="G207" s="236"/>
      <c r="H207" s="239">
        <v>13.52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145</v>
      </c>
      <c r="AU207" s="245" t="s">
        <v>87</v>
      </c>
      <c r="AV207" s="14" t="s">
        <v>87</v>
      </c>
      <c r="AW207" s="14" t="s">
        <v>39</v>
      </c>
      <c r="AX207" s="14" t="s">
        <v>77</v>
      </c>
      <c r="AY207" s="245" t="s">
        <v>134</v>
      </c>
    </row>
    <row r="208" s="13" customFormat="1">
      <c r="A208" s="13"/>
      <c r="B208" s="224"/>
      <c r="C208" s="225"/>
      <c r="D208" s="226" t="s">
        <v>145</v>
      </c>
      <c r="E208" s="227" t="s">
        <v>32</v>
      </c>
      <c r="F208" s="228" t="s">
        <v>204</v>
      </c>
      <c r="G208" s="225"/>
      <c r="H208" s="227" t="s">
        <v>32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87</v>
      </c>
      <c r="AV208" s="13" t="s">
        <v>85</v>
      </c>
      <c r="AW208" s="13" t="s">
        <v>39</v>
      </c>
      <c r="AX208" s="13" t="s">
        <v>77</v>
      </c>
      <c r="AY208" s="234" t="s">
        <v>134</v>
      </c>
    </row>
    <row r="209" s="14" customFormat="1">
      <c r="A209" s="14"/>
      <c r="B209" s="235"/>
      <c r="C209" s="236"/>
      <c r="D209" s="226" t="s">
        <v>145</v>
      </c>
      <c r="E209" s="237" t="s">
        <v>32</v>
      </c>
      <c r="F209" s="238" t="s">
        <v>220</v>
      </c>
      <c r="G209" s="236"/>
      <c r="H209" s="239">
        <v>13.52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145</v>
      </c>
      <c r="AU209" s="245" t="s">
        <v>87</v>
      </c>
      <c r="AV209" s="14" t="s">
        <v>87</v>
      </c>
      <c r="AW209" s="14" t="s">
        <v>39</v>
      </c>
      <c r="AX209" s="14" t="s">
        <v>77</v>
      </c>
      <c r="AY209" s="245" t="s">
        <v>134</v>
      </c>
    </row>
    <row r="210" s="13" customFormat="1">
      <c r="A210" s="13"/>
      <c r="B210" s="224"/>
      <c r="C210" s="225"/>
      <c r="D210" s="226" t="s">
        <v>145</v>
      </c>
      <c r="E210" s="227" t="s">
        <v>32</v>
      </c>
      <c r="F210" s="228" t="s">
        <v>205</v>
      </c>
      <c r="G210" s="225"/>
      <c r="H210" s="227" t="s">
        <v>32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145</v>
      </c>
      <c r="AU210" s="234" t="s">
        <v>87</v>
      </c>
      <c r="AV210" s="13" t="s">
        <v>85</v>
      </c>
      <c r="AW210" s="13" t="s">
        <v>39</v>
      </c>
      <c r="AX210" s="13" t="s">
        <v>77</v>
      </c>
      <c r="AY210" s="234" t="s">
        <v>134</v>
      </c>
    </row>
    <row r="211" s="14" customFormat="1">
      <c r="A211" s="14"/>
      <c r="B211" s="235"/>
      <c r="C211" s="236"/>
      <c r="D211" s="226" t="s">
        <v>145</v>
      </c>
      <c r="E211" s="237" t="s">
        <v>32</v>
      </c>
      <c r="F211" s="238" t="s">
        <v>221</v>
      </c>
      <c r="G211" s="236"/>
      <c r="H211" s="239">
        <v>30.399999999999999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145</v>
      </c>
      <c r="AU211" s="245" t="s">
        <v>87</v>
      </c>
      <c r="AV211" s="14" t="s">
        <v>87</v>
      </c>
      <c r="AW211" s="14" t="s">
        <v>39</v>
      </c>
      <c r="AX211" s="14" t="s">
        <v>77</v>
      </c>
      <c r="AY211" s="245" t="s">
        <v>134</v>
      </c>
    </row>
    <row r="212" s="13" customFormat="1">
      <c r="A212" s="13"/>
      <c r="B212" s="224"/>
      <c r="C212" s="225"/>
      <c r="D212" s="226" t="s">
        <v>145</v>
      </c>
      <c r="E212" s="227" t="s">
        <v>32</v>
      </c>
      <c r="F212" s="228" t="s">
        <v>207</v>
      </c>
      <c r="G212" s="225"/>
      <c r="H212" s="227" t="s">
        <v>32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145</v>
      </c>
      <c r="AU212" s="234" t="s">
        <v>87</v>
      </c>
      <c r="AV212" s="13" t="s">
        <v>85</v>
      </c>
      <c r="AW212" s="13" t="s">
        <v>39</v>
      </c>
      <c r="AX212" s="13" t="s">
        <v>77</v>
      </c>
      <c r="AY212" s="234" t="s">
        <v>134</v>
      </c>
    </row>
    <row r="213" s="14" customFormat="1">
      <c r="A213" s="14"/>
      <c r="B213" s="235"/>
      <c r="C213" s="236"/>
      <c r="D213" s="226" t="s">
        <v>145</v>
      </c>
      <c r="E213" s="237" t="s">
        <v>32</v>
      </c>
      <c r="F213" s="238" t="s">
        <v>222</v>
      </c>
      <c r="G213" s="236"/>
      <c r="H213" s="239">
        <v>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145</v>
      </c>
      <c r="AU213" s="245" t="s">
        <v>87</v>
      </c>
      <c r="AV213" s="14" t="s">
        <v>87</v>
      </c>
      <c r="AW213" s="14" t="s">
        <v>39</v>
      </c>
      <c r="AX213" s="14" t="s">
        <v>77</v>
      </c>
      <c r="AY213" s="245" t="s">
        <v>134</v>
      </c>
    </row>
    <row r="214" s="15" customFormat="1">
      <c r="A214" s="15"/>
      <c r="B214" s="246"/>
      <c r="C214" s="247"/>
      <c r="D214" s="226" t="s">
        <v>145</v>
      </c>
      <c r="E214" s="248" t="s">
        <v>32</v>
      </c>
      <c r="F214" s="249" t="s">
        <v>148</v>
      </c>
      <c r="G214" s="247"/>
      <c r="H214" s="250">
        <v>489.08099999999979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145</v>
      </c>
      <c r="AU214" s="256" t="s">
        <v>87</v>
      </c>
      <c r="AV214" s="15" t="s">
        <v>141</v>
      </c>
      <c r="AW214" s="15" t="s">
        <v>39</v>
      </c>
      <c r="AX214" s="15" t="s">
        <v>85</v>
      </c>
      <c r="AY214" s="256" t="s">
        <v>134</v>
      </c>
    </row>
    <row r="215" s="2" customFormat="1" ht="44.25" customHeight="1">
      <c r="A215" s="40"/>
      <c r="B215" s="41"/>
      <c r="C215" s="206" t="s">
        <v>223</v>
      </c>
      <c r="D215" s="206" t="s">
        <v>136</v>
      </c>
      <c r="E215" s="207" t="s">
        <v>224</v>
      </c>
      <c r="F215" s="208" t="s">
        <v>225</v>
      </c>
      <c r="G215" s="209" t="s">
        <v>151</v>
      </c>
      <c r="H215" s="210">
        <v>489.08100000000002</v>
      </c>
      <c r="I215" s="211"/>
      <c r="J215" s="212">
        <f>ROUND(I215*H215,2)</f>
        <v>0</v>
      </c>
      <c r="K215" s="208" t="s">
        <v>140</v>
      </c>
      <c r="L215" s="46"/>
      <c r="M215" s="213" t="s">
        <v>32</v>
      </c>
      <c r="N215" s="214" t="s">
        <v>48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141</v>
      </c>
      <c r="AT215" s="217" t="s">
        <v>136</v>
      </c>
      <c r="AU215" s="217" t="s">
        <v>87</v>
      </c>
      <c r="AY215" s="18" t="s">
        <v>134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85</v>
      </c>
      <c r="BK215" s="218">
        <f>ROUND(I215*H215,2)</f>
        <v>0</v>
      </c>
      <c r="BL215" s="18" t="s">
        <v>141</v>
      </c>
      <c r="BM215" s="217" t="s">
        <v>226</v>
      </c>
    </row>
    <row r="216" s="2" customFormat="1">
      <c r="A216" s="40"/>
      <c r="B216" s="41"/>
      <c r="C216" s="42"/>
      <c r="D216" s="219" t="s">
        <v>143</v>
      </c>
      <c r="E216" s="42"/>
      <c r="F216" s="220" t="s">
        <v>227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143</v>
      </c>
      <c r="AU216" s="18" t="s">
        <v>87</v>
      </c>
    </row>
    <row r="217" s="13" customFormat="1">
      <c r="A217" s="13"/>
      <c r="B217" s="224"/>
      <c r="C217" s="225"/>
      <c r="D217" s="226" t="s">
        <v>145</v>
      </c>
      <c r="E217" s="227" t="s">
        <v>32</v>
      </c>
      <c r="F217" s="228" t="s">
        <v>146</v>
      </c>
      <c r="G217" s="225"/>
      <c r="H217" s="227" t="s">
        <v>32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145</v>
      </c>
      <c r="AU217" s="234" t="s">
        <v>87</v>
      </c>
      <c r="AV217" s="13" t="s">
        <v>85</v>
      </c>
      <c r="AW217" s="13" t="s">
        <v>39</v>
      </c>
      <c r="AX217" s="13" t="s">
        <v>77</v>
      </c>
      <c r="AY217" s="234" t="s">
        <v>134</v>
      </c>
    </row>
    <row r="218" s="13" customFormat="1">
      <c r="A218" s="13"/>
      <c r="B218" s="224"/>
      <c r="C218" s="225"/>
      <c r="D218" s="226" t="s">
        <v>145</v>
      </c>
      <c r="E218" s="227" t="s">
        <v>32</v>
      </c>
      <c r="F218" s="228" t="s">
        <v>160</v>
      </c>
      <c r="G218" s="225"/>
      <c r="H218" s="227" t="s">
        <v>32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87</v>
      </c>
      <c r="AV218" s="13" t="s">
        <v>85</v>
      </c>
      <c r="AW218" s="13" t="s">
        <v>39</v>
      </c>
      <c r="AX218" s="13" t="s">
        <v>77</v>
      </c>
      <c r="AY218" s="234" t="s">
        <v>134</v>
      </c>
    </row>
    <row r="219" s="14" customFormat="1">
      <c r="A219" s="14"/>
      <c r="B219" s="235"/>
      <c r="C219" s="236"/>
      <c r="D219" s="226" t="s">
        <v>145</v>
      </c>
      <c r="E219" s="237" t="s">
        <v>32</v>
      </c>
      <c r="F219" s="238" t="s">
        <v>214</v>
      </c>
      <c r="G219" s="236"/>
      <c r="H219" s="239">
        <v>154.53800000000001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145</v>
      </c>
      <c r="AU219" s="245" t="s">
        <v>87</v>
      </c>
      <c r="AV219" s="14" t="s">
        <v>87</v>
      </c>
      <c r="AW219" s="14" t="s">
        <v>39</v>
      </c>
      <c r="AX219" s="14" t="s">
        <v>77</v>
      </c>
      <c r="AY219" s="245" t="s">
        <v>134</v>
      </c>
    </row>
    <row r="220" s="13" customFormat="1">
      <c r="A220" s="13"/>
      <c r="B220" s="224"/>
      <c r="C220" s="225"/>
      <c r="D220" s="226" t="s">
        <v>145</v>
      </c>
      <c r="E220" s="227" t="s">
        <v>32</v>
      </c>
      <c r="F220" s="228" t="s">
        <v>162</v>
      </c>
      <c r="G220" s="225"/>
      <c r="H220" s="227" t="s">
        <v>32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145</v>
      </c>
      <c r="AU220" s="234" t="s">
        <v>87</v>
      </c>
      <c r="AV220" s="13" t="s">
        <v>85</v>
      </c>
      <c r="AW220" s="13" t="s">
        <v>39</v>
      </c>
      <c r="AX220" s="13" t="s">
        <v>77</v>
      </c>
      <c r="AY220" s="234" t="s">
        <v>134</v>
      </c>
    </row>
    <row r="221" s="14" customFormat="1">
      <c r="A221" s="14"/>
      <c r="B221" s="235"/>
      <c r="C221" s="236"/>
      <c r="D221" s="226" t="s">
        <v>145</v>
      </c>
      <c r="E221" s="237" t="s">
        <v>32</v>
      </c>
      <c r="F221" s="238" t="s">
        <v>215</v>
      </c>
      <c r="G221" s="236"/>
      <c r="H221" s="239">
        <v>73.444999999999993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145</v>
      </c>
      <c r="AU221" s="245" t="s">
        <v>87</v>
      </c>
      <c r="AV221" s="14" t="s">
        <v>87</v>
      </c>
      <c r="AW221" s="14" t="s">
        <v>39</v>
      </c>
      <c r="AX221" s="14" t="s">
        <v>77</v>
      </c>
      <c r="AY221" s="245" t="s">
        <v>134</v>
      </c>
    </row>
    <row r="222" s="13" customFormat="1">
      <c r="A222" s="13"/>
      <c r="B222" s="224"/>
      <c r="C222" s="225"/>
      <c r="D222" s="226" t="s">
        <v>145</v>
      </c>
      <c r="E222" s="227" t="s">
        <v>32</v>
      </c>
      <c r="F222" s="228" t="s">
        <v>164</v>
      </c>
      <c r="G222" s="225"/>
      <c r="H222" s="227" t="s">
        <v>32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145</v>
      </c>
      <c r="AU222" s="234" t="s">
        <v>87</v>
      </c>
      <c r="AV222" s="13" t="s">
        <v>85</v>
      </c>
      <c r="AW222" s="13" t="s">
        <v>39</v>
      </c>
      <c r="AX222" s="13" t="s">
        <v>77</v>
      </c>
      <c r="AY222" s="234" t="s">
        <v>134</v>
      </c>
    </row>
    <row r="223" s="14" customFormat="1">
      <c r="A223" s="14"/>
      <c r="B223" s="235"/>
      <c r="C223" s="236"/>
      <c r="D223" s="226" t="s">
        <v>145</v>
      </c>
      <c r="E223" s="237" t="s">
        <v>32</v>
      </c>
      <c r="F223" s="238" t="s">
        <v>216</v>
      </c>
      <c r="G223" s="236"/>
      <c r="H223" s="239">
        <v>43.576999999999998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145</v>
      </c>
      <c r="AU223" s="245" t="s">
        <v>87</v>
      </c>
      <c r="AV223" s="14" t="s">
        <v>87</v>
      </c>
      <c r="AW223" s="14" t="s">
        <v>39</v>
      </c>
      <c r="AX223" s="14" t="s">
        <v>77</v>
      </c>
      <c r="AY223" s="245" t="s">
        <v>134</v>
      </c>
    </row>
    <row r="224" s="13" customFormat="1">
      <c r="A224" s="13"/>
      <c r="B224" s="224"/>
      <c r="C224" s="225"/>
      <c r="D224" s="226" t="s">
        <v>145</v>
      </c>
      <c r="E224" s="227" t="s">
        <v>32</v>
      </c>
      <c r="F224" s="228" t="s">
        <v>166</v>
      </c>
      <c r="G224" s="225"/>
      <c r="H224" s="227" t="s">
        <v>32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87</v>
      </c>
      <c r="AV224" s="13" t="s">
        <v>85</v>
      </c>
      <c r="AW224" s="13" t="s">
        <v>39</v>
      </c>
      <c r="AX224" s="13" t="s">
        <v>77</v>
      </c>
      <c r="AY224" s="234" t="s">
        <v>134</v>
      </c>
    </row>
    <row r="225" s="14" customFormat="1">
      <c r="A225" s="14"/>
      <c r="B225" s="235"/>
      <c r="C225" s="236"/>
      <c r="D225" s="226" t="s">
        <v>145</v>
      </c>
      <c r="E225" s="237" t="s">
        <v>32</v>
      </c>
      <c r="F225" s="238" t="s">
        <v>217</v>
      </c>
      <c r="G225" s="236"/>
      <c r="H225" s="239">
        <v>5.4809999999999999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145</v>
      </c>
      <c r="AU225" s="245" t="s">
        <v>87</v>
      </c>
      <c r="AV225" s="14" t="s">
        <v>87</v>
      </c>
      <c r="AW225" s="14" t="s">
        <v>39</v>
      </c>
      <c r="AX225" s="14" t="s">
        <v>77</v>
      </c>
      <c r="AY225" s="245" t="s">
        <v>134</v>
      </c>
    </row>
    <row r="226" s="13" customFormat="1">
      <c r="A226" s="13"/>
      <c r="B226" s="224"/>
      <c r="C226" s="225"/>
      <c r="D226" s="226" t="s">
        <v>145</v>
      </c>
      <c r="E226" s="227" t="s">
        <v>32</v>
      </c>
      <c r="F226" s="228" t="s">
        <v>177</v>
      </c>
      <c r="G226" s="225"/>
      <c r="H226" s="227" t="s">
        <v>32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145</v>
      </c>
      <c r="AU226" s="234" t="s">
        <v>87</v>
      </c>
      <c r="AV226" s="13" t="s">
        <v>85</v>
      </c>
      <c r="AW226" s="13" t="s">
        <v>39</v>
      </c>
      <c r="AX226" s="13" t="s">
        <v>77</v>
      </c>
      <c r="AY226" s="234" t="s">
        <v>134</v>
      </c>
    </row>
    <row r="227" s="14" customFormat="1">
      <c r="A227" s="14"/>
      <c r="B227" s="235"/>
      <c r="C227" s="236"/>
      <c r="D227" s="226" t="s">
        <v>145</v>
      </c>
      <c r="E227" s="237" t="s">
        <v>32</v>
      </c>
      <c r="F227" s="238" t="s">
        <v>218</v>
      </c>
      <c r="G227" s="236"/>
      <c r="H227" s="239">
        <v>3.6000000000000001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145</v>
      </c>
      <c r="AU227" s="245" t="s">
        <v>87</v>
      </c>
      <c r="AV227" s="14" t="s">
        <v>87</v>
      </c>
      <c r="AW227" s="14" t="s">
        <v>39</v>
      </c>
      <c r="AX227" s="14" t="s">
        <v>77</v>
      </c>
      <c r="AY227" s="245" t="s">
        <v>134</v>
      </c>
    </row>
    <row r="228" s="13" customFormat="1">
      <c r="A228" s="13"/>
      <c r="B228" s="224"/>
      <c r="C228" s="225"/>
      <c r="D228" s="226" t="s">
        <v>145</v>
      </c>
      <c r="E228" s="227" t="s">
        <v>32</v>
      </c>
      <c r="F228" s="228" t="s">
        <v>179</v>
      </c>
      <c r="G228" s="225"/>
      <c r="H228" s="227" t="s">
        <v>32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145</v>
      </c>
      <c r="AU228" s="234" t="s">
        <v>87</v>
      </c>
      <c r="AV228" s="13" t="s">
        <v>85</v>
      </c>
      <c r="AW228" s="13" t="s">
        <v>39</v>
      </c>
      <c r="AX228" s="13" t="s">
        <v>77</v>
      </c>
      <c r="AY228" s="234" t="s">
        <v>134</v>
      </c>
    </row>
    <row r="229" s="14" customFormat="1">
      <c r="A229" s="14"/>
      <c r="B229" s="235"/>
      <c r="C229" s="236"/>
      <c r="D229" s="226" t="s">
        <v>145</v>
      </c>
      <c r="E229" s="237" t="s">
        <v>32</v>
      </c>
      <c r="F229" s="238" t="s">
        <v>219</v>
      </c>
      <c r="G229" s="236"/>
      <c r="H229" s="239">
        <v>7.7999999999999998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145</v>
      </c>
      <c r="AU229" s="245" t="s">
        <v>87</v>
      </c>
      <c r="AV229" s="14" t="s">
        <v>87</v>
      </c>
      <c r="AW229" s="14" t="s">
        <v>39</v>
      </c>
      <c r="AX229" s="14" t="s">
        <v>77</v>
      </c>
      <c r="AY229" s="245" t="s">
        <v>134</v>
      </c>
    </row>
    <row r="230" s="13" customFormat="1">
      <c r="A230" s="13"/>
      <c r="B230" s="224"/>
      <c r="C230" s="225"/>
      <c r="D230" s="226" t="s">
        <v>145</v>
      </c>
      <c r="E230" s="227" t="s">
        <v>32</v>
      </c>
      <c r="F230" s="228" t="s">
        <v>187</v>
      </c>
      <c r="G230" s="225"/>
      <c r="H230" s="227" t="s">
        <v>32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87</v>
      </c>
      <c r="AV230" s="13" t="s">
        <v>85</v>
      </c>
      <c r="AW230" s="13" t="s">
        <v>39</v>
      </c>
      <c r="AX230" s="13" t="s">
        <v>77</v>
      </c>
      <c r="AY230" s="234" t="s">
        <v>134</v>
      </c>
    </row>
    <row r="231" s="14" customFormat="1">
      <c r="A231" s="14"/>
      <c r="B231" s="235"/>
      <c r="C231" s="236"/>
      <c r="D231" s="226" t="s">
        <v>145</v>
      </c>
      <c r="E231" s="237" t="s">
        <v>32</v>
      </c>
      <c r="F231" s="238" t="s">
        <v>220</v>
      </c>
      <c r="G231" s="236"/>
      <c r="H231" s="239">
        <v>13.52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145</v>
      </c>
      <c r="AU231" s="245" t="s">
        <v>87</v>
      </c>
      <c r="AV231" s="14" t="s">
        <v>87</v>
      </c>
      <c r="AW231" s="14" t="s">
        <v>39</v>
      </c>
      <c r="AX231" s="14" t="s">
        <v>77</v>
      </c>
      <c r="AY231" s="245" t="s">
        <v>134</v>
      </c>
    </row>
    <row r="232" s="13" customFormat="1">
      <c r="A232" s="13"/>
      <c r="B232" s="224"/>
      <c r="C232" s="225"/>
      <c r="D232" s="226" t="s">
        <v>145</v>
      </c>
      <c r="E232" s="227" t="s">
        <v>32</v>
      </c>
      <c r="F232" s="228" t="s">
        <v>189</v>
      </c>
      <c r="G232" s="225"/>
      <c r="H232" s="227" t="s">
        <v>32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145</v>
      </c>
      <c r="AU232" s="234" t="s">
        <v>87</v>
      </c>
      <c r="AV232" s="13" t="s">
        <v>85</v>
      </c>
      <c r="AW232" s="13" t="s">
        <v>39</v>
      </c>
      <c r="AX232" s="13" t="s">
        <v>77</v>
      </c>
      <c r="AY232" s="234" t="s">
        <v>134</v>
      </c>
    </row>
    <row r="233" s="14" customFormat="1">
      <c r="A233" s="14"/>
      <c r="B233" s="235"/>
      <c r="C233" s="236"/>
      <c r="D233" s="226" t="s">
        <v>145</v>
      </c>
      <c r="E233" s="237" t="s">
        <v>32</v>
      </c>
      <c r="F233" s="238" t="s">
        <v>220</v>
      </c>
      <c r="G233" s="236"/>
      <c r="H233" s="239">
        <v>13.52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145</v>
      </c>
      <c r="AU233" s="245" t="s">
        <v>87</v>
      </c>
      <c r="AV233" s="14" t="s">
        <v>87</v>
      </c>
      <c r="AW233" s="14" t="s">
        <v>39</v>
      </c>
      <c r="AX233" s="14" t="s">
        <v>77</v>
      </c>
      <c r="AY233" s="245" t="s">
        <v>134</v>
      </c>
    </row>
    <row r="234" s="13" customFormat="1">
      <c r="A234" s="13"/>
      <c r="B234" s="224"/>
      <c r="C234" s="225"/>
      <c r="D234" s="226" t="s">
        <v>145</v>
      </c>
      <c r="E234" s="227" t="s">
        <v>32</v>
      </c>
      <c r="F234" s="228" t="s">
        <v>190</v>
      </c>
      <c r="G234" s="225"/>
      <c r="H234" s="227" t="s">
        <v>32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145</v>
      </c>
      <c r="AU234" s="234" t="s">
        <v>87</v>
      </c>
      <c r="AV234" s="13" t="s">
        <v>85</v>
      </c>
      <c r="AW234" s="13" t="s">
        <v>39</v>
      </c>
      <c r="AX234" s="13" t="s">
        <v>77</v>
      </c>
      <c r="AY234" s="234" t="s">
        <v>134</v>
      </c>
    </row>
    <row r="235" s="14" customFormat="1">
      <c r="A235" s="14"/>
      <c r="B235" s="235"/>
      <c r="C235" s="236"/>
      <c r="D235" s="226" t="s">
        <v>145</v>
      </c>
      <c r="E235" s="237" t="s">
        <v>32</v>
      </c>
      <c r="F235" s="238" t="s">
        <v>220</v>
      </c>
      <c r="G235" s="236"/>
      <c r="H235" s="239">
        <v>13.52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145</v>
      </c>
      <c r="AU235" s="245" t="s">
        <v>87</v>
      </c>
      <c r="AV235" s="14" t="s">
        <v>87</v>
      </c>
      <c r="AW235" s="14" t="s">
        <v>39</v>
      </c>
      <c r="AX235" s="14" t="s">
        <v>77</v>
      </c>
      <c r="AY235" s="245" t="s">
        <v>134</v>
      </c>
    </row>
    <row r="236" s="13" customFormat="1">
      <c r="A236" s="13"/>
      <c r="B236" s="224"/>
      <c r="C236" s="225"/>
      <c r="D236" s="226" t="s">
        <v>145</v>
      </c>
      <c r="E236" s="227" t="s">
        <v>32</v>
      </c>
      <c r="F236" s="228" t="s">
        <v>191</v>
      </c>
      <c r="G236" s="225"/>
      <c r="H236" s="227" t="s">
        <v>32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87</v>
      </c>
      <c r="AV236" s="13" t="s">
        <v>85</v>
      </c>
      <c r="AW236" s="13" t="s">
        <v>39</v>
      </c>
      <c r="AX236" s="13" t="s">
        <v>77</v>
      </c>
      <c r="AY236" s="234" t="s">
        <v>134</v>
      </c>
    </row>
    <row r="237" s="14" customFormat="1">
      <c r="A237" s="14"/>
      <c r="B237" s="235"/>
      <c r="C237" s="236"/>
      <c r="D237" s="226" t="s">
        <v>145</v>
      </c>
      <c r="E237" s="237" t="s">
        <v>32</v>
      </c>
      <c r="F237" s="238" t="s">
        <v>220</v>
      </c>
      <c r="G237" s="236"/>
      <c r="H237" s="239">
        <v>13.52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145</v>
      </c>
      <c r="AU237" s="245" t="s">
        <v>87</v>
      </c>
      <c r="AV237" s="14" t="s">
        <v>87</v>
      </c>
      <c r="AW237" s="14" t="s">
        <v>39</v>
      </c>
      <c r="AX237" s="14" t="s">
        <v>77</v>
      </c>
      <c r="AY237" s="245" t="s">
        <v>134</v>
      </c>
    </row>
    <row r="238" s="13" customFormat="1">
      <c r="A238" s="13"/>
      <c r="B238" s="224"/>
      <c r="C238" s="225"/>
      <c r="D238" s="226" t="s">
        <v>145</v>
      </c>
      <c r="E238" s="227" t="s">
        <v>32</v>
      </c>
      <c r="F238" s="228" t="s">
        <v>192</v>
      </c>
      <c r="G238" s="225"/>
      <c r="H238" s="227" t="s">
        <v>32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145</v>
      </c>
      <c r="AU238" s="234" t="s">
        <v>87</v>
      </c>
      <c r="AV238" s="13" t="s">
        <v>85</v>
      </c>
      <c r="AW238" s="13" t="s">
        <v>39</v>
      </c>
      <c r="AX238" s="13" t="s">
        <v>77</v>
      </c>
      <c r="AY238" s="234" t="s">
        <v>134</v>
      </c>
    </row>
    <row r="239" s="14" customFormat="1">
      <c r="A239" s="14"/>
      <c r="B239" s="235"/>
      <c r="C239" s="236"/>
      <c r="D239" s="226" t="s">
        <v>145</v>
      </c>
      <c r="E239" s="237" t="s">
        <v>32</v>
      </c>
      <c r="F239" s="238" t="s">
        <v>220</v>
      </c>
      <c r="G239" s="236"/>
      <c r="H239" s="239">
        <v>13.52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145</v>
      </c>
      <c r="AU239" s="245" t="s">
        <v>87</v>
      </c>
      <c r="AV239" s="14" t="s">
        <v>87</v>
      </c>
      <c r="AW239" s="14" t="s">
        <v>39</v>
      </c>
      <c r="AX239" s="14" t="s">
        <v>77</v>
      </c>
      <c r="AY239" s="245" t="s">
        <v>134</v>
      </c>
    </row>
    <row r="240" s="13" customFormat="1">
      <c r="A240" s="13"/>
      <c r="B240" s="224"/>
      <c r="C240" s="225"/>
      <c r="D240" s="226" t="s">
        <v>145</v>
      </c>
      <c r="E240" s="227" t="s">
        <v>32</v>
      </c>
      <c r="F240" s="228" t="s">
        <v>193</v>
      </c>
      <c r="G240" s="225"/>
      <c r="H240" s="227" t="s">
        <v>32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145</v>
      </c>
      <c r="AU240" s="234" t="s">
        <v>87</v>
      </c>
      <c r="AV240" s="13" t="s">
        <v>85</v>
      </c>
      <c r="AW240" s="13" t="s">
        <v>39</v>
      </c>
      <c r="AX240" s="13" t="s">
        <v>77</v>
      </c>
      <c r="AY240" s="234" t="s">
        <v>134</v>
      </c>
    </row>
    <row r="241" s="14" customFormat="1">
      <c r="A241" s="14"/>
      <c r="B241" s="235"/>
      <c r="C241" s="236"/>
      <c r="D241" s="226" t="s">
        <v>145</v>
      </c>
      <c r="E241" s="237" t="s">
        <v>32</v>
      </c>
      <c r="F241" s="238" t="s">
        <v>220</v>
      </c>
      <c r="G241" s="236"/>
      <c r="H241" s="239">
        <v>13.52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145</v>
      </c>
      <c r="AU241" s="245" t="s">
        <v>87</v>
      </c>
      <c r="AV241" s="14" t="s">
        <v>87</v>
      </c>
      <c r="AW241" s="14" t="s">
        <v>39</v>
      </c>
      <c r="AX241" s="14" t="s">
        <v>77</v>
      </c>
      <c r="AY241" s="245" t="s">
        <v>134</v>
      </c>
    </row>
    <row r="242" s="13" customFormat="1">
      <c r="A242" s="13"/>
      <c r="B242" s="224"/>
      <c r="C242" s="225"/>
      <c r="D242" s="226" t="s">
        <v>145</v>
      </c>
      <c r="E242" s="227" t="s">
        <v>32</v>
      </c>
      <c r="F242" s="228" t="s">
        <v>194</v>
      </c>
      <c r="G242" s="225"/>
      <c r="H242" s="227" t="s">
        <v>32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87</v>
      </c>
      <c r="AV242" s="13" t="s">
        <v>85</v>
      </c>
      <c r="AW242" s="13" t="s">
        <v>39</v>
      </c>
      <c r="AX242" s="13" t="s">
        <v>77</v>
      </c>
      <c r="AY242" s="234" t="s">
        <v>134</v>
      </c>
    </row>
    <row r="243" s="14" customFormat="1">
      <c r="A243" s="14"/>
      <c r="B243" s="235"/>
      <c r="C243" s="236"/>
      <c r="D243" s="226" t="s">
        <v>145</v>
      </c>
      <c r="E243" s="237" t="s">
        <v>32</v>
      </c>
      <c r="F243" s="238" t="s">
        <v>220</v>
      </c>
      <c r="G243" s="236"/>
      <c r="H243" s="239">
        <v>13.52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145</v>
      </c>
      <c r="AU243" s="245" t="s">
        <v>87</v>
      </c>
      <c r="AV243" s="14" t="s">
        <v>87</v>
      </c>
      <c r="AW243" s="14" t="s">
        <v>39</v>
      </c>
      <c r="AX243" s="14" t="s">
        <v>77</v>
      </c>
      <c r="AY243" s="245" t="s">
        <v>134</v>
      </c>
    </row>
    <row r="244" s="13" customFormat="1">
      <c r="A244" s="13"/>
      <c r="B244" s="224"/>
      <c r="C244" s="225"/>
      <c r="D244" s="226" t="s">
        <v>145</v>
      </c>
      <c r="E244" s="227" t="s">
        <v>32</v>
      </c>
      <c r="F244" s="228" t="s">
        <v>195</v>
      </c>
      <c r="G244" s="225"/>
      <c r="H244" s="227" t="s">
        <v>32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145</v>
      </c>
      <c r="AU244" s="234" t="s">
        <v>87</v>
      </c>
      <c r="AV244" s="13" t="s">
        <v>85</v>
      </c>
      <c r="AW244" s="13" t="s">
        <v>39</v>
      </c>
      <c r="AX244" s="13" t="s">
        <v>77</v>
      </c>
      <c r="AY244" s="234" t="s">
        <v>134</v>
      </c>
    </row>
    <row r="245" s="14" customFormat="1">
      <c r="A245" s="14"/>
      <c r="B245" s="235"/>
      <c r="C245" s="236"/>
      <c r="D245" s="226" t="s">
        <v>145</v>
      </c>
      <c r="E245" s="237" t="s">
        <v>32</v>
      </c>
      <c r="F245" s="238" t="s">
        <v>220</v>
      </c>
      <c r="G245" s="236"/>
      <c r="H245" s="239">
        <v>13.52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145</v>
      </c>
      <c r="AU245" s="245" t="s">
        <v>87</v>
      </c>
      <c r="AV245" s="14" t="s">
        <v>87</v>
      </c>
      <c r="AW245" s="14" t="s">
        <v>39</v>
      </c>
      <c r="AX245" s="14" t="s">
        <v>77</v>
      </c>
      <c r="AY245" s="245" t="s">
        <v>134</v>
      </c>
    </row>
    <row r="246" s="13" customFormat="1">
      <c r="A246" s="13"/>
      <c r="B246" s="224"/>
      <c r="C246" s="225"/>
      <c r="D246" s="226" t="s">
        <v>145</v>
      </c>
      <c r="E246" s="227" t="s">
        <v>32</v>
      </c>
      <c r="F246" s="228" t="s">
        <v>196</v>
      </c>
      <c r="G246" s="225"/>
      <c r="H246" s="227" t="s">
        <v>32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87</v>
      </c>
      <c r="AV246" s="13" t="s">
        <v>85</v>
      </c>
      <c r="AW246" s="13" t="s">
        <v>39</v>
      </c>
      <c r="AX246" s="13" t="s">
        <v>77</v>
      </c>
      <c r="AY246" s="234" t="s">
        <v>134</v>
      </c>
    </row>
    <row r="247" s="14" customFormat="1">
      <c r="A247" s="14"/>
      <c r="B247" s="235"/>
      <c r="C247" s="236"/>
      <c r="D247" s="226" t="s">
        <v>145</v>
      </c>
      <c r="E247" s="237" t="s">
        <v>32</v>
      </c>
      <c r="F247" s="238" t="s">
        <v>220</v>
      </c>
      <c r="G247" s="236"/>
      <c r="H247" s="239">
        <v>13.52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145</v>
      </c>
      <c r="AU247" s="245" t="s">
        <v>87</v>
      </c>
      <c r="AV247" s="14" t="s">
        <v>87</v>
      </c>
      <c r="AW247" s="14" t="s">
        <v>39</v>
      </c>
      <c r="AX247" s="14" t="s">
        <v>77</v>
      </c>
      <c r="AY247" s="245" t="s">
        <v>134</v>
      </c>
    </row>
    <row r="248" s="13" customFormat="1">
      <c r="A248" s="13"/>
      <c r="B248" s="224"/>
      <c r="C248" s="225"/>
      <c r="D248" s="226" t="s">
        <v>145</v>
      </c>
      <c r="E248" s="227" t="s">
        <v>32</v>
      </c>
      <c r="F248" s="228" t="s">
        <v>202</v>
      </c>
      <c r="G248" s="225"/>
      <c r="H248" s="227" t="s">
        <v>32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87</v>
      </c>
      <c r="AV248" s="13" t="s">
        <v>85</v>
      </c>
      <c r="AW248" s="13" t="s">
        <v>39</v>
      </c>
      <c r="AX248" s="13" t="s">
        <v>77</v>
      </c>
      <c r="AY248" s="234" t="s">
        <v>134</v>
      </c>
    </row>
    <row r="249" s="14" customFormat="1">
      <c r="A249" s="14"/>
      <c r="B249" s="235"/>
      <c r="C249" s="236"/>
      <c r="D249" s="226" t="s">
        <v>145</v>
      </c>
      <c r="E249" s="237" t="s">
        <v>32</v>
      </c>
      <c r="F249" s="238" t="s">
        <v>220</v>
      </c>
      <c r="G249" s="236"/>
      <c r="H249" s="239">
        <v>13.52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145</v>
      </c>
      <c r="AU249" s="245" t="s">
        <v>87</v>
      </c>
      <c r="AV249" s="14" t="s">
        <v>87</v>
      </c>
      <c r="AW249" s="14" t="s">
        <v>39</v>
      </c>
      <c r="AX249" s="14" t="s">
        <v>77</v>
      </c>
      <c r="AY249" s="245" t="s">
        <v>134</v>
      </c>
    </row>
    <row r="250" s="13" customFormat="1">
      <c r="A250" s="13"/>
      <c r="B250" s="224"/>
      <c r="C250" s="225"/>
      <c r="D250" s="226" t="s">
        <v>145</v>
      </c>
      <c r="E250" s="227" t="s">
        <v>32</v>
      </c>
      <c r="F250" s="228" t="s">
        <v>203</v>
      </c>
      <c r="G250" s="225"/>
      <c r="H250" s="227" t="s">
        <v>32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87</v>
      </c>
      <c r="AV250" s="13" t="s">
        <v>85</v>
      </c>
      <c r="AW250" s="13" t="s">
        <v>39</v>
      </c>
      <c r="AX250" s="13" t="s">
        <v>77</v>
      </c>
      <c r="AY250" s="234" t="s">
        <v>134</v>
      </c>
    </row>
    <row r="251" s="14" customFormat="1">
      <c r="A251" s="14"/>
      <c r="B251" s="235"/>
      <c r="C251" s="236"/>
      <c r="D251" s="226" t="s">
        <v>145</v>
      </c>
      <c r="E251" s="237" t="s">
        <v>32</v>
      </c>
      <c r="F251" s="238" t="s">
        <v>220</v>
      </c>
      <c r="G251" s="236"/>
      <c r="H251" s="239">
        <v>13.52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145</v>
      </c>
      <c r="AU251" s="245" t="s">
        <v>87</v>
      </c>
      <c r="AV251" s="14" t="s">
        <v>87</v>
      </c>
      <c r="AW251" s="14" t="s">
        <v>39</v>
      </c>
      <c r="AX251" s="14" t="s">
        <v>77</v>
      </c>
      <c r="AY251" s="245" t="s">
        <v>134</v>
      </c>
    </row>
    <row r="252" s="13" customFormat="1">
      <c r="A252" s="13"/>
      <c r="B252" s="224"/>
      <c r="C252" s="225"/>
      <c r="D252" s="226" t="s">
        <v>145</v>
      </c>
      <c r="E252" s="227" t="s">
        <v>32</v>
      </c>
      <c r="F252" s="228" t="s">
        <v>204</v>
      </c>
      <c r="G252" s="225"/>
      <c r="H252" s="227" t="s">
        <v>32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145</v>
      </c>
      <c r="AU252" s="234" t="s">
        <v>87</v>
      </c>
      <c r="AV252" s="13" t="s">
        <v>85</v>
      </c>
      <c r="AW252" s="13" t="s">
        <v>39</v>
      </c>
      <c r="AX252" s="13" t="s">
        <v>77</v>
      </c>
      <c r="AY252" s="234" t="s">
        <v>134</v>
      </c>
    </row>
    <row r="253" s="14" customFormat="1">
      <c r="A253" s="14"/>
      <c r="B253" s="235"/>
      <c r="C253" s="236"/>
      <c r="D253" s="226" t="s">
        <v>145</v>
      </c>
      <c r="E253" s="237" t="s">
        <v>32</v>
      </c>
      <c r="F253" s="238" t="s">
        <v>220</v>
      </c>
      <c r="G253" s="236"/>
      <c r="H253" s="239">
        <v>13.52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145</v>
      </c>
      <c r="AU253" s="245" t="s">
        <v>87</v>
      </c>
      <c r="AV253" s="14" t="s">
        <v>87</v>
      </c>
      <c r="AW253" s="14" t="s">
        <v>39</v>
      </c>
      <c r="AX253" s="14" t="s">
        <v>77</v>
      </c>
      <c r="AY253" s="245" t="s">
        <v>134</v>
      </c>
    </row>
    <row r="254" s="13" customFormat="1">
      <c r="A254" s="13"/>
      <c r="B254" s="224"/>
      <c r="C254" s="225"/>
      <c r="D254" s="226" t="s">
        <v>145</v>
      </c>
      <c r="E254" s="227" t="s">
        <v>32</v>
      </c>
      <c r="F254" s="228" t="s">
        <v>205</v>
      </c>
      <c r="G254" s="225"/>
      <c r="H254" s="227" t="s">
        <v>32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87</v>
      </c>
      <c r="AV254" s="13" t="s">
        <v>85</v>
      </c>
      <c r="AW254" s="13" t="s">
        <v>39</v>
      </c>
      <c r="AX254" s="13" t="s">
        <v>77</v>
      </c>
      <c r="AY254" s="234" t="s">
        <v>134</v>
      </c>
    </row>
    <row r="255" s="14" customFormat="1">
      <c r="A255" s="14"/>
      <c r="B255" s="235"/>
      <c r="C255" s="236"/>
      <c r="D255" s="226" t="s">
        <v>145</v>
      </c>
      <c r="E255" s="237" t="s">
        <v>32</v>
      </c>
      <c r="F255" s="238" t="s">
        <v>221</v>
      </c>
      <c r="G255" s="236"/>
      <c r="H255" s="239">
        <v>30.399999999999999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145</v>
      </c>
      <c r="AU255" s="245" t="s">
        <v>87</v>
      </c>
      <c r="AV255" s="14" t="s">
        <v>87</v>
      </c>
      <c r="AW255" s="14" t="s">
        <v>39</v>
      </c>
      <c r="AX255" s="14" t="s">
        <v>77</v>
      </c>
      <c r="AY255" s="245" t="s">
        <v>134</v>
      </c>
    </row>
    <row r="256" s="13" customFormat="1">
      <c r="A256" s="13"/>
      <c r="B256" s="224"/>
      <c r="C256" s="225"/>
      <c r="D256" s="226" t="s">
        <v>145</v>
      </c>
      <c r="E256" s="227" t="s">
        <v>32</v>
      </c>
      <c r="F256" s="228" t="s">
        <v>207</v>
      </c>
      <c r="G256" s="225"/>
      <c r="H256" s="227" t="s">
        <v>32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145</v>
      </c>
      <c r="AU256" s="234" t="s">
        <v>87</v>
      </c>
      <c r="AV256" s="13" t="s">
        <v>85</v>
      </c>
      <c r="AW256" s="13" t="s">
        <v>39</v>
      </c>
      <c r="AX256" s="13" t="s">
        <v>77</v>
      </c>
      <c r="AY256" s="234" t="s">
        <v>134</v>
      </c>
    </row>
    <row r="257" s="14" customFormat="1">
      <c r="A257" s="14"/>
      <c r="B257" s="235"/>
      <c r="C257" s="236"/>
      <c r="D257" s="226" t="s">
        <v>145</v>
      </c>
      <c r="E257" s="237" t="s">
        <v>32</v>
      </c>
      <c r="F257" s="238" t="s">
        <v>222</v>
      </c>
      <c r="G257" s="236"/>
      <c r="H257" s="239">
        <v>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145</v>
      </c>
      <c r="AU257" s="245" t="s">
        <v>87</v>
      </c>
      <c r="AV257" s="14" t="s">
        <v>87</v>
      </c>
      <c r="AW257" s="14" t="s">
        <v>39</v>
      </c>
      <c r="AX257" s="14" t="s">
        <v>77</v>
      </c>
      <c r="AY257" s="245" t="s">
        <v>134</v>
      </c>
    </row>
    <row r="258" s="15" customFormat="1">
      <c r="A258" s="15"/>
      <c r="B258" s="246"/>
      <c r="C258" s="247"/>
      <c r="D258" s="226" t="s">
        <v>145</v>
      </c>
      <c r="E258" s="248" t="s">
        <v>32</v>
      </c>
      <c r="F258" s="249" t="s">
        <v>148</v>
      </c>
      <c r="G258" s="247"/>
      <c r="H258" s="250">
        <v>489.08099999999979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145</v>
      </c>
      <c r="AU258" s="256" t="s">
        <v>87</v>
      </c>
      <c r="AV258" s="15" t="s">
        <v>141</v>
      </c>
      <c r="AW258" s="15" t="s">
        <v>39</v>
      </c>
      <c r="AX258" s="15" t="s">
        <v>85</v>
      </c>
      <c r="AY258" s="256" t="s">
        <v>134</v>
      </c>
    </row>
    <row r="259" s="2" customFormat="1" ht="33" customHeight="1">
      <c r="A259" s="40"/>
      <c r="B259" s="41"/>
      <c r="C259" s="206" t="s">
        <v>228</v>
      </c>
      <c r="D259" s="206" t="s">
        <v>136</v>
      </c>
      <c r="E259" s="207" t="s">
        <v>229</v>
      </c>
      <c r="F259" s="208" t="s">
        <v>230</v>
      </c>
      <c r="G259" s="209" t="s">
        <v>157</v>
      </c>
      <c r="H259" s="210">
        <v>253.36600000000001</v>
      </c>
      <c r="I259" s="211"/>
      <c r="J259" s="212">
        <f>ROUND(I259*H259,2)</f>
        <v>0</v>
      </c>
      <c r="K259" s="208" t="s">
        <v>140</v>
      </c>
      <c r="L259" s="46"/>
      <c r="M259" s="213" t="s">
        <v>32</v>
      </c>
      <c r="N259" s="214" t="s">
        <v>48</v>
      </c>
      <c r="O259" s="86"/>
      <c r="P259" s="215">
        <f>O259*H259</f>
        <v>0</v>
      </c>
      <c r="Q259" s="215">
        <v>0.00046000000000000001</v>
      </c>
      <c r="R259" s="215">
        <f>Q259*H259</f>
        <v>0.11654836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141</v>
      </c>
      <c r="AT259" s="217" t="s">
        <v>136</v>
      </c>
      <c r="AU259" s="217" t="s">
        <v>87</v>
      </c>
      <c r="AY259" s="18" t="s">
        <v>134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85</v>
      </c>
      <c r="BK259" s="218">
        <f>ROUND(I259*H259,2)</f>
        <v>0</v>
      </c>
      <c r="BL259" s="18" t="s">
        <v>141</v>
      </c>
      <c r="BM259" s="217" t="s">
        <v>231</v>
      </c>
    </row>
    <row r="260" s="2" customFormat="1">
      <c r="A260" s="40"/>
      <c r="B260" s="41"/>
      <c r="C260" s="42"/>
      <c r="D260" s="219" t="s">
        <v>143</v>
      </c>
      <c r="E260" s="42"/>
      <c r="F260" s="220" t="s">
        <v>232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8" t="s">
        <v>143</v>
      </c>
      <c r="AU260" s="18" t="s">
        <v>87</v>
      </c>
    </row>
    <row r="261" s="13" customFormat="1">
      <c r="A261" s="13"/>
      <c r="B261" s="224"/>
      <c r="C261" s="225"/>
      <c r="D261" s="226" t="s">
        <v>145</v>
      </c>
      <c r="E261" s="227" t="s">
        <v>32</v>
      </c>
      <c r="F261" s="228" t="s">
        <v>146</v>
      </c>
      <c r="G261" s="225"/>
      <c r="H261" s="227" t="s">
        <v>32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87</v>
      </c>
      <c r="AV261" s="13" t="s">
        <v>85</v>
      </c>
      <c r="AW261" s="13" t="s">
        <v>39</v>
      </c>
      <c r="AX261" s="13" t="s">
        <v>77</v>
      </c>
      <c r="AY261" s="234" t="s">
        <v>134</v>
      </c>
    </row>
    <row r="262" s="14" customFormat="1">
      <c r="A262" s="14"/>
      <c r="B262" s="235"/>
      <c r="C262" s="236"/>
      <c r="D262" s="226" t="s">
        <v>145</v>
      </c>
      <c r="E262" s="237" t="s">
        <v>32</v>
      </c>
      <c r="F262" s="238" t="s">
        <v>233</v>
      </c>
      <c r="G262" s="236"/>
      <c r="H262" s="239">
        <v>146.696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145</v>
      </c>
      <c r="AU262" s="245" t="s">
        <v>87</v>
      </c>
      <c r="AV262" s="14" t="s">
        <v>87</v>
      </c>
      <c r="AW262" s="14" t="s">
        <v>39</v>
      </c>
      <c r="AX262" s="14" t="s">
        <v>77</v>
      </c>
      <c r="AY262" s="245" t="s">
        <v>134</v>
      </c>
    </row>
    <row r="263" s="14" customFormat="1">
      <c r="A263" s="14"/>
      <c r="B263" s="235"/>
      <c r="C263" s="236"/>
      <c r="D263" s="226" t="s">
        <v>145</v>
      </c>
      <c r="E263" s="237" t="s">
        <v>32</v>
      </c>
      <c r="F263" s="238" t="s">
        <v>234</v>
      </c>
      <c r="G263" s="236"/>
      <c r="H263" s="239">
        <v>34.741999999999997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145</v>
      </c>
      <c r="AU263" s="245" t="s">
        <v>87</v>
      </c>
      <c r="AV263" s="14" t="s">
        <v>87</v>
      </c>
      <c r="AW263" s="14" t="s">
        <v>39</v>
      </c>
      <c r="AX263" s="14" t="s">
        <v>77</v>
      </c>
      <c r="AY263" s="245" t="s">
        <v>134</v>
      </c>
    </row>
    <row r="264" s="14" customFormat="1">
      <c r="A264" s="14"/>
      <c r="B264" s="235"/>
      <c r="C264" s="236"/>
      <c r="D264" s="226" t="s">
        <v>145</v>
      </c>
      <c r="E264" s="237" t="s">
        <v>32</v>
      </c>
      <c r="F264" s="238" t="s">
        <v>235</v>
      </c>
      <c r="G264" s="236"/>
      <c r="H264" s="239">
        <v>39.545999999999999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145</v>
      </c>
      <c r="AU264" s="245" t="s">
        <v>87</v>
      </c>
      <c r="AV264" s="14" t="s">
        <v>87</v>
      </c>
      <c r="AW264" s="14" t="s">
        <v>39</v>
      </c>
      <c r="AX264" s="14" t="s">
        <v>77</v>
      </c>
      <c r="AY264" s="245" t="s">
        <v>134</v>
      </c>
    </row>
    <row r="265" s="14" customFormat="1">
      <c r="A265" s="14"/>
      <c r="B265" s="235"/>
      <c r="C265" s="236"/>
      <c r="D265" s="226" t="s">
        <v>145</v>
      </c>
      <c r="E265" s="237" t="s">
        <v>32</v>
      </c>
      <c r="F265" s="238" t="s">
        <v>236</v>
      </c>
      <c r="G265" s="236"/>
      <c r="H265" s="239">
        <v>32.381999999999998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145</v>
      </c>
      <c r="AU265" s="245" t="s">
        <v>87</v>
      </c>
      <c r="AV265" s="14" t="s">
        <v>87</v>
      </c>
      <c r="AW265" s="14" t="s">
        <v>39</v>
      </c>
      <c r="AX265" s="14" t="s">
        <v>77</v>
      </c>
      <c r="AY265" s="245" t="s">
        <v>134</v>
      </c>
    </row>
    <row r="266" s="15" customFormat="1">
      <c r="A266" s="15"/>
      <c r="B266" s="246"/>
      <c r="C266" s="247"/>
      <c r="D266" s="226" t="s">
        <v>145</v>
      </c>
      <c r="E266" s="248" t="s">
        <v>32</v>
      </c>
      <c r="F266" s="249" t="s">
        <v>148</v>
      </c>
      <c r="G266" s="247"/>
      <c r="H266" s="250">
        <v>253.36599999999999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145</v>
      </c>
      <c r="AU266" s="256" t="s">
        <v>87</v>
      </c>
      <c r="AV266" s="15" t="s">
        <v>141</v>
      </c>
      <c r="AW266" s="15" t="s">
        <v>39</v>
      </c>
      <c r="AX266" s="15" t="s">
        <v>85</v>
      </c>
      <c r="AY266" s="256" t="s">
        <v>134</v>
      </c>
    </row>
    <row r="267" s="2" customFormat="1" ht="37.8" customHeight="1">
      <c r="A267" s="40"/>
      <c r="B267" s="41"/>
      <c r="C267" s="206" t="s">
        <v>237</v>
      </c>
      <c r="D267" s="206" t="s">
        <v>136</v>
      </c>
      <c r="E267" s="207" t="s">
        <v>238</v>
      </c>
      <c r="F267" s="208" t="s">
        <v>239</v>
      </c>
      <c r="G267" s="209" t="s">
        <v>157</v>
      </c>
      <c r="H267" s="210">
        <v>253.36600000000001</v>
      </c>
      <c r="I267" s="211"/>
      <c r="J267" s="212">
        <f>ROUND(I267*H267,2)</f>
        <v>0</v>
      </c>
      <c r="K267" s="208" t="s">
        <v>140</v>
      </c>
      <c r="L267" s="46"/>
      <c r="M267" s="213" t="s">
        <v>32</v>
      </c>
      <c r="N267" s="214" t="s">
        <v>48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141</v>
      </c>
      <c r="AT267" s="217" t="s">
        <v>136</v>
      </c>
      <c r="AU267" s="217" t="s">
        <v>87</v>
      </c>
      <c r="AY267" s="18" t="s">
        <v>134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85</v>
      </c>
      <c r="BK267" s="218">
        <f>ROUND(I267*H267,2)</f>
        <v>0</v>
      </c>
      <c r="BL267" s="18" t="s">
        <v>141</v>
      </c>
      <c r="BM267" s="217" t="s">
        <v>240</v>
      </c>
    </row>
    <row r="268" s="2" customFormat="1">
      <c r="A268" s="40"/>
      <c r="B268" s="41"/>
      <c r="C268" s="42"/>
      <c r="D268" s="219" t="s">
        <v>143</v>
      </c>
      <c r="E268" s="42"/>
      <c r="F268" s="220" t="s">
        <v>241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143</v>
      </c>
      <c r="AU268" s="18" t="s">
        <v>87</v>
      </c>
    </row>
    <row r="269" s="13" customFormat="1">
      <c r="A269" s="13"/>
      <c r="B269" s="224"/>
      <c r="C269" s="225"/>
      <c r="D269" s="226" t="s">
        <v>145</v>
      </c>
      <c r="E269" s="227" t="s">
        <v>32</v>
      </c>
      <c r="F269" s="228" t="s">
        <v>146</v>
      </c>
      <c r="G269" s="225"/>
      <c r="H269" s="227" t="s">
        <v>32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145</v>
      </c>
      <c r="AU269" s="234" t="s">
        <v>87</v>
      </c>
      <c r="AV269" s="13" t="s">
        <v>85</v>
      </c>
      <c r="AW269" s="13" t="s">
        <v>39</v>
      </c>
      <c r="AX269" s="13" t="s">
        <v>77</v>
      </c>
      <c r="AY269" s="234" t="s">
        <v>134</v>
      </c>
    </row>
    <row r="270" s="14" customFormat="1">
      <c r="A270" s="14"/>
      <c r="B270" s="235"/>
      <c r="C270" s="236"/>
      <c r="D270" s="226" t="s">
        <v>145</v>
      </c>
      <c r="E270" s="237" t="s">
        <v>32</v>
      </c>
      <c r="F270" s="238" t="s">
        <v>233</v>
      </c>
      <c r="G270" s="236"/>
      <c r="H270" s="239">
        <v>146.696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145</v>
      </c>
      <c r="AU270" s="245" t="s">
        <v>87</v>
      </c>
      <c r="AV270" s="14" t="s">
        <v>87</v>
      </c>
      <c r="AW270" s="14" t="s">
        <v>39</v>
      </c>
      <c r="AX270" s="14" t="s">
        <v>77</v>
      </c>
      <c r="AY270" s="245" t="s">
        <v>134</v>
      </c>
    </row>
    <row r="271" s="14" customFormat="1">
      <c r="A271" s="14"/>
      <c r="B271" s="235"/>
      <c r="C271" s="236"/>
      <c r="D271" s="226" t="s">
        <v>145</v>
      </c>
      <c r="E271" s="237" t="s">
        <v>32</v>
      </c>
      <c r="F271" s="238" t="s">
        <v>234</v>
      </c>
      <c r="G271" s="236"/>
      <c r="H271" s="239">
        <v>34.741999999999997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145</v>
      </c>
      <c r="AU271" s="245" t="s">
        <v>87</v>
      </c>
      <c r="AV271" s="14" t="s">
        <v>87</v>
      </c>
      <c r="AW271" s="14" t="s">
        <v>39</v>
      </c>
      <c r="AX271" s="14" t="s">
        <v>77</v>
      </c>
      <c r="AY271" s="245" t="s">
        <v>134</v>
      </c>
    </row>
    <row r="272" s="14" customFormat="1">
      <c r="A272" s="14"/>
      <c r="B272" s="235"/>
      <c r="C272" s="236"/>
      <c r="D272" s="226" t="s">
        <v>145</v>
      </c>
      <c r="E272" s="237" t="s">
        <v>32</v>
      </c>
      <c r="F272" s="238" t="s">
        <v>235</v>
      </c>
      <c r="G272" s="236"/>
      <c r="H272" s="239">
        <v>39.545999999999999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145</v>
      </c>
      <c r="AU272" s="245" t="s">
        <v>87</v>
      </c>
      <c r="AV272" s="14" t="s">
        <v>87</v>
      </c>
      <c r="AW272" s="14" t="s">
        <v>39</v>
      </c>
      <c r="AX272" s="14" t="s">
        <v>77</v>
      </c>
      <c r="AY272" s="245" t="s">
        <v>134</v>
      </c>
    </row>
    <row r="273" s="14" customFormat="1">
      <c r="A273" s="14"/>
      <c r="B273" s="235"/>
      <c r="C273" s="236"/>
      <c r="D273" s="226" t="s">
        <v>145</v>
      </c>
      <c r="E273" s="237" t="s">
        <v>32</v>
      </c>
      <c r="F273" s="238" t="s">
        <v>236</v>
      </c>
      <c r="G273" s="236"/>
      <c r="H273" s="239">
        <v>32.381999999999998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145</v>
      </c>
      <c r="AU273" s="245" t="s">
        <v>87</v>
      </c>
      <c r="AV273" s="14" t="s">
        <v>87</v>
      </c>
      <c r="AW273" s="14" t="s">
        <v>39</v>
      </c>
      <c r="AX273" s="14" t="s">
        <v>77</v>
      </c>
      <c r="AY273" s="245" t="s">
        <v>134</v>
      </c>
    </row>
    <row r="274" s="15" customFormat="1">
      <c r="A274" s="15"/>
      <c r="B274" s="246"/>
      <c r="C274" s="247"/>
      <c r="D274" s="226" t="s">
        <v>145</v>
      </c>
      <c r="E274" s="248" t="s">
        <v>32</v>
      </c>
      <c r="F274" s="249" t="s">
        <v>148</v>
      </c>
      <c r="G274" s="247"/>
      <c r="H274" s="250">
        <v>253.36599999999999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145</v>
      </c>
      <c r="AU274" s="256" t="s">
        <v>87</v>
      </c>
      <c r="AV274" s="15" t="s">
        <v>141</v>
      </c>
      <c r="AW274" s="15" t="s">
        <v>39</v>
      </c>
      <c r="AX274" s="15" t="s">
        <v>85</v>
      </c>
      <c r="AY274" s="256" t="s">
        <v>134</v>
      </c>
    </row>
    <row r="275" s="2" customFormat="1" ht="62.7" customHeight="1">
      <c r="A275" s="40"/>
      <c r="B275" s="41"/>
      <c r="C275" s="206" t="s">
        <v>242</v>
      </c>
      <c r="D275" s="206" t="s">
        <v>136</v>
      </c>
      <c r="E275" s="207" t="s">
        <v>243</v>
      </c>
      <c r="F275" s="208" t="s">
        <v>244</v>
      </c>
      <c r="G275" s="209" t="s">
        <v>157</v>
      </c>
      <c r="H275" s="210">
        <v>401.68599999999998</v>
      </c>
      <c r="I275" s="211"/>
      <c r="J275" s="212">
        <f>ROUND(I275*H275,2)</f>
        <v>0</v>
      </c>
      <c r="K275" s="208" t="s">
        <v>140</v>
      </c>
      <c r="L275" s="46"/>
      <c r="M275" s="213" t="s">
        <v>32</v>
      </c>
      <c r="N275" s="214" t="s">
        <v>48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141</v>
      </c>
      <c r="AT275" s="217" t="s">
        <v>136</v>
      </c>
      <c r="AU275" s="217" t="s">
        <v>87</v>
      </c>
      <c r="AY275" s="18" t="s">
        <v>134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85</v>
      </c>
      <c r="BK275" s="218">
        <f>ROUND(I275*H275,2)</f>
        <v>0</v>
      </c>
      <c r="BL275" s="18" t="s">
        <v>141</v>
      </c>
      <c r="BM275" s="217" t="s">
        <v>245</v>
      </c>
    </row>
    <row r="276" s="2" customFormat="1">
      <c r="A276" s="40"/>
      <c r="B276" s="41"/>
      <c r="C276" s="42"/>
      <c r="D276" s="219" t="s">
        <v>143</v>
      </c>
      <c r="E276" s="42"/>
      <c r="F276" s="220" t="s">
        <v>246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143</v>
      </c>
      <c r="AU276" s="18" t="s">
        <v>87</v>
      </c>
    </row>
    <row r="277" s="13" customFormat="1">
      <c r="A277" s="13"/>
      <c r="B277" s="224"/>
      <c r="C277" s="225"/>
      <c r="D277" s="226" t="s">
        <v>145</v>
      </c>
      <c r="E277" s="227" t="s">
        <v>32</v>
      </c>
      <c r="F277" s="228" t="s">
        <v>146</v>
      </c>
      <c r="G277" s="225"/>
      <c r="H277" s="227" t="s">
        <v>32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145</v>
      </c>
      <c r="AU277" s="234" t="s">
        <v>87</v>
      </c>
      <c r="AV277" s="13" t="s">
        <v>85</v>
      </c>
      <c r="AW277" s="13" t="s">
        <v>39</v>
      </c>
      <c r="AX277" s="13" t="s">
        <v>77</v>
      </c>
      <c r="AY277" s="234" t="s">
        <v>134</v>
      </c>
    </row>
    <row r="278" s="13" customFormat="1">
      <c r="A278" s="13"/>
      <c r="B278" s="224"/>
      <c r="C278" s="225"/>
      <c r="D278" s="226" t="s">
        <v>145</v>
      </c>
      <c r="E278" s="227" t="s">
        <v>32</v>
      </c>
      <c r="F278" s="228" t="s">
        <v>247</v>
      </c>
      <c r="G278" s="225"/>
      <c r="H278" s="227" t="s">
        <v>32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145</v>
      </c>
      <c r="AU278" s="234" t="s">
        <v>87</v>
      </c>
      <c r="AV278" s="13" t="s">
        <v>85</v>
      </c>
      <c r="AW278" s="13" t="s">
        <v>39</v>
      </c>
      <c r="AX278" s="13" t="s">
        <v>77</v>
      </c>
      <c r="AY278" s="234" t="s">
        <v>134</v>
      </c>
    </row>
    <row r="279" s="14" customFormat="1">
      <c r="A279" s="14"/>
      <c r="B279" s="235"/>
      <c r="C279" s="236"/>
      <c r="D279" s="226" t="s">
        <v>145</v>
      </c>
      <c r="E279" s="237" t="s">
        <v>32</v>
      </c>
      <c r="F279" s="238" t="s">
        <v>248</v>
      </c>
      <c r="G279" s="236"/>
      <c r="H279" s="239">
        <v>395.98000000000002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145</v>
      </c>
      <c r="AU279" s="245" t="s">
        <v>87</v>
      </c>
      <c r="AV279" s="14" t="s">
        <v>87</v>
      </c>
      <c r="AW279" s="14" t="s">
        <v>39</v>
      </c>
      <c r="AX279" s="14" t="s">
        <v>77</v>
      </c>
      <c r="AY279" s="245" t="s">
        <v>134</v>
      </c>
    </row>
    <row r="280" s="13" customFormat="1">
      <c r="A280" s="13"/>
      <c r="B280" s="224"/>
      <c r="C280" s="225"/>
      <c r="D280" s="226" t="s">
        <v>145</v>
      </c>
      <c r="E280" s="227" t="s">
        <v>32</v>
      </c>
      <c r="F280" s="228" t="s">
        <v>249</v>
      </c>
      <c r="G280" s="225"/>
      <c r="H280" s="227" t="s">
        <v>32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145</v>
      </c>
      <c r="AU280" s="234" t="s">
        <v>87</v>
      </c>
      <c r="AV280" s="13" t="s">
        <v>85</v>
      </c>
      <c r="AW280" s="13" t="s">
        <v>39</v>
      </c>
      <c r="AX280" s="13" t="s">
        <v>77</v>
      </c>
      <c r="AY280" s="234" t="s">
        <v>134</v>
      </c>
    </row>
    <row r="281" s="14" customFormat="1">
      <c r="A281" s="14"/>
      <c r="B281" s="235"/>
      <c r="C281" s="236"/>
      <c r="D281" s="226" t="s">
        <v>145</v>
      </c>
      <c r="E281" s="237" t="s">
        <v>32</v>
      </c>
      <c r="F281" s="238" t="s">
        <v>250</v>
      </c>
      <c r="G281" s="236"/>
      <c r="H281" s="239">
        <v>5.7060000000000004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145</v>
      </c>
      <c r="AU281" s="245" t="s">
        <v>87</v>
      </c>
      <c r="AV281" s="14" t="s">
        <v>87</v>
      </c>
      <c r="AW281" s="14" t="s">
        <v>39</v>
      </c>
      <c r="AX281" s="14" t="s">
        <v>77</v>
      </c>
      <c r="AY281" s="245" t="s">
        <v>134</v>
      </c>
    </row>
    <row r="282" s="15" customFormat="1">
      <c r="A282" s="15"/>
      <c r="B282" s="246"/>
      <c r="C282" s="247"/>
      <c r="D282" s="226" t="s">
        <v>145</v>
      </c>
      <c r="E282" s="248" t="s">
        <v>32</v>
      </c>
      <c r="F282" s="249" t="s">
        <v>148</v>
      </c>
      <c r="G282" s="247"/>
      <c r="H282" s="250">
        <v>401.68600000000004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145</v>
      </c>
      <c r="AU282" s="256" t="s">
        <v>87</v>
      </c>
      <c r="AV282" s="15" t="s">
        <v>141</v>
      </c>
      <c r="AW282" s="15" t="s">
        <v>39</v>
      </c>
      <c r="AX282" s="15" t="s">
        <v>85</v>
      </c>
      <c r="AY282" s="256" t="s">
        <v>134</v>
      </c>
    </row>
    <row r="283" s="2" customFormat="1" ht="62.7" customHeight="1">
      <c r="A283" s="40"/>
      <c r="B283" s="41"/>
      <c r="C283" s="206" t="s">
        <v>251</v>
      </c>
      <c r="D283" s="206" t="s">
        <v>136</v>
      </c>
      <c r="E283" s="207" t="s">
        <v>252</v>
      </c>
      <c r="F283" s="208" t="s">
        <v>253</v>
      </c>
      <c r="G283" s="209" t="s">
        <v>157</v>
      </c>
      <c r="H283" s="210">
        <v>60.875</v>
      </c>
      <c r="I283" s="211"/>
      <c r="J283" s="212">
        <f>ROUND(I283*H283,2)</f>
        <v>0</v>
      </c>
      <c r="K283" s="208" t="s">
        <v>140</v>
      </c>
      <c r="L283" s="46"/>
      <c r="M283" s="213" t="s">
        <v>32</v>
      </c>
      <c r="N283" s="214" t="s">
        <v>48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141</v>
      </c>
      <c r="AT283" s="217" t="s">
        <v>136</v>
      </c>
      <c r="AU283" s="217" t="s">
        <v>87</v>
      </c>
      <c r="AY283" s="18" t="s">
        <v>134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85</v>
      </c>
      <c r="BK283" s="218">
        <f>ROUND(I283*H283,2)</f>
        <v>0</v>
      </c>
      <c r="BL283" s="18" t="s">
        <v>141</v>
      </c>
      <c r="BM283" s="217" t="s">
        <v>254</v>
      </c>
    </row>
    <row r="284" s="2" customFormat="1">
      <c r="A284" s="40"/>
      <c r="B284" s="41"/>
      <c r="C284" s="42"/>
      <c r="D284" s="219" t="s">
        <v>143</v>
      </c>
      <c r="E284" s="42"/>
      <c r="F284" s="220" t="s">
        <v>255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143</v>
      </c>
      <c r="AU284" s="18" t="s">
        <v>87</v>
      </c>
    </row>
    <row r="285" s="13" customFormat="1">
      <c r="A285" s="13"/>
      <c r="B285" s="224"/>
      <c r="C285" s="225"/>
      <c r="D285" s="226" t="s">
        <v>145</v>
      </c>
      <c r="E285" s="227" t="s">
        <v>32</v>
      </c>
      <c r="F285" s="228" t="s">
        <v>146</v>
      </c>
      <c r="G285" s="225"/>
      <c r="H285" s="227" t="s">
        <v>32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145</v>
      </c>
      <c r="AU285" s="234" t="s">
        <v>87</v>
      </c>
      <c r="AV285" s="13" t="s">
        <v>85</v>
      </c>
      <c r="AW285" s="13" t="s">
        <v>39</v>
      </c>
      <c r="AX285" s="13" t="s">
        <v>77</v>
      </c>
      <c r="AY285" s="234" t="s">
        <v>134</v>
      </c>
    </row>
    <row r="286" s="13" customFormat="1">
      <c r="A286" s="13"/>
      <c r="B286" s="224"/>
      <c r="C286" s="225"/>
      <c r="D286" s="226" t="s">
        <v>145</v>
      </c>
      <c r="E286" s="227" t="s">
        <v>32</v>
      </c>
      <c r="F286" s="228" t="s">
        <v>256</v>
      </c>
      <c r="G286" s="225"/>
      <c r="H286" s="227" t="s">
        <v>32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145</v>
      </c>
      <c r="AU286" s="234" t="s">
        <v>87</v>
      </c>
      <c r="AV286" s="13" t="s">
        <v>85</v>
      </c>
      <c r="AW286" s="13" t="s">
        <v>39</v>
      </c>
      <c r="AX286" s="13" t="s">
        <v>77</v>
      </c>
      <c r="AY286" s="234" t="s">
        <v>134</v>
      </c>
    </row>
    <row r="287" s="14" customFormat="1">
      <c r="A287" s="14"/>
      <c r="B287" s="235"/>
      <c r="C287" s="236"/>
      <c r="D287" s="226" t="s">
        <v>145</v>
      </c>
      <c r="E287" s="237" t="s">
        <v>32</v>
      </c>
      <c r="F287" s="238" t="s">
        <v>257</v>
      </c>
      <c r="G287" s="236"/>
      <c r="H287" s="239">
        <v>253.36600000000001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145</v>
      </c>
      <c r="AU287" s="245" t="s">
        <v>87</v>
      </c>
      <c r="AV287" s="14" t="s">
        <v>87</v>
      </c>
      <c r="AW287" s="14" t="s">
        <v>39</v>
      </c>
      <c r="AX287" s="14" t="s">
        <v>77</v>
      </c>
      <c r="AY287" s="245" t="s">
        <v>134</v>
      </c>
    </row>
    <row r="288" s="13" customFormat="1">
      <c r="A288" s="13"/>
      <c r="B288" s="224"/>
      <c r="C288" s="225"/>
      <c r="D288" s="226" t="s">
        <v>145</v>
      </c>
      <c r="E288" s="227" t="s">
        <v>32</v>
      </c>
      <c r="F288" s="228" t="s">
        <v>247</v>
      </c>
      <c r="G288" s="225"/>
      <c r="H288" s="227" t="s">
        <v>32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145</v>
      </c>
      <c r="AU288" s="234" t="s">
        <v>87</v>
      </c>
      <c r="AV288" s="13" t="s">
        <v>85</v>
      </c>
      <c r="AW288" s="13" t="s">
        <v>39</v>
      </c>
      <c r="AX288" s="13" t="s">
        <v>77</v>
      </c>
      <c r="AY288" s="234" t="s">
        <v>134</v>
      </c>
    </row>
    <row r="289" s="14" customFormat="1">
      <c r="A289" s="14"/>
      <c r="B289" s="235"/>
      <c r="C289" s="236"/>
      <c r="D289" s="226" t="s">
        <v>145</v>
      </c>
      <c r="E289" s="237" t="s">
        <v>32</v>
      </c>
      <c r="F289" s="238" t="s">
        <v>258</v>
      </c>
      <c r="G289" s="236"/>
      <c r="H289" s="239">
        <v>-197.99000000000001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145</v>
      </c>
      <c r="AU289" s="245" t="s">
        <v>87</v>
      </c>
      <c r="AV289" s="14" t="s">
        <v>87</v>
      </c>
      <c r="AW289" s="14" t="s">
        <v>39</v>
      </c>
      <c r="AX289" s="14" t="s">
        <v>77</v>
      </c>
      <c r="AY289" s="245" t="s">
        <v>134</v>
      </c>
    </row>
    <row r="290" s="13" customFormat="1">
      <c r="A290" s="13"/>
      <c r="B290" s="224"/>
      <c r="C290" s="225"/>
      <c r="D290" s="226" t="s">
        <v>145</v>
      </c>
      <c r="E290" s="227" t="s">
        <v>32</v>
      </c>
      <c r="F290" s="228" t="s">
        <v>259</v>
      </c>
      <c r="G290" s="225"/>
      <c r="H290" s="227" t="s">
        <v>32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145</v>
      </c>
      <c r="AU290" s="234" t="s">
        <v>87</v>
      </c>
      <c r="AV290" s="13" t="s">
        <v>85</v>
      </c>
      <c r="AW290" s="13" t="s">
        <v>39</v>
      </c>
      <c r="AX290" s="13" t="s">
        <v>77</v>
      </c>
      <c r="AY290" s="234" t="s">
        <v>134</v>
      </c>
    </row>
    <row r="291" s="14" customFormat="1">
      <c r="A291" s="14"/>
      <c r="B291" s="235"/>
      <c r="C291" s="236"/>
      <c r="D291" s="226" t="s">
        <v>145</v>
      </c>
      <c r="E291" s="237" t="s">
        <v>32</v>
      </c>
      <c r="F291" s="238" t="s">
        <v>260</v>
      </c>
      <c r="G291" s="236"/>
      <c r="H291" s="239">
        <v>8.3520000000000003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145</v>
      </c>
      <c r="AU291" s="245" t="s">
        <v>87</v>
      </c>
      <c r="AV291" s="14" t="s">
        <v>87</v>
      </c>
      <c r="AW291" s="14" t="s">
        <v>39</v>
      </c>
      <c r="AX291" s="14" t="s">
        <v>77</v>
      </c>
      <c r="AY291" s="245" t="s">
        <v>134</v>
      </c>
    </row>
    <row r="292" s="13" customFormat="1">
      <c r="A292" s="13"/>
      <c r="B292" s="224"/>
      <c r="C292" s="225"/>
      <c r="D292" s="226" t="s">
        <v>145</v>
      </c>
      <c r="E292" s="227" t="s">
        <v>32</v>
      </c>
      <c r="F292" s="228" t="s">
        <v>261</v>
      </c>
      <c r="G292" s="225"/>
      <c r="H292" s="227" t="s">
        <v>32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145</v>
      </c>
      <c r="AU292" s="234" t="s">
        <v>87</v>
      </c>
      <c r="AV292" s="13" t="s">
        <v>85</v>
      </c>
      <c r="AW292" s="13" t="s">
        <v>39</v>
      </c>
      <c r="AX292" s="13" t="s">
        <v>77</v>
      </c>
      <c r="AY292" s="234" t="s">
        <v>134</v>
      </c>
    </row>
    <row r="293" s="14" customFormat="1">
      <c r="A293" s="14"/>
      <c r="B293" s="235"/>
      <c r="C293" s="236"/>
      <c r="D293" s="226" t="s">
        <v>145</v>
      </c>
      <c r="E293" s="237" t="s">
        <v>32</v>
      </c>
      <c r="F293" s="238" t="s">
        <v>262</v>
      </c>
      <c r="G293" s="236"/>
      <c r="H293" s="239">
        <v>-2.8530000000000002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145</v>
      </c>
      <c r="AU293" s="245" t="s">
        <v>87</v>
      </c>
      <c r="AV293" s="14" t="s">
        <v>87</v>
      </c>
      <c r="AW293" s="14" t="s">
        <v>39</v>
      </c>
      <c r="AX293" s="14" t="s">
        <v>77</v>
      </c>
      <c r="AY293" s="245" t="s">
        <v>134</v>
      </c>
    </row>
    <row r="294" s="15" customFormat="1">
      <c r="A294" s="15"/>
      <c r="B294" s="246"/>
      <c r="C294" s="247"/>
      <c r="D294" s="226" t="s">
        <v>145</v>
      </c>
      <c r="E294" s="248" t="s">
        <v>32</v>
      </c>
      <c r="F294" s="249" t="s">
        <v>148</v>
      </c>
      <c r="G294" s="247"/>
      <c r="H294" s="250">
        <v>60.875000000000007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145</v>
      </c>
      <c r="AU294" s="256" t="s">
        <v>87</v>
      </c>
      <c r="AV294" s="15" t="s">
        <v>141</v>
      </c>
      <c r="AW294" s="15" t="s">
        <v>39</v>
      </c>
      <c r="AX294" s="15" t="s">
        <v>85</v>
      </c>
      <c r="AY294" s="256" t="s">
        <v>134</v>
      </c>
    </row>
    <row r="295" s="2" customFormat="1" ht="66.75" customHeight="1">
      <c r="A295" s="40"/>
      <c r="B295" s="41"/>
      <c r="C295" s="206" t="s">
        <v>263</v>
      </c>
      <c r="D295" s="206" t="s">
        <v>136</v>
      </c>
      <c r="E295" s="207" t="s">
        <v>264</v>
      </c>
      <c r="F295" s="208" t="s">
        <v>265</v>
      </c>
      <c r="G295" s="209" t="s">
        <v>157</v>
      </c>
      <c r="H295" s="210">
        <v>608.75</v>
      </c>
      <c r="I295" s="211"/>
      <c r="J295" s="212">
        <f>ROUND(I295*H295,2)</f>
        <v>0</v>
      </c>
      <c r="K295" s="208" t="s">
        <v>140</v>
      </c>
      <c r="L295" s="46"/>
      <c r="M295" s="213" t="s">
        <v>32</v>
      </c>
      <c r="N295" s="214" t="s">
        <v>48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141</v>
      </c>
      <c r="AT295" s="217" t="s">
        <v>136</v>
      </c>
      <c r="AU295" s="217" t="s">
        <v>87</v>
      </c>
      <c r="AY295" s="18" t="s">
        <v>134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8" t="s">
        <v>85</v>
      </c>
      <c r="BK295" s="218">
        <f>ROUND(I295*H295,2)</f>
        <v>0</v>
      </c>
      <c r="BL295" s="18" t="s">
        <v>141</v>
      </c>
      <c r="BM295" s="217" t="s">
        <v>266</v>
      </c>
    </row>
    <row r="296" s="2" customFormat="1">
      <c r="A296" s="40"/>
      <c r="B296" s="41"/>
      <c r="C296" s="42"/>
      <c r="D296" s="219" t="s">
        <v>143</v>
      </c>
      <c r="E296" s="42"/>
      <c r="F296" s="220" t="s">
        <v>267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8" t="s">
        <v>143</v>
      </c>
      <c r="AU296" s="18" t="s">
        <v>87</v>
      </c>
    </row>
    <row r="297" s="13" customFormat="1">
      <c r="A297" s="13"/>
      <c r="B297" s="224"/>
      <c r="C297" s="225"/>
      <c r="D297" s="226" t="s">
        <v>145</v>
      </c>
      <c r="E297" s="227" t="s">
        <v>32</v>
      </c>
      <c r="F297" s="228" t="s">
        <v>146</v>
      </c>
      <c r="G297" s="225"/>
      <c r="H297" s="227" t="s">
        <v>32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145</v>
      </c>
      <c r="AU297" s="234" t="s">
        <v>87</v>
      </c>
      <c r="AV297" s="13" t="s">
        <v>85</v>
      </c>
      <c r="AW297" s="13" t="s">
        <v>39</v>
      </c>
      <c r="AX297" s="13" t="s">
        <v>77</v>
      </c>
      <c r="AY297" s="234" t="s">
        <v>134</v>
      </c>
    </row>
    <row r="298" s="13" customFormat="1">
      <c r="A298" s="13"/>
      <c r="B298" s="224"/>
      <c r="C298" s="225"/>
      <c r="D298" s="226" t="s">
        <v>145</v>
      </c>
      <c r="E298" s="227" t="s">
        <v>32</v>
      </c>
      <c r="F298" s="228" t="s">
        <v>256</v>
      </c>
      <c r="G298" s="225"/>
      <c r="H298" s="227" t="s">
        <v>32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145</v>
      </c>
      <c r="AU298" s="234" t="s">
        <v>87</v>
      </c>
      <c r="AV298" s="13" t="s">
        <v>85</v>
      </c>
      <c r="AW298" s="13" t="s">
        <v>39</v>
      </c>
      <c r="AX298" s="13" t="s">
        <v>77</v>
      </c>
      <c r="AY298" s="234" t="s">
        <v>134</v>
      </c>
    </row>
    <row r="299" s="14" customFormat="1">
      <c r="A299" s="14"/>
      <c r="B299" s="235"/>
      <c r="C299" s="236"/>
      <c r="D299" s="226" t="s">
        <v>145</v>
      </c>
      <c r="E299" s="237" t="s">
        <v>32</v>
      </c>
      <c r="F299" s="238" t="s">
        <v>257</v>
      </c>
      <c r="G299" s="236"/>
      <c r="H299" s="239">
        <v>253.36600000000001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145</v>
      </c>
      <c r="AU299" s="245" t="s">
        <v>87</v>
      </c>
      <c r="AV299" s="14" t="s">
        <v>87</v>
      </c>
      <c r="AW299" s="14" t="s">
        <v>39</v>
      </c>
      <c r="AX299" s="14" t="s">
        <v>77</v>
      </c>
      <c r="AY299" s="245" t="s">
        <v>134</v>
      </c>
    </row>
    <row r="300" s="13" customFormat="1">
      <c r="A300" s="13"/>
      <c r="B300" s="224"/>
      <c r="C300" s="225"/>
      <c r="D300" s="226" t="s">
        <v>145</v>
      </c>
      <c r="E300" s="227" t="s">
        <v>32</v>
      </c>
      <c r="F300" s="228" t="s">
        <v>247</v>
      </c>
      <c r="G300" s="225"/>
      <c r="H300" s="227" t="s">
        <v>32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145</v>
      </c>
      <c r="AU300" s="234" t="s">
        <v>87</v>
      </c>
      <c r="AV300" s="13" t="s">
        <v>85</v>
      </c>
      <c r="AW300" s="13" t="s">
        <v>39</v>
      </c>
      <c r="AX300" s="13" t="s">
        <v>77</v>
      </c>
      <c r="AY300" s="234" t="s">
        <v>134</v>
      </c>
    </row>
    <row r="301" s="14" customFormat="1">
      <c r="A301" s="14"/>
      <c r="B301" s="235"/>
      <c r="C301" s="236"/>
      <c r="D301" s="226" t="s">
        <v>145</v>
      </c>
      <c r="E301" s="237" t="s">
        <v>32</v>
      </c>
      <c r="F301" s="238" t="s">
        <v>258</v>
      </c>
      <c r="G301" s="236"/>
      <c r="H301" s="239">
        <v>-197.99000000000001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145</v>
      </c>
      <c r="AU301" s="245" t="s">
        <v>87</v>
      </c>
      <c r="AV301" s="14" t="s">
        <v>87</v>
      </c>
      <c r="AW301" s="14" t="s">
        <v>39</v>
      </c>
      <c r="AX301" s="14" t="s">
        <v>77</v>
      </c>
      <c r="AY301" s="245" t="s">
        <v>134</v>
      </c>
    </row>
    <row r="302" s="13" customFormat="1">
      <c r="A302" s="13"/>
      <c r="B302" s="224"/>
      <c r="C302" s="225"/>
      <c r="D302" s="226" t="s">
        <v>145</v>
      </c>
      <c r="E302" s="227" t="s">
        <v>32</v>
      </c>
      <c r="F302" s="228" t="s">
        <v>259</v>
      </c>
      <c r="G302" s="225"/>
      <c r="H302" s="227" t="s">
        <v>32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145</v>
      </c>
      <c r="AU302" s="234" t="s">
        <v>87</v>
      </c>
      <c r="AV302" s="13" t="s">
        <v>85</v>
      </c>
      <c r="AW302" s="13" t="s">
        <v>39</v>
      </c>
      <c r="AX302" s="13" t="s">
        <v>77</v>
      </c>
      <c r="AY302" s="234" t="s">
        <v>134</v>
      </c>
    </row>
    <row r="303" s="14" customFormat="1">
      <c r="A303" s="14"/>
      <c r="B303" s="235"/>
      <c r="C303" s="236"/>
      <c r="D303" s="226" t="s">
        <v>145</v>
      </c>
      <c r="E303" s="237" t="s">
        <v>32</v>
      </c>
      <c r="F303" s="238" t="s">
        <v>260</v>
      </c>
      <c r="G303" s="236"/>
      <c r="H303" s="239">
        <v>8.3520000000000003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145</v>
      </c>
      <c r="AU303" s="245" t="s">
        <v>87</v>
      </c>
      <c r="AV303" s="14" t="s">
        <v>87</v>
      </c>
      <c r="AW303" s="14" t="s">
        <v>39</v>
      </c>
      <c r="AX303" s="14" t="s">
        <v>77</v>
      </c>
      <c r="AY303" s="245" t="s">
        <v>134</v>
      </c>
    </row>
    <row r="304" s="13" customFormat="1">
      <c r="A304" s="13"/>
      <c r="B304" s="224"/>
      <c r="C304" s="225"/>
      <c r="D304" s="226" t="s">
        <v>145</v>
      </c>
      <c r="E304" s="227" t="s">
        <v>32</v>
      </c>
      <c r="F304" s="228" t="s">
        <v>261</v>
      </c>
      <c r="G304" s="225"/>
      <c r="H304" s="227" t="s">
        <v>32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145</v>
      </c>
      <c r="AU304" s="234" t="s">
        <v>87</v>
      </c>
      <c r="AV304" s="13" t="s">
        <v>85</v>
      </c>
      <c r="AW304" s="13" t="s">
        <v>39</v>
      </c>
      <c r="AX304" s="13" t="s">
        <v>77</v>
      </c>
      <c r="AY304" s="234" t="s">
        <v>134</v>
      </c>
    </row>
    <row r="305" s="14" customFormat="1">
      <c r="A305" s="14"/>
      <c r="B305" s="235"/>
      <c r="C305" s="236"/>
      <c r="D305" s="226" t="s">
        <v>145</v>
      </c>
      <c r="E305" s="237" t="s">
        <v>32</v>
      </c>
      <c r="F305" s="238" t="s">
        <v>262</v>
      </c>
      <c r="G305" s="236"/>
      <c r="H305" s="239">
        <v>-2.8530000000000002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145</v>
      </c>
      <c r="AU305" s="245" t="s">
        <v>87</v>
      </c>
      <c r="AV305" s="14" t="s">
        <v>87</v>
      </c>
      <c r="AW305" s="14" t="s">
        <v>39</v>
      </c>
      <c r="AX305" s="14" t="s">
        <v>77</v>
      </c>
      <c r="AY305" s="245" t="s">
        <v>134</v>
      </c>
    </row>
    <row r="306" s="15" customFormat="1">
      <c r="A306" s="15"/>
      <c r="B306" s="246"/>
      <c r="C306" s="247"/>
      <c r="D306" s="226" t="s">
        <v>145</v>
      </c>
      <c r="E306" s="248" t="s">
        <v>32</v>
      </c>
      <c r="F306" s="249" t="s">
        <v>148</v>
      </c>
      <c r="G306" s="247"/>
      <c r="H306" s="250">
        <v>60.875000000000007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145</v>
      </c>
      <c r="AU306" s="256" t="s">
        <v>87</v>
      </c>
      <c r="AV306" s="15" t="s">
        <v>141</v>
      </c>
      <c r="AW306" s="15" t="s">
        <v>39</v>
      </c>
      <c r="AX306" s="15" t="s">
        <v>85</v>
      </c>
      <c r="AY306" s="256" t="s">
        <v>134</v>
      </c>
    </row>
    <row r="307" s="14" customFormat="1">
      <c r="A307" s="14"/>
      <c r="B307" s="235"/>
      <c r="C307" s="236"/>
      <c r="D307" s="226" t="s">
        <v>145</v>
      </c>
      <c r="E307" s="236"/>
      <c r="F307" s="238" t="s">
        <v>268</v>
      </c>
      <c r="G307" s="236"/>
      <c r="H307" s="239">
        <v>608.75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145</v>
      </c>
      <c r="AU307" s="245" t="s">
        <v>87</v>
      </c>
      <c r="AV307" s="14" t="s">
        <v>87</v>
      </c>
      <c r="AW307" s="14" t="s">
        <v>4</v>
      </c>
      <c r="AX307" s="14" t="s">
        <v>85</v>
      </c>
      <c r="AY307" s="245" t="s">
        <v>134</v>
      </c>
    </row>
    <row r="308" s="2" customFormat="1" ht="44.25" customHeight="1">
      <c r="A308" s="40"/>
      <c r="B308" s="41"/>
      <c r="C308" s="206" t="s">
        <v>269</v>
      </c>
      <c r="D308" s="206" t="s">
        <v>136</v>
      </c>
      <c r="E308" s="207" t="s">
        <v>270</v>
      </c>
      <c r="F308" s="208" t="s">
        <v>271</v>
      </c>
      <c r="G308" s="209" t="s">
        <v>157</v>
      </c>
      <c r="H308" s="210">
        <v>200.84299999999999</v>
      </c>
      <c r="I308" s="211"/>
      <c r="J308" s="212">
        <f>ROUND(I308*H308,2)</f>
        <v>0</v>
      </c>
      <c r="K308" s="208" t="s">
        <v>140</v>
      </c>
      <c r="L308" s="46"/>
      <c r="M308" s="213" t="s">
        <v>32</v>
      </c>
      <c r="N308" s="214" t="s">
        <v>48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141</v>
      </c>
      <c r="AT308" s="217" t="s">
        <v>136</v>
      </c>
      <c r="AU308" s="217" t="s">
        <v>87</v>
      </c>
      <c r="AY308" s="18" t="s">
        <v>134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85</v>
      </c>
      <c r="BK308" s="218">
        <f>ROUND(I308*H308,2)</f>
        <v>0</v>
      </c>
      <c r="BL308" s="18" t="s">
        <v>141</v>
      </c>
      <c r="BM308" s="217" t="s">
        <v>272</v>
      </c>
    </row>
    <row r="309" s="2" customFormat="1">
      <c r="A309" s="40"/>
      <c r="B309" s="41"/>
      <c r="C309" s="42"/>
      <c r="D309" s="219" t="s">
        <v>143</v>
      </c>
      <c r="E309" s="42"/>
      <c r="F309" s="220" t="s">
        <v>273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143</v>
      </c>
      <c r="AU309" s="18" t="s">
        <v>87</v>
      </c>
    </row>
    <row r="310" s="13" customFormat="1">
      <c r="A310" s="13"/>
      <c r="B310" s="224"/>
      <c r="C310" s="225"/>
      <c r="D310" s="226" t="s">
        <v>145</v>
      </c>
      <c r="E310" s="227" t="s">
        <v>32</v>
      </c>
      <c r="F310" s="228" t="s">
        <v>146</v>
      </c>
      <c r="G310" s="225"/>
      <c r="H310" s="227" t="s">
        <v>32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145</v>
      </c>
      <c r="AU310" s="234" t="s">
        <v>87</v>
      </c>
      <c r="AV310" s="13" t="s">
        <v>85</v>
      </c>
      <c r="AW310" s="13" t="s">
        <v>39</v>
      </c>
      <c r="AX310" s="13" t="s">
        <v>77</v>
      </c>
      <c r="AY310" s="234" t="s">
        <v>134</v>
      </c>
    </row>
    <row r="311" s="13" customFormat="1">
      <c r="A311" s="13"/>
      <c r="B311" s="224"/>
      <c r="C311" s="225"/>
      <c r="D311" s="226" t="s">
        <v>145</v>
      </c>
      <c r="E311" s="227" t="s">
        <v>32</v>
      </c>
      <c r="F311" s="228" t="s">
        <v>247</v>
      </c>
      <c r="G311" s="225"/>
      <c r="H311" s="227" t="s">
        <v>32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145</v>
      </c>
      <c r="AU311" s="234" t="s">
        <v>87</v>
      </c>
      <c r="AV311" s="13" t="s">
        <v>85</v>
      </c>
      <c r="AW311" s="13" t="s">
        <v>39</v>
      </c>
      <c r="AX311" s="13" t="s">
        <v>77</v>
      </c>
      <c r="AY311" s="234" t="s">
        <v>134</v>
      </c>
    </row>
    <row r="312" s="14" customFormat="1">
      <c r="A312" s="14"/>
      <c r="B312" s="235"/>
      <c r="C312" s="236"/>
      <c r="D312" s="226" t="s">
        <v>145</v>
      </c>
      <c r="E312" s="237" t="s">
        <v>32</v>
      </c>
      <c r="F312" s="238" t="s">
        <v>274</v>
      </c>
      <c r="G312" s="236"/>
      <c r="H312" s="239">
        <v>197.99000000000001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145</v>
      </c>
      <c r="AU312" s="245" t="s">
        <v>87</v>
      </c>
      <c r="AV312" s="14" t="s">
        <v>87</v>
      </c>
      <c r="AW312" s="14" t="s">
        <v>39</v>
      </c>
      <c r="AX312" s="14" t="s">
        <v>77</v>
      </c>
      <c r="AY312" s="245" t="s">
        <v>134</v>
      </c>
    </row>
    <row r="313" s="13" customFormat="1">
      <c r="A313" s="13"/>
      <c r="B313" s="224"/>
      <c r="C313" s="225"/>
      <c r="D313" s="226" t="s">
        <v>145</v>
      </c>
      <c r="E313" s="227" t="s">
        <v>32</v>
      </c>
      <c r="F313" s="228" t="s">
        <v>249</v>
      </c>
      <c r="G313" s="225"/>
      <c r="H313" s="227" t="s">
        <v>32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87</v>
      </c>
      <c r="AV313" s="13" t="s">
        <v>85</v>
      </c>
      <c r="AW313" s="13" t="s">
        <v>39</v>
      </c>
      <c r="AX313" s="13" t="s">
        <v>77</v>
      </c>
      <c r="AY313" s="234" t="s">
        <v>134</v>
      </c>
    </row>
    <row r="314" s="14" customFormat="1">
      <c r="A314" s="14"/>
      <c r="B314" s="235"/>
      <c r="C314" s="236"/>
      <c r="D314" s="226" t="s">
        <v>145</v>
      </c>
      <c r="E314" s="237" t="s">
        <v>32</v>
      </c>
      <c r="F314" s="238" t="s">
        <v>275</v>
      </c>
      <c r="G314" s="236"/>
      <c r="H314" s="239">
        <v>2.8530000000000002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145</v>
      </c>
      <c r="AU314" s="245" t="s">
        <v>87</v>
      </c>
      <c r="AV314" s="14" t="s">
        <v>87</v>
      </c>
      <c r="AW314" s="14" t="s">
        <v>39</v>
      </c>
      <c r="AX314" s="14" t="s">
        <v>77</v>
      </c>
      <c r="AY314" s="245" t="s">
        <v>134</v>
      </c>
    </row>
    <row r="315" s="15" customFormat="1">
      <c r="A315" s="15"/>
      <c r="B315" s="246"/>
      <c r="C315" s="247"/>
      <c r="D315" s="226" t="s">
        <v>145</v>
      </c>
      <c r="E315" s="248" t="s">
        <v>32</v>
      </c>
      <c r="F315" s="249" t="s">
        <v>148</v>
      </c>
      <c r="G315" s="247"/>
      <c r="H315" s="250">
        <v>200.84300000000002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145</v>
      </c>
      <c r="AU315" s="256" t="s">
        <v>87</v>
      </c>
      <c r="AV315" s="15" t="s">
        <v>141</v>
      </c>
      <c r="AW315" s="15" t="s">
        <v>39</v>
      </c>
      <c r="AX315" s="15" t="s">
        <v>85</v>
      </c>
      <c r="AY315" s="256" t="s">
        <v>134</v>
      </c>
    </row>
    <row r="316" s="2" customFormat="1" ht="44.25" customHeight="1">
      <c r="A316" s="40"/>
      <c r="B316" s="41"/>
      <c r="C316" s="206" t="s">
        <v>8</v>
      </c>
      <c r="D316" s="206" t="s">
        <v>136</v>
      </c>
      <c r="E316" s="207" t="s">
        <v>276</v>
      </c>
      <c r="F316" s="208" t="s">
        <v>277</v>
      </c>
      <c r="G316" s="209" t="s">
        <v>278</v>
      </c>
      <c r="H316" s="210">
        <v>115.663</v>
      </c>
      <c r="I316" s="211"/>
      <c r="J316" s="212">
        <f>ROUND(I316*H316,2)</f>
        <v>0</v>
      </c>
      <c r="K316" s="208" t="s">
        <v>140</v>
      </c>
      <c r="L316" s="46"/>
      <c r="M316" s="213" t="s">
        <v>32</v>
      </c>
      <c r="N316" s="214" t="s">
        <v>48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141</v>
      </c>
      <c r="AT316" s="217" t="s">
        <v>136</v>
      </c>
      <c r="AU316" s="217" t="s">
        <v>87</v>
      </c>
      <c r="AY316" s="18" t="s">
        <v>134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85</v>
      </c>
      <c r="BK316" s="218">
        <f>ROUND(I316*H316,2)</f>
        <v>0</v>
      </c>
      <c r="BL316" s="18" t="s">
        <v>141</v>
      </c>
      <c r="BM316" s="217" t="s">
        <v>279</v>
      </c>
    </row>
    <row r="317" s="2" customFormat="1">
      <c r="A317" s="40"/>
      <c r="B317" s="41"/>
      <c r="C317" s="42"/>
      <c r="D317" s="219" t="s">
        <v>143</v>
      </c>
      <c r="E317" s="42"/>
      <c r="F317" s="220" t="s">
        <v>280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143</v>
      </c>
      <c r="AU317" s="18" t="s">
        <v>87</v>
      </c>
    </row>
    <row r="318" s="13" customFormat="1">
      <c r="A318" s="13"/>
      <c r="B318" s="224"/>
      <c r="C318" s="225"/>
      <c r="D318" s="226" t="s">
        <v>145</v>
      </c>
      <c r="E318" s="227" t="s">
        <v>32</v>
      </c>
      <c r="F318" s="228" t="s">
        <v>146</v>
      </c>
      <c r="G318" s="225"/>
      <c r="H318" s="227" t="s">
        <v>32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145</v>
      </c>
      <c r="AU318" s="234" t="s">
        <v>87</v>
      </c>
      <c r="AV318" s="13" t="s">
        <v>85</v>
      </c>
      <c r="AW318" s="13" t="s">
        <v>39</v>
      </c>
      <c r="AX318" s="13" t="s">
        <v>77</v>
      </c>
      <c r="AY318" s="234" t="s">
        <v>134</v>
      </c>
    </row>
    <row r="319" s="13" customFormat="1">
      <c r="A319" s="13"/>
      <c r="B319" s="224"/>
      <c r="C319" s="225"/>
      <c r="D319" s="226" t="s">
        <v>145</v>
      </c>
      <c r="E319" s="227" t="s">
        <v>32</v>
      </c>
      <c r="F319" s="228" t="s">
        <v>256</v>
      </c>
      <c r="G319" s="225"/>
      <c r="H319" s="227" t="s">
        <v>32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145</v>
      </c>
      <c r="AU319" s="234" t="s">
        <v>87</v>
      </c>
      <c r="AV319" s="13" t="s">
        <v>85</v>
      </c>
      <c r="AW319" s="13" t="s">
        <v>39</v>
      </c>
      <c r="AX319" s="13" t="s">
        <v>77</v>
      </c>
      <c r="AY319" s="234" t="s">
        <v>134</v>
      </c>
    </row>
    <row r="320" s="14" customFormat="1">
      <c r="A320" s="14"/>
      <c r="B320" s="235"/>
      <c r="C320" s="236"/>
      <c r="D320" s="226" t="s">
        <v>145</v>
      </c>
      <c r="E320" s="237" t="s">
        <v>32</v>
      </c>
      <c r="F320" s="238" t="s">
        <v>257</v>
      </c>
      <c r="G320" s="236"/>
      <c r="H320" s="239">
        <v>253.36600000000001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145</v>
      </c>
      <c r="AU320" s="245" t="s">
        <v>87</v>
      </c>
      <c r="AV320" s="14" t="s">
        <v>87</v>
      </c>
      <c r="AW320" s="14" t="s">
        <v>39</v>
      </c>
      <c r="AX320" s="14" t="s">
        <v>77</v>
      </c>
      <c r="AY320" s="245" t="s">
        <v>134</v>
      </c>
    </row>
    <row r="321" s="13" customFormat="1">
      <c r="A321" s="13"/>
      <c r="B321" s="224"/>
      <c r="C321" s="225"/>
      <c r="D321" s="226" t="s">
        <v>145</v>
      </c>
      <c r="E321" s="227" t="s">
        <v>32</v>
      </c>
      <c r="F321" s="228" t="s">
        <v>247</v>
      </c>
      <c r="G321" s="225"/>
      <c r="H321" s="227" t="s">
        <v>32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145</v>
      </c>
      <c r="AU321" s="234" t="s">
        <v>87</v>
      </c>
      <c r="AV321" s="13" t="s">
        <v>85</v>
      </c>
      <c r="AW321" s="13" t="s">
        <v>39</v>
      </c>
      <c r="AX321" s="13" t="s">
        <v>77</v>
      </c>
      <c r="AY321" s="234" t="s">
        <v>134</v>
      </c>
    </row>
    <row r="322" s="14" customFormat="1">
      <c r="A322" s="14"/>
      <c r="B322" s="235"/>
      <c r="C322" s="236"/>
      <c r="D322" s="226" t="s">
        <v>145</v>
      </c>
      <c r="E322" s="237" t="s">
        <v>32</v>
      </c>
      <c r="F322" s="238" t="s">
        <v>258</v>
      </c>
      <c r="G322" s="236"/>
      <c r="H322" s="239">
        <v>-197.99000000000001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145</v>
      </c>
      <c r="AU322" s="245" t="s">
        <v>87</v>
      </c>
      <c r="AV322" s="14" t="s">
        <v>87</v>
      </c>
      <c r="AW322" s="14" t="s">
        <v>39</v>
      </c>
      <c r="AX322" s="14" t="s">
        <v>77</v>
      </c>
      <c r="AY322" s="245" t="s">
        <v>134</v>
      </c>
    </row>
    <row r="323" s="13" customFormat="1">
      <c r="A323" s="13"/>
      <c r="B323" s="224"/>
      <c r="C323" s="225"/>
      <c r="D323" s="226" t="s">
        <v>145</v>
      </c>
      <c r="E323" s="227" t="s">
        <v>32</v>
      </c>
      <c r="F323" s="228" t="s">
        <v>259</v>
      </c>
      <c r="G323" s="225"/>
      <c r="H323" s="227" t="s">
        <v>32</v>
      </c>
      <c r="I323" s="229"/>
      <c r="J323" s="225"/>
      <c r="K323" s="225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145</v>
      </c>
      <c r="AU323" s="234" t="s">
        <v>87</v>
      </c>
      <c r="AV323" s="13" t="s">
        <v>85</v>
      </c>
      <c r="AW323" s="13" t="s">
        <v>39</v>
      </c>
      <c r="AX323" s="13" t="s">
        <v>77</v>
      </c>
      <c r="AY323" s="234" t="s">
        <v>134</v>
      </c>
    </row>
    <row r="324" s="14" customFormat="1">
      <c r="A324" s="14"/>
      <c r="B324" s="235"/>
      <c r="C324" s="236"/>
      <c r="D324" s="226" t="s">
        <v>145</v>
      </c>
      <c r="E324" s="237" t="s">
        <v>32</v>
      </c>
      <c r="F324" s="238" t="s">
        <v>260</v>
      </c>
      <c r="G324" s="236"/>
      <c r="H324" s="239">
        <v>8.3520000000000003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145</v>
      </c>
      <c r="AU324" s="245" t="s">
        <v>87</v>
      </c>
      <c r="AV324" s="14" t="s">
        <v>87</v>
      </c>
      <c r="AW324" s="14" t="s">
        <v>39</v>
      </c>
      <c r="AX324" s="14" t="s">
        <v>77</v>
      </c>
      <c r="AY324" s="245" t="s">
        <v>134</v>
      </c>
    </row>
    <row r="325" s="13" customFormat="1">
      <c r="A325" s="13"/>
      <c r="B325" s="224"/>
      <c r="C325" s="225"/>
      <c r="D325" s="226" t="s">
        <v>145</v>
      </c>
      <c r="E325" s="227" t="s">
        <v>32</v>
      </c>
      <c r="F325" s="228" t="s">
        <v>261</v>
      </c>
      <c r="G325" s="225"/>
      <c r="H325" s="227" t="s">
        <v>32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145</v>
      </c>
      <c r="AU325" s="234" t="s">
        <v>87</v>
      </c>
      <c r="AV325" s="13" t="s">
        <v>85</v>
      </c>
      <c r="AW325" s="13" t="s">
        <v>39</v>
      </c>
      <c r="AX325" s="13" t="s">
        <v>77</v>
      </c>
      <c r="AY325" s="234" t="s">
        <v>134</v>
      </c>
    </row>
    <row r="326" s="14" customFormat="1">
      <c r="A326" s="14"/>
      <c r="B326" s="235"/>
      <c r="C326" s="236"/>
      <c r="D326" s="226" t="s">
        <v>145</v>
      </c>
      <c r="E326" s="237" t="s">
        <v>32</v>
      </c>
      <c r="F326" s="238" t="s">
        <v>262</v>
      </c>
      <c r="G326" s="236"/>
      <c r="H326" s="239">
        <v>-2.8530000000000002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145</v>
      </c>
      <c r="AU326" s="245" t="s">
        <v>87</v>
      </c>
      <c r="AV326" s="14" t="s">
        <v>87</v>
      </c>
      <c r="AW326" s="14" t="s">
        <v>39</v>
      </c>
      <c r="AX326" s="14" t="s">
        <v>77</v>
      </c>
      <c r="AY326" s="245" t="s">
        <v>134</v>
      </c>
    </row>
    <row r="327" s="15" customFormat="1">
      <c r="A327" s="15"/>
      <c r="B327" s="246"/>
      <c r="C327" s="247"/>
      <c r="D327" s="226" t="s">
        <v>145</v>
      </c>
      <c r="E327" s="248" t="s">
        <v>32</v>
      </c>
      <c r="F327" s="249" t="s">
        <v>148</v>
      </c>
      <c r="G327" s="247"/>
      <c r="H327" s="250">
        <v>60.875000000000007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145</v>
      </c>
      <c r="AU327" s="256" t="s">
        <v>87</v>
      </c>
      <c r="AV327" s="15" t="s">
        <v>141</v>
      </c>
      <c r="AW327" s="15" t="s">
        <v>39</v>
      </c>
      <c r="AX327" s="15" t="s">
        <v>85</v>
      </c>
      <c r="AY327" s="256" t="s">
        <v>134</v>
      </c>
    </row>
    <row r="328" s="14" customFormat="1">
      <c r="A328" s="14"/>
      <c r="B328" s="235"/>
      <c r="C328" s="236"/>
      <c r="D328" s="226" t="s">
        <v>145</v>
      </c>
      <c r="E328" s="236"/>
      <c r="F328" s="238" t="s">
        <v>281</v>
      </c>
      <c r="G328" s="236"/>
      <c r="H328" s="239">
        <v>115.663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145</v>
      </c>
      <c r="AU328" s="245" t="s">
        <v>87</v>
      </c>
      <c r="AV328" s="14" t="s">
        <v>87</v>
      </c>
      <c r="AW328" s="14" t="s">
        <v>4</v>
      </c>
      <c r="AX328" s="14" t="s">
        <v>85</v>
      </c>
      <c r="AY328" s="245" t="s">
        <v>134</v>
      </c>
    </row>
    <row r="329" s="2" customFormat="1" ht="44.25" customHeight="1">
      <c r="A329" s="40"/>
      <c r="B329" s="41"/>
      <c r="C329" s="206" t="s">
        <v>282</v>
      </c>
      <c r="D329" s="206" t="s">
        <v>136</v>
      </c>
      <c r="E329" s="207" t="s">
        <v>283</v>
      </c>
      <c r="F329" s="208" t="s">
        <v>284</v>
      </c>
      <c r="G329" s="209" t="s">
        <v>157</v>
      </c>
      <c r="H329" s="210">
        <v>197.99000000000001</v>
      </c>
      <c r="I329" s="211"/>
      <c r="J329" s="212">
        <f>ROUND(I329*H329,2)</f>
        <v>0</v>
      </c>
      <c r="K329" s="208" t="s">
        <v>140</v>
      </c>
      <c r="L329" s="46"/>
      <c r="M329" s="213" t="s">
        <v>32</v>
      </c>
      <c r="N329" s="214" t="s">
        <v>48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141</v>
      </c>
      <c r="AT329" s="217" t="s">
        <v>136</v>
      </c>
      <c r="AU329" s="217" t="s">
        <v>87</v>
      </c>
      <c r="AY329" s="18" t="s">
        <v>134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8" t="s">
        <v>85</v>
      </c>
      <c r="BK329" s="218">
        <f>ROUND(I329*H329,2)</f>
        <v>0</v>
      </c>
      <c r="BL329" s="18" t="s">
        <v>141</v>
      </c>
      <c r="BM329" s="217" t="s">
        <v>285</v>
      </c>
    </row>
    <row r="330" s="2" customFormat="1">
      <c r="A330" s="40"/>
      <c r="B330" s="41"/>
      <c r="C330" s="42"/>
      <c r="D330" s="219" t="s">
        <v>143</v>
      </c>
      <c r="E330" s="42"/>
      <c r="F330" s="220" t="s">
        <v>286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143</v>
      </c>
      <c r="AU330" s="18" t="s">
        <v>87</v>
      </c>
    </row>
    <row r="331" s="13" customFormat="1">
      <c r="A331" s="13"/>
      <c r="B331" s="224"/>
      <c r="C331" s="225"/>
      <c r="D331" s="226" t="s">
        <v>145</v>
      </c>
      <c r="E331" s="227" t="s">
        <v>32</v>
      </c>
      <c r="F331" s="228" t="s">
        <v>146</v>
      </c>
      <c r="G331" s="225"/>
      <c r="H331" s="227" t="s">
        <v>32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145</v>
      </c>
      <c r="AU331" s="234" t="s">
        <v>87</v>
      </c>
      <c r="AV331" s="13" t="s">
        <v>85</v>
      </c>
      <c r="AW331" s="13" t="s">
        <v>39</v>
      </c>
      <c r="AX331" s="13" t="s">
        <v>77</v>
      </c>
      <c r="AY331" s="234" t="s">
        <v>134</v>
      </c>
    </row>
    <row r="332" s="13" customFormat="1">
      <c r="A332" s="13"/>
      <c r="B332" s="224"/>
      <c r="C332" s="225"/>
      <c r="D332" s="226" t="s">
        <v>145</v>
      </c>
      <c r="E332" s="227" t="s">
        <v>32</v>
      </c>
      <c r="F332" s="228" t="s">
        <v>256</v>
      </c>
      <c r="G332" s="225"/>
      <c r="H332" s="227" t="s">
        <v>32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145</v>
      </c>
      <c r="AU332" s="234" t="s">
        <v>87</v>
      </c>
      <c r="AV332" s="13" t="s">
        <v>85</v>
      </c>
      <c r="AW332" s="13" t="s">
        <v>39</v>
      </c>
      <c r="AX332" s="13" t="s">
        <v>77</v>
      </c>
      <c r="AY332" s="234" t="s">
        <v>134</v>
      </c>
    </row>
    <row r="333" s="14" customFormat="1">
      <c r="A333" s="14"/>
      <c r="B333" s="235"/>
      <c r="C333" s="236"/>
      <c r="D333" s="226" t="s">
        <v>145</v>
      </c>
      <c r="E333" s="237" t="s">
        <v>32</v>
      </c>
      <c r="F333" s="238" t="s">
        <v>233</v>
      </c>
      <c r="G333" s="236"/>
      <c r="H333" s="239">
        <v>146.696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145</v>
      </c>
      <c r="AU333" s="245" t="s">
        <v>87</v>
      </c>
      <c r="AV333" s="14" t="s">
        <v>87</v>
      </c>
      <c r="AW333" s="14" t="s">
        <v>39</v>
      </c>
      <c r="AX333" s="14" t="s">
        <v>77</v>
      </c>
      <c r="AY333" s="245" t="s">
        <v>134</v>
      </c>
    </row>
    <row r="334" s="14" customFormat="1">
      <c r="A334" s="14"/>
      <c r="B334" s="235"/>
      <c r="C334" s="236"/>
      <c r="D334" s="226" t="s">
        <v>145</v>
      </c>
      <c r="E334" s="237" t="s">
        <v>32</v>
      </c>
      <c r="F334" s="238" t="s">
        <v>234</v>
      </c>
      <c r="G334" s="236"/>
      <c r="H334" s="239">
        <v>34.741999999999997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145</v>
      </c>
      <c r="AU334" s="245" t="s">
        <v>87</v>
      </c>
      <c r="AV334" s="14" t="s">
        <v>87</v>
      </c>
      <c r="AW334" s="14" t="s">
        <v>39</v>
      </c>
      <c r="AX334" s="14" t="s">
        <v>77</v>
      </c>
      <c r="AY334" s="245" t="s">
        <v>134</v>
      </c>
    </row>
    <row r="335" s="14" customFormat="1">
      <c r="A335" s="14"/>
      <c r="B335" s="235"/>
      <c r="C335" s="236"/>
      <c r="D335" s="226" t="s">
        <v>145</v>
      </c>
      <c r="E335" s="237" t="s">
        <v>32</v>
      </c>
      <c r="F335" s="238" t="s">
        <v>235</v>
      </c>
      <c r="G335" s="236"/>
      <c r="H335" s="239">
        <v>39.545999999999999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145</v>
      </c>
      <c r="AU335" s="245" t="s">
        <v>87</v>
      </c>
      <c r="AV335" s="14" t="s">
        <v>87</v>
      </c>
      <c r="AW335" s="14" t="s">
        <v>39</v>
      </c>
      <c r="AX335" s="14" t="s">
        <v>77</v>
      </c>
      <c r="AY335" s="245" t="s">
        <v>134</v>
      </c>
    </row>
    <row r="336" s="14" customFormat="1">
      <c r="A336" s="14"/>
      <c r="B336" s="235"/>
      <c r="C336" s="236"/>
      <c r="D336" s="226" t="s">
        <v>145</v>
      </c>
      <c r="E336" s="237" t="s">
        <v>32</v>
      </c>
      <c r="F336" s="238" t="s">
        <v>236</v>
      </c>
      <c r="G336" s="236"/>
      <c r="H336" s="239">
        <v>32.381999999999998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145</v>
      </c>
      <c r="AU336" s="245" t="s">
        <v>87</v>
      </c>
      <c r="AV336" s="14" t="s">
        <v>87</v>
      </c>
      <c r="AW336" s="14" t="s">
        <v>39</v>
      </c>
      <c r="AX336" s="14" t="s">
        <v>77</v>
      </c>
      <c r="AY336" s="245" t="s">
        <v>134</v>
      </c>
    </row>
    <row r="337" s="13" customFormat="1">
      <c r="A337" s="13"/>
      <c r="B337" s="224"/>
      <c r="C337" s="225"/>
      <c r="D337" s="226" t="s">
        <v>145</v>
      </c>
      <c r="E337" s="227" t="s">
        <v>32</v>
      </c>
      <c r="F337" s="228" t="s">
        <v>160</v>
      </c>
      <c r="G337" s="225"/>
      <c r="H337" s="227" t="s">
        <v>32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145</v>
      </c>
      <c r="AU337" s="234" t="s">
        <v>87</v>
      </c>
      <c r="AV337" s="13" t="s">
        <v>85</v>
      </c>
      <c r="AW337" s="13" t="s">
        <v>39</v>
      </c>
      <c r="AX337" s="13" t="s">
        <v>77</v>
      </c>
      <c r="AY337" s="234" t="s">
        <v>134</v>
      </c>
    </row>
    <row r="338" s="14" customFormat="1">
      <c r="A338" s="14"/>
      <c r="B338" s="235"/>
      <c r="C338" s="236"/>
      <c r="D338" s="226" t="s">
        <v>145</v>
      </c>
      <c r="E338" s="237" t="s">
        <v>32</v>
      </c>
      <c r="F338" s="238" t="s">
        <v>287</v>
      </c>
      <c r="G338" s="236"/>
      <c r="H338" s="239">
        <v>-31.332000000000001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145</v>
      </c>
      <c r="AU338" s="245" t="s">
        <v>87</v>
      </c>
      <c r="AV338" s="14" t="s">
        <v>87</v>
      </c>
      <c r="AW338" s="14" t="s">
        <v>39</v>
      </c>
      <c r="AX338" s="14" t="s">
        <v>77</v>
      </c>
      <c r="AY338" s="245" t="s">
        <v>134</v>
      </c>
    </row>
    <row r="339" s="13" customFormat="1">
      <c r="A339" s="13"/>
      <c r="B339" s="224"/>
      <c r="C339" s="225"/>
      <c r="D339" s="226" t="s">
        <v>145</v>
      </c>
      <c r="E339" s="227" t="s">
        <v>32</v>
      </c>
      <c r="F339" s="228" t="s">
        <v>162</v>
      </c>
      <c r="G339" s="225"/>
      <c r="H339" s="227" t="s">
        <v>32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145</v>
      </c>
      <c r="AU339" s="234" t="s">
        <v>87</v>
      </c>
      <c r="AV339" s="13" t="s">
        <v>85</v>
      </c>
      <c r="AW339" s="13" t="s">
        <v>39</v>
      </c>
      <c r="AX339" s="13" t="s">
        <v>77</v>
      </c>
      <c r="AY339" s="234" t="s">
        <v>134</v>
      </c>
    </row>
    <row r="340" s="14" customFormat="1">
      <c r="A340" s="14"/>
      <c r="B340" s="235"/>
      <c r="C340" s="236"/>
      <c r="D340" s="226" t="s">
        <v>145</v>
      </c>
      <c r="E340" s="237" t="s">
        <v>32</v>
      </c>
      <c r="F340" s="238" t="s">
        <v>288</v>
      </c>
      <c r="G340" s="236"/>
      <c r="H340" s="239">
        <v>-14.333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145</v>
      </c>
      <c r="AU340" s="245" t="s">
        <v>87</v>
      </c>
      <c r="AV340" s="14" t="s">
        <v>87</v>
      </c>
      <c r="AW340" s="14" t="s">
        <v>39</v>
      </c>
      <c r="AX340" s="14" t="s">
        <v>77</v>
      </c>
      <c r="AY340" s="245" t="s">
        <v>134</v>
      </c>
    </row>
    <row r="341" s="13" customFormat="1">
      <c r="A341" s="13"/>
      <c r="B341" s="224"/>
      <c r="C341" s="225"/>
      <c r="D341" s="226" t="s">
        <v>145</v>
      </c>
      <c r="E341" s="227" t="s">
        <v>32</v>
      </c>
      <c r="F341" s="228" t="s">
        <v>164</v>
      </c>
      <c r="G341" s="225"/>
      <c r="H341" s="227" t="s">
        <v>32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145</v>
      </c>
      <c r="AU341" s="234" t="s">
        <v>87</v>
      </c>
      <c r="AV341" s="13" t="s">
        <v>85</v>
      </c>
      <c r="AW341" s="13" t="s">
        <v>39</v>
      </c>
      <c r="AX341" s="13" t="s">
        <v>77</v>
      </c>
      <c r="AY341" s="234" t="s">
        <v>134</v>
      </c>
    </row>
    <row r="342" s="14" customFormat="1">
      <c r="A342" s="14"/>
      <c r="B342" s="235"/>
      <c r="C342" s="236"/>
      <c r="D342" s="226" t="s">
        <v>145</v>
      </c>
      <c r="E342" s="237" t="s">
        <v>32</v>
      </c>
      <c r="F342" s="238" t="s">
        <v>289</v>
      </c>
      <c r="G342" s="236"/>
      <c r="H342" s="239">
        <v>-8.6259999999999994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145</v>
      </c>
      <c r="AU342" s="245" t="s">
        <v>87</v>
      </c>
      <c r="AV342" s="14" t="s">
        <v>87</v>
      </c>
      <c r="AW342" s="14" t="s">
        <v>39</v>
      </c>
      <c r="AX342" s="14" t="s">
        <v>77</v>
      </c>
      <c r="AY342" s="245" t="s">
        <v>134</v>
      </c>
    </row>
    <row r="343" s="13" customFormat="1">
      <c r="A343" s="13"/>
      <c r="B343" s="224"/>
      <c r="C343" s="225"/>
      <c r="D343" s="226" t="s">
        <v>145</v>
      </c>
      <c r="E343" s="227" t="s">
        <v>32</v>
      </c>
      <c r="F343" s="228" t="s">
        <v>166</v>
      </c>
      <c r="G343" s="225"/>
      <c r="H343" s="227" t="s">
        <v>32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145</v>
      </c>
      <c r="AU343" s="234" t="s">
        <v>87</v>
      </c>
      <c r="AV343" s="13" t="s">
        <v>85</v>
      </c>
      <c r="AW343" s="13" t="s">
        <v>39</v>
      </c>
      <c r="AX343" s="13" t="s">
        <v>77</v>
      </c>
      <c r="AY343" s="234" t="s">
        <v>134</v>
      </c>
    </row>
    <row r="344" s="14" customFormat="1">
      <c r="A344" s="14"/>
      <c r="B344" s="235"/>
      <c r="C344" s="236"/>
      <c r="D344" s="226" t="s">
        <v>145</v>
      </c>
      <c r="E344" s="237" t="s">
        <v>32</v>
      </c>
      <c r="F344" s="238" t="s">
        <v>290</v>
      </c>
      <c r="G344" s="236"/>
      <c r="H344" s="239">
        <v>-1.085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145</v>
      </c>
      <c r="AU344" s="245" t="s">
        <v>87</v>
      </c>
      <c r="AV344" s="14" t="s">
        <v>87</v>
      </c>
      <c r="AW344" s="14" t="s">
        <v>39</v>
      </c>
      <c r="AX344" s="14" t="s">
        <v>77</v>
      </c>
      <c r="AY344" s="245" t="s">
        <v>134</v>
      </c>
    </row>
    <row r="345" s="15" customFormat="1">
      <c r="A345" s="15"/>
      <c r="B345" s="246"/>
      <c r="C345" s="247"/>
      <c r="D345" s="226" t="s">
        <v>145</v>
      </c>
      <c r="E345" s="248" t="s">
        <v>32</v>
      </c>
      <c r="F345" s="249" t="s">
        <v>148</v>
      </c>
      <c r="G345" s="247"/>
      <c r="H345" s="250">
        <v>197.98999999999998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145</v>
      </c>
      <c r="AU345" s="256" t="s">
        <v>87</v>
      </c>
      <c r="AV345" s="15" t="s">
        <v>141</v>
      </c>
      <c r="AW345" s="15" t="s">
        <v>39</v>
      </c>
      <c r="AX345" s="15" t="s">
        <v>85</v>
      </c>
      <c r="AY345" s="256" t="s">
        <v>134</v>
      </c>
    </row>
    <row r="346" s="2" customFormat="1" ht="78" customHeight="1">
      <c r="A346" s="40"/>
      <c r="B346" s="41"/>
      <c r="C346" s="206" t="s">
        <v>291</v>
      </c>
      <c r="D346" s="206" t="s">
        <v>136</v>
      </c>
      <c r="E346" s="207" t="s">
        <v>292</v>
      </c>
      <c r="F346" s="208" t="s">
        <v>293</v>
      </c>
      <c r="G346" s="209" t="s">
        <v>157</v>
      </c>
      <c r="H346" s="210">
        <v>2.7000000000000002</v>
      </c>
      <c r="I346" s="211"/>
      <c r="J346" s="212">
        <f>ROUND(I346*H346,2)</f>
        <v>0</v>
      </c>
      <c r="K346" s="208" t="s">
        <v>140</v>
      </c>
      <c r="L346" s="46"/>
      <c r="M346" s="213" t="s">
        <v>32</v>
      </c>
      <c r="N346" s="214" t="s">
        <v>48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141</v>
      </c>
      <c r="AT346" s="217" t="s">
        <v>136</v>
      </c>
      <c r="AU346" s="217" t="s">
        <v>87</v>
      </c>
      <c r="AY346" s="18" t="s">
        <v>134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85</v>
      </c>
      <c r="BK346" s="218">
        <f>ROUND(I346*H346,2)</f>
        <v>0</v>
      </c>
      <c r="BL346" s="18" t="s">
        <v>141</v>
      </c>
      <c r="BM346" s="217" t="s">
        <v>294</v>
      </c>
    </row>
    <row r="347" s="2" customFormat="1">
      <c r="A347" s="40"/>
      <c r="B347" s="41"/>
      <c r="C347" s="42"/>
      <c r="D347" s="219" t="s">
        <v>143</v>
      </c>
      <c r="E347" s="42"/>
      <c r="F347" s="220" t="s">
        <v>295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143</v>
      </c>
      <c r="AU347" s="18" t="s">
        <v>87</v>
      </c>
    </row>
    <row r="348" s="13" customFormat="1">
      <c r="A348" s="13"/>
      <c r="B348" s="224"/>
      <c r="C348" s="225"/>
      <c r="D348" s="226" t="s">
        <v>145</v>
      </c>
      <c r="E348" s="227" t="s">
        <v>32</v>
      </c>
      <c r="F348" s="228" t="s">
        <v>146</v>
      </c>
      <c r="G348" s="225"/>
      <c r="H348" s="227" t="s">
        <v>32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145</v>
      </c>
      <c r="AU348" s="234" t="s">
        <v>87</v>
      </c>
      <c r="AV348" s="13" t="s">
        <v>85</v>
      </c>
      <c r="AW348" s="13" t="s">
        <v>39</v>
      </c>
      <c r="AX348" s="13" t="s">
        <v>77</v>
      </c>
      <c r="AY348" s="234" t="s">
        <v>134</v>
      </c>
    </row>
    <row r="349" s="13" customFormat="1">
      <c r="A349" s="13"/>
      <c r="B349" s="224"/>
      <c r="C349" s="225"/>
      <c r="D349" s="226" t="s">
        <v>145</v>
      </c>
      <c r="E349" s="227" t="s">
        <v>32</v>
      </c>
      <c r="F349" s="228" t="s">
        <v>296</v>
      </c>
      <c r="G349" s="225"/>
      <c r="H349" s="227" t="s">
        <v>32</v>
      </c>
      <c r="I349" s="229"/>
      <c r="J349" s="225"/>
      <c r="K349" s="225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145</v>
      </c>
      <c r="AU349" s="234" t="s">
        <v>87</v>
      </c>
      <c r="AV349" s="13" t="s">
        <v>85</v>
      </c>
      <c r="AW349" s="13" t="s">
        <v>39</v>
      </c>
      <c r="AX349" s="13" t="s">
        <v>77</v>
      </c>
      <c r="AY349" s="234" t="s">
        <v>134</v>
      </c>
    </row>
    <row r="350" s="14" customFormat="1">
      <c r="A350" s="14"/>
      <c r="B350" s="235"/>
      <c r="C350" s="236"/>
      <c r="D350" s="226" t="s">
        <v>145</v>
      </c>
      <c r="E350" s="237" t="s">
        <v>32</v>
      </c>
      <c r="F350" s="238" t="s">
        <v>297</v>
      </c>
      <c r="G350" s="236"/>
      <c r="H350" s="239">
        <v>0.35999999999999999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145</v>
      </c>
      <c r="AU350" s="245" t="s">
        <v>87</v>
      </c>
      <c r="AV350" s="14" t="s">
        <v>87</v>
      </c>
      <c r="AW350" s="14" t="s">
        <v>39</v>
      </c>
      <c r="AX350" s="14" t="s">
        <v>77</v>
      </c>
      <c r="AY350" s="245" t="s">
        <v>134</v>
      </c>
    </row>
    <row r="351" s="13" customFormat="1">
      <c r="A351" s="13"/>
      <c r="B351" s="224"/>
      <c r="C351" s="225"/>
      <c r="D351" s="226" t="s">
        <v>145</v>
      </c>
      <c r="E351" s="227" t="s">
        <v>32</v>
      </c>
      <c r="F351" s="228" t="s">
        <v>298</v>
      </c>
      <c r="G351" s="225"/>
      <c r="H351" s="227" t="s">
        <v>32</v>
      </c>
      <c r="I351" s="229"/>
      <c r="J351" s="225"/>
      <c r="K351" s="225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145</v>
      </c>
      <c r="AU351" s="234" t="s">
        <v>87</v>
      </c>
      <c r="AV351" s="13" t="s">
        <v>85</v>
      </c>
      <c r="AW351" s="13" t="s">
        <v>39</v>
      </c>
      <c r="AX351" s="13" t="s">
        <v>77</v>
      </c>
      <c r="AY351" s="234" t="s">
        <v>134</v>
      </c>
    </row>
    <row r="352" s="14" customFormat="1">
      <c r="A352" s="14"/>
      <c r="B352" s="235"/>
      <c r="C352" s="236"/>
      <c r="D352" s="226" t="s">
        <v>145</v>
      </c>
      <c r="E352" s="237" t="s">
        <v>32</v>
      </c>
      <c r="F352" s="238" t="s">
        <v>299</v>
      </c>
      <c r="G352" s="236"/>
      <c r="H352" s="239">
        <v>2.3399999999999999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145</v>
      </c>
      <c r="AU352" s="245" t="s">
        <v>87</v>
      </c>
      <c r="AV352" s="14" t="s">
        <v>87</v>
      </c>
      <c r="AW352" s="14" t="s">
        <v>39</v>
      </c>
      <c r="AX352" s="14" t="s">
        <v>77</v>
      </c>
      <c r="AY352" s="245" t="s">
        <v>134</v>
      </c>
    </row>
    <row r="353" s="15" customFormat="1">
      <c r="A353" s="15"/>
      <c r="B353" s="246"/>
      <c r="C353" s="247"/>
      <c r="D353" s="226" t="s">
        <v>145</v>
      </c>
      <c r="E353" s="248" t="s">
        <v>32</v>
      </c>
      <c r="F353" s="249" t="s">
        <v>148</v>
      </c>
      <c r="G353" s="247"/>
      <c r="H353" s="250">
        <v>2.6999999999999997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6" t="s">
        <v>145</v>
      </c>
      <c r="AU353" s="256" t="s">
        <v>87</v>
      </c>
      <c r="AV353" s="15" t="s">
        <v>141</v>
      </c>
      <c r="AW353" s="15" t="s">
        <v>39</v>
      </c>
      <c r="AX353" s="15" t="s">
        <v>85</v>
      </c>
      <c r="AY353" s="256" t="s">
        <v>134</v>
      </c>
    </row>
    <row r="354" s="2" customFormat="1" ht="16.5" customHeight="1">
      <c r="A354" s="40"/>
      <c r="B354" s="41"/>
      <c r="C354" s="257" t="s">
        <v>300</v>
      </c>
      <c r="D354" s="257" t="s">
        <v>301</v>
      </c>
      <c r="E354" s="258" t="s">
        <v>302</v>
      </c>
      <c r="F354" s="259" t="s">
        <v>303</v>
      </c>
      <c r="G354" s="260" t="s">
        <v>278</v>
      </c>
      <c r="H354" s="261">
        <v>5.4000000000000004</v>
      </c>
      <c r="I354" s="262"/>
      <c r="J354" s="263">
        <f>ROUND(I354*H354,2)</f>
        <v>0</v>
      </c>
      <c r="K354" s="259" t="s">
        <v>140</v>
      </c>
      <c r="L354" s="264"/>
      <c r="M354" s="265" t="s">
        <v>32</v>
      </c>
      <c r="N354" s="266" t="s">
        <v>48</v>
      </c>
      <c r="O354" s="86"/>
      <c r="P354" s="215">
        <f>O354*H354</f>
        <v>0</v>
      </c>
      <c r="Q354" s="215">
        <v>1</v>
      </c>
      <c r="R354" s="215">
        <f>Q354*H354</f>
        <v>5.4000000000000004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223</v>
      </c>
      <c r="AT354" s="217" t="s">
        <v>301</v>
      </c>
      <c r="AU354" s="217" t="s">
        <v>87</v>
      </c>
      <c r="AY354" s="18" t="s">
        <v>134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85</v>
      </c>
      <c r="BK354" s="218">
        <f>ROUND(I354*H354,2)</f>
        <v>0</v>
      </c>
      <c r="BL354" s="18" t="s">
        <v>141</v>
      </c>
      <c r="BM354" s="217" t="s">
        <v>304</v>
      </c>
    </row>
    <row r="355" s="14" customFormat="1">
      <c r="A355" s="14"/>
      <c r="B355" s="235"/>
      <c r="C355" s="236"/>
      <c r="D355" s="226" t="s">
        <v>145</v>
      </c>
      <c r="E355" s="236"/>
      <c r="F355" s="238" t="s">
        <v>305</v>
      </c>
      <c r="G355" s="236"/>
      <c r="H355" s="239">
        <v>5.4000000000000004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145</v>
      </c>
      <c r="AU355" s="245" t="s">
        <v>87</v>
      </c>
      <c r="AV355" s="14" t="s">
        <v>87</v>
      </c>
      <c r="AW355" s="14" t="s">
        <v>4</v>
      </c>
      <c r="AX355" s="14" t="s">
        <v>85</v>
      </c>
      <c r="AY355" s="245" t="s">
        <v>134</v>
      </c>
    </row>
    <row r="356" s="2" customFormat="1" ht="37.8" customHeight="1">
      <c r="A356" s="40"/>
      <c r="B356" s="41"/>
      <c r="C356" s="206" t="s">
        <v>306</v>
      </c>
      <c r="D356" s="206" t="s">
        <v>136</v>
      </c>
      <c r="E356" s="207" t="s">
        <v>307</v>
      </c>
      <c r="F356" s="208" t="s">
        <v>308</v>
      </c>
      <c r="G356" s="209" t="s">
        <v>151</v>
      </c>
      <c r="H356" s="210">
        <v>14.263999999999999</v>
      </c>
      <c r="I356" s="211"/>
      <c r="J356" s="212">
        <f>ROUND(I356*H356,2)</f>
        <v>0</v>
      </c>
      <c r="K356" s="208" t="s">
        <v>140</v>
      </c>
      <c r="L356" s="46"/>
      <c r="M356" s="213" t="s">
        <v>32</v>
      </c>
      <c r="N356" s="214" t="s">
        <v>48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141</v>
      </c>
      <c r="AT356" s="217" t="s">
        <v>136</v>
      </c>
      <c r="AU356" s="217" t="s">
        <v>87</v>
      </c>
      <c r="AY356" s="18" t="s">
        <v>134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8" t="s">
        <v>85</v>
      </c>
      <c r="BK356" s="218">
        <f>ROUND(I356*H356,2)</f>
        <v>0</v>
      </c>
      <c r="BL356" s="18" t="s">
        <v>141</v>
      </c>
      <c r="BM356" s="217" t="s">
        <v>309</v>
      </c>
    </row>
    <row r="357" s="2" customFormat="1">
      <c r="A357" s="40"/>
      <c r="B357" s="41"/>
      <c r="C357" s="42"/>
      <c r="D357" s="219" t="s">
        <v>143</v>
      </c>
      <c r="E357" s="42"/>
      <c r="F357" s="220" t="s">
        <v>310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8" t="s">
        <v>143</v>
      </c>
      <c r="AU357" s="18" t="s">
        <v>87</v>
      </c>
    </row>
    <row r="358" s="13" customFormat="1">
      <c r="A358" s="13"/>
      <c r="B358" s="224"/>
      <c r="C358" s="225"/>
      <c r="D358" s="226" t="s">
        <v>145</v>
      </c>
      <c r="E358" s="227" t="s">
        <v>32</v>
      </c>
      <c r="F358" s="228" t="s">
        <v>146</v>
      </c>
      <c r="G358" s="225"/>
      <c r="H358" s="227" t="s">
        <v>32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145</v>
      </c>
      <c r="AU358" s="234" t="s">
        <v>87</v>
      </c>
      <c r="AV358" s="13" t="s">
        <v>85</v>
      </c>
      <c r="AW358" s="13" t="s">
        <v>39</v>
      </c>
      <c r="AX358" s="13" t="s">
        <v>77</v>
      </c>
      <c r="AY358" s="234" t="s">
        <v>134</v>
      </c>
    </row>
    <row r="359" s="14" customFormat="1">
      <c r="A359" s="14"/>
      <c r="B359" s="235"/>
      <c r="C359" s="236"/>
      <c r="D359" s="226" t="s">
        <v>145</v>
      </c>
      <c r="E359" s="237" t="s">
        <v>32</v>
      </c>
      <c r="F359" s="238" t="s">
        <v>311</v>
      </c>
      <c r="G359" s="236"/>
      <c r="H359" s="239">
        <v>14.263999999999999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145</v>
      </c>
      <c r="AU359" s="245" t="s">
        <v>87</v>
      </c>
      <c r="AV359" s="14" t="s">
        <v>87</v>
      </c>
      <c r="AW359" s="14" t="s">
        <v>39</v>
      </c>
      <c r="AX359" s="14" t="s">
        <v>77</v>
      </c>
      <c r="AY359" s="245" t="s">
        <v>134</v>
      </c>
    </row>
    <row r="360" s="15" customFormat="1">
      <c r="A360" s="15"/>
      <c r="B360" s="246"/>
      <c r="C360" s="247"/>
      <c r="D360" s="226" t="s">
        <v>145</v>
      </c>
      <c r="E360" s="248" t="s">
        <v>32</v>
      </c>
      <c r="F360" s="249" t="s">
        <v>148</v>
      </c>
      <c r="G360" s="247"/>
      <c r="H360" s="250">
        <v>14.263999999999999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145</v>
      </c>
      <c r="AU360" s="256" t="s">
        <v>87</v>
      </c>
      <c r="AV360" s="15" t="s">
        <v>141</v>
      </c>
      <c r="AW360" s="15" t="s">
        <v>39</v>
      </c>
      <c r="AX360" s="15" t="s">
        <v>85</v>
      </c>
      <c r="AY360" s="256" t="s">
        <v>134</v>
      </c>
    </row>
    <row r="361" s="2" customFormat="1" ht="37.8" customHeight="1">
      <c r="A361" s="40"/>
      <c r="B361" s="41"/>
      <c r="C361" s="206" t="s">
        <v>312</v>
      </c>
      <c r="D361" s="206" t="s">
        <v>136</v>
      </c>
      <c r="E361" s="207" t="s">
        <v>313</v>
      </c>
      <c r="F361" s="208" t="s">
        <v>314</v>
      </c>
      <c r="G361" s="209" t="s">
        <v>151</v>
      </c>
      <c r="H361" s="210">
        <v>14.263999999999999</v>
      </c>
      <c r="I361" s="211"/>
      <c r="J361" s="212">
        <f>ROUND(I361*H361,2)</f>
        <v>0</v>
      </c>
      <c r="K361" s="208" t="s">
        <v>140</v>
      </c>
      <c r="L361" s="46"/>
      <c r="M361" s="213" t="s">
        <v>32</v>
      </c>
      <c r="N361" s="214" t="s">
        <v>48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141</v>
      </c>
      <c r="AT361" s="217" t="s">
        <v>136</v>
      </c>
      <c r="AU361" s="217" t="s">
        <v>87</v>
      </c>
      <c r="AY361" s="18" t="s">
        <v>134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85</v>
      </c>
      <c r="BK361" s="218">
        <f>ROUND(I361*H361,2)</f>
        <v>0</v>
      </c>
      <c r="BL361" s="18" t="s">
        <v>141</v>
      </c>
      <c r="BM361" s="217" t="s">
        <v>315</v>
      </c>
    </row>
    <row r="362" s="2" customFormat="1">
      <c r="A362" s="40"/>
      <c r="B362" s="41"/>
      <c r="C362" s="42"/>
      <c r="D362" s="219" t="s">
        <v>143</v>
      </c>
      <c r="E362" s="42"/>
      <c r="F362" s="220" t="s">
        <v>316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143</v>
      </c>
      <c r="AU362" s="18" t="s">
        <v>87</v>
      </c>
    </row>
    <row r="363" s="13" customFormat="1">
      <c r="A363" s="13"/>
      <c r="B363" s="224"/>
      <c r="C363" s="225"/>
      <c r="D363" s="226" t="s">
        <v>145</v>
      </c>
      <c r="E363" s="227" t="s">
        <v>32</v>
      </c>
      <c r="F363" s="228" t="s">
        <v>146</v>
      </c>
      <c r="G363" s="225"/>
      <c r="H363" s="227" t="s">
        <v>32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145</v>
      </c>
      <c r="AU363" s="234" t="s">
        <v>87</v>
      </c>
      <c r="AV363" s="13" t="s">
        <v>85</v>
      </c>
      <c r="AW363" s="13" t="s">
        <v>39</v>
      </c>
      <c r="AX363" s="13" t="s">
        <v>77</v>
      </c>
      <c r="AY363" s="234" t="s">
        <v>134</v>
      </c>
    </row>
    <row r="364" s="14" customFormat="1">
      <c r="A364" s="14"/>
      <c r="B364" s="235"/>
      <c r="C364" s="236"/>
      <c r="D364" s="226" t="s">
        <v>145</v>
      </c>
      <c r="E364" s="237" t="s">
        <v>32</v>
      </c>
      <c r="F364" s="238" t="s">
        <v>311</v>
      </c>
      <c r="G364" s="236"/>
      <c r="H364" s="239">
        <v>14.263999999999999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145</v>
      </c>
      <c r="AU364" s="245" t="s">
        <v>87</v>
      </c>
      <c r="AV364" s="14" t="s">
        <v>87</v>
      </c>
      <c r="AW364" s="14" t="s">
        <v>39</v>
      </c>
      <c r="AX364" s="14" t="s">
        <v>77</v>
      </c>
      <c r="AY364" s="245" t="s">
        <v>134</v>
      </c>
    </row>
    <row r="365" s="15" customFormat="1">
      <c r="A365" s="15"/>
      <c r="B365" s="246"/>
      <c r="C365" s="247"/>
      <c r="D365" s="226" t="s">
        <v>145</v>
      </c>
      <c r="E365" s="248" t="s">
        <v>32</v>
      </c>
      <c r="F365" s="249" t="s">
        <v>148</v>
      </c>
      <c r="G365" s="247"/>
      <c r="H365" s="250">
        <v>14.263999999999999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145</v>
      </c>
      <c r="AU365" s="256" t="s">
        <v>87</v>
      </c>
      <c r="AV365" s="15" t="s">
        <v>141</v>
      </c>
      <c r="AW365" s="15" t="s">
        <v>39</v>
      </c>
      <c r="AX365" s="15" t="s">
        <v>85</v>
      </c>
      <c r="AY365" s="256" t="s">
        <v>134</v>
      </c>
    </row>
    <row r="366" s="2" customFormat="1" ht="16.5" customHeight="1">
      <c r="A366" s="40"/>
      <c r="B366" s="41"/>
      <c r="C366" s="257" t="s">
        <v>7</v>
      </c>
      <c r="D366" s="257" t="s">
        <v>301</v>
      </c>
      <c r="E366" s="258" t="s">
        <v>317</v>
      </c>
      <c r="F366" s="259" t="s">
        <v>318</v>
      </c>
      <c r="G366" s="260" t="s">
        <v>319</v>
      </c>
      <c r="H366" s="261">
        <v>0.28499999999999998</v>
      </c>
      <c r="I366" s="262"/>
      <c r="J366" s="263">
        <f>ROUND(I366*H366,2)</f>
        <v>0</v>
      </c>
      <c r="K366" s="259" t="s">
        <v>140</v>
      </c>
      <c r="L366" s="264"/>
      <c r="M366" s="265" t="s">
        <v>32</v>
      </c>
      <c r="N366" s="266" t="s">
        <v>48</v>
      </c>
      <c r="O366" s="86"/>
      <c r="P366" s="215">
        <f>O366*H366</f>
        <v>0</v>
      </c>
      <c r="Q366" s="215">
        <v>0.001</v>
      </c>
      <c r="R366" s="215">
        <f>Q366*H366</f>
        <v>0.00028499999999999999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223</v>
      </c>
      <c r="AT366" s="217" t="s">
        <v>301</v>
      </c>
      <c r="AU366" s="217" t="s">
        <v>87</v>
      </c>
      <c r="AY366" s="18" t="s">
        <v>134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85</v>
      </c>
      <c r="BK366" s="218">
        <f>ROUND(I366*H366,2)</f>
        <v>0</v>
      </c>
      <c r="BL366" s="18" t="s">
        <v>141</v>
      </c>
      <c r="BM366" s="217" t="s">
        <v>320</v>
      </c>
    </row>
    <row r="367" s="14" customFormat="1">
      <c r="A367" s="14"/>
      <c r="B367" s="235"/>
      <c r="C367" s="236"/>
      <c r="D367" s="226" t="s">
        <v>145</v>
      </c>
      <c r="E367" s="236"/>
      <c r="F367" s="238" t="s">
        <v>321</v>
      </c>
      <c r="G367" s="236"/>
      <c r="H367" s="239">
        <v>0.28499999999999998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145</v>
      </c>
      <c r="AU367" s="245" t="s">
        <v>87</v>
      </c>
      <c r="AV367" s="14" t="s">
        <v>87</v>
      </c>
      <c r="AW367" s="14" t="s">
        <v>4</v>
      </c>
      <c r="AX367" s="14" t="s">
        <v>85</v>
      </c>
      <c r="AY367" s="245" t="s">
        <v>134</v>
      </c>
    </row>
    <row r="368" s="12" customFormat="1" ht="22.8" customHeight="1">
      <c r="A368" s="12"/>
      <c r="B368" s="190"/>
      <c r="C368" s="191"/>
      <c r="D368" s="192" t="s">
        <v>76</v>
      </c>
      <c r="E368" s="204" t="s">
        <v>87</v>
      </c>
      <c r="F368" s="204" t="s">
        <v>322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SUM(P369:P418)</f>
        <v>0</v>
      </c>
      <c r="Q368" s="198"/>
      <c r="R368" s="199">
        <f>SUM(R369:R418)</f>
        <v>39.782972670000007</v>
      </c>
      <c r="S368" s="198"/>
      <c r="T368" s="200">
        <f>SUM(T369:T418)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85</v>
      </c>
      <c r="AT368" s="202" t="s">
        <v>76</v>
      </c>
      <c r="AU368" s="202" t="s">
        <v>85</v>
      </c>
      <c r="AY368" s="201" t="s">
        <v>134</v>
      </c>
      <c r="BK368" s="203">
        <f>SUM(BK369:BK418)</f>
        <v>0</v>
      </c>
    </row>
    <row r="369" s="2" customFormat="1" ht="55.5" customHeight="1">
      <c r="A369" s="40"/>
      <c r="B369" s="41"/>
      <c r="C369" s="206" t="s">
        <v>323</v>
      </c>
      <c r="D369" s="206" t="s">
        <v>136</v>
      </c>
      <c r="E369" s="207" t="s">
        <v>324</v>
      </c>
      <c r="F369" s="208" t="s">
        <v>325</v>
      </c>
      <c r="G369" s="209" t="s">
        <v>151</v>
      </c>
      <c r="H369" s="210">
        <v>323.02199999999999</v>
      </c>
      <c r="I369" s="211"/>
      <c r="J369" s="212">
        <f>ROUND(I369*H369,2)</f>
        <v>0</v>
      </c>
      <c r="K369" s="208" t="s">
        <v>140</v>
      </c>
      <c r="L369" s="46"/>
      <c r="M369" s="213" t="s">
        <v>32</v>
      </c>
      <c r="N369" s="214" t="s">
        <v>48</v>
      </c>
      <c r="O369" s="86"/>
      <c r="P369" s="215">
        <f>O369*H369</f>
        <v>0</v>
      </c>
      <c r="Q369" s="215">
        <v>0.00031</v>
      </c>
      <c r="R369" s="215">
        <f>Q369*H369</f>
        <v>0.10013682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141</v>
      </c>
      <c r="AT369" s="217" t="s">
        <v>136</v>
      </c>
      <c r="AU369" s="217" t="s">
        <v>87</v>
      </c>
      <c r="AY369" s="18" t="s">
        <v>134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8" t="s">
        <v>85</v>
      </c>
      <c r="BK369" s="218">
        <f>ROUND(I369*H369,2)</f>
        <v>0</v>
      </c>
      <c r="BL369" s="18" t="s">
        <v>141</v>
      </c>
      <c r="BM369" s="217" t="s">
        <v>326</v>
      </c>
    </row>
    <row r="370" s="2" customFormat="1">
      <c r="A370" s="40"/>
      <c r="B370" s="41"/>
      <c r="C370" s="42"/>
      <c r="D370" s="219" t="s">
        <v>143</v>
      </c>
      <c r="E370" s="42"/>
      <c r="F370" s="220" t="s">
        <v>327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8" t="s">
        <v>143</v>
      </c>
      <c r="AU370" s="18" t="s">
        <v>87</v>
      </c>
    </row>
    <row r="371" s="13" customFormat="1">
      <c r="A371" s="13"/>
      <c r="B371" s="224"/>
      <c r="C371" s="225"/>
      <c r="D371" s="226" t="s">
        <v>145</v>
      </c>
      <c r="E371" s="227" t="s">
        <v>32</v>
      </c>
      <c r="F371" s="228" t="s">
        <v>146</v>
      </c>
      <c r="G371" s="225"/>
      <c r="H371" s="227" t="s">
        <v>32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145</v>
      </c>
      <c r="AU371" s="234" t="s">
        <v>87</v>
      </c>
      <c r="AV371" s="13" t="s">
        <v>85</v>
      </c>
      <c r="AW371" s="13" t="s">
        <v>39</v>
      </c>
      <c r="AX371" s="13" t="s">
        <v>77</v>
      </c>
      <c r="AY371" s="234" t="s">
        <v>134</v>
      </c>
    </row>
    <row r="372" s="13" customFormat="1">
      <c r="A372" s="13"/>
      <c r="B372" s="224"/>
      <c r="C372" s="225"/>
      <c r="D372" s="226" t="s">
        <v>145</v>
      </c>
      <c r="E372" s="227" t="s">
        <v>32</v>
      </c>
      <c r="F372" s="228" t="s">
        <v>160</v>
      </c>
      <c r="G372" s="225"/>
      <c r="H372" s="227" t="s">
        <v>32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145</v>
      </c>
      <c r="AU372" s="234" t="s">
        <v>87</v>
      </c>
      <c r="AV372" s="13" t="s">
        <v>85</v>
      </c>
      <c r="AW372" s="13" t="s">
        <v>39</v>
      </c>
      <c r="AX372" s="13" t="s">
        <v>77</v>
      </c>
      <c r="AY372" s="234" t="s">
        <v>134</v>
      </c>
    </row>
    <row r="373" s="14" customFormat="1">
      <c r="A373" s="14"/>
      <c r="B373" s="235"/>
      <c r="C373" s="236"/>
      <c r="D373" s="226" t="s">
        <v>145</v>
      </c>
      <c r="E373" s="237" t="s">
        <v>32</v>
      </c>
      <c r="F373" s="238" t="s">
        <v>328</v>
      </c>
      <c r="G373" s="236"/>
      <c r="H373" s="239">
        <v>182.77000000000001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145</v>
      </c>
      <c r="AU373" s="245" t="s">
        <v>87</v>
      </c>
      <c r="AV373" s="14" t="s">
        <v>87</v>
      </c>
      <c r="AW373" s="14" t="s">
        <v>39</v>
      </c>
      <c r="AX373" s="14" t="s">
        <v>77</v>
      </c>
      <c r="AY373" s="245" t="s">
        <v>134</v>
      </c>
    </row>
    <row r="374" s="13" customFormat="1">
      <c r="A374" s="13"/>
      <c r="B374" s="224"/>
      <c r="C374" s="225"/>
      <c r="D374" s="226" t="s">
        <v>145</v>
      </c>
      <c r="E374" s="227" t="s">
        <v>32</v>
      </c>
      <c r="F374" s="228" t="s">
        <v>162</v>
      </c>
      <c r="G374" s="225"/>
      <c r="H374" s="227" t="s">
        <v>32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145</v>
      </c>
      <c r="AU374" s="234" t="s">
        <v>87</v>
      </c>
      <c r="AV374" s="13" t="s">
        <v>85</v>
      </c>
      <c r="AW374" s="13" t="s">
        <v>39</v>
      </c>
      <c r="AX374" s="13" t="s">
        <v>77</v>
      </c>
      <c r="AY374" s="234" t="s">
        <v>134</v>
      </c>
    </row>
    <row r="375" s="14" customFormat="1">
      <c r="A375" s="14"/>
      <c r="B375" s="235"/>
      <c r="C375" s="236"/>
      <c r="D375" s="226" t="s">
        <v>145</v>
      </c>
      <c r="E375" s="237" t="s">
        <v>32</v>
      </c>
      <c r="F375" s="238" t="s">
        <v>329</v>
      </c>
      <c r="G375" s="236"/>
      <c r="H375" s="239">
        <v>83.608000000000004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145</v>
      </c>
      <c r="AU375" s="245" t="s">
        <v>87</v>
      </c>
      <c r="AV375" s="14" t="s">
        <v>87</v>
      </c>
      <c r="AW375" s="14" t="s">
        <v>39</v>
      </c>
      <c r="AX375" s="14" t="s">
        <v>77</v>
      </c>
      <c r="AY375" s="245" t="s">
        <v>134</v>
      </c>
    </row>
    <row r="376" s="13" customFormat="1">
      <c r="A376" s="13"/>
      <c r="B376" s="224"/>
      <c r="C376" s="225"/>
      <c r="D376" s="226" t="s">
        <v>145</v>
      </c>
      <c r="E376" s="227" t="s">
        <v>32</v>
      </c>
      <c r="F376" s="228" t="s">
        <v>164</v>
      </c>
      <c r="G376" s="225"/>
      <c r="H376" s="227" t="s">
        <v>32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145</v>
      </c>
      <c r="AU376" s="234" t="s">
        <v>87</v>
      </c>
      <c r="AV376" s="13" t="s">
        <v>85</v>
      </c>
      <c r="AW376" s="13" t="s">
        <v>39</v>
      </c>
      <c r="AX376" s="13" t="s">
        <v>77</v>
      </c>
      <c r="AY376" s="234" t="s">
        <v>134</v>
      </c>
    </row>
    <row r="377" s="14" customFormat="1">
      <c r="A377" s="14"/>
      <c r="B377" s="235"/>
      <c r="C377" s="236"/>
      <c r="D377" s="226" t="s">
        <v>145</v>
      </c>
      <c r="E377" s="237" t="s">
        <v>32</v>
      </c>
      <c r="F377" s="238" t="s">
        <v>330</v>
      </c>
      <c r="G377" s="236"/>
      <c r="H377" s="239">
        <v>50.316000000000002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145</v>
      </c>
      <c r="AU377" s="245" t="s">
        <v>87</v>
      </c>
      <c r="AV377" s="14" t="s">
        <v>87</v>
      </c>
      <c r="AW377" s="14" t="s">
        <v>39</v>
      </c>
      <c r="AX377" s="14" t="s">
        <v>77</v>
      </c>
      <c r="AY377" s="245" t="s">
        <v>134</v>
      </c>
    </row>
    <row r="378" s="13" customFormat="1">
      <c r="A378" s="13"/>
      <c r="B378" s="224"/>
      <c r="C378" s="225"/>
      <c r="D378" s="226" t="s">
        <v>145</v>
      </c>
      <c r="E378" s="227" t="s">
        <v>32</v>
      </c>
      <c r="F378" s="228" t="s">
        <v>166</v>
      </c>
      <c r="G378" s="225"/>
      <c r="H378" s="227" t="s">
        <v>32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145</v>
      </c>
      <c r="AU378" s="234" t="s">
        <v>87</v>
      </c>
      <c r="AV378" s="13" t="s">
        <v>85</v>
      </c>
      <c r="AW378" s="13" t="s">
        <v>39</v>
      </c>
      <c r="AX378" s="13" t="s">
        <v>77</v>
      </c>
      <c r="AY378" s="234" t="s">
        <v>134</v>
      </c>
    </row>
    <row r="379" s="14" customFormat="1">
      <c r="A379" s="14"/>
      <c r="B379" s="235"/>
      <c r="C379" s="236"/>
      <c r="D379" s="226" t="s">
        <v>145</v>
      </c>
      <c r="E379" s="237" t="s">
        <v>32</v>
      </c>
      <c r="F379" s="238" t="s">
        <v>331</v>
      </c>
      <c r="G379" s="236"/>
      <c r="H379" s="239">
        <v>6.3280000000000003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145</v>
      </c>
      <c r="AU379" s="245" t="s">
        <v>87</v>
      </c>
      <c r="AV379" s="14" t="s">
        <v>87</v>
      </c>
      <c r="AW379" s="14" t="s">
        <v>39</v>
      </c>
      <c r="AX379" s="14" t="s">
        <v>77</v>
      </c>
      <c r="AY379" s="245" t="s">
        <v>134</v>
      </c>
    </row>
    <row r="380" s="15" customFormat="1">
      <c r="A380" s="15"/>
      <c r="B380" s="246"/>
      <c r="C380" s="247"/>
      <c r="D380" s="226" t="s">
        <v>145</v>
      </c>
      <c r="E380" s="248" t="s">
        <v>32</v>
      </c>
      <c r="F380" s="249" t="s">
        <v>148</v>
      </c>
      <c r="G380" s="247"/>
      <c r="H380" s="250">
        <v>323.02200000000005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6" t="s">
        <v>145</v>
      </c>
      <c r="AU380" s="256" t="s">
        <v>87</v>
      </c>
      <c r="AV380" s="15" t="s">
        <v>141</v>
      </c>
      <c r="AW380" s="15" t="s">
        <v>39</v>
      </c>
      <c r="AX380" s="15" t="s">
        <v>85</v>
      </c>
      <c r="AY380" s="256" t="s">
        <v>134</v>
      </c>
    </row>
    <row r="381" s="2" customFormat="1" ht="24.15" customHeight="1">
      <c r="A381" s="40"/>
      <c r="B381" s="41"/>
      <c r="C381" s="257" t="s">
        <v>332</v>
      </c>
      <c r="D381" s="257" t="s">
        <v>301</v>
      </c>
      <c r="E381" s="258" t="s">
        <v>333</v>
      </c>
      <c r="F381" s="259" t="s">
        <v>334</v>
      </c>
      <c r="G381" s="260" t="s">
        <v>151</v>
      </c>
      <c r="H381" s="261">
        <v>382.62</v>
      </c>
      <c r="I381" s="262"/>
      <c r="J381" s="263">
        <f>ROUND(I381*H381,2)</f>
        <v>0</v>
      </c>
      <c r="K381" s="259" t="s">
        <v>140</v>
      </c>
      <c r="L381" s="264"/>
      <c r="M381" s="265" t="s">
        <v>32</v>
      </c>
      <c r="N381" s="266" t="s">
        <v>48</v>
      </c>
      <c r="O381" s="86"/>
      <c r="P381" s="215">
        <f>O381*H381</f>
        <v>0</v>
      </c>
      <c r="Q381" s="215">
        <v>0.00050000000000000001</v>
      </c>
      <c r="R381" s="215">
        <f>Q381*H381</f>
        <v>0.19131000000000001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223</v>
      </c>
      <c r="AT381" s="217" t="s">
        <v>301</v>
      </c>
      <c r="AU381" s="217" t="s">
        <v>87</v>
      </c>
      <c r="AY381" s="18" t="s">
        <v>134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85</v>
      </c>
      <c r="BK381" s="218">
        <f>ROUND(I381*H381,2)</f>
        <v>0</v>
      </c>
      <c r="BL381" s="18" t="s">
        <v>141</v>
      </c>
      <c r="BM381" s="217" t="s">
        <v>335</v>
      </c>
    </row>
    <row r="382" s="14" customFormat="1">
      <c r="A382" s="14"/>
      <c r="B382" s="235"/>
      <c r="C382" s="236"/>
      <c r="D382" s="226" t="s">
        <v>145</v>
      </c>
      <c r="E382" s="236"/>
      <c r="F382" s="238" t="s">
        <v>336</v>
      </c>
      <c r="G382" s="236"/>
      <c r="H382" s="239">
        <v>382.62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145</v>
      </c>
      <c r="AU382" s="245" t="s">
        <v>87</v>
      </c>
      <c r="AV382" s="14" t="s">
        <v>87</v>
      </c>
      <c r="AW382" s="14" t="s">
        <v>4</v>
      </c>
      <c r="AX382" s="14" t="s">
        <v>85</v>
      </c>
      <c r="AY382" s="245" t="s">
        <v>134</v>
      </c>
    </row>
    <row r="383" s="2" customFormat="1" ht="66.75" customHeight="1">
      <c r="A383" s="40"/>
      <c r="B383" s="41"/>
      <c r="C383" s="206" t="s">
        <v>337</v>
      </c>
      <c r="D383" s="206" t="s">
        <v>136</v>
      </c>
      <c r="E383" s="207" t="s">
        <v>338</v>
      </c>
      <c r="F383" s="208" t="s">
        <v>339</v>
      </c>
      <c r="G383" s="209" t="s">
        <v>340</v>
      </c>
      <c r="H383" s="210">
        <v>115.365</v>
      </c>
      <c r="I383" s="211"/>
      <c r="J383" s="212">
        <f>ROUND(I383*H383,2)</f>
        <v>0</v>
      </c>
      <c r="K383" s="208" t="s">
        <v>140</v>
      </c>
      <c r="L383" s="46"/>
      <c r="M383" s="213" t="s">
        <v>32</v>
      </c>
      <c r="N383" s="214" t="s">
        <v>48</v>
      </c>
      <c r="O383" s="86"/>
      <c r="P383" s="215">
        <f>O383*H383</f>
        <v>0</v>
      </c>
      <c r="Q383" s="215">
        <v>0.31433</v>
      </c>
      <c r="R383" s="215">
        <f>Q383*H383</f>
        <v>36.262680449999998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141</v>
      </c>
      <c r="AT383" s="217" t="s">
        <v>136</v>
      </c>
      <c r="AU383" s="217" t="s">
        <v>87</v>
      </c>
      <c r="AY383" s="18" t="s">
        <v>134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85</v>
      </c>
      <c r="BK383" s="218">
        <f>ROUND(I383*H383,2)</f>
        <v>0</v>
      </c>
      <c r="BL383" s="18" t="s">
        <v>141</v>
      </c>
      <c r="BM383" s="217" t="s">
        <v>341</v>
      </c>
    </row>
    <row r="384" s="2" customFormat="1">
      <c r="A384" s="40"/>
      <c r="B384" s="41"/>
      <c r="C384" s="42"/>
      <c r="D384" s="219" t="s">
        <v>143</v>
      </c>
      <c r="E384" s="42"/>
      <c r="F384" s="220" t="s">
        <v>342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143</v>
      </c>
      <c r="AU384" s="18" t="s">
        <v>87</v>
      </c>
    </row>
    <row r="385" s="13" customFormat="1">
      <c r="A385" s="13"/>
      <c r="B385" s="224"/>
      <c r="C385" s="225"/>
      <c r="D385" s="226" t="s">
        <v>145</v>
      </c>
      <c r="E385" s="227" t="s">
        <v>32</v>
      </c>
      <c r="F385" s="228" t="s">
        <v>146</v>
      </c>
      <c r="G385" s="225"/>
      <c r="H385" s="227" t="s">
        <v>32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145</v>
      </c>
      <c r="AU385" s="234" t="s">
        <v>87</v>
      </c>
      <c r="AV385" s="13" t="s">
        <v>85</v>
      </c>
      <c r="AW385" s="13" t="s">
        <v>39</v>
      </c>
      <c r="AX385" s="13" t="s">
        <v>77</v>
      </c>
      <c r="AY385" s="234" t="s">
        <v>134</v>
      </c>
    </row>
    <row r="386" s="13" customFormat="1">
      <c r="A386" s="13"/>
      <c r="B386" s="224"/>
      <c r="C386" s="225"/>
      <c r="D386" s="226" t="s">
        <v>145</v>
      </c>
      <c r="E386" s="227" t="s">
        <v>32</v>
      </c>
      <c r="F386" s="228" t="s">
        <v>160</v>
      </c>
      <c r="G386" s="225"/>
      <c r="H386" s="227" t="s">
        <v>32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145</v>
      </c>
      <c r="AU386" s="234" t="s">
        <v>87</v>
      </c>
      <c r="AV386" s="13" t="s">
        <v>85</v>
      </c>
      <c r="AW386" s="13" t="s">
        <v>39</v>
      </c>
      <c r="AX386" s="13" t="s">
        <v>77</v>
      </c>
      <c r="AY386" s="234" t="s">
        <v>134</v>
      </c>
    </row>
    <row r="387" s="14" customFormat="1">
      <c r="A387" s="14"/>
      <c r="B387" s="235"/>
      <c r="C387" s="236"/>
      <c r="D387" s="226" t="s">
        <v>145</v>
      </c>
      <c r="E387" s="237" t="s">
        <v>32</v>
      </c>
      <c r="F387" s="238" t="s">
        <v>343</v>
      </c>
      <c r="G387" s="236"/>
      <c r="H387" s="239">
        <v>65.275000000000006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145</v>
      </c>
      <c r="AU387" s="245" t="s">
        <v>87</v>
      </c>
      <c r="AV387" s="14" t="s">
        <v>87</v>
      </c>
      <c r="AW387" s="14" t="s">
        <v>39</v>
      </c>
      <c r="AX387" s="14" t="s">
        <v>77</v>
      </c>
      <c r="AY387" s="245" t="s">
        <v>134</v>
      </c>
    </row>
    <row r="388" s="13" customFormat="1">
      <c r="A388" s="13"/>
      <c r="B388" s="224"/>
      <c r="C388" s="225"/>
      <c r="D388" s="226" t="s">
        <v>145</v>
      </c>
      <c r="E388" s="227" t="s">
        <v>32</v>
      </c>
      <c r="F388" s="228" t="s">
        <v>162</v>
      </c>
      <c r="G388" s="225"/>
      <c r="H388" s="227" t="s">
        <v>32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145</v>
      </c>
      <c r="AU388" s="234" t="s">
        <v>87</v>
      </c>
      <c r="AV388" s="13" t="s">
        <v>85</v>
      </c>
      <c r="AW388" s="13" t="s">
        <v>39</v>
      </c>
      <c r="AX388" s="13" t="s">
        <v>77</v>
      </c>
      <c r="AY388" s="234" t="s">
        <v>134</v>
      </c>
    </row>
    <row r="389" s="14" customFormat="1">
      <c r="A389" s="14"/>
      <c r="B389" s="235"/>
      <c r="C389" s="236"/>
      <c r="D389" s="226" t="s">
        <v>145</v>
      </c>
      <c r="E389" s="237" t="s">
        <v>32</v>
      </c>
      <c r="F389" s="238" t="s">
        <v>344</v>
      </c>
      <c r="G389" s="236"/>
      <c r="H389" s="239">
        <v>29.859999999999999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145</v>
      </c>
      <c r="AU389" s="245" t="s">
        <v>87</v>
      </c>
      <c r="AV389" s="14" t="s">
        <v>87</v>
      </c>
      <c r="AW389" s="14" t="s">
        <v>39</v>
      </c>
      <c r="AX389" s="14" t="s">
        <v>77</v>
      </c>
      <c r="AY389" s="245" t="s">
        <v>134</v>
      </c>
    </row>
    <row r="390" s="13" customFormat="1">
      <c r="A390" s="13"/>
      <c r="B390" s="224"/>
      <c r="C390" s="225"/>
      <c r="D390" s="226" t="s">
        <v>145</v>
      </c>
      <c r="E390" s="227" t="s">
        <v>32</v>
      </c>
      <c r="F390" s="228" t="s">
        <v>164</v>
      </c>
      <c r="G390" s="225"/>
      <c r="H390" s="227" t="s">
        <v>32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145</v>
      </c>
      <c r="AU390" s="234" t="s">
        <v>87</v>
      </c>
      <c r="AV390" s="13" t="s">
        <v>85</v>
      </c>
      <c r="AW390" s="13" t="s">
        <v>39</v>
      </c>
      <c r="AX390" s="13" t="s">
        <v>77</v>
      </c>
      <c r="AY390" s="234" t="s">
        <v>134</v>
      </c>
    </row>
    <row r="391" s="14" customFormat="1">
      <c r="A391" s="14"/>
      <c r="B391" s="235"/>
      <c r="C391" s="236"/>
      <c r="D391" s="226" t="s">
        <v>145</v>
      </c>
      <c r="E391" s="237" t="s">
        <v>32</v>
      </c>
      <c r="F391" s="238" t="s">
        <v>345</v>
      </c>
      <c r="G391" s="236"/>
      <c r="H391" s="239">
        <v>17.969999999999999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145</v>
      </c>
      <c r="AU391" s="245" t="s">
        <v>87</v>
      </c>
      <c r="AV391" s="14" t="s">
        <v>87</v>
      </c>
      <c r="AW391" s="14" t="s">
        <v>39</v>
      </c>
      <c r="AX391" s="14" t="s">
        <v>77</v>
      </c>
      <c r="AY391" s="245" t="s">
        <v>134</v>
      </c>
    </row>
    <row r="392" s="13" customFormat="1">
      <c r="A392" s="13"/>
      <c r="B392" s="224"/>
      <c r="C392" s="225"/>
      <c r="D392" s="226" t="s">
        <v>145</v>
      </c>
      <c r="E392" s="227" t="s">
        <v>32</v>
      </c>
      <c r="F392" s="228" t="s">
        <v>166</v>
      </c>
      <c r="G392" s="225"/>
      <c r="H392" s="227" t="s">
        <v>32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145</v>
      </c>
      <c r="AU392" s="234" t="s">
        <v>87</v>
      </c>
      <c r="AV392" s="13" t="s">
        <v>85</v>
      </c>
      <c r="AW392" s="13" t="s">
        <v>39</v>
      </c>
      <c r="AX392" s="13" t="s">
        <v>77</v>
      </c>
      <c r="AY392" s="234" t="s">
        <v>134</v>
      </c>
    </row>
    <row r="393" s="14" customFormat="1">
      <c r="A393" s="14"/>
      <c r="B393" s="235"/>
      <c r="C393" s="236"/>
      <c r="D393" s="226" t="s">
        <v>145</v>
      </c>
      <c r="E393" s="237" t="s">
        <v>32</v>
      </c>
      <c r="F393" s="238" t="s">
        <v>346</v>
      </c>
      <c r="G393" s="236"/>
      <c r="H393" s="239">
        <v>2.2599999999999998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145</v>
      </c>
      <c r="AU393" s="245" t="s">
        <v>87</v>
      </c>
      <c r="AV393" s="14" t="s">
        <v>87</v>
      </c>
      <c r="AW393" s="14" t="s">
        <v>39</v>
      </c>
      <c r="AX393" s="14" t="s">
        <v>77</v>
      </c>
      <c r="AY393" s="245" t="s">
        <v>134</v>
      </c>
    </row>
    <row r="394" s="15" customFormat="1">
      <c r="A394" s="15"/>
      <c r="B394" s="246"/>
      <c r="C394" s="247"/>
      <c r="D394" s="226" t="s">
        <v>145</v>
      </c>
      <c r="E394" s="248" t="s">
        <v>32</v>
      </c>
      <c r="F394" s="249" t="s">
        <v>148</v>
      </c>
      <c r="G394" s="247"/>
      <c r="H394" s="250">
        <v>115.36500000000001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145</v>
      </c>
      <c r="AU394" s="256" t="s">
        <v>87</v>
      </c>
      <c r="AV394" s="15" t="s">
        <v>141</v>
      </c>
      <c r="AW394" s="15" t="s">
        <v>39</v>
      </c>
      <c r="AX394" s="15" t="s">
        <v>85</v>
      </c>
      <c r="AY394" s="256" t="s">
        <v>134</v>
      </c>
    </row>
    <row r="395" s="2" customFormat="1" ht="24.15" customHeight="1">
      <c r="A395" s="40"/>
      <c r="B395" s="41"/>
      <c r="C395" s="206" t="s">
        <v>347</v>
      </c>
      <c r="D395" s="206" t="s">
        <v>136</v>
      </c>
      <c r="E395" s="207" t="s">
        <v>348</v>
      </c>
      <c r="F395" s="208" t="s">
        <v>349</v>
      </c>
      <c r="G395" s="209" t="s">
        <v>157</v>
      </c>
      <c r="H395" s="210">
        <v>0.78500000000000003</v>
      </c>
      <c r="I395" s="211"/>
      <c r="J395" s="212">
        <f>ROUND(I395*H395,2)</f>
        <v>0</v>
      </c>
      <c r="K395" s="208" t="s">
        <v>140</v>
      </c>
      <c r="L395" s="46"/>
      <c r="M395" s="213" t="s">
        <v>32</v>
      </c>
      <c r="N395" s="214" t="s">
        <v>48</v>
      </c>
      <c r="O395" s="86"/>
      <c r="P395" s="215">
        <f>O395*H395</f>
        <v>0</v>
      </c>
      <c r="Q395" s="215">
        <v>2.004</v>
      </c>
      <c r="R395" s="215">
        <f>Q395*H395</f>
        <v>1.57314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141</v>
      </c>
      <c r="AT395" s="217" t="s">
        <v>136</v>
      </c>
      <c r="AU395" s="217" t="s">
        <v>87</v>
      </c>
      <c r="AY395" s="18" t="s">
        <v>134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85</v>
      </c>
      <c r="BK395" s="218">
        <f>ROUND(I395*H395,2)</f>
        <v>0</v>
      </c>
      <c r="BL395" s="18" t="s">
        <v>141</v>
      </c>
      <c r="BM395" s="217" t="s">
        <v>350</v>
      </c>
    </row>
    <row r="396" s="2" customFormat="1">
      <c r="A396" s="40"/>
      <c r="B396" s="41"/>
      <c r="C396" s="42"/>
      <c r="D396" s="219" t="s">
        <v>143</v>
      </c>
      <c r="E396" s="42"/>
      <c r="F396" s="220" t="s">
        <v>351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143</v>
      </c>
      <c r="AU396" s="18" t="s">
        <v>87</v>
      </c>
    </row>
    <row r="397" s="13" customFormat="1">
      <c r="A397" s="13"/>
      <c r="B397" s="224"/>
      <c r="C397" s="225"/>
      <c r="D397" s="226" t="s">
        <v>145</v>
      </c>
      <c r="E397" s="227" t="s">
        <v>32</v>
      </c>
      <c r="F397" s="228" t="s">
        <v>146</v>
      </c>
      <c r="G397" s="225"/>
      <c r="H397" s="227" t="s">
        <v>32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145</v>
      </c>
      <c r="AU397" s="234" t="s">
        <v>87</v>
      </c>
      <c r="AV397" s="13" t="s">
        <v>85</v>
      </c>
      <c r="AW397" s="13" t="s">
        <v>39</v>
      </c>
      <c r="AX397" s="13" t="s">
        <v>77</v>
      </c>
      <c r="AY397" s="234" t="s">
        <v>134</v>
      </c>
    </row>
    <row r="398" s="13" customFormat="1">
      <c r="A398" s="13"/>
      <c r="B398" s="224"/>
      <c r="C398" s="225"/>
      <c r="D398" s="226" t="s">
        <v>145</v>
      </c>
      <c r="E398" s="227" t="s">
        <v>32</v>
      </c>
      <c r="F398" s="228" t="s">
        <v>352</v>
      </c>
      <c r="G398" s="225"/>
      <c r="H398" s="227" t="s">
        <v>32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145</v>
      </c>
      <c r="AU398" s="234" t="s">
        <v>87</v>
      </c>
      <c r="AV398" s="13" t="s">
        <v>85</v>
      </c>
      <c r="AW398" s="13" t="s">
        <v>39</v>
      </c>
      <c r="AX398" s="13" t="s">
        <v>77</v>
      </c>
      <c r="AY398" s="234" t="s">
        <v>134</v>
      </c>
    </row>
    <row r="399" s="14" customFormat="1">
      <c r="A399" s="14"/>
      <c r="B399" s="235"/>
      <c r="C399" s="236"/>
      <c r="D399" s="226" t="s">
        <v>145</v>
      </c>
      <c r="E399" s="237" t="s">
        <v>32</v>
      </c>
      <c r="F399" s="238" t="s">
        <v>353</v>
      </c>
      <c r="G399" s="236"/>
      <c r="H399" s="239">
        <v>0.78500000000000003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145</v>
      </c>
      <c r="AU399" s="245" t="s">
        <v>87</v>
      </c>
      <c r="AV399" s="14" t="s">
        <v>87</v>
      </c>
      <c r="AW399" s="14" t="s">
        <v>39</v>
      </c>
      <c r="AX399" s="14" t="s">
        <v>77</v>
      </c>
      <c r="AY399" s="245" t="s">
        <v>134</v>
      </c>
    </row>
    <row r="400" s="15" customFormat="1">
      <c r="A400" s="15"/>
      <c r="B400" s="246"/>
      <c r="C400" s="247"/>
      <c r="D400" s="226" t="s">
        <v>145</v>
      </c>
      <c r="E400" s="248" t="s">
        <v>32</v>
      </c>
      <c r="F400" s="249" t="s">
        <v>148</v>
      </c>
      <c r="G400" s="247"/>
      <c r="H400" s="250">
        <v>0.78500000000000003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6" t="s">
        <v>145</v>
      </c>
      <c r="AU400" s="256" t="s">
        <v>87</v>
      </c>
      <c r="AV400" s="15" t="s">
        <v>141</v>
      </c>
      <c r="AW400" s="15" t="s">
        <v>39</v>
      </c>
      <c r="AX400" s="15" t="s">
        <v>85</v>
      </c>
      <c r="AY400" s="256" t="s">
        <v>134</v>
      </c>
    </row>
    <row r="401" s="2" customFormat="1" ht="24.15" customHeight="1">
      <c r="A401" s="40"/>
      <c r="B401" s="41"/>
      <c r="C401" s="206" t="s">
        <v>354</v>
      </c>
      <c r="D401" s="206" t="s">
        <v>136</v>
      </c>
      <c r="E401" s="207" t="s">
        <v>355</v>
      </c>
      <c r="F401" s="208" t="s">
        <v>356</v>
      </c>
      <c r="G401" s="209" t="s">
        <v>157</v>
      </c>
      <c r="H401" s="210">
        <v>0.27000000000000002</v>
      </c>
      <c r="I401" s="211"/>
      <c r="J401" s="212">
        <f>ROUND(I401*H401,2)</f>
        <v>0</v>
      </c>
      <c r="K401" s="208" t="s">
        <v>140</v>
      </c>
      <c r="L401" s="46"/>
      <c r="M401" s="213" t="s">
        <v>32</v>
      </c>
      <c r="N401" s="214" t="s">
        <v>48</v>
      </c>
      <c r="O401" s="86"/>
      <c r="P401" s="215">
        <f>O401*H401</f>
        <v>0</v>
      </c>
      <c r="Q401" s="215">
        <v>2.5018699999999998</v>
      </c>
      <c r="R401" s="215">
        <f>Q401*H401</f>
        <v>0.67550489999999996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141</v>
      </c>
      <c r="AT401" s="217" t="s">
        <v>136</v>
      </c>
      <c r="AU401" s="217" t="s">
        <v>87</v>
      </c>
      <c r="AY401" s="18" t="s">
        <v>134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8" t="s">
        <v>85</v>
      </c>
      <c r="BK401" s="218">
        <f>ROUND(I401*H401,2)</f>
        <v>0</v>
      </c>
      <c r="BL401" s="18" t="s">
        <v>141</v>
      </c>
      <c r="BM401" s="217" t="s">
        <v>357</v>
      </c>
    </row>
    <row r="402" s="2" customFormat="1">
      <c r="A402" s="40"/>
      <c r="B402" s="41"/>
      <c r="C402" s="42"/>
      <c r="D402" s="219" t="s">
        <v>143</v>
      </c>
      <c r="E402" s="42"/>
      <c r="F402" s="220" t="s">
        <v>358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8" t="s">
        <v>143</v>
      </c>
      <c r="AU402" s="18" t="s">
        <v>87</v>
      </c>
    </row>
    <row r="403" s="13" customFormat="1">
      <c r="A403" s="13"/>
      <c r="B403" s="224"/>
      <c r="C403" s="225"/>
      <c r="D403" s="226" t="s">
        <v>145</v>
      </c>
      <c r="E403" s="227" t="s">
        <v>32</v>
      </c>
      <c r="F403" s="228" t="s">
        <v>146</v>
      </c>
      <c r="G403" s="225"/>
      <c r="H403" s="227" t="s">
        <v>32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145</v>
      </c>
      <c r="AU403" s="234" t="s">
        <v>87</v>
      </c>
      <c r="AV403" s="13" t="s">
        <v>85</v>
      </c>
      <c r="AW403" s="13" t="s">
        <v>39</v>
      </c>
      <c r="AX403" s="13" t="s">
        <v>77</v>
      </c>
      <c r="AY403" s="234" t="s">
        <v>134</v>
      </c>
    </row>
    <row r="404" s="13" customFormat="1">
      <c r="A404" s="13"/>
      <c r="B404" s="224"/>
      <c r="C404" s="225"/>
      <c r="D404" s="226" t="s">
        <v>145</v>
      </c>
      <c r="E404" s="227" t="s">
        <v>32</v>
      </c>
      <c r="F404" s="228" t="s">
        <v>359</v>
      </c>
      <c r="G404" s="225"/>
      <c r="H404" s="227" t="s">
        <v>32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145</v>
      </c>
      <c r="AU404" s="234" t="s">
        <v>87</v>
      </c>
      <c r="AV404" s="13" t="s">
        <v>85</v>
      </c>
      <c r="AW404" s="13" t="s">
        <v>39</v>
      </c>
      <c r="AX404" s="13" t="s">
        <v>77</v>
      </c>
      <c r="AY404" s="234" t="s">
        <v>134</v>
      </c>
    </row>
    <row r="405" s="14" customFormat="1">
      <c r="A405" s="14"/>
      <c r="B405" s="235"/>
      <c r="C405" s="236"/>
      <c r="D405" s="226" t="s">
        <v>145</v>
      </c>
      <c r="E405" s="237" t="s">
        <v>32</v>
      </c>
      <c r="F405" s="238" t="s">
        <v>360</v>
      </c>
      <c r="G405" s="236"/>
      <c r="H405" s="239">
        <v>0.27000000000000002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145</v>
      </c>
      <c r="AU405" s="245" t="s">
        <v>87</v>
      </c>
      <c r="AV405" s="14" t="s">
        <v>87</v>
      </c>
      <c r="AW405" s="14" t="s">
        <v>39</v>
      </c>
      <c r="AX405" s="14" t="s">
        <v>77</v>
      </c>
      <c r="AY405" s="245" t="s">
        <v>134</v>
      </c>
    </row>
    <row r="406" s="15" customFormat="1">
      <c r="A406" s="15"/>
      <c r="B406" s="246"/>
      <c r="C406" s="247"/>
      <c r="D406" s="226" t="s">
        <v>145</v>
      </c>
      <c r="E406" s="248" t="s">
        <v>32</v>
      </c>
      <c r="F406" s="249" t="s">
        <v>148</v>
      </c>
      <c r="G406" s="247"/>
      <c r="H406" s="250">
        <v>0.27000000000000002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145</v>
      </c>
      <c r="AU406" s="256" t="s">
        <v>87</v>
      </c>
      <c r="AV406" s="15" t="s">
        <v>141</v>
      </c>
      <c r="AW406" s="15" t="s">
        <v>39</v>
      </c>
      <c r="AX406" s="15" t="s">
        <v>85</v>
      </c>
      <c r="AY406" s="256" t="s">
        <v>134</v>
      </c>
    </row>
    <row r="407" s="2" customFormat="1" ht="44.25" customHeight="1">
      <c r="A407" s="40"/>
      <c r="B407" s="41"/>
      <c r="C407" s="206" t="s">
        <v>361</v>
      </c>
      <c r="D407" s="206" t="s">
        <v>136</v>
      </c>
      <c r="E407" s="207" t="s">
        <v>362</v>
      </c>
      <c r="F407" s="208" t="s">
        <v>363</v>
      </c>
      <c r="G407" s="209" t="s">
        <v>151</v>
      </c>
      <c r="H407" s="210">
        <v>1.6499999999999999</v>
      </c>
      <c r="I407" s="211"/>
      <c r="J407" s="212">
        <f>ROUND(I407*H407,2)</f>
        <v>0</v>
      </c>
      <c r="K407" s="208" t="s">
        <v>140</v>
      </c>
      <c r="L407" s="46"/>
      <c r="M407" s="213" t="s">
        <v>32</v>
      </c>
      <c r="N407" s="214" t="s">
        <v>48</v>
      </c>
      <c r="O407" s="86"/>
      <c r="P407" s="215">
        <f>O407*H407</f>
        <v>0</v>
      </c>
      <c r="Q407" s="215">
        <v>0.58443000000000001</v>
      </c>
      <c r="R407" s="215">
        <f>Q407*H407</f>
        <v>0.96430949999999993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141</v>
      </c>
      <c r="AT407" s="217" t="s">
        <v>136</v>
      </c>
      <c r="AU407" s="217" t="s">
        <v>87</v>
      </c>
      <c r="AY407" s="18" t="s">
        <v>134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85</v>
      </c>
      <c r="BK407" s="218">
        <f>ROUND(I407*H407,2)</f>
        <v>0</v>
      </c>
      <c r="BL407" s="18" t="s">
        <v>141</v>
      </c>
      <c r="BM407" s="217" t="s">
        <v>364</v>
      </c>
    </row>
    <row r="408" s="2" customFormat="1">
      <c r="A408" s="40"/>
      <c r="B408" s="41"/>
      <c r="C408" s="42"/>
      <c r="D408" s="219" t="s">
        <v>143</v>
      </c>
      <c r="E408" s="42"/>
      <c r="F408" s="220" t="s">
        <v>365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143</v>
      </c>
      <c r="AU408" s="18" t="s">
        <v>87</v>
      </c>
    </row>
    <row r="409" s="13" customFormat="1">
      <c r="A409" s="13"/>
      <c r="B409" s="224"/>
      <c r="C409" s="225"/>
      <c r="D409" s="226" t="s">
        <v>145</v>
      </c>
      <c r="E409" s="227" t="s">
        <v>32</v>
      </c>
      <c r="F409" s="228" t="s">
        <v>146</v>
      </c>
      <c r="G409" s="225"/>
      <c r="H409" s="227" t="s">
        <v>32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145</v>
      </c>
      <c r="AU409" s="234" t="s">
        <v>87</v>
      </c>
      <c r="AV409" s="13" t="s">
        <v>85</v>
      </c>
      <c r="AW409" s="13" t="s">
        <v>39</v>
      </c>
      <c r="AX409" s="13" t="s">
        <v>77</v>
      </c>
      <c r="AY409" s="234" t="s">
        <v>134</v>
      </c>
    </row>
    <row r="410" s="13" customFormat="1">
      <c r="A410" s="13"/>
      <c r="B410" s="224"/>
      <c r="C410" s="225"/>
      <c r="D410" s="226" t="s">
        <v>145</v>
      </c>
      <c r="E410" s="227" t="s">
        <v>32</v>
      </c>
      <c r="F410" s="228" t="s">
        <v>359</v>
      </c>
      <c r="G410" s="225"/>
      <c r="H410" s="227" t="s">
        <v>32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145</v>
      </c>
      <c r="AU410" s="234" t="s">
        <v>87</v>
      </c>
      <c r="AV410" s="13" t="s">
        <v>85</v>
      </c>
      <c r="AW410" s="13" t="s">
        <v>39</v>
      </c>
      <c r="AX410" s="13" t="s">
        <v>77</v>
      </c>
      <c r="AY410" s="234" t="s">
        <v>134</v>
      </c>
    </row>
    <row r="411" s="14" customFormat="1">
      <c r="A411" s="14"/>
      <c r="B411" s="235"/>
      <c r="C411" s="236"/>
      <c r="D411" s="226" t="s">
        <v>145</v>
      </c>
      <c r="E411" s="237" t="s">
        <v>32</v>
      </c>
      <c r="F411" s="238" t="s">
        <v>366</v>
      </c>
      <c r="G411" s="236"/>
      <c r="H411" s="239">
        <v>1.6499999999999999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145</v>
      </c>
      <c r="AU411" s="245" t="s">
        <v>87</v>
      </c>
      <c r="AV411" s="14" t="s">
        <v>87</v>
      </c>
      <c r="AW411" s="14" t="s">
        <v>39</v>
      </c>
      <c r="AX411" s="14" t="s">
        <v>77</v>
      </c>
      <c r="AY411" s="245" t="s">
        <v>134</v>
      </c>
    </row>
    <row r="412" s="15" customFormat="1">
      <c r="A412" s="15"/>
      <c r="B412" s="246"/>
      <c r="C412" s="247"/>
      <c r="D412" s="226" t="s">
        <v>145</v>
      </c>
      <c r="E412" s="248" t="s">
        <v>32</v>
      </c>
      <c r="F412" s="249" t="s">
        <v>148</v>
      </c>
      <c r="G412" s="247"/>
      <c r="H412" s="250">
        <v>1.6499999999999999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145</v>
      </c>
      <c r="AU412" s="256" t="s">
        <v>87</v>
      </c>
      <c r="AV412" s="15" t="s">
        <v>141</v>
      </c>
      <c r="AW412" s="15" t="s">
        <v>39</v>
      </c>
      <c r="AX412" s="15" t="s">
        <v>85</v>
      </c>
      <c r="AY412" s="256" t="s">
        <v>134</v>
      </c>
    </row>
    <row r="413" s="2" customFormat="1" ht="55.5" customHeight="1">
      <c r="A413" s="40"/>
      <c r="B413" s="41"/>
      <c r="C413" s="206" t="s">
        <v>367</v>
      </c>
      <c r="D413" s="206" t="s">
        <v>136</v>
      </c>
      <c r="E413" s="207" t="s">
        <v>368</v>
      </c>
      <c r="F413" s="208" t="s">
        <v>369</v>
      </c>
      <c r="G413" s="209" t="s">
        <v>278</v>
      </c>
      <c r="H413" s="210">
        <v>0.014999999999999999</v>
      </c>
      <c r="I413" s="211"/>
      <c r="J413" s="212">
        <f>ROUND(I413*H413,2)</f>
        <v>0</v>
      </c>
      <c r="K413" s="208" t="s">
        <v>140</v>
      </c>
      <c r="L413" s="46"/>
      <c r="M413" s="213" t="s">
        <v>32</v>
      </c>
      <c r="N413" s="214" t="s">
        <v>48</v>
      </c>
      <c r="O413" s="86"/>
      <c r="P413" s="215">
        <f>O413*H413</f>
        <v>0</v>
      </c>
      <c r="Q413" s="215">
        <v>1.0593999999999999</v>
      </c>
      <c r="R413" s="215">
        <f>Q413*H413</f>
        <v>0.015890999999999999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141</v>
      </c>
      <c r="AT413" s="217" t="s">
        <v>136</v>
      </c>
      <c r="AU413" s="217" t="s">
        <v>87</v>
      </c>
      <c r="AY413" s="18" t="s">
        <v>134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85</v>
      </c>
      <c r="BK413" s="218">
        <f>ROUND(I413*H413,2)</f>
        <v>0</v>
      </c>
      <c r="BL413" s="18" t="s">
        <v>141</v>
      </c>
      <c r="BM413" s="217" t="s">
        <v>370</v>
      </c>
    </row>
    <row r="414" s="2" customFormat="1">
      <c r="A414" s="40"/>
      <c r="B414" s="41"/>
      <c r="C414" s="42"/>
      <c r="D414" s="219" t="s">
        <v>143</v>
      </c>
      <c r="E414" s="42"/>
      <c r="F414" s="220" t="s">
        <v>371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143</v>
      </c>
      <c r="AU414" s="18" t="s">
        <v>87</v>
      </c>
    </row>
    <row r="415" s="13" customFormat="1">
      <c r="A415" s="13"/>
      <c r="B415" s="224"/>
      <c r="C415" s="225"/>
      <c r="D415" s="226" t="s">
        <v>145</v>
      </c>
      <c r="E415" s="227" t="s">
        <v>32</v>
      </c>
      <c r="F415" s="228" t="s">
        <v>146</v>
      </c>
      <c r="G415" s="225"/>
      <c r="H415" s="227" t="s">
        <v>32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145</v>
      </c>
      <c r="AU415" s="234" t="s">
        <v>87</v>
      </c>
      <c r="AV415" s="13" t="s">
        <v>85</v>
      </c>
      <c r="AW415" s="13" t="s">
        <v>39</v>
      </c>
      <c r="AX415" s="13" t="s">
        <v>77</v>
      </c>
      <c r="AY415" s="234" t="s">
        <v>134</v>
      </c>
    </row>
    <row r="416" s="13" customFormat="1">
      <c r="A416" s="13"/>
      <c r="B416" s="224"/>
      <c r="C416" s="225"/>
      <c r="D416" s="226" t="s">
        <v>145</v>
      </c>
      <c r="E416" s="227" t="s">
        <v>32</v>
      </c>
      <c r="F416" s="228" t="s">
        <v>359</v>
      </c>
      <c r="G416" s="225"/>
      <c r="H416" s="227" t="s">
        <v>32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145</v>
      </c>
      <c r="AU416" s="234" t="s">
        <v>87</v>
      </c>
      <c r="AV416" s="13" t="s">
        <v>85</v>
      </c>
      <c r="AW416" s="13" t="s">
        <v>39</v>
      </c>
      <c r="AX416" s="13" t="s">
        <v>77</v>
      </c>
      <c r="AY416" s="234" t="s">
        <v>134</v>
      </c>
    </row>
    <row r="417" s="14" customFormat="1">
      <c r="A417" s="14"/>
      <c r="B417" s="235"/>
      <c r="C417" s="236"/>
      <c r="D417" s="226" t="s">
        <v>145</v>
      </c>
      <c r="E417" s="237" t="s">
        <v>32</v>
      </c>
      <c r="F417" s="238" t="s">
        <v>372</v>
      </c>
      <c r="G417" s="236"/>
      <c r="H417" s="239">
        <v>0.014999999999999999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145</v>
      </c>
      <c r="AU417" s="245" t="s">
        <v>87</v>
      </c>
      <c r="AV417" s="14" t="s">
        <v>87</v>
      </c>
      <c r="AW417" s="14" t="s">
        <v>39</v>
      </c>
      <c r="AX417" s="14" t="s">
        <v>77</v>
      </c>
      <c r="AY417" s="245" t="s">
        <v>134</v>
      </c>
    </row>
    <row r="418" s="15" customFormat="1">
      <c r="A418" s="15"/>
      <c r="B418" s="246"/>
      <c r="C418" s="247"/>
      <c r="D418" s="226" t="s">
        <v>145</v>
      </c>
      <c r="E418" s="248" t="s">
        <v>32</v>
      </c>
      <c r="F418" s="249" t="s">
        <v>148</v>
      </c>
      <c r="G418" s="247"/>
      <c r="H418" s="250">
        <v>0.014999999999999999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145</v>
      </c>
      <c r="AU418" s="256" t="s">
        <v>87</v>
      </c>
      <c r="AV418" s="15" t="s">
        <v>141</v>
      </c>
      <c r="AW418" s="15" t="s">
        <v>39</v>
      </c>
      <c r="AX418" s="15" t="s">
        <v>85</v>
      </c>
      <c r="AY418" s="256" t="s">
        <v>134</v>
      </c>
    </row>
    <row r="419" s="12" customFormat="1" ht="22.8" customHeight="1">
      <c r="A419" s="12"/>
      <c r="B419" s="190"/>
      <c r="C419" s="191"/>
      <c r="D419" s="192" t="s">
        <v>76</v>
      </c>
      <c r="E419" s="204" t="s">
        <v>141</v>
      </c>
      <c r="F419" s="204" t="s">
        <v>373</v>
      </c>
      <c r="G419" s="191"/>
      <c r="H419" s="191"/>
      <c r="I419" s="194"/>
      <c r="J419" s="205">
        <f>BK419</f>
        <v>0</v>
      </c>
      <c r="K419" s="191"/>
      <c r="L419" s="196"/>
      <c r="M419" s="197"/>
      <c r="N419" s="198"/>
      <c r="O419" s="198"/>
      <c r="P419" s="199">
        <f>SUM(P420:P443)</f>
        <v>0</v>
      </c>
      <c r="Q419" s="198"/>
      <c r="R419" s="199">
        <f>SUM(R420:R443)</f>
        <v>0.1474512</v>
      </c>
      <c r="S419" s="198"/>
      <c r="T419" s="200">
        <f>SUM(T420:T443)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1" t="s">
        <v>85</v>
      </c>
      <c r="AT419" s="202" t="s">
        <v>76</v>
      </c>
      <c r="AU419" s="202" t="s">
        <v>85</v>
      </c>
      <c r="AY419" s="201" t="s">
        <v>134</v>
      </c>
      <c r="BK419" s="203">
        <f>SUM(BK420:BK443)</f>
        <v>0</v>
      </c>
    </row>
    <row r="420" s="2" customFormat="1" ht="37.8" customHeight="1">
      <c r="A420" s="40"/>
      <c r="B420" s="41"/>
      <c r="C420" s="206" t="s">
        <v>374</v>
      </c>
      <c r="D420" s="206" t="s">
        <v>136</v>
      </c>
      <c r="E420" s="207" t="s">
        <v>375</v>
      </c>
      <c r="F420" s="208" t="s">
        <v>376</v>
      </c>
      <c r="G420" s="209" t="s">
        <v>157</v>
      </c>
      <c r="H420" s="210">
        <v>10.151999999999999</v>
      </c>
      <c r="I420" s="211"/>
      <c r="J420" s="212">
        <f>ROUND(I420*H420,2)</f>
        <v>0</v>
      </c>
      <c r="K420" s="208" t="s">
        <v>140</v>
      </c>
      <c r="L420" s="46"/>
      <c r="M420" s="213" t="s">
        <v>32</v>
      </c>
      <c r="N420" s="214" t="s">
        <v>48</v>
      </c>
      <c r="O420" s="86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7" t="s">
        <v>141</v>
      </c>
      <c r="AT420" s="217" t="s">
        <v>136</v>
      </c>
      <c r="AU420" s="217" t="s">
        <v>87</v>
      </c>
      <c r="AY420" s="18" t="s">
        <v>134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85</v>
      </c>
      <c r="BK420" s="218">
        <f>ROUND(I420*H420,2)</f>
        <v>0</v>
      </c>
      <c r="BL420" s="18" t="s">
        <v>141</v>
      </c>
      <c r="BM420" s="217" t="s">
        <v>377</v>
      </c>
    </row>
    <row r="421" s="2" customFormat="1">
      <c r="A421" s="40"/>
      <c r="B421" s="41"/>
      <c r="C421" s="42"/>
      <c r="D421" s="219" t="s">
        <v>143</v>
      </c>
      <c r="E421" s="42"/>
      <c r="F421" s="220" t="s">
        <v>378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8" t="s">
        <v>143</v>
      </c>
      <c r="AU421" s="18" t="s">
        <v>87</v>
      </c>
    </row>
    <row r="422" s="13" customFormat="1">
      <c r="A422" s="13"/>
      <c r="B422" s="224"/>
      <c r="C422" s="225"/>
      <c r="D422" s="226" t="s">
        <v>145</v>
      </c>
      <c r="E422" s="227" t="s">
        <v>32</v>
      </c>
      <c r="F422" s="228" t="s">
        <v>146</v>
      </c>
      <c r="G422" s="225"/>
      <c r="H422" s="227" t="s">
        <v>32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145</v>
      </c>
      <c r="AU422" s="234" t="s">
        <v>87</v>
      </c>
      <c r="AV422" s="13" t="s">
        <v>85</v>
      </c>
      <c r="AW422" s="13" t="s">
        <v>39</v>
      </c>
      <c r="AX422" s="13" t="s">
        <v>77</v>
      </c>
      <c r="AY422" s="234" t="s">
        <v>134</v>
      </c>
    </row>
    <row r="423" s="13" customFormat="1">
      <c r="A423" s="13"/>
      <c r="B423" s="224"/>
      <c r="C423" s="225"/>
      <c r="D423" s="226" t="s">
        <v>145</v>
      </c>
      <c r="E423" s="227" t="s">
        <v>32</v>
      </c>
      <c r="F423" s="228" t="s">
        <v>160</v>
      </c>
      <c r="G423" s="225"/>
      <c r="H423" s="227" t="s">
        <v>32</v>
      </c>
      <c r="I423" s="229"/>
      <c r="J423" s="225"/>
      <c r="K423" s="225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145</v>
      </c>
      <c r="AU423" s="234" t="s">
        <v>87</v>
      </c>
      <c r="AV423" s="13" t="s">
        <v>85</v>
      </c>
      <c r="AW423" s="13" t="s">
        <v>39</v>
      </c>
      <c r="AX423" s="13" t="s">
        <v>77</v>
      </c>
      <c r="AY423" s="234" t="s">
        <v>134</v>
      </c>
    </row>
    <row r="424" s="14" customFormat="1">
      <c r="A424" s="14"/>
      <c r="B424" s="235"/>
      <c r="C424" s="236"/>
      <c r="D424" s="226" t="s">
        <v>145</v>
      </c>
      <c r="E424" s="237" t="s">
        <v>32</v>
      </c>
      <c r="F424" s="238" t="s">
        <v>379</v>
      </c>
      <c r="G424" s="236"/>
      <c r="H424" s="239">
        <v>5.7439999999999998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145</v>
      </c>
      <c r="AU424" s="245" t="s">
        <v>87</v>
      </c>
      <c r="AV424" s="14" t="s">
        <v>87</v>
      </c>
      <c r="AW424" s="14" t="s">
        <v>39</v>
      </c>
      <c r="AX424" s="14" t="s">
        <v>77</v>
      </c>
      <c r="AY424" s="245" t="s">
        <v>134</v>
      </c>
    </row>
    <row r="425" s="13" customFormat="1">
      <c r="A425" s="13"/>
      <c r="B425" s="224"/>
      <c r="C425" s="225"/>
      <c r="D425" s="226" t="s">
        <v>145</v>
      </c>
      <c r="E425" s="227" t="s">
        <v>32</v>
      </c>
      <c r="F425" s="228" t="s">
        <v>162</v>
      </c>
      <c r="G425" s="225"/>
      <c r="H425" s="227" t="s">
        <v>32</v>
      </c>
      <c r="I425" s="229"/>
      <c r="J425" s="225"/>
      <c r="K425" s="225"/>
      <c r="L425" s="230"/>
      <c r="M425" s="231"/>
      <c r="N425" s="232"/>
      <c r="O425" s="232"/>
      <c r="P425" s="232"/>
      <c r="Q425" s="232"/>
      <c r="R425" s="232"/>
      <c r="S425" s="232"/>
      <c r="T425" s="23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4" t="s">
        <v>145</v>
      </c>
      <c r="AU425" s="234" t="s">
        <v>87</v>
      </c>
      <c r="AV425" s="13" t="s">
        <v>85</v>
      </c>
      <c r="AW425" s="13" t="s">
        <v>39</v>
      </c>
      <c r="AX425" s="13" t="s">
        <v>77</v>
      </c>
      <c r="AY425" s="234" t="s">
        <v>134</v>
      </c>
    </row>
    <row r="426" s="14" customFormat="1">
      <c r="A426" s="14"/>
      <c r="B426" s="235"/>
      <c r="C426" s="236"/>
      <c r="D426" s="226" t="s">
        <v>145</v>
      </c>
      <c r="E426" s="237" t="s">
        <v>32</v>
      </c>
      <c r="F426" s="238" t="s">
        <v>380</v>
      </c>
      <c r="G426" s="236"/>
      <c r="H426" s="239">
        <v>2.6280000000000001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145</v>
      </c>
      <c r="AU426" s="245" t="s">
        <v>87</v>
      </c>
      <c r="AV426" s="14" t="s">
        <v>87</v>
      </c>
      <c r="AW426" s="14" t="s">
        <v>39</v>
      </c>
      <c r="AX426" s="14" t="s">
        <v>77</v>
      </c>
      <c r="AY426" s="245" t="s">
        <v>134</v>
      </c>
    </row>
    <row r="427" s="13" customFormat="1">
      <c r="A427" s="13"/>
      <c r="B427" s="224"/>
      <c r="C427" s="225"/>
      <c r="D427" s="226" t="s">
        <v>145</v>
      </c>
      <c r="E427" s="227" t="s">
        <v>32</v>
      </c>
      <c r="F427" s="228" t="s">
        <v>164</v>
      </c>
      <c r="G427" s="225"/>
      <c r="H427" s="227" t="s">
        <v>32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145</v>
      </c>
      <c r="AU427" s="234" t="s">
        <v>87</v>
      </c>
      <c r="AV427" s="13" t="s">
        <v>85</v>
      </c>
      <c r="AW427" s="13" t="s">
        <v>39</v>
      </c>
      <c r="AX427" s="13" t="s">
        <v>77</v>
      </c>
      <c r="AY427" s="234" t="s">
        <v>134</v>
      </c>
    </row>
    <row r="428" s="14" customFormat="1">
      <c r="A428" s="14"/>
      <c r="B428" s="235"/>
      <c r="C428" s="236"/>
      <c r="D428" s="226" t="s">
        <v>145</v>
      </c>
      <c r="E428" s="237" t="s">
        <v>32</v>
      </c>
      <c r="F428" s="238" t="s">
        <v>381</v>
      </c>
      <c r="G428" s="236"/>
      <c r="H428" s="239">
        <v>1.581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145</v>
      </c>
      <c r="AU428" s="245" t="s">
        <v>87</v>
      </c>
      <c r="AV428" s="14" t="s">
        <v>87</v>
      </c>
      <c r="AW428" s="14" t="s">
        <v>39</v>
      </c>
      <c r="AX428" s="14" t="s">
        <v>77</v>
      </c>
      <c r="AY428" s="245" t="s">
        <v>134</v>
      </c>
    </row>
    <row r="429" s="13" customFormat="1">
      <c r="A429" s="13"/>
      <c r="B429" s="224"/>
      <c r="C429" s="225"/>
      <c r="D429" s="226" t="s">
        <v>145</v>
      </c>
      <c r="E429" s="227" t="s">
        <v>32</v>
      </c>
      <c r="F429" s="228" t="s">
        <v>166</v>
      </c>
      <c r="G429" s="225"/>
      <c r="H429" s="227" t="s">
        <v>32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145</v>
      </c>
      <c r="AU429" s="234" t="s">
        <v>87</v>
      </c>
      <c r="AV429" s="13" t="s">
        <v>85</v>
      </c>
      <c r="AW429" s="13" t="s">
        <v>39</v>
      </c>
      <c r="AX429" s="13" t="s">
        <v>77</v>
      </c>
      <c r="AY429" s="234" t="s">
        <v>134</v>
      </c>
    </row>
    <row r="430" s="14" customFormat="1">
      <c r="A430" s="14"/>
      <c r="B430" s="235"/>
      <c r="C430" s="236"/>
      <c r="D430" s="226" t="s">
        <v>145</v>
      </c>
      <c r="E430" s="237" t="s">
        <v>32</v>
      </c>
      <c r="F430" s="238" t="s">
        <v>382</v>
      </c>
      <c r="G430" s="236"/>
      <c r="H430" s="239">
        <v>0.19900000000000001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145</v>
      </c>
      <c r="AU430" s="245" t="s">
        <v>87</v>
      </c>
      <c r="AV430" s="14" t="s">
        <v>87</v>
      </c>
      <c r="AW430" s="14" t="s">
        <v>39</v>
      </c>
      <c r="AX430" s="14" t="s">
        <v>77</v>
      </c>
      <c r="AY430" s="245" t="s">
        <v>134</v>
      </c>
    </row>
    <row r="431" s="15" customFormat="1">
      <c r="A431" s="15"/>
      <c r="B431" s="246"/>
      <c r="C431" s="247"/>
      <c r="D431" s="226" t="s">
        <v>145</v>
      </c>
      <c r="E431" s="248" t="s">
        <v>32</v>
      </c>
      <c r="F431" s="249" t="s">
        <v>148</v>
      </c>
      <c r="G431" s="247"/>
      <c r="H431" s="250">
        <v>10.151999999999999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145</v>
      </c>
      <c r="AU431" s="256" t="s">
        <v>87</v>
      </c>
      <c r="AV431" s="15" t="s">
        <v>141</v>
      </c>
      <c r="AW431" s="15" t="s">
        <v>39</v>
      </c>
      <c r="AX431" s="15" t="s">
        <v>85</v>
      </c>
      <c r="AY431" s="256" t="s">
        <v>134</v>
      </c>
    </row>
    <row r="432" s="2" customFormat="1" ht="37.8" customHeight="1">
      <c r="A432" s="40"/>
      <c r="B432" s="41"/>
      <c r="C432" s="206" t="s">
        <v>383</v>
      </c>
      <c r="D432" s="206" t="s">
        <v>136</v>
      </c>
      <c r="E432" s="207" t="s">
        <v>384</v>
      </c>
      <c r="F432" s="208" t="s">
        <v>385</v>
      </c>
      <c r="G432" s="209" t="s">
        <v>278</v>
      </c>
      <c r="H432" s="210">
        <v>0.13900000000000001</v>
      </c>
      <c r="I432" s="211"/>
      <c r="J432" s="212">
        <f>ROUND(I432*H432,2)</f>
        <v>0</v>
      </c>
      <c r="K432" s="208" t="s">
        <v>140</v>
      </c>
      <c r="L432" s="46"/>
      <c r="M432" s="213" t="s">
        <v>32</v>
      </c>
      <c r="N432" s="214" t="s">
        <v>48</v>
      </c>
      <c r="O432" s="86"/>
      <c r="P432" s="215">
        <f>O432*H432</f>
        <v>0</v>
      </c>
      <c r="Q432" s="215">
        <v>1.0608</v>
      </c>
      <c r="R432" s="215">
        <f>Q432*H432</f>
        <v>0.1474512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141</v>
      </c>
      <c r="AT432" s="217" t="s">
        <v>136</v>
      </c>
      <c r="AU432" s="217" t="s">
        <v>87</v>
      </c>
      <c r="AY432" s="18" t="s">
        <v>134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85</v>
      </c>
      <c r="BK432" s="218">
        <f>ROUND(I432*H432,2)</f>
        <v>0</v>
      </c>
      <c r="BL432" s="18" t="s">
        <v>141</v>
      </c>
      <c r="BM432" s="217" t="s">
        <v>386</v>
      </c>
    </row>
    <row r="433" s="2" customFormat="1">
      <c r="A433" s="40"/>
      <c r="B433" s="41"/>
      <c r="C433" s="42"/>
      <c r="D433" s="219" t="s">
        <v>143</v>
      </c>
      <c r="E433" s="42"/>
      <c r="F433" s="220" t="s">
        <v>387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143</v>
      </c>
      <c r="AU433" s="18" t="s">
        <v>87</v>
      </c>
    </row>
    <row r="434" s="13" customFormat="1">
      <c r="A434" s="13"/>
      <c r="B434" s="224"/>
      <c r="C434" s="225"/>
      <c r="D434" s="226" t="s">
        <v>145</v>
      </c>
      <c r="E434" s="227" t="s">
        <v>32</v>
      </c>
      <c r="F434" s="228" t="s">
        <v>146</v>
      </c>
      <c r="G434" s="225"/>
      <c r="H434" s="227" t="s">
        <v>32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145</v>
      </c>
      <c r="AU434" s="234" t="s">
        <v>87</v>
      </c>
      <c r="AV434" s="13" t="s">
        <v>85</v>
      </c>
      <c r="AW434" s="13" t="s">
        <v>39</v>
      </c>
      <c r="AX434" s="13" t="s">
        <v>77</v>
      </c>
      <c r="AY434" s="234" t="s">
        <v>134</v>
      </c>
    </row>
    <row r="435" s="13" customFormat="1">
      <c r="A435" s="13"/>
      <c r="B435" s="224"/>
      <c r="C435" s="225"/>
      <c r="D435" s="226" t="s">
        <v>145</v>
      </c>
      <c r="E435" s="227" t="s">
        <v>32</v>
      </c>
      <c r="F435" s="228" t="s">
        <v>160</v>
      </c>
      <c r="G435" s="225"/>
      <c r="H435" s="227" t="s">
        <v>32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145</v>
      </c>
      <c r="AU435" s="234" t="s">
        <v>87</v>
      </c>
      <c r="AV435" s="13" t="s">
        <v>85</v>
      </c>
      <c r="AW435" s="13" t="s">
        <v>39</v>
      </c>
      <c r="AX435" s="13" t="s">
        <v>77</v>
      </c>
      <c r="AY435" s="234" t="s">
        <v>134</v>
      </c>
    </row>
    <row r="436" s="14" customFormat="1">
      <c r="A436" s="14"/>
      <c r="B436" s="235"/>
      <c r="C436" s="236"/>
      <c r="D436" s="226" t="s">
        <v>145</v>
      </c>
      <c r="E436" s="237" t="s">
        <v>32</v>
      </c>
      <c r="F436" s="238" t="s">
        <v>388</v>
      </c>
      <c r="G436" s="236"/>
      <c r="H436" s="239">
        <v>0.078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145</v>
      </c>
      <c r="AU436" s="245" t="s">
        <v>87</v>
      </c>
      <c r="AV436" s="14" t="s">
        <v>87</v>
      </c>
      <c r="AW436" s="14" t="s">
        <v>39</v>
      </c>
      <c r="AX436" s="14" t="s">
        <v>77</v>
      </c>
      <c r="AY436" s="245" t="s">
        <v>134</v>
      </c>
    </row>
    <row r="437" s="13" customFormat="1">
      <c r="A437" s="13"/>
      <c r="B437" s="224"/>
      <c r="C437" s="225"/>
      <c r="D437" s="226" t="s">
        <v>145</v>
      </c>
      <c r="E437" s="227" t="s">
        <v>32</v>
      </c>
      <c r="F437" s="228" t="s">
        <v>162</v>
      </c>
      <c r="G437" s="225"/>
      <c r="H437" s="227" t="s">
        <v>32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145</v>
      </c>
      <c r="AU437" s="234" t="s">
        <v>87</v>
      </c>
      <c r="AV437" s="13" t="s">
        <v>85</v>
      </c>
      <c r="AW437" s="13" t="s">
        <v>39</v>
      </c>
      <c r="AX437" s="13" t="s">
        <v>77</v>
      </c>
      <c r="AY437" s="234" t="s">
        <v>134</v>
      </c>
    </row>
    <row r="438" s="14" customFormat="1">
      <c r="A438" s="14"/>
      <c r="B438" s="235"/>
      <c r="C438" s="236"/>
      <c r="D438" s="226" t="s">
        <v>145</v>
      </c>
      <c r="E438" s="237" t="s">
        <v>32</v>
      </c>
      <c r="F438" s="238" t="s">
        <v>389</v>
      </c>
      <c r="G438" s="236"/>
      <c r="H438" s="239">
        <v>0.035999999999999997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145</v>
      </c>
      <c r="AU438" s="245" t="s">
        <v>87</v>
      </c>
      <c r="AV438" s="14" t="s">
        <v>87</v>
      </c>
      <c r="AW438" s="14" t="s">
        <v>39</v>
      </c>
      <c r="AX438" s="14" t="s">
        <v>77</v>
      </c>
      <c r="AY438" s="245" t="s">
        <v>134</v>
      </c>
    </row>
    <row r="439" s="13" customFormat="1">
      <c r="A439" s="13"/>
      <c r="B439" s="224"/>
      <c r="C439" s="225"/>
      <c r="D439" s="226" t="s">
        <v>145</v>
      </c>
      <c r="E439" s="227" t="s">
        <v>32</v>
      </c>
      <c r="F439" s="228" t="s">
        <v>164</v>
      </c>
      <c r="G439" s="225"/>
      <c r="H439" s="227" t="s">
        <v>32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145</v>
      </c>
      <c r="AU439" s="234" t="s">
        <v>87</v>
      </c>
      <c r="AV439" s="13" t="s">
        <v>85</v>
      </c>
      <c r="AW439" s="13" t="s">
        <v>39</v>
      </c>
      <c r="AX439" s="13" t="s">
        <v>77</v>
      </c>
      <c r="AY439" s="234" t="s">
        <v>134</v>
      </c>
    </row>
    <row r="440" s="14" customFormat="1">
      <c r="A440" s="14"/>
      <c r="B440" s="235"/>
      <c r="C440" s="236"/>
      <c r="D440" s="226" t="s">
        <v>145</v>
      </c>
      <c r="E440" s="237" t="s">
        <v>32</v>
      </c>
      <c r="F440" s="238" t="s">
        <v>390</v>
      </c>
      <c r="G440" s="236"/>
      <c r="H440" s="239">
        <v>0.021999999999999999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145</v>
      </c>
      <c r="AU440" s="245" t="s">
        <v>87</v>
      </c>
      <c r="AV440" s="14" t="s">
        <v>87</v>
      </c>
      <c r="AW440" s="14" t="s">
        <v>39</v>
      </c>
      <c r="AX440" s="14" t="s">
        <v>77</v>
      </c>
      <c r="AY440" s="245" t="s">
        <v>134</v>
      </c>
    </row>
    <row r="441" s="13" customFormat="1">
      <c r="A441" s="13"/>
      <c r="B441" s="224"/>
      <c r="C441" s="225"/>
      <c r="D441" s="226" t="s">
        <v>145</v>
      </c>
      <c r="E441" s="227" t="s">
        <v>32</v>
      </c>
      <c r="F441" s="228" t="s">
        <v>166</v>
      </c>
      <c r="G441" s="225"/>
      <c r="H441" s="227" t="s">
        <v>32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145</v>
      </c>
      <c r="AU441" s="234" t="s">
        <v>87</v>
      </c>
      <c r="AV441" s="13" t="s">
        <v>85</v>
      </c>
      <c r="AW441" s="13" t="s">
        <v>39</v>
      </c>
      <c r="AX441" s="13" t="s">
        <v>77</v>
      </c>
      <c r="AY441" s="234" t="s">
        <v>134</v>
      </c>
    </row>
    <row r="442" s="14" customFormat="1">
      <c r="A442" s="14"/>
      <c r="B442" s="235"/>
      <c r="C442" s="236"/>
      <c r="D442" s="226" t="s">
        <v>145</v>
      </c>
      <c r="E442" s="237" t="s">
        <v>32</v>
      </c>
      <c r="F442" s="238" t="s">
        <v>391</v>
      </c>
      <c r="G442" s="236"/>
      <c r="H442" s="239">
        <v>0.0030000000000000001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145</v>
      </c>
      <c r="AU442" s="245" t="s">
        <v>87</v>
      </c>
      <c r="AV442" s="14" t="s">
        <v>87</v>
      </c>
      <c r="AW442" s="14" t="s">
        <v>39</v>
      </c>
      <c r="AX442" s="14" t="s">
        <v>77</v>
      </c>
      <c r="AY442" s="245" t="s">
        <v>134</v>
      </c>
    </row>
    <row r="443" s="15" customFormat="1">
      <c r="A443" s="15"/>
      <c r="B443" s="246"/>
      <c r="C443" s="247"/>
      <c r="D443" s="226" t="s">
        <v>145</v>
      </c>
      <c r="E443" s="248" t="s">
        <v>32</v>
      </c>
      <c r="F443" s="249" t="s">
        <v>148</v>
      </c>
      <c r="G443" s="247"/>
      <c r="H443" s="250">
        <v>0.13899999999999999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145</v>
      </c>
      <c r="AU443" s="256" t="s">
        <v>87</v>
      </c>
      <c r="AV443" s="15" t="s">
        <v>141</v>
      </c>
      <c r="AW443" s="15" t="s">
        <v>39</v>
      </c>
      <c r="AX443" s="15" t="s">
        <v>85</v>
      </c>
      <c r="AY443" s="256" t="s">
        <v>134</v>
      </c>
    </row>
    <row r="444" s="12" customFormat="1" ht="22.8" customHeight="1">
      <c r="A444" s="12"/>
      <c r="B444" s="190"/>
      <c r="C444" s="191"/>
      <c r="D444" s="192" t="s">
        <v>76</v>
      </c>
      <c r="E444" s="204" t="s">
        <v>197</v>
      </c>
      <c r="F444" s="204" t="s">
        <v>392</v>
      </c>
      <c r="G444" s="191"/>
      <c r="H444" s="191"/>
      <c r="I444" s="194"/>
      <c r="J444" s="205">
        <f>BK444</f>
        <v>0</v>
      </c>
      <c r="K444" s="191"/>
      <c r="L444" s="196"/>
      <c r="M444" s="197"/>
      <c r="N444" s="198"/>
      <c r="O444" s="198"/>
      <c r="P444" s="199">
        <f>SUM(P445:P462)</f>
        <v>0</v>
      </c>
      <c r="Q444" s="198"/>
      <c r="R444" s="199">
        <f>SUM(R445:R462)</f>
        <v>5.9772820800000002</v>
      </c>
      <c r="S444" s="198"/>
      <c r="T444" s="200">
        <f>SUM(T445:T462)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1" t="s">
        <v>85</v>
      </c>
      <c r="AT444" s="202" t="s">
        <v>76</v>
      </c>
      <c r="AU444" s="202" t="s">
        <v>85</v>
      </c>
      <c r="AY444" s="201" t="s">
        <v>134</v>
      </c>
      <c r="BK444" s="203">
        <f>SUM(BK445:BK462)</f>
        <v>0</v>
      </c>
    </row>
    <row r="445" s="2" customFormat="1" ht="37.8" customHeight="1">
      <c r="A445" s="40"/>
      <c r="B445" s="41"/>
      <c r="C445" s="206" t="s">
        <v>393</v>
      </c>
      <c r="D445" s="206" t="s">
        <v>136</v>
      </c>
      <c r="E445" s="207" t="s">
        <v>394</v>
      </c>
      <c r="F445" s="208" t="s">
        <v>395</v>
      </c>
      <c r="G445" s="209" t="s">
        <v>151</v>
      </c>
      <c r="H445" s="210">
        <v>210.61600000000001</v>
      </c>
      <c r="I445" s="211"/>
      <c r="J445" s="212">
        <f>ROUND(I445*H445,2)</f>
        <v>0</v>
      </c>
      <c r="K445" s="208" t="s">
        <v>140</v>
      </c>
      <c r="L445" s="46"/>
      <c r="M445" s="213" t="s">
        <v>32</v>
      </c>
      <c r="N445" s="214" t="s">
        <v>48</v>
      </c>
      <c r="O445" s="86"/>
      <c r="P445" s="215">
        <f>O445*H445</f>
        <v>0</v>
      </c>
      <c r="Q445" s="215">
        <v>0.020480000000000002</v>
      </c>
      <c r="R445" s="215">
        <f>Q445*H445</f>
        <v>4.3134156800000003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141</v>
      </c>
      <c r="AT445" s="217" t="s">
        <v>136</v>
      </c>
      <c r="AU445" s="217" t="s">
        <v>87</v>
      </c>
      <c r="AY445" s="18" t="s">
        <v>134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8" t="s">
        <v>85</v>
      </c>
      <c r="BK445" s="218">
        <f>ROUND(I445*H445,2)</f>
        <v>0</v>
      </c>
      <c r="BL445" s="18" t="s">
        <v>141</v>
      </c>
      <c r="BM445" s="217" t="s">
        <v>396</v>
      </c>
    </row>
    <row r="446" s="2" customFormat="1">
      <c r="A446" s="40"/>
      <c r="B446" s="41"/>
      <c r="C446" s="42"/>
      <c r="D446" s="219" t="s">
        <v>143</v>
      </c>
      <c r="E446" s="42"/>
      <c r="F446" s="220" t="s">
        <v>397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143</v>
      </c>
      <c r="AU446" s="18" t="s">
        <v>87</v>
      </c>
    </row>
    <row r="447" s="13" customFormat="1">
      <c r="A447" s="13"/>
      <c r="B447" s="224"/>
      <c r="C447" s="225"/>
      <c r="D447" s="226" t="s">
        <v>145</v>
      </c>
      <c r="E447" s="227" t="s">
        <v>32</v>
      </c>
      <c r="F447" s="228" t="s">
        <v>146</v>
      </c>
      <c r="G447" s="225"/>
      <c r="H447" s="227" t="s">
        <v>32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145</v>
      </c>
      <c r="AU447" s="234" t="s">
        <v>87</v>
      </c>
      <c r="AV447" s="13" t="s">
        <v>85</v>
      </c>
      <c r="AW447" s="13" t="s">
        <v>39</v>
      </c>
      <c r="AX447" s="13" t="s">
        <v>77</v>
      </c>
      <c r="AY447" s="234" t="s">
        <v>134</v>
      </c>
    </row>
    <row r="448" s="13" customFormat="1">
      <c r="A448" s="13"/>
      <c r="B448" s="224"/>
      <c r="C448" s="225"/>
      <c r="D448" s="226" t="s">
        <v>145</v>
      </c>
      <c r="E448" s="227" t="s">
        <v>32</v>
      </c>
      <c r="F448" s="228" t="s">
        <v>398</v>
      </c>
      <c r="G448" s="225"/>
      <c r="H448" s="227" t="s">
        <v>32</v>
      </c>
      <c r="I448" s="229"/>
      <c r="J448" s="225"/>
      <c r="K448" s="225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145</v>
      </c>
      <c r="AU448" s="234" t="s">
        <v>87</v>
      </c>
      <c r="AV448" s="13" t="s">
        <v>85</v>
      </c>
      <c r="AW448" s="13" t="s">
        <v>39</v>
      </c>
      <c r="AX448" s="13" t="s">
        <v>77</v>
      </c>
      <c r="AY448" s="234" t="s">
        <v>134</v>
      </c>
    </row>
    <row r="449" s="14" customFormat="1">
      <c r="A449" s="14"/>
      <c r="B449" s="235"/>
      <c r="C449" s="236"/>
      <c r="D449" s="226" t="s">
        <v>145</v>
      </c>
      <c r="E449" s="237" t="s">
        <v>32</v>
      </c>
      <c r="F449" s="238" t="s">
        <v>399</v>
      </c>
      <c r="G449" s="236"/>
      <c r="H449" s="239">
        <v>43.648000000000003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145</v>
      </c>
      <c r="AU449" s="245" t="s">
        <v>87</v>
      </c>
      <c r="AV449" s="14" t="s">
        <v>87</v>
      </c>
      <c r="AW449" s="14" t="s">
        <v>39</v>
      </c>
      <c r="AX449" s="14" t="s">
        <v>77</v>
      </c>
      <c r="AY449" s="245" t="s">
        <v>134</v>
      </c>
    </row>
    <row r="450" s="13" customFormat="1">
      <c r="A450" s="13"/>
      <c r="B450" s="224"/>
      <c r="C450" s="225"/>
      <c r="D450" s="226" t="s">
        <v>145</v>
      </c>
      <c r="E450" s="227" t="s">
        <v>32</v>
      </c>
      <c r="F450" s="228" t="s">
        <v>400</v>
      </c>
      <c r="G450" s="225"/>
      <c r="H450" s="227" t="s">
        <v>32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145</v>
      </c>
      <c r="AU450" s="234" t="s">
        <v>87</v>
      </c>
      <c r="AV450" s="13" t="s">
        <v>85</v>
      </c>
      <c r="AW450" s="13" t="s">
        <v>39</v>
      </c>
      <c r="AX450" s="13" t="s">
        <v>77</v>
      </c>
      <c r="AY450" s="234" t="s">
        <v>134</v>
      </c>
    </row>
    <row r="451" s="14" customFormat="1">
      <c r="A451" s="14"/>
      <c r="B451" s="235"/>
      <c r="C451" s="236"/>
      <c r="D451" s="226" t="s">
        <v>145</v>
      </c>
      <c r="E451" s="237" t="s">
        <v>32</v>
      </c>
      <c r="F451" s="238" t="s">
        <v>401</v>
      </c>
      <c r="G451" s="236"/>
      <c r="H451" s="239">
        <v>166.96799999999999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145</v>
      </c>
      <c r="AU451" s="245" t="s">
        <v>87</v>
      </c>
      <c r="AV451" s="14" t="s">
        <v>87</v>
      </c>
      <c r="AW451" s="14" t="s">
        <v>39</v>
      </c>
      <c r="AX451" s="14" t="s">
        <v>77</v>
      </c>
      <c r="AY451" s="245" t="s">
        <v>134</v>
      </c>
    </row>
    <row r="452" s="15" customFormat="1">
      <c r="A452" s="15"/>
      <c r="B452" s="246"/>
      <c r="C452" s="247"/>
      <c r="D452" s="226" t="s">
        <v>145</v>
      </c>
      <c r="E452" s="248" t="s">
        <v>32</v>
      </c>
      <c r="F452" s="249" t="s">
        <v>148</v>
      </c>
      <c r="G452" s="247"/>
      <c r="H452" s="250">
        <v>210.61599999999999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145</v>
      </c>
      <c r="AU452" s="256" t="s">
        <v>87</v>
      </c>
      <c r="AV452" s="15" t="s">
        <v>141</v>
      </c>
      <c r="AW452" s="15" t="s">
        <v>39</v>
      </c>
      <c r="AX452" s="15" t="s">
        <v>85</v>
      </c>
      <c r="AY452" s="256" t="s">
        <v>134</v>
      </c>
    </row>
    <row r="453" s="13" customFormat="1">
      <c r="A453" s="13"/>
      <c r="B453" s="224"/>
      <c r="C453" s="225"/>
      <c r="D453" s="226" t="s">
        <v>145</v>
      </c>
      <c r="E453" s="227" t="s">
        <v>32</v>
      </c>
      <c r="F453" s="228" t="s">
        <v>402</v>
      </c>
      <c r="G453" s="225"/>
      <c r="H453" s="227" t="s">
        <v>32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145</v>
      </c>
      <c r="AU453" s="234" t="s">
        <v>87</v>
      </c>
      <c r="AV453" s="13" t="s">
        <v>85</v>
      </c>
      <c r="AW453" s="13" t="s">
        <v>39</v>
      </c>
      <c r="AX453" s="13" t="s">
        <v>77</v>
      </c>
      <c r="AY453" s="234" t="s">
        <v>134</v>
      </c>
    </row>
    <row r="454" s="2" customFormat="1" ht="55.5" customHeight="1">
      <c r="A454" s="40"/>
      <c r="B454" s="41"/>
      <c r="C454" s="206" t="s">
        <v>403</v>
      </c>
      <c r="D454" s="206" t="s">
        <v>136</v>
      </c>
      <c r="E454" s="207" t="s">
        <v>404</v>
      </c>
      <c r="F454" s="208" t="s">
        <v>405</v>
      </c>
      <c r="G454" s="209" t="s">
        <v>151</v>
      </c>
      <c r="H454" s="210">
        <v>210.61600000000001</v>
      </c>
      <c r="I454" s="211"/>
      <c r="J454" s="212">
        <f>ROUND(I454*H454,2)</f>
        <v>0</v>
      </c>
      <c r="K454" s="208" t="s">
        <v>140</v>
      </c>
      <c r="L454" s="46"/>
      <c r="M454" s="213" t="s">
        <v>32</v>
      </c>
      <c r="N454" s="214" t="s">
        <v>48</v>
      </c>
      <c r="O454" s="86"/>
      <c r="P454" s="215">
        <f>O454*H454</f>
        <v>0</v>
      </c>
      <c r="Q454" s="215">
        <v>0.0079000000000000008</v>
      </c>
      <c r="R454" s="215">
        <f>Q454*H454</f>
        <v>1.6638664000000003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141</v>
      </c>
      <c r="AT454" s="217" t="s">
        <v>136</v>
      </c>
      <c r="AU454" s="217" t="s">
        <v>87</v>
      </c>
      <c r="AY454" s="18" t="s">
        <v>134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8" t="s">
        <v>85</v>
      </c>
      <c r="BK454" s="218">
        <f>ROUND(I454*H454,2)</f>
        <v>0</v>
      </c>
      <c r="BL454" s="18" t="s">
        <v>141</v>
      </c>
      <c r="BM454" s="217" t="s">
        <v>406</v>
      </c>
    </row>
    <row r="455" s="2" customFormat="1">
      <c r="A455" s="40"/>
      <c r="B455" s="41"/>
      <c r="C455" s="42"/>
      <c r="D455" s="219" t="s">
        <v>143</v>
      </c>
      <c r="E455" s="42"/>
      <c r="F455" s="220" t="s">
        <v>407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8" t="s">
        <v>143</v>
      </c>
      <c r="AU455" s="18" t="s">
        <v>87</v>
      </c>
    </row>
    <row r="456" s="13" customFormat="1">
      <c r="A456" s="13"/>
      <c r="B456" s="224"/>
      <c r="C456" s="225"/>
      <c r="D456" s="226" t="s">
        <v>145</v>
      </c>
      <c r="E456" s="227" t="s">
        <v>32</v>
      </c>
      <c r="F456" s="228" t="s">
        <v>146</v>
      </c>
      <c r="G456" s="225"/>
      <c r="H456" s="227" t="s">
        <v>32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145</v>
      </c>
      <c r="AU456" s="234" t="s">
        <v>87</v>
      </c>
      <c r="AV456" s="13" t="s">
        <v>85</v>
      </c>
      <c r="AW456" s="13" t="s">
        <v>39</v>
      </c>
      <c r="AX456" s="13" t="s">
        <v>77</v>
      </c>
      <c r="AY456" s="234" t="s">
        <v>134</v>
      </c>
    </row>
    <row r="457" s="13" customFormat="1">
      <c r="A457" s="13"/>
      <c r="B457" s="224"/>
      <c r="C457" s="225"/>
      <c r="D457" s="226" t="s">
        <v>145</v>
      </c>
      <c r="E457" s="227" t="s">
        <v>32</v>
      </c>
      <c r="F457" s="228" t="s">
        <v>398</v>
      </c>
      <c r="G457" s="225"/>
      <c r="H457" s="227" t="s">
        <v>32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145</v>
      </c>
      <c r="AU457" s="234" t="s">
        <v>87</v>
      </c>
      <c r="AV457" s="13" t="s">
        <v>85</v>
      </c>
      <c r="AW457" s="13" t="s">
        <v>39</v>
      </c>
      <c r="AX457" s="13" t="s">
        <v>77</v>
      </c>
      <c r="AY457" s="234" t="s">
        <v>134</v>
      </c>
    </row>
    <row r="458" s="14" customFormat="1">
      <c r="A458" s="14"/>
      <c r="B458" s="235"/>
      <c r="C458" s="236"/>
      <c r="D458" s="226" t="s">
        <v>145</v>
      </c>
      <c r="E458" s="237" t="s">
        <v>32</v>
      </c>
      <c r="F458" s="238" t="s">
        <v>399</v>
      </c>
      <c r="G458" s="236"/>
      <c r="H458" s="239">
        <v>43.648000000000003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145</v>
      </c>
      <c r="AU458" s="245" t="s">
        <v>87</v>
      </c>
      <c r="AV458" s="14" t="s">
        <v>87</v>
      </c>
      <c r="AW458" s="14" t="s">
        <v>39</v>
      </c>
      <c r="AX458" s="14" t="s">
        <v>77</v>
      </c>
      <c r="AY458" s="245" t="s">
        <v>134</v>
      </c>
    </row>
    <row r="459" s="13" customFormat="1">
      <c r="A459" s="13"/>
      <c r="B459" s="224"/>
      <c r="C459" s="225"/>
      <c r="D459" s="226" t="s">
        <v>145</v>
      </c>
      <c r="E459" s="227" t="s">
        <v>32</v>
      </c>
      <c r="F459" s="228" t="s">
        <v>400</v>
      </c>
      <c r="G459" s="225"/>
      <c r="H459" s="227" t="s">
        <v>32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145</v>
      </c>
      <c r="AU459" s="234" t="s">
        <v>87</v>
      </c>
      <c r="AV459" s="13" t="s">
        <v>85</v>
      </c>
      <c r="AW459" s="13" t="s">
        <v>39</v>
      </c>
      <c r="AX459" s="13" t="s">
        <v>77</v>
      </c>
      <c r="AY459" s="234" t="s">
        <v>134</v>
      </c>
    </row>
    <row r="460" s="14" customFormat="1">
      <c r="A460" s="14"/>
      <c r="B460" s="235"/>
      <c r="C460" s="236"/>
      <c r="D460" s="226" t="s">
        <v>145</v>
      </c>
      <c r="E460" s="237" t="s">
        <v>32</v>
      </c>
      <c r="F460" s="238" t="s">
        <v>401</v>
      </c>
      <c r="G460" s="236"/>
      <c r="H460" s="239">
        <v>166.96799999999999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145</v>
      </c>
      <c r="AU460" s="245" t="s">
        <v>87</v>
      </c>
      <c r="AV460" s="14" t="s">
        <v>87</v>
      </c>
      <c r="AW460" s="14" t="s">
        <v>39</v>
      </c>
      <c r="AX460" s="14" t="s">
        <v>77</v>
      </c>
      <c r="AY460" s="245" t="s">
        <v>134</v>
      </c>
    </row>
    <row r="461" s="15" customFormat="1">
      <c r="A461" s="15"/>
      <c r="B461" s="246"/>
      <c r="C461" s="247"/>
      <c r="D461" s="226" t="s">
        <v>145</v>
      </c>
      <c r="E461" s="248" t="s">
        <v>32</v>
      </c>
      <c r="F461" s="249" t="s">
        <v>148</v>
      </c>
      <c r="G461" s="247"/>
      <c r="H461" s="250">
        <v>210.61599999999999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145</v>
      </c>
      <c r="AU461" s="256" t="s">
        <v>87</v>
      </c>
      <c r="AV461" s="15" t="s">
        <v>141</v>
      </c>
      <c r="AW461" s="15" t="s">
        <v>39</v>
      </c>
      <c r="AX461" s="15" t="s">
        <v>85</v>
      </c>
      <c r="AY461" s="256" t="s">
        <v>134</v>
      </c>
    </row>
    <row r="462" s="13" customFormat="1">
      <c r="A462" s="13"/>
      <c r="B462" s="224"/>
      <c r="C462" s="225"/>
      <c r="D462" s="226" t="s">
        <v>145</v>
      </c>
      <c r="E462" s="227" t="s">
        <v>32</v>
      </c>
      <c r="F462" s="228" t="s">
        <v>402</v>
      </c>
      <c r="G462" s="225"/>
      <c r="H462" s="227" t="s">
        <v>32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145</v>
      </c>
      <c r="AU462" s="234" t="s">
        <v>87</v>
      </c>
      <c r="AV462" s="13" t="s">
        <v>85</v>
      </c>
      <c r="AW462" s="13" t="s">
        <v>39</v>
      </c>
      <c r="AX462" s="13" t="s">
        <v>77</v>
      </c>
      <c r="AY462" s="234" t="s">
        <v>134</v>
      </c>
    </row>
    <row r="463" s="12" customFormat="1" ht="22.8" customHeight="1">
      <c r="A463" s="12"/>
      <c r="B463" s="190"/>
      <c r="C463" s="191"/>
      <c r="D463" s="192" t="s">
        <v>76</v>
      </c>
      <c r="E463" s="204" t="s">
        <v>223</v>
      </c>
      <c r="F463" s="204" t="s">
        <v>408</v>
      </c>
      <c r="G463" s="191"/>
      <c r="H463" s="191"/>
      <c r="I463" s="194"/>
      <c r="J463" s="205">
        <f>BK463</f>
        <v>0</v>
      </c>
      <c r="K463" s="191"/>
      <c r="L463" s="196"/>
      <c r="M463" s="197"/>
      <c r="N463" s="198"/>
      <c r="O463" s="198"/>
      <c r="P463" s="199">
        <f>SUM(P464:P648)</f>
        <v>0</v>
      </c>
      <c r="Q463" s="198"/>
      <c r="R463" s="199">
        <f>SUM(R464:R648)</f>
        <v>9.4914799999999993</v>
      </c>
      <c r="S463" s="198"/>
      <c r="T463" s="200">
        <f>SUM(T464:T648)</f>
        <v>4.2443999999999997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1" t="s">
        <v>85</v>
      </c>
      <c r="AT463" s="202" t="s">
        <v>76</v>
      </c>
      <c r="AU463" s="202" t="s">
        <v>85</v>
      </c>
      <c r="AY463" s="201" t="s">
        <v>134</v>
      </c>
      <c r="BK463" s="203">
        <f>SUM(BK464:BK648)</f>
        <v>0</v>
      </c>
    </row>
    <row r="464" s="2" customFormat="1" ht="44.25" customHeight="1">
      <c r="A464" s="40"/>
      <c r="B464" s="41"/>
      <c r="C464" s="206" t="s">
        <v>409</v>
      </c>
      <c r="D464" s="206" t="s">
        <v>136</v>
      </c>
      <c r="E464" s="207" t="s">
        <v>410</v>
      </c>
      <c r="F464" s="208" t="s">
        <v>411</v>
      </c>
      <c r="G464" s="209" t="s">
        <v>340</v>
      </c>
      <c r="H464" s="210">
        <v>1.5</v>
      </c>
      <c r="I464" s="211"/>
      <c r="J464" s="212">
        <f>ROUND(I464*H464,2)</f>
        <v>0</v>
      </c>
      <c r="K464" s="208" t="s">
        <v>140</v>
      </c>
      <c r="L464" s="46"/>
      <c r="M464" s="213" t="s">
        <v>32</v>
      </c>
      <c r="N464" s="214" t="s">
        <v>48</v>
      </c>
      <c r="O464" s="86"/>
      <c r="P464" s="215">
        <f>O464*H464</f>
        <v>0</v>
      </c>
      <c r="Q464" s="215">
        <v>0.0065599999999999999</v>
      </c>
      <c r="R464" s="215">
        <f>Q464*H464</f>
        <v>0.0098399999999999998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141</v>
      </c>
      <c r="AT464" s="217" t="s">
        <v>136</v>
      </c>
      <c r="AU464" s="217" t="s">
        <v>87</v>
      </c>
      <c r="AY464" s="18" t="s">
        <v>134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8" t="s">
        <v>85</v>
      </c>
      <c r="BK464" s="218">
        <f>ROUND(I464*H464,2)</f>
        <v>0</v>
      </c>
      <c r="BL464" s="18" t="s">
        <v>141</v>
      </c>
      <c r="BM464" s="217" t="s">
        <v>412</v>
      </c>
    </row>
    <row r="465" s="2" customFormat="1">
      <c r="A465" s="40"/>
      <c r="B465" s="41"/>
      <c r="C465" s="42"/>
      <c r="D465" s="219" t="s">
        <v>143</v>
      </c>
      <c r="E465" s="42"/>
      <c r="F465" s="220" t="s">
        <v>413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8" t="s">
        <v>143</v>
      </c>
      <c r="AU465" s="18" t="s">
        <v>87</v>
      </c>
    </row>
    <row r="466" s="13" customFormat="1">
      <c r="A466" s="13"/>
      <c r="B466" s="224"/>
      <c r="C466" s="225"/>
      <c r="D466" s="226" t="s">
        <v>145</v>
      </c>
      <c r="E466" s="227" t="s">
        <v>32</v>
      </c>
      <c r="F466" s="228" t="s">
        <v>146</v>
      </c>
      <c r="G466" s="225"/>
      <c r="H466" s="227" t="s">
        <v>32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145</v>
      </c>
      <c r="AU466" s="234" t="s">
        <v>87</v>
      </c>
      <c r="AV466" s="13" t="s">
        <v>85</v>
      </c>
      <c r="AW466" s="13" t="s">
        <v>39</v>
      </c>
      <c r="AX466" s="13" t="s">
        <v>77</v>
      </c>
      <c r="AY466" s="234" t="s">
        <v>134</v>
      </c>
    </row>
    <row r="467" s="13" customFormat="1">
      <c r="A467" s="13"/>
      <c r="B467" s="224"/>
      <c r="C467" s="225"/>
      <c r="D467" s="226" t="s">
        <v>145</v>
      </c>
      <c r="E467" s="227" t="s">
        <v>32</v>
      </c>
      <c r="F467" s="228" t="s">
        <v>296</v>
      </c>
      <c r="G467" s="225"/>
      <c r="H467" s="227" t="s">
        <v>32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145</v>
      </c>
      <c r="AU467" s="234" t="s">
        <v>87</v>
      </c>
      <c r="AV467" s="13" t="s">
        <v>85</v>
      </c>
      <c r="AW467" s="13" t="s">
        <v>39</v>
      </c>
      <c r="AX467" s="13" t="s">
        <v>77</v>
      </c>
      <c r="AY467" s="234" t="s">
        <v>134</v>
      </c>
    </row>
    <row r="468" s="14" customFormat="1">
      <c r="A468" s="14"/>
      <c r="B468" s="235"/>
      <c r="C468" s="236"/>
      <c r="D468" s="226" t="s">
        <v>145</v>
      </c>
      <c r="E468" s="237" t="s">
        <v>32</v>
      </c>
      <c r="F468" s="238" t="s">
        <v>414</v>
      </c>
      <c r="G468" s="236"/>
      <c r="H468" s="239">
        <v>1.5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145</v>
      </c>
      <c r="AU468" s="245" t="s">
        <v>87</v>
      </c>
      <c r="AV468" s="14" t="s">
        <v>87</v>
      </c>
      <c r="AW468" s="14" t="s">
        <v>39</v>
      </c>
      <c r="AX468" s="14" t="s">
        <v>77</v>
      </c>
      <c r="AY468" s="245" t="s">
        <v>134</v>
      </c>
    </row>
    <row r="469" s="15" customFormat="1">
      <c r="A469" s="15"/>
      <c r="B469" s="246"/>
      <c r="C469" s="247"/>
      <c r="D469" s="226" t="s">
        <v>145</v>
      </c>
      <c r="E469" s="248" t="s">
        <v>32</v>
      </c>
      <c r="F469" s="249" t="s">
        <v>148</v>
      </c>
      <c r="G469" s="247"/>
      <c r="H469" s="250">
        <v>1.5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145</v>
      </c>
      <c r="AU469" s="256" t="s">
        <v>87</v>
      </c>
      <c r="AV469" s="15" t="s">
        <v>141</v>
      </c>
      <c r="AW469" s="15" t="s">
        <v>39</v>
      </c>
      <c r="AX469" s="15" t="s">
        <v>85</v>
      </c>
      <c r="AY469" s="256" t="s">
        <v>134</v>
      </c>
    </row>
    <row r="470" s="2" customFormat="1" ht="24.15" customHeight="1">
      <c r="A470" s="40"/>
      <c r="B470" s="41"/>
      <c r="C470" s="206" t="s">
        <v>415</v>
      </c>
      <c r="D470" s="206" t="s">
        <v>136</v>
      </c>
      <c r="E470" s="207" t="s">
        <v>416</v>
      </c>
      <c r="F470" s="208" t="s">
        <v>417</v>
      </c>
      <c r="G470" s="209" t="s">
        <v>139</v>
      </c>
      <c r="H470" s="210">
        <v>1</v>
      </c>
      <c r="I470" s="211"/>
      <c r="J470" s="212">
        <f>ROUND(I470*H470,2)</f>
        <v>0</v>
      </c>
      <c r="K470" s="208" t="s">
        <v>140</v>
      </c>
      <c r="L470" s="46"/>
      <c r="M470" s="213" t="s">
        <v>32</v>
      </c>
      <c r="N470" s="214" t="s">
        <v>48</v>
      </c>
      <c r="O470" s="86"/>
      <c r="P470" s="215">
        <f>O470*H470</f>
        <v>0</v>
      </c>
      <c r="Q470" s="215">
        <v>0.41488999999999998</v>
      </c>
      <c r="R470" s="215">
        <f>Q470*H470</f>
        <v>0.41488999999999998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141</v>
      </c>
      <c r="AT470" s="217" t="s">
        <v>136</v>
      </c>
      <c r="AU470" s="217" t="s">
        <v>87</v>
      </c>
      <c r="AY470" s="18" t="s">
        <v>134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85</v>
      </c>
      <c r="BK470" s="218">
        <f>ROUND(I470*H470,2)</f>
        <v>0</v>
      </c>
      <c r="BL470" s="18" t="s">
        <v>141</v>
      </c>
      <c r="BM470" s="217" t="s">
        <v>418</v>
      </c>
    </row>
    <row r="471" s="2" customFormat="1">
      <c r="A471" s="40"/>
      <c r="B471" s="41"/>
      <c r="C471" s="42"/>
      <c r="D471" s="219" t="s">
        <v>143</v>
      </c>
      <c r="E471" s="42"/>
      <c r="F471" s="220" t="s">
        <v>419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143</v>
      </c>
      <c r="AU471" s="18" t="s">
        <v>87</v>
      </c>
    </row>
    <row r="472" s="13" customFormat="1">
      <c r="A472" s="13"/>
      <c r="B472" s="224"/>
      <c r="C472" s="225"/>
      <c r="D472" s="226" t="s">
        <v>145</v>
      </c>
      <c r="E472" s="227" t="s">
        <v>32</v>
      </c>
      <c r="F472" s="228" t="s">
        <v>146</v>
      </c>
      <c r="G472" s="225"/>
      <c r="H472" s="227" t="s">
        <v>32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145</v>
      </c>
      <c r="AU472" s="234" t="s">
        <v>87</v>
      </c>
      <c r="AV472" s="13" t="s">
        <v>85</v>
      </c>
      <c r="AW472" s="13" t="s">
        <v>39</v>
      </c>
      <c r="AX472" s="13" t="s">
        <v>77</v>
      </c>
      <c r="AY472" s="234" t="s">
        <v>134</v>
      </c>
    </row>
    <row r="473" s="13" customFormat="1">
      <c r="A473" s="13"/>
      <c r="B473" s="224"/>
      <c r="C473" s="225"/>
      <c r="D473" s="226" t="s">
        <v>145</v>
      </c>
      <c r="E473" s="227" t="s">
        <v>32</v>
      </c>
      <c r="F473" s="228" t="s">
        <v>420</v>
      </c>
      <c r="G473" s="225"/>
      <c r="H473" s="227" t="s">
        <v>32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145</v>
      </c>
      <c r="AU473" s="234" t="s">
        <v>87</v>
      </c>
      <c r="AV473" s="13" t="s">
        <v>85</v>
      </c>
      <c r="AW473" s="13" t="s">
        <v>39</v>
      </c>
      <c r="AX473" s="13" t="s">
        <v>77</v>
      </c>
      <c r="AY473" s="234" t="s">
        <v>134</v>
      </c>
    </row>
    <row r="474" s="14" customFormat="1">
      <c r="A474" s="14"/>
      <c r="B474" s="235"/>
      <c r="C474" s="236"/>
      <c r="D474" s="226" t="s">
        <v>145</v>
      </c>
      <c r="E474" s="237" t="s">
        <v>32</v>
      </c>
      <c r="F474" s="238" t="s">
        <v>85</v>
      </c>
      <c r="G474" s="236"/>
      <c r="H474" s="239">
        <v>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145</v>
      </c>
      <c r="AU474" s="245" t="s">
        <v>87</v>
      </c>
      <c r="AV474" s="14" t="s">
        <v>87</v>
      </c>
      <c r="AW474" s="14" t="s">
        <v>39</v>
      </c>
      <c r="AX474" s="14" t="s">
        <v>77</v>
      </c>
      <c r="AY474" s="245" t="s">
        <v>134</v>
      </c>
    </row>
    <row r="475" s="15" customFormat="1">
      <c r="A475" s="15"/>
      <c r="B475" s="246"/>
      <c r="C475" s="247"/>
      <c r="D475" s="226" t="s">
        <v>145</v>
      </c>
      <c r="E475" s="248" t="s">
        <v>32</v>
      </c>
      <c r="F475" s="249" t="s">
        <v>148</v>
      </c>
      <c r="G475" s="247"/>
      <c r="H475" s="250">
        <v>1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145</v>
      </c>
      <c r="AU475" s="256" t="s">
        <v>87</v>
      </c>
      <c r="AV475" s="15" t="s">
        <v>141</v>
      </c>
      <c r="AW475" s="15" t="s">
        <v>39</v>
      </c>
      <c r="AX475" s="15" t="s">
        <v>85</v>
      </c>
      <c r="AY475" s="256" t="s">
        <v>134</v>
      </c>
    </row>
    <row r="476" s="2" customFormat="1" ht="24.15" customHeight="1">
      <c r="A476" s="40"/>
      <c r="B476" s="41"/>
      <c r="C476" s="257" t="s">
        <v>421</v>
      </c>
      <c r="D476" s="257" t="s">
        <v>301</v>
      </c>
      <c r="E476" s="258" t="s">
        <v>422</v>
      </c>
      <c r="F476" s="259" t="s">
        <v>423</v>
      </c>
      <c r="G476" s="260" t="s">
        <v>139</v>
      </c>
      <c r="H476" s="261">
        <v>1</v>
      </c>
      <c r="I476" s="262"/>
      <c r="J476" s="263">
        <f>ROUND(I476*H476,2)</f>
        <v>0</v>
      </c>
      <c r="K476" s="259" t="s">
        <v>140</v>
      </c>
      <c r="L476" s="264"/>
      <c r="M476" s="265" t="s">
        <v>32</v>
      </c>
      <c r="N476" s="266" t="s">
        <v>48</v>
      </c>
      <c r="O476" s="86"/>
      <c r="P476" s="215">
        <f>O476*H476</f>
        <v>0</v>
      </c>
      <c r="Q476" s="215">
        <v>1.817</v>
      </c>
      <c r="R476" s="215">
        <f>Q476*H476</f>
        <v>1.817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223</v>
      </c>
      <c r="AT476" s="217" t="s">
        <v>301</v>
      </c>
      <c r="AU476" s="217" t="s">
        <v>87</v>
      </c>
      <c r="AY476" s="18" t="s">
        <v>134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85</v>
      </c>
      <c r="BK476" s="218">
        <f>ROUND(I476*H476,2)</f>
        <v>0</v>
      </c>
      <c r="BL476" s="18" t="s">
        <v>141</v>
      </c>
      <c r="BM476" s="217" t="s">
        <v>424</v>
      </c>
    </row>
    <row r="477" s="2" customFormat="1" ht="24.15" customHeight="1">
      <c r="A477" s="40"/>
      <c r="B477" s="41"/>
      <c r="C477" s="206" t="s">
        <v>425</v>
      </c>
      <c r="D477" s="206" t="s">
        <v>136</v>
      </c>
      <c r="E477" s="207" t="s">
        <v>426</v>
      </c>
      <c r="F477" s="208" t="s">
        <v>427</v>
      </c>
      <c r="G477" s="209" t="s">
        <v>139</v>
      </c>
      <c r="H477" s="210">
        <v>3</v>
      </c>
      <c r="I477" s="211"/>
      <c r="J477" s="212">
        <f>ROUND(I477*H477,2)</f>
        <v>0</v>
      </c>
      <c r="K477" s="208" t="s">
        <v>140</v>
      </c>
      <c r="L477" s="46"/>
      <c r="M477" s="213" t="s">
        <v>32</v>
      </c>
      <c r="N477" s="214" t="s">
        <v>48</v>
      </c>
      <c r="O477" s="86"/>
      <c r="P477" s="215">
        <f>O477*H477</f>
        <v>0</v>
      </c>
      <c r="Q477" s="215">
        <v>0.010189999999999999</v>
      </c>
      <c r="R477" s="215">
        <f>Q477*H477</f>
        <v>0.03057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141</v>
      </c>
      <c r="AT477" s="217" t="s">
        <v>136</v>
      </c>
      <c r="AU477" s="217" t="s">
        <v>87</v>
      </c>
      <c r="AY477" s="18" t="s">
        <v>134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85</v>
      </c>
      <c r="BK477" s="218">
        <f>ROUND(I477*H477,2)</f>
        <v>0</v>
      </c>
      <c r="BL477" s="18" t="s">
        <v>141</v>
      </c>
      <c r="BM477" s="217" t="s">
        <v>428</v>
      </c>
    </row>
    <row r="478" s="2" customFormat="1">
      <c r="A478" s="40"/>
      <c r="B478" s="41"/>
      <c r="C478" s="42"/>
      <c r="D478" s="219" t="s">
        <v>143</v>
      </c>
      <c r="E478" s="42"/>
      <c r="F478" s="220" t="s">
        <v>429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143</v>
      </c>
      <c r="AU478" s="18" t="s">
        <v>87</v>
      </c>
    </row>
    <row r="479" s="13" customFormat="1">
      <c r="A479" s="13"/>
      <c r="B479" s="224"/>
      <c r="C479" s="225"/>
      <c r="D479" s="226" t="s">
        <v>145</v>
      </c>
      <c r="E479" s="227" t="s">
        <v>32</v>
      </c>
      <c r="F479" s="228" t="s">
        <v>146</v>
      </c>
      <c r="G479" s="225"/>
      <c r="H479" s="227" t="s">
        <v>32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145</v>
      </c>
      <c r="AU479" s="234" t="s">
        <v>87</v>
      </c>
      <c r="AV479" s="13" t="s">
        <v>85</v>
      </c>
      <c r="AW479" s="13" t="s">
        <v>39</v>
      </c>
      <c r="AX479" s="13" t="s">
        <v>77</v>
      </c>
      <c r="AY479" s="234" t="s">
        <v>134</v>
      </c>
    </row>
    <row r="480" s="13" customFormat="1">
      <c r="A480" s="13"/>
      <c r="B480" s="224"/>
      <c r="C480" s="225"/>
      <c r="D480" s="226" t="s">
        <v>145</v>
      </c>
      <c r="E480" s="227" t="s">
        <v>32</v>
      </c>
      <c r="F480" s="228" t="s">
        <v>352</v>
      </c>
      <c r="G480" s="225"/>
      <c r="H480" s="227" t="s">
        <v>32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145</v>
      </c>
      <c r="AU480" s="234" t="s">
        <v>87</v>
      </c>
      <c r="AV480" s="13" t="s">
        <v>85</v>
      </c>
      <c r="AW480" s="13" t="s">
        <v>39</v>
      </c>
      <c r="AX480" s="13" t="s">
        <v>77</v>
      </c>
      <c r="AY480" s="234" t="s">
        <v>134</v>
      </c>
    </row>
    <row r="481" s="14" customFormat="1">
      <c r="A481" s="14"/>
      <c r="B481" s="235"/>
      <c r="C481" s="236"/>
      <c r="D481" s="226" t="s">
        <v>145</v>
      </c>
      <c r="E481" s="237" t="s">
        <v>32</v>
      </c>
      <c r="F481" s="238" t="s">
        <v>147</v>
      </c>
      <c r="G481" s="236"/>
      <c r="H481" s="239">
        <v>3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145</v>
      </c>
      <c r="AU481" s="245" t="s">
        <v>87</v>
      </c>
      <c r="AV481" s="14" t="s">
        <v>87</v>
      </c>
      <c r="AW481" s="14" t="s">
        <v>39</v>
      </c>
      <c r="AX481" s="14" t="s">
        <v>77</v>
      </c>
      <c r="AY481" s="245" t="s">
        <v>134</v>
      </c>
    </row>
    <row r="482" s="15" customFormat="1">
      <c r="A482" s="15"/>
      <c r="B482" s="246"/>
      <c r="C482" s="247"/>
      <c r="D482" s="226" t="s">
        <v>145</v>
      </c>
      <c r="E482" s="248" t="s">
        <v>32</v>
      </c>
      <c r="F482" s="249" t="s">
        <v>148</v>
      </c>
      <c r="G482" s="247"/>
      <c r="H482" s="250">
        <v>3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6" t="s">
        <v>145</v>
      </c>
      <c r="AU482" s="256" t="s">
        <v>87</v>
      </c>
      <c r="AV482" s="15" t="s">
        <v>141</v>
      </c>
      <c r="AW482" s="15" t="s">
        <v>39</v>
      </c>
      <c r="AX482" s="15" t="s">
        <v>85</v>
      </c>
      <c r="AY482" s="256" t="s">
        <v>134</v>
      </c>
    </row>
    <row r="483" s="2" customFormat="1" ht="21.75" customHeight="1">
      <c r="A483" s="40"/>
      <c r="B483" s="41"/>
      <c r="C483" s="257" t="s">
        <v>430</v>
      </c>
      <c r="D483" s="257" t="s">
        <v>301</v>
      </c>
      <c r="E483" s="258" t="s">
        <v>431</v>
      </c>
      <c r="F483" s="259" t="s">
        <v>432</v>
      </c>
      <c r="G483" s="260" t="s">
        <v>139</v>
      </c>
      <c r="H483" s="261">
        <v>3</v>
      </c>
      <c r="I483" s="262"/>
      <c r="J483" s="263">
        <f>ROUND(I483*H483,2)</f>
        <v>0</v>
      </c>
      <c r="K483" s="259" t="s">
        <v>140</v>
      </c>
      <c r="L483" s="264"/>
      <c r="M483" s="265" t="s">
        <v>32</v>
      </c>
      <c r="N483" s="266" t="s">
        <v>48</v>
      </c>
      <c r="O483" s="86"/>
      <c r="P483" s="215">
        <f>O483*H483</f>
        <v>0</v>
      </c>
      <c r="Q483" s="215">
        <v>1.0129999999999999</v>
      </c>
      <c r="R483" s="215">
        <f>Q483*H483</f>
        <v>3.0389999999999997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223</v>
      </c>
      <c r="AT483" s="217" t="s">
        <v>301</v>
      </c>
      <c r="AU483" s="217" t="s">
        <v>87</v>
      </c>
      <c r="AY483" s="18" t="s">
        <v>134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85</v>
      </c>
      <c r="BK483" s="218">
        <f>ROUND(I483*H483,2)</f>
        <v>0</v>
      </c>
      <c r="BL483" s="18" t="s">
        <v>141</v>
      </c>
      <c r="BM483" s="217" t="s">
        <v>433</v>
      </c>
    </row>
    <row r="484" s="2" customFormat="1" ht="24.15" customHeight="1">
      <c r="A484" s="40"/>
      <c r="B484" s="41"/>
      <c r="C484" s="206" t="s">
        <v>434</v>
      </c>
      <c r="D484" s="206" t="s">
        <v>136</v>
      </c>
      <c r="E484" s="207" t="s">
        <v>435</v>
      </c>
      <c r="F484" s="208" t="s">
        <v>436</v>
      </c>
      <c r="G484" s="209" t="s">
        <v>139</v>
      </c>
      <c r="H484" s="210">
        <v>2</v>
      </c>
      <c r="I484" s="211"/>
      <c r="J484" s="212">
        <f>ROUND(I484*H484,2)</f>
        <v>0</v>
      </c>
      <c r="K484" s="208" t="s">
        <v>140</v>
      </c>
      <c r="L484" s="46"/>
      <c r="M484" s="213" t="s">
        <v>32</v>
      </c>
      <c r="N484" s="214" t="s">
        <v>48</v>
      </c>
      <c r="O484" s="86"/>
      <c r="P484" s="215">
        <f>O484*H484</f>
        <v>0</v>
      </c>
      <c r="Q484" s="215">
        <v>0.01248</v>
      </c>
      <c r="R484" s="215">
        <f>Q484*H484</f>
        <v>0.02496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141</v>
      </c>
      <c r="AT484" s="217" t="s">
        <v>136</v>
      </c>
      <c r="AU484" s="217" t="s">
        <v>87</v>
      </c>
      <c r="AY484" s="18" t="s">
        <v>134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85</v>
      </c>
      <c r="BK484" s="218">
        <f>ROUND(I484*H484,2)</f>
        <v>0</v>
      </c>
      <c r="BL484" s="18" t="s">
        <v>141</v>
      </c>
      <c r="BM484" s="217" t="s">
        <v>437</v>
      </c>
    </row>
    <row r="485" s="2" customFormat="1">
      <c r="A485" s="40"/>
      <c r="B485" s="41"/>
      <c r="C485" s="42"/>
      <c r="D485" s="219" t="s">
        <v>143</v>
      </c>
      <c r="E485" s="42"/>
      <c r="F485" s="220" t="s">
        <v>438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143</v>
      </c>
      <c r="AU485" s="18" t="s">
        <v>87</v>
      </c>
    </row>
    <row r="486" s="13" customFormat="1">
      <c r="A486" s="13"/>
      <c r="B486" s="224"/>
      <c r="C486" s="225"/>
      <c r="D486" s="226" t="s">
        <v>145</v>
      </c>
      <c r="E486" s="227" t="s">
        <v>32</v>
      </c>
      <c r="F486" s="228" t="s">
        <v>146</v>
      </c>
      <c r="G486" s="225"/>
      <c r="H486" s="227" t="s">
        <v>32</v>
      </c>
      <c r="I486" s="229"/>
      <c r="J486" s="225"/>
      <c r="K486" s="225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145</v>
      </c>
      <c r="AU486" s="234" t="s">
        <v>87</v>
      </c>
      <c r="AV486" s="13" t="s">
        <v>85</v>
      </c>
      <c r="AW486" s="13" t="s">
        <v>39</v>
      </c>
      <c r="AX486" s="13" t="s">
        <v>77</v>
      </c>
      <c r="AY486" s="234" t="s">
        <v>134</v>
      </c>
    </row>
    <row r="487" s="13" customFormat="1">
      <c r="A487" s="13"/>
      <c r="B487" s="224"/>
      <c r="C487" s="225"/>
      <c r="D487" s="226" t="s">
        <v>145</v>
      </c>
      <c r="E487" s="227" t="s">
        <v>32</v>
      </c>
      <c r="F487" s="228" t="s">
        <v>352</v>
      </c>
      <c r="G487" s="225"/>
      <c r="H487" s="227" t="s">
        <v>32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145</v>
      </c>
      <c r="AU487" s="234" t="s">
        <v>87</v>
      </c>
      <c r="AV487" s="13" t="s">
        <v>85</v>
      </c>
      <c r="AW487" s="13" t="s">
        <v>39</v>
      </c>
      <c r="AX487" s="13" t="s">
        <v>77</v>
      </c>
      <c r="AY487" s="234" t="s">
        <v>134</v>
      </c>
    </row>
    <row r="488" s="14" customFormat="1">
      <c r="A488" s="14"/>
      <c r="B488" s="235"/>
      <c r="C488" s="236"/>
      <c r="D488" s="226" t="s">
        <v>145</v>
      </c>
      <c r="E488" s="237" t="s">
        <v>32</v>
      </c>
      <c r="F488" s="238" t="s">
        <v>85</v>
      </c>
      <c r="G488" s="236"/>
      <c r="H488" s="239">
        <v>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145</v>
      </c>
      <c r="AU488" s="245" t="s">
        <v>87</v>
      </c>
      <c r="AV488" s="14" t="s">
        <v>87</v>
      </c>
      <c r="AW488" s="14" t="s">
        <v>39</v>
      </c>
      <c r="AX488" s="14" t="s">
        <v>77</v>
      </c>
      <c r="AY488" s="245" t="s">
        <v>134</v>
      </c>
    </row>
    <row r="489" s="13" customFormat="1">
      <c r="A489" s="13"/>
      <c r="B489" s="224"/>
      <c r="C489" s="225"/>
      <c r="D489" s="226" t="s">
        <v>145</v>
      </c>
      <c r="E489" s="227" t="s">
        <v>32</v>
      </c>
      <c r="F489" s="228" t="s">
        <v>420</v>
      </c>
      <c r="G489" s="225"/>
      <c r="H489" s="227" t="s">
        <v>32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145</v>
      </c>
      <c r="AU489" s="234" t="s">
        <v>87</v>
      </c>
      <c r="AV489" s="13" t="s">
        <v>85</v>
      </c>
      <c r="AW489" s="13" t="s">
        <v>39</v>
      </c>
      <c r="AX489" s="13" t="s">
        <v>77</v>
      </c>
      <c r="AY489" s="234" t="s">
        <v>134</v>
      </c>
    </row>
    <row r="490" s="14" customFormat="1">
      <c r="A490" s="14"/>
      <c r="B490" s="235"/>
      <c r="C490" s="236"/>
      <c r="D490" s="226" t="s">
        <v>145</v>
      </c>
      <c r="E490" s="237" t="s">
        <v>32</v>
      </c>
      <c r="F490" s="238" t="s">
        <v>85</v>
      </c>
      <c r="G490" s="236"/>
      <c r="H490" s="239">
        <v>1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145</v>
      </c>
      <c r="AU490" s="245" t="s">
        <v>87</v>
      </c>
      <c r="AV490" s="14" t="s">
        <v>87</v>
      </c>
      <c r="AW490" s="14" t="s">
        <v>39</v>
      </c>
      <c r="AX490" s="14" t="s">
        <v>77</v>
      </c>
      <c r="AY490" s="245" t="s">
        <v>134</v>
      </c>
    </row>
    <row r="491" s="15" customFormat="1">
      <c r="A491" s="15"/>
      <c r="B491" s="246"/>
      <c r="C491" s="247"/>
      <c r="D491" s="226" t="s">
        <v>145</v>
      </c>
      <c r="E491" s="248" t="s">
        <v>32</v>
      </c>
      <c r="F491" s="249" t="s">
        <v>148</v>
      </c>
      <c r="G491" s="247"/>
      <c r="H491" s="250">
        <v>2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145</v>
      </c>
      <c r="AU491" s="256" t="s">
        <v>87</v>
      </c>
      <c r="AV491" s="15" t="s">
        <v>141</v>
      </c>
      <c r="AW491" s="15" t="s">
        <v>39</v>
      </c>
      <c r="AX491" s="15" t="s">
        <v>85</v>
      </c>
      <c r="AY491" s="256" t="s">
        <v>134</v>
      </c>
    </row>
    <row r="492" s="2" customFormat="1" ht="24.15" customHeight="1">
      <c r="A492" s="40"/>
      <c r="B492" s="41"/>
      <c r="C492" s="257" t="s">
        <v>439</v>
      </c>
      <c r="D492" s="257" t="s">
        <v>301</v>
      </c>
      <c r="E492" s="258" t="s">
        <v>440</v>
      </c>
      <c r="F492" s="259" t="s">
        <v>441</v>
      </c>
      <c r="G492" s="260" t="s">
        <v>139</v>
      </c>
      <c r="H492" s="261">
        <v>2</v>
      </c>
      <c r="I492" s="262"/>
      <c r="J492" s="263">
        <f>ROUND(I492*H492,2)</f>
        <v>0</v>
      </c>
      <c r="K492" s="259" t="s">
        <v>140</v>
      </c>
      <c r="L492" s="264"/>
      <c r="M492" s="265" t="s">
        <v>32</v>
      </c>
      <c r="N492" s="266" t="s">
        <v>48</v>
      </c>
      <c r="O492" s="86"/>
      <c r="P492" s="215">
        <f>O492*H492</f>
        <v>0</v>
      </c>
      <c r="Q492" s="215">
        <v>0.39600000000000002</v>
      </c>
      <c r="R492" s="215">
        <f>Q492*H492</f>
        <v>0.79200000000000004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223</v>
      </c>
      <c r="AT492" s="217" t="s">
        <v>301</v>
      </c>
      <c r="AU492" s="217" t="s">
        <v>87</v>
      </c>
      <c r="AY492" s="18" t="s">
        <v>134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85</v>
      </c>
      <c r="BK492" s="218">
        <f>ROUND(I492*H492,2)</f>
        <v>0</v>
      </c>
      <c r="BL492" s="18" t="s">
        <v>141</v>
      </c>
      <c r="BM492" s="217" t="s">
        <v>442</v>
      </c>
    </row>
    <row r="493" s="2" customFormat="1" ht="44.25" customHeight="1">
      <c r="A493" s="40"/>
      <c r="B493" s="41"/>
      <c r="C493" s="206" t="s">
        <v>443</v>
      </c>
      <c r="D493" s="206" t="s">
        <v>136</v>
      </c>
      <c r="E493" s="207" t="s">
        <v>444</v>
      </c>
      <c r="F493" s="208" t="s">
        <v>445</v>
      </c>
      <c r="G493" s="209" t="s">
        <v>139</v>
      </c>
      <c r="H493" s="210">
        <v>2</v>
      </c>
      <c r="I493" s="211"/>
      <c r="J493" s="212">
        <f>ROUND(I493*H493,2)</f>
        <v>0</v>
      </c>
      <c r="K493" s="208" t="s">
        <v>140</v>
      </c>
      <c r="L493" s="46"/>
      <c r="M493" s="213" t="s">
        <v>32</v>
      </c>
      <c r="N493" s="214" t="s">
        <v>48</v>
      </c>
      <c r="O493" s="86"/>
      <c r="P493" s="215">
        <f>O493*H493</f>
        <v>0</v>
      </c>
      <c r="Q493" s="215">
        <v>1.0000000000000001E-05</v>
      </c>
      <c r="R493" s="215">
        <f>Q493*H493</f>
        <v>2.0000000000000002E-05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141</v>
      </c>
      <c r="AT493" s="217" t="s">
        <v>136</v>
      </c>
      <c r="AU493" s="217" t="s">
        <v>87</v>
      </c>
      <c r="AY493" s="18" t="s">
        <v>134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8" t="s">
        <v>85</v>
      </c>
      <c r="BK493" s="218">
        <f>ROUND(I493*H493,2)</f>
        <v>0</v>
      </c>
      <c r="BL493" s="18" t="s">
        <v>141</v>
      </c>
      <c r="BM493" s="217" t="s">
        <v>446</v>
      </c>
    </row>
    <row r="494" s="2" customFormat="1">
      <c r="A494" s="40"/>
      <c r="B494" s="41"/>
      <c r="C494" s="42"/>
      <c r="D494" s="219" t="s">
        <v>143</v>
      </c>
      <c r="E494" s="42"/>
      <c r="F494" s="220" t="s">
        <v>447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143</v>
      </c>
      <c r="AU494" s="18" t="s">
        <v>87</v>
      </c>
    </row>
    <row r="495" s="13" customFormat="1">
      <c r="A495" s="13"/>
      <c r="B495" s="224"/>
      <c r="C495" s="225"/>
      <c r="D495" s="226" t="s">
        <v>145</v>
      </c>
      <c r="E495" s="227" t="s">
        <v>32</v>
      </c>
      <c r="F495" s="228" t="s">
        <v>146</v>
      </c>
      <c r="G495" s="225"/>
      <c r="H495" s="227" t="s">
        <v>32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145</v>
      </c>
      <c r="AU495" s="234" t="s">
        <v>87</v>
      </c>
      <c r="AV495" s="13" t="s">
        <v>85</v>
      </c>
      <c r="AW495" s="13" t="s">
        <v>39</v>
      </c>
      <c r="AX495" s="13" t="s">
        <v>77</v>
      </c>
      <c r="AY495" s="234" t="s">
        <v>134</v>
      </c>
    </row>
    <row r="496" s="13" customFormat="1">
      <c r="A496" s="13"/>
      <c r="B496" s="224"/>
      <c r="C496" s="225"/>
      <c r="D496" s="226" t="s">
        <v>145</v>
      </c>
      <c r="E496" s="227" t="s">
        <v>32</v>
      </c>
      <c r="F496" s="228" t="s">
        <v>193</v>
      </c>
      <c r="G496" s="225"/>
      <c r="H496" s="227" t="s">
        <v>32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145</v>
      </c>
      <c r="AU496" s="234" t="s">
        <v>87</v>
      </c>
      <c r="AV496" s="13" t="s">
        <v>85</v>
      </c>
      <c r="AW496" s="13" t="s">
        <v>39</v>
      </c>
      <c r="AX496" s="13" t="s">
        <v>77</v>
      </c>
      <c r="AY496" s="234" t="s">
        <v>134</v>
      </c>
    </row>
    <row r="497" s="14" customFormat="1">
      <c r="A497" s="14"/>
      <c r="B497" s="235"/>
      <c r="C497" s="236"/>
      <c r="D497" s="226" t="s">
        <v>145</v>
      </c>
      <c r="E497" s="237" t="s">
        <v>32</v>
      </c>
      <c r="F497" s="238" t="s">
        <v>85</v>
      </c>
      <c r="G497" s="236"/>
      <c r="H497" s="239">
        <v>1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145</v>
      </c>
      <c r="AU497" s="245" t="s">
        <v>87</v>
      </c>
      <c r="AV497" s="14" t="s">
        <v>87</v>
      </c>
      <c r="AW497" s="14" t="s">
        <v>39</v>
      </c>
      <c r="AX497" s="14" t="s">
        <v>77</v>
      </c>
      <c r="AY497" s="245" t="s">
        <v>134</v>
      </c>
    </row>
    <row r="498" s="13" customFormat="1">
      <c r="A498" s="13"/>
      <c r="B498" s="224"/>
      <c r="C498" s="225"/>
      <c r="D498" s="226" t="s">
        <v>145</v>
      </c>
      <c r="E498" s="227" t="s">
        <v>32</v>
      </c>
      <c r="F498" s="228" t="s">
        <v>196</v>
      </c>
      <c r="G498" s="225"/>
      <c r="H498" s="227" t="s">
        <v>32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145</v>
      </c>
      <c r="AU498" s="234" t="s">
        <v>87</v>
      </c>
      <c r="AV498" s="13" t="s">
        <v>85</v>
      </c>
      <c r="AW498" s="13" t="s">
        <v>39</v>
      </c>
      <c r="AX498" s="13" t="s">
        <v>77</v>
      </c>
      <c r="AY498" s="234" t="s">
        <v>134</v>
      </c>
    </row>
    <row r="499" s="14" customFormat="1">
      <c r="A499" s="14"/>
      <c r="B499" s="235"/>
      <c r="C499" s="236"/>
      <c r="D499" s="226" t="s">
        <v>145</v>
      </c>
      <c r="E499" s="237" t="s">
        <v>32</v>
      </c>
      <c r="F499" s="238" t="s">
        <v>85</v>
      </c>
      <c r="G499" s="236"/>
      <c r="H499" s="239">
        <v>1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145</v>
      </c>
      <c r="AU499" s="245" t="s">
        <v>87</v>
      </c>
      <c r="AV499" s="14" t="s">
        <v>87</v>
      </c>
      <c r="AW499" s="14" t="s">
        <v>39</v>
      </c>
      <c r="AX499" s="14" t="s">
        <v>77</v>
      </c>
      <c r="AY499" s="245" t="s">
        <v>134</v>
      </c>
    </row>
    <row r="500" s="15" customFormat="1">
      <c r="A500" s="15"/>
      <c r="B500" s="246"/>
      <c r="C500" s="247"/>
      <c r="D500" s="226" t="s">
        <v>145</v>
      </c>
      <c r="E500" s="248" t="s">
        <v>32</v>
      </c>
      <c r="F500" s="249" t="s">
        <v>148</v>
      </c>
      <c r="G500" s="247"/>
      <c r="H500" s="250">
        <v>2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145</v>
      </c>
      <c r="AU500" s="256" t="s">
        <v>87</v>
      </c>
      <c r="AV500" s="15" t="s">
        <v>141</v>
      </c>
      <c r="AW500" s="15" t="s">
        <v>39</v>
      </c>
      <c r="AX500" s="15" t="s">
        <v>85</v>
      </c>
      <c r="AY500" s="256" t="s">
        <v>134</v>
      </c>
    </row>
    <row r="501" s="2" customFormat="1" ht="44.25" customHeight="1">
      <c r="A501" s="40"/>
      <c r="B501" s="41"/>
      <c r="C501" s="206" t="s">
        <v>448</v>
      </c>
      <c r="D501" s="206" t="s">
        <v>136</v>
      </c>
      <c r="E501" s="207" t="s">
        <v>449</v>
      </c>
      <c r="F501" s="208" t="s">
        <v>450</v>
      </c>
      <c r="G501" s="209" t="s">
        <v>139</v>
      </c>
      <c r="H501" s="210">
        <v>10</v>
      </c>
      <c r="I501" s="211"/>
      <c r="J501" s="212">
        <f>ROUND(I501*H501,2)</f>
        <v>0</v>
      </c>
      <c r="K501" s="208" t="s">
        <v>140</v>
      </c>
      <c r="L501" s="46"/>
      <c r="M501" s="213" t="s">
        <v>32</v>
      </c>
      <c r="N501" s="214" t="s">
        <v>48</v>
      </c>
      <c r="O501" s="86"/>
      <c r="P501" s="215">
        <f>O501*H501</f>
        <v>0</v>
      </c>
      <c r="Q501" s="215">
        <v>1.0000000000000001E-05</v>
      </c>
      <c r="R501" s="215">
        <f>Q501*H501</f>
        <v>0.00010000000000000001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141</v>
      </c>
      <c r="AT501" s="217" t="s">
        <v>136</v>
      </c>
      <c r="AU501" s="217" t="s">
        <v>87</v>
      </c>
      <c r="AY501" s="18" t="s">
        <v>134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85</v>
      </c>
      <c r="BK501" s="218">
        <f>ROUND(I501*H501,2)</f>
        <v>0</v>
      </c>
      <c r="BL501" s="18" t="s">
        <v>141</v>
      </c>
      <c r="BM501" s="217" t="s">
        <v>451</v>
      </c>
    </row>
    <row r="502" s="2" customFormat="1">
      <c r="A502" s="40"/>
      <c r="B502" s="41"/>
      <c r="C502" s="42"/>
      <c r="D502" s="219" t="s">
        <v>143</v>
      </c>
      <c r="E502" s="42"/>
      <c r="F502" s="220" t="s">
        <v>452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143</v>
      </c>
      <c r="AU502" s="18" t="s">
        <v>87</v>
      </c>
    </row>
    <row r="503" s="13" customFormat="1">
      <c r="A503" s="13"/>
      <c r="B503" s="224"/>
      <c r="C503" s="225"/>
      <c r="D503" s="226" t="s">
        <v>145</v>
      </c>
      <c r="E503" s="227" t="s">
        <v>32</v>
      </c>
      <c r="F503" s="228" t="s">
        <v>146</v>
      </c>
      <c r="G503" s="225"/>
      <c r="H503" s="227" t="s">
        <v>32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145</v>
      </c>
      <c r="AU503" s="234" t="s">
        <v>87</v>
      </c>
      <c r="AV503" s="13" t="s">
        <v>85</v>
      </c>
      <c r="AW503" s="13" t="s">
        <v>39</v>
      </c>
      <c r="AX503" s="13" t="s">
        <v>77</v>
      </c>
      <c r="AY503" s="234" t="s">
        <v>134</v>
      </c>
    </row>
    <row r="504" s="13" customFormat="1">
      <c r="A504" s="13"/>
      <c r="B504" s="224"/>
      <c r="C504" s="225"/>
      <c r="D504" s="226" t="s">
        <v>145</v>
      </c>
      <c r="E504" s="227" t="s">
        <v>32</v>
      </c>
      <c r="F504" s="228" t="s">
        <v>187</v>
      </c>
      <c r="G504" s="225"/>
      <c r="H504" s="227" t="s">
        <v>32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145</v>
      </c>
      <c r="AU504" s="234" t="s">
        <v>87</v>
      </c>
      <c r="AV504" s="13" t="s">
        <v>85</v>
      </c>
      <c r="AW504" s="13" t="s">
        <v>39</v>
      </c>
      <c r="AX504" s="13" t="s">
        <v>77</v>
      </c>
      <c r="AY504" s="234" t="s">
        <v>134</v>
      </c>
    </row>
    <row r="505" s="14" customFormat="1">
      <c r="A505" s="14"/>
      <c r="B505" s="235"/>
      <c r="C505" s="236"/>
      <c r="D505" s="226" t="s">
        <v>145</v>
      </c>
      <c r="E505" s="237" t="s">
        <v>32</v>
      </c>
      <c r="F505" s="238" t="s">
        <v>85</v>
      </c>
      <c r="G505" s="236"/>
      <c r="H505" s="239">
        <v>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145</v>
      </c>
      <c r="AU505" s="245" t="s">
        <v>87</v>
      </c>
      <c r="AV505" s="14" t="s">
        <v>87</v>
      </c>
      <c r="AW505" s="14" t="s">
        <v>39</v>
      </c>
      <c r="AX505" s="14" t="s">
        <v>77</v>
      </c>
      <c r="AY505" s="245" t="s">
        <v>134</v>
      </c>
    </row>
    <row r="506" s="13" customFormat="1">
      <c r="A506" s="13"/>
      <c r="B506" s="224"/>
      <c r="C506" s="225"/>
      <c r="D506" s="226" t="s">
        <v>145</v>
      </c>
      <c r="E506" s="227" t="s">
        <v>32</v>
      </c>
      <c r="F506" s="228" t="s">
        <v>189</v>
      </c>
      <c r="G506" s="225"/>
      <c r="H506" s="227" t="s">
        <v>32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145</v>
      </c>
      <c r="AU506" s="234" t="s">
        <v>87</v>
      </c>
      <c r="AV506" s="13" t="s">
        <v>85</v>
      </c>
      <c r="AW506" s="13" t="s">
        <v>39</v>
      </c>
      <c r="AX506" s="13" t="s">
        <v>77</v>
      </c>
      <c r="AY506" s="234" t="s">
        <v>134</v>
      </c>
    </row>
    <row r="507" s="14" customFormat="1">
      <c r="A507" s="14"/>
      <c r="B507" s="235"/>
      <c r="C507" s="236"/>
      <c r="D507" s="226" t="s">
        <v>145</v>
      </c>
      <c r="E507" s="237" t="s">
        <v>32</v>
      </c>
      <c r="F507" s="238" t="s">
        <v>85</v>
      </c>
      <c r="G507" s="236"/>
      <c r="H507" s="239">
        <v>1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145</v>
      </c>
      <c r="AU507" s="245" t="s">
        <v>87</v>
      </c>
      <c r="AV507" s="14" t="s">
        <v>87</v>
      </c>
      <c r="AW507" s="14" t="s">
        <v>39</v>
      </c>
      <c r="AX507" s="14" t="s">
        <v>77</v>
      </c>
      <c r="AY507" s="245" t="s">
        <v>134</v>
      </c>
    </row>
    <row r="508" s="13" customFormat="1">
      <c r="A508" s="13"/>
      <c r="B508" s="224"/>
      <c r="C508" s="225"/>
      <c r="D508" s="226" t="s">
        <v>145</v>
      </c>
      <c r="E508" s="227" t="s">
        <v>32</v>
      </c>
      <c r="F508" s="228" t="s">
        <v>202</v>
      </c>
      <c r="G508" s="225"/>
      <c r="H508" s="227" t="s">
        <v>32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145</v>
      </c>
      <c r="AU508" s="234" t="s">
        <v>87</v>
      </c>
      <c r="AV508" s="13" t="s">
        <v>85</v>
      </c>
      <c r="AW508" s="13" t="s">
        <v>39</v>
      </c>
      <c r="AX508" s="13" t="s">
        <v>77</v>
      </c>
      <c r="AY508" s="234" t="s">
        <v>134</v>
      </c>
    </row>
    <row r="509" s="14" customFormat="1">
      <c r="A509" s="14"/>
      <c r="B509" s="235"/>
      <c r="C509" s="236"/>
      <c r="D509" s="226" t="s">
        <v>145</v>
      </c>
      <c r="E509" s="237" t="s">
        <v>32</v>
      </c>
      <c r="F509" s="238" t="s">
        <v>85</v>
      </c>
      <c r="G509" s="236"/>
      <c r="H509" s="239">
        <v>1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145</v>
      </c>
      <c r="AU509" s="245" t="s">
        <v>87</v>
      </c>
      <c r="AV509" s="14" t="s">
        <v>87</v>
      </c>
      <c r="AW509" s="14" t="s">
        <v>39</v>
      </c>
      <c r="AX509" s="14" t="s">
        <v>77</v>
      </c>
      <c r="AY509" s="245" t="s">
        <v>134</v>
      </c>
    </row>
    <row r="510" s="13" customFormat="1">
      <c r="A510" s="13"/>
      <c r="B510" s="224"/>
      <c r="C510" s="225"/>
      <c r="D510" s="226" t="s">
        <v>145</v>
      </c>
      <c r="E510" s="227" t="s">
        <v>32</v>
      </c>
      <c r="F510" s="228" t="s">
        <v>203</v>
      </c>
      <c r="G510" s="225"/>
      <c r="H510" s="227" t="s">
        <v>32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145</v>
      </c>
      <c r="AU510" s="234" t="s">
        <v>87</v>
      </c>
      <c r="AV510" s="13" t="s">
        <v>85</v>
      </c>
      <c r="AW510" s="13" t="s">
        <v>39</v>
      </c>
      <c r="AX510" s="13" t="s">
        <v>77</v>
      </c>
      <c r="AY510" s="234" t="s">
        <v>134</v>
      </c>
    </row>
    <row r="511" s="14" customFormat="1">
      <c r="A511" s="14"/>
      <c r="B511" s="235"/>
      <c r="C511" s="236"/>
      <c r="D511" s="226" t="s">
        <v>145</v>
      </c>
      <c r="E511" s="237" t="s">
        <v>32</v>
      </c>
      <c r="F511" s="238" t="s">
        <v>85</v>
      </c>
      <c r="G511" s="236"/>
      <c r="H511" s="239">
        <v>1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145</v>
      </c>
      <c r="AU511" s="245" t="s">
        <v>87</v>
      </c>
      <c r="AV511" s="14" t="s">
        <v>87</v>
      </c>
      <c r="AW511" s="14" t="s">
        <v>39</v>
      </c>
      <c r="AX511" s="14" t="s">
        <v>77</v>
      </c>
      <c r="AY511" s="245" t="s">
        <v>134</v>
      </c>
    </row>
    <row r="512" s="13" customFormat="1">
      <c r="A512" s="13"/>
      <c r="B512" s="224"/>
      <c r="C512" s="225"/>
      <c r="D512" s="226" t="s">
        <v>145</v>
      </c>
      <c r="E512" s="227" t="s">
        <v>32</v>
      </c>
      <c r="F512" s="228" t="s">
        <v>204</v>
      </c>
      <c r="G512" s="225"/>
      <c r="H512" s="227" t="s">
        <v>32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145</v>
      </c>
      <c r="AU512" s="234" t="s">
        <v>87</v>
      </c>
      <c r="AV512" s="13" t="s">
        <v>85</v>
      </c>
      <c r="AW512" s="13" t="s">
        <v>39</v>
      </c>
      <c r="AX512" s="13" t="s">
        <v>77</v>
      </c>
      <c r="AY512" s="234" t="s">
        <v>134</v>
      </c>
    </row>
    <row r="513" s="14" customFormat="1">
      <c r="A513" s="14"/>
      <c r="B513" s="235"/>
      <c r="C513" s="236"/>
      <c r="D513" s="226" t="s">
        <v>145</v>
      </c>
      <c r="E513" s="237" t="s">
        <v>32</v>
      </c>
      <c r="F513" s="238" t="s">
        <v>85</v>
      </c>
      <c r="G513" s="236"/>
      <c r="H513" s="239">
        <v>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145</v>
      </c>
      <c r="AU513" s="245" t="s">
        <v>87</v>
      </c>
      <c r="AV513" s="14" t="s">
        <v>87</v>
      </c>
      <c r="AW513" s="14" t="s">
        <v>39</v>
      </c>
      <c r="AX513" s="14" t="s">
        <v>77</v>
      </c>
      <c r="AY513" s="245" t="s">
        <v>134</v>
      </c>
    </row>
    <row r="514" s="13" customFormat="1">
      <c r="A514" s="13"/>
      <c r="B514" s="224"/>
      <c r="C514" s="225"/>
      <c r="D514" s="226" t="s">
        <v>145</v>
      </c>
      <c r="E514" s="227" t="s">
        <v>32</v>
      </c>
      <c r="F514" s="228" t="s">
        <v>190</v>
      </c>
      <c r="G514" s="225"/>
      <c r="H514" s="227" t="s">
        <v>32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145</v>
      </c>
      <c r="AU514" s="234" t="s">
        <v>87</v>
      </c>
      <c r="AV514" s="13" t="s">
        <v>85</v>
      </c>
      <c r="AW514" s="13" t="s">
        <v>39</v>
      </c>
      <c r="AX514" s="13" t="s">
        <v>77</v>
      </c>
      <c r="AY514" s="234" t="s">
        <v>134</v>
      </c>
    </row>
    <row r="515" s="14" customFormat="1">
      <c r="A515" s="14"/>
      <c r="B515" s="235"/>
      <c r="C515" s="236"/>
      <c r="D515" s="226" t="s">
        <v>145</v>
      </c>
      <c r="E515" s="237" t="s">
        <v>32</v>
      </c>
      <c r="F515" s="238" t="s">
        <v>85</v>
      </c>
      <c r="G515" s="236"/>
      <c r="H515" s="239">
        <v>1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145</v>
      </c>
      <c r="AU515" s="245" t="s">
        <v>87</v>
      </c>
      <c r="AV515" s="14" t="s">
        <v>87</v>
      </c>
      <c r="AW515" s="14" t="s">
        <v>39</v>
      </c>
      <c r="AX515" s="14" t="s">
        <v>77</v>
      </c>
      <c r="AY515" s="245" t="s">
        <v>134</v>
      </c>
    </row>
    <row r="516" s="13" customFormat="1">
      <c r="A516" s="13"/>
      <c r="B516" s="224"/>
      <c r="C516" s="225"/>
      <c r="D516" s="226" t="s">
        <v>145</v>
      </c>
      <c r="E516" s="227" t="s">
        <v>32</v>
      </c>
      <c r="F516" s="228" t="s">
        <v>191</v>
      </c>
      <c r="G516" s="225"/>
      <c r="H516" s="227" t="s">
        <v>32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145</v>
      </c>
      <c r="AU516" s="234" t="s">
        <v>87</v>
      </c>
      <c r="AV516" s="13" t="s">
        <v>85</v>
      </c>
      <c r="AW516" s="13" t="s">
        <v>39</v>
      </c>
      <c r="AX516" s="13" t="s">
        <v>77</v>
      </c>
      <c r="AY516" s="234" t="s">
        <v>134</v>
      </c>
    </row>
    <row r="517" s="14" customFormat="1">
      <c r="A517" s="14"/>
      <c r="B517" s="235"/>
      <c r="C517" s="236"/>
      <c r="D517" s="226" t="s">
        <v>145</v>
      </c>
      <c r="E517" s="237" t="s">
        <v>32</v>
      </c>
      <c r="F517" s="238" t="s">
        <v>85</v>
      </c>
      <c r="G517" s="236"/>
      <c r="H517" s="239">
        <v>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145</v>
      </c>
      <c r="AU517" s="245" t="s">
        <v>87</v>
      </c>
      <c r="AV517" s="14" t="s">
        <v>87</v>
      </c>
      <c r="AW517" s="14" t="s">
        <v>39</v>
      </c>
      <c r="AX517" s="14" t="s">
        <v>77</v>
      </c>
      <c r="AY517" s="245" t="s">
        <v>134</v>
      </c>
    </row>
    <row r="518" s="13" customFormat="1">
      <c r="A518" s="13"/>
      <c r="B518" s="224"/>
      <c r="C518" s="225"/>
      <c r="D518" s="226" t="s">
        <v>145</v>
      </c>
      <c r="E518" s="227" t="s">
        <v>32</v>
      </c>
      <c r="F518" s="228" t="s">
        <v>192</v>
      </c>
      <c r="G518" s="225"/>
      <c r="H518" s="227" t="s">
        <v>32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145</v>
      </c>
      <c r="AU518" s="234" t="s">
        <v>87</v>
      </c>
      <c r="AV518" s="13" t="s">
        <v>85</v>
      </c>
      <c r="AW518" s="13" t="s">
        <v>39</v>
      </c>
      <c r="AX518" s="13" t="s">
        <v>77</v>
      </c>
      <c r="AY518" s="234" t="s">
        <v>134</v>
      </c>
    </row>
    <row r="519" s="14" customFormat="1">
      <c r="A519" s="14"/>
      <c r="B519" s="235"/>
      <c r="C519" s="236"/>
      <c r="D519" s="226" t="s">
        <v>145</v>
      </c>
      <c r="E519" s="237" t="s">
        <v>32</v>
      </c>
      <c r="F519" s="238" t="s">
        <v>85</v>
      </c>
      <c r="G519" s="236"/>
      <c r="H519" s="239">
        <v>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145</v>
      </c>
      <c r="AU519" s="245" t="s">
        <v>87</v>
      </c>
      <c r="AV519" s="14" t="s">
        <v>87</v>
      </c>
      <c r="AW519" s="14" t="s">
        <v>39</v>
      </c>
      <c r="AX519" s="14" t="s">
        <v>77</v>
      </c>
      <c r="AY519" s="245" t="s">
        <v>134</v>
      </c>
    </row>
    <row r="520" s="13" customFormat="1">
      <c r="A520" s="13"/>
      <c r="B520" s="224"/>
      <c r="C520" s="225"/>
      <c r="D520" s="226" t="s">
        <v>145</v>
      </c>
      <c r="E520" s="227" t="s">
        <v>32</v>
      </c>
      <c r="F520" s="228" t="s">
        <v>194</v>
      </c>
      <c r="G520" s="225"/>
      <c r="H520" s="227" t="s">
        <v>32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145</v>
      </c>
      <c r="AU520" s="234" t="s">
        <v>87</v>
      </c>
      <c r="AV520" s="13" t="s">
        <v>85</v>
      </c>
      <c r="AW520" s="13" t="s">
        <v>39</v>
      </c>
      <c r="AX520" s="13" t="s">
        <v>77</v>
      </c>
      <c r="AY520" s="234" t="s">
        <v>134</v>
      </c>
    </row>
    <row r="521" s="14" customFormat="1">
      <c r="A521" s="14"/>
      <c r="B521" s="235"/>
      <c r="C521" s="236"/>
      <c r="D521" s="226" t="s">
        <v>145</v>
      </c>
      <c r="E521" s="237" t="s">
        <v>32</v>
      </c>
      <c r="F521" s="238" t="s">
        <v>85</v>
      </c>
      <c r="G521" s="236"/>
      <c r="H521" s="239">
        <v>1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145</v>
      </c>
      <c r="AU521" s="245" t="s">
        <v>87</v>
      </c>
      <c r="AV521" s="14" t="s">
        <v>87</v>
      </c>
      <c r="AW521" s="14" t="s">
        <v>39</v>
      </c>
      <c r="AX521" s="14" t="s">
        <v>77</v>
      </c>
      <c r="AY521" s="245" t="s">
        <v>134</v>
      </c>
    </row>
    <row r="522" s="13" customFormat="1">
      <c r="A522" s="13"/>
      <c r="B522" s="224"/>
      <c r="C522" s="225"/>
      <c r="D522" s="226" t="s">
        <v>145</v>
      </c>
      <c r="E522" s="227" t="s">
        <v>32</v>
      </c>
      <c r="F522" s="228" t="s">
        <v>195</v>
      </c>
      <c r="G522" s="225"/>
      <c r="H522" s="227" t="s">
        <v>32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145</v>
      </c>
      <c r="AU522" s="234" t="s">
        <v>87</v>
      </c>
      <c r="AV522" s="13" t="s">
        <v>85</v>
      </c>
      <c r="AW522" s="13" t="s">
        <v>39</v>
      </c>
      <c r="AX522" s="13" t="s">
        <v>77</v>
      </c>
      <c r="AY522" s="234" t="s">
        <v>134</v>
      </c>
    </row>
    <row r="523" s="14" customFormat="1">
      <c r="A523" s="14"/>
      <c r="B523" s="235"/>
      <c r="C523" s="236"/>
      <c r="D523" s="226" t="s">
        <v>145</v>
      </c>
      <c r="E523" s="237" t="s">
        <v>32</v>
      </c>
      <c r="F523" s="238" t="s">
        <v>85</v>
      </c>
      <c r="G523" s="236"/>
      <c r="H523" s="239">
        <v>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145</v>
      </c>
      <c r="AU523" s="245" t="s">
        <v>87</v>
      </c>
      <c r="AV523" s="14" t="s">
        <v>87</v>
      </c>
      <c r="AW523" s="14" t="s">
        <v>39</v>
      </c>
      <c r="AX523" s="14" t="s">
        <v>77</v>
      </c>
      <c r="AY523" s="245" t="s">
        <v>134</v>
      </c>
    </row>
    <row r="524" s="15" customFormat="1">
      <c r="A524" s="15"/>
      <c r="B524" s="246"/>
      <c r="C524" s="247"/>
      <c r="D524" s="226" t="s">
        <v>145</v>
      </c>
      <c r="E524" s="248" t="s">
        <v>32</v>
      </c>
      <c r="F524" s="249" t="s">
        <v>148</v>
      </c>
      <c r="G524" s="247"/>
      <c r="H524" s="250">
        <v>10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145</v>
      </c>
      <c r="AU524" s="256" t="s">
        <v>87</v>
      </c>
      <c r="AV524" s="15" t="s">
        <v>141</v>
      </c>
      <c r="AW524" s="15" t="s">
        <v>39</v>
      </c>
      <c r="AX524" s="15" t="s">
        <v>85</v>
      </c>
      <c r="AY524" s="256" t="s">
        <v>134</v>
      </c>
    </row>
    <row r="525" s="2" customFormat="1" ht="37.8" customHeight="1">
      <c r="A525" s="40"/>
      <c r="B525" s="41"/>
      <c r="C525" s="206" t="s">
        <v>453</v>
      </c>
      <c r="D525" s="206" t="s">
        <v>136</v>
      </c>
      <c r="E525" s="207" t="s">
        <v>454</v>
      </c>
      <c r="F525" s="208" t="s">
        <v>455</v>
      </c>
      <c r="G525" s="209" t="s">
        <v>139</v>
      </c>
      <c r="H525" s="210">
        <v>34</v>
      </c>
      <c r="I525" s="211"/>
      <c r="J525" s="212">
        <f>ROUND(I525*H525,2)</f>
        <v>0</v>
      </c>
      <c r="K525" s="208" t="s">
        <v>140</v>
      </c>
      <c r="L525" s="46"/>
      <c r="M525" s="213" t="s">
        <v>32</v>
      </c>
      <c r="N525" s="214" t="s">
        <v>48</v>
      </c>
      <c r="O525" s="86"/>
      <c r="P525" s="215">
        <f>O525*H525</f>
        <v>0</v>
      </c>
      <c r="Q525" s="215">
        <v>1.0000000000000001E-05</v>
      </c>
      <c r="R525" s="215">
        <f>Q525*H525</f>
        <v>0.00034000000000000002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141</v>
      </c>
      <c r="AT525" s="217" t="s">
        <v>136</v>
      </c>
      <c r="AU525" s="217" t="s">
        <v>87</v>
      </c>
      <c r="AY525" s="18" t="s">
        <v>134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8" t="s">
        <v>85</v>
      </c>
      <c r="BK525" s="218">
        <f>ROUND(I525*H525,2)</f>
        <v>0</v>
      </c>
      <c r="BL525" s="18" t="s">
        <v>141</v>
      </c>
      <c r="BM525" s="217" t="s">
        <v>456</v>
      </c>
    </row>
    <row r="526" s="2" customFormat="1">
      <c r="A526" s="40"/>
      <c r="B526" s="41"/>
      <c r="C526" s="42"/>
      <c r="D526" s="219" t="s">
        <v>143</v>
      </c>
      <c r="E526" s="42"/>
      <c r="F526" s="220" t="s">
        <v>457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8" t="s">
        <v>143</v>
      </c>
      <c r="AU526" s="18" t="s">
        <v>87</v>
      </c>
    </row>
    <row r="527" s="13" customFormat="1">
      <c r="A527" s="13"/>
      <c r="B527" s="224"/>
      <c r="C527" s="225"/>
      <c r="D527" s="226" t="s">
        <v>145</v>
      </c>
      <c r="E527" s="227" t="s">
        <v>32</v>
      </c>
      <c r="F527" s="228" t="s">
        <v>146</v>
      </c>
      <c r="G527" s="225"/>
      <c r="H527" s="227" t="s">
        <v>32</v>
      </c>
      <c r="I527" s="229"/>
      <c r="J527" s="225"/>
      <c r="K527" s="225"/>
      <c r="L527" s="230"/>
      <c r="M527" s="231"/>
      <c r="N527" s="232"/>
      <c r="O527" s="232"/>
      <c r="P527" s="232"/>
      <c r="Q527" s="232"/>
      <c r="R527" s="232"/>
      <c r="S527" s="232"/>
      <c r="T527" s="23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4" t="s">
        <v>145</v>
      </c>
      <c r="AU527" s="234" t="s">
        <v>87</v>
      </c>
      <c r="AV527" s="13" t="s">
        <v>85</v>
      </c>
      <c r="AW527" s="13" t="s">
        <v>39</v>
      </c>
      <c r="AX527" s="13" t="s">
        <v>77</v>
      </c>
      <c r="AY527" s="234" t="s">
        <v>134</v>
      </c>
    </row>
    <row r="528" s="13" customFormat="1">
      <c r="A528" s="13"/>
      <c r="B528" s="224"/>
      <c r="C528" s="225"/>
      <c r="D528" s="226" t="s">
        <v>145</v>
      </c>
      <c r="E528" s="227" t="s">
        <v>32</v>
      </c>
      <c r="F528" s="228" t="s">
        <v>187</v>
      </c>
      <c r="G528" s="225"/>
      <c r="H528" s="227" t="s">
        <v>32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145</v>
      </c>
      <c r="AU528" s="234" t="s">
        <v>87</v>
      </c>
      <c r="AV528" s="13" t="s">
        <v>85</v>
      </c>
      <c r="AW528" s="13" t="s">
        <v>39</v>
      </c>
      <c r="AX528" s="13" t="s">
        <v>77</v>
      </c>
      <c r="AY528" s="234" t="s">
        <v>134</v>
      </c>
    </row>
    <row r="529" s="14" customFormat="1">
      <c r="A529" s="14"/>
      <c r="B529" s="235"/>
      <c r="C529" s="236"/>
      <c r="D529" s="226" t="s">
        <v>145</v>
      </c>
      <c r="E529" s="237" t="s">
        <v>32</v>
      </c>
      <c r="F529" s="238" t="s">
        <v>458</v>
      </c>
      <c r="G529" s="236"/>
      <c r="H529" s="239">
        <v>3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145</v>
      </c>
      <c r="AU529" s="245" t="s">
        <v>87</v>
      </c>
      <c r="AV529" s="14" t="s">
        <v>87</v>
      </c>
      <c r="AW529" s="14" t="s">
        <v>39</v>
      </c>
      <c r="AX529" s="14" t="s">
        <v>77</v>
      </c>
      <c r="AY529" s="245" t="s">
        <v>134</v>
      </c>
    </row>
    <row r="530" s="13" customFormat="1">
      <c r="A530" s="13"/>
      <c r="B530" s="224"/>
      <c r="C530" s="225"/>
      <c r="D530" s="226" t="s">
        <v>145</v>
      </c>
      <c r="E530" s="227" t="s">
        <v>32</v>
      </c>
      <c r="F530" s="228" t="s">
        <v>189</v>
      </c>
      <c r="G530" s="225"/>
      <c r="H530" s="227" t="s">
        <v>32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145</v>
      </c>
      <c r="AU530" s="234" t="s">
        <v>87</v>
      </c>
      <c r="AV530" s="13" t="s">
        <v>85</v>
      </c>
      <c r="AW530" s="13" t="s">
        <v>39</v>
      </c>
      <c r="AX530" s="13" t="s">
        <v>77</v>
      </c>
      <c r="AY530" s="234" t="s">
        <v>134</v>
      </c>
    </row>
    <row r="531" s="14" customFormat="1">
      <c r="A531" s="14"/>
      <c r="B531" s="235"/>
      <c r="C531" s="236"/>
      <c r="D531" s="226" t="s">
        <v>145</v>
      </c>
      <c r="E531" s="237" t="s">
        <v>32</v>
      </c>
      <c r="F531" s="238" t="s">
        <v>458</v>
      </c>
      <c r="G531" s="236"/>
      <c r="H531" s="239">
        <v>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145</v>
      </c>
      <c r="AU531" s="245" t="s">
        <v>87</v>
      </c>
      <c r="AV531" s="14" t="s">
        <v>87</v>
      </c>
      <c r="AW531" s="14" t="s">
        <v>39</v>
      </c>
      <c r="AX531" s="14" t="s">
        <v>77</v>
      </c>
      <c r="AY531" s="245" t="s">
        <v>134</v>
      </c>
    </row>
    <row r="532" s="13" customFormat="1">
      <c r="A532" s="13"/>
      <c r="B532" s="224"/>
      <c r="C532" s="225"/>
      <c r="D532" s="226" t="s">
        <v>145</v>
      </c>
      <c r="E532" s="227" t="s">
        <v>32</v>
      </c>
      <c r="F532" s="228" t="s">
        <v>202</v>
      </c>
      <c r="G532" s="225"/>
      <c r="H532" s="227" t="s">
        <v>32</v>
      </c>
      <c r="I532" s="229"/>
      <c r="J532" s="225"/>
      <c r="K532" s="225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145</v>
      </c>
      <c r="AU532" s="234" t="s">
        <v>87</v>
      </c>
      <c r="AV532" s="13" t="s">
        <v>85</v>
      </c>
      <c r="AW532" s="13" t="s">
        <v>39</v>
      </c>
      <c r="AX532" s="13" t="s">
        <v>77</v>
      </c>
      <c r="AY532" s="234" t="s">
        <v>134</v>
      </c>
    </row>
    <row r="533" s="14" customFormat="1">
      <c r="A533" s="14"/>
      <c r="B533" s="235"/>
      <c r="C533" s="236"/>
      <c r="D533" s="226" t="s">
        <v>145</v>
      </c>
      <c r="E533" s="237" t="s">
        <v>32</v>
      </c>
      <c r="F533" s="238" t="s">
        <v>458</v>
      </c>
      <c r="G533" s="236"/>
      <c r="H533" s="239">
        <v>3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145</v>
      </c>
      <c r="AU533" s="245" t="s">
        <v>87</v>
      </c>
      <c r="AV533" s="14" t="s">
        <v>87</v>
      </c>
      <c r="AW533" s="14" t="s">
        <v>39</v>
      </c>
      <c r="AX533" s="14" t="s">
        <v>77</v>
      </c>
      <c r="AY533" s="245" t="s">
        <v>134</v>
      </c>
    </row>
    <row r="534" s="13" customFormat="1">
      <c r="A534" s="13"/>
      <c r="B534" s="224"/>
      <c r="C534" s="225"/>
      <c r="D534" s="226" t="s">
        <v>145</v>
      </c>
      <c r="E534" s="227" t="s">
        <v>32</v>
      </c>
      <c r="F534" s="228" t="s">
        <v>203</v>
      </c>
      <c r="G534" s="225"/>
      <c r="H534" s="227" t="s">
        <v>32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145</v>
      </c>
      <c r="AU534" s="234" t="s">
        <v>87</v>
      </c>
      <c r="AV534" s="13" t="s">
        <v>85</v>
      </c>
      <c r="AW534" s="13" t="s">
        <v>39</v>
      </c>
      <c r="AX534" s="13" t="s">
        <v>77</v>
      </c>
      <c r="AY534" s="234" t="s">
        <v>134</v>
      </c>
    </row>
    <row r="535" s="14" customFormat="1">
      <c r="A535" s="14"/>
      <c r="B535" s="235"/>
      <c r="C535" s="236"/>
      <c r="D535" s="226" t="s">
        <v>145</v>
      </c>
      <c r="E535" s="237" t="s">
        <v>32</v>
      </c>
      <c r="F535" s="238" t="s">
        <v>458</v>
      </c>
      <c r="G535" s="236"/>
      <c r="H535" s="239">
        <v>3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145</v>
      </c>
      <c r="AU535" s="245" t="s">
        <v>87</v>
      </c>
      <c r="AV535" s="14" t="s">
        <v>87</v>
      </c>
      <c r="AW535" s="14" t="s">
        <v>39</v>
      </c>
      <c r="AX535" s="14" t="s">
        <v>77</v>
      </c>
      <c r="AY535" s="245" t="s">
        <v>134</v>
      </c>
    </row>
    <row r="536" s="13" customFormat="1">
      <c r="A536" s="13"/>
      <c r="B536" s="224"/>
      <c r="C536" s="225"/>
      <c r="D536" s="226" t="s">
        <v>145</v>
      </c>
      <c r="E536" s="227" t="s">
        <v>32</v>
      </c>
      <c r="F536" s="228" t="s">
        <v>204</v>
      </c>
      <c r="G536" s="225"/>
      <c r="H536" s="227" t="s">
        <v>32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145</v>
      </c>
      <c r="AU536" s="234" t="s">
        <v>87</v>
      </c>
      <c r="AV536" s="13" t="s">
        <v>85</v>
      </c>
      <c r="AW536" s="13" t="s">
        <v>39</v>
      </c>
      <c r="AX536" s="13" t="s">
        <v>77</v>
      </c>
      <c r="AY536" s="234" t="s">
        <v>134</v>
      </c>
    </row>
    <row r="537" s="14" customFormat="1">
      <c r="A537" s="14"/>
      <c r="B537" s="235"/>
      <c r="C537" s="236"/>
      <c r="D537" s="226" t="s">
        <v>145</v>
      </c>
      <c r="E537" s="237" t="s">
        <v>32</v>
      </c>
      <c r="F537" s="238" t="s">
        <v>458</v>
      </c>
      <c r="G537" s="236"/>
      <c r="H537" s="239">
        <v>3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145</v>
      </c>
      <c r="AU537" s="245" t="s">
        <v>87</v>
      </c>
      <c r="AV537" s="14" t="s">
        <v>87</v>
      </c>
      <c r="AW537" s="14" t="s">
        <v>39</v>
      </c>
      <c r="AX537" s="14" t="s">
        <v>77</v>
      </c>
      <c r="AY537" s="245" t="s">
        <v>134</v>
      </c>
    </row>
    <row r="538" s="13" customFormat="1">
      <c r="A538" s="13"/>
      <c r="B538" s="224"/>
      <c r="C538" s="225"/>
      <c r="D538" s="226" t="s">
        <v>145</v>
      </c>
      <c r="E538" s="227" t="s">
        <v>32</v>
      </c>
      <c r="F538" s="228" t="s">
        <v>190</v>
      </c>
      <c r="G538" s="225"/>
      <c r="H538" s="227" t="s">
        <v>32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145</v>
      </c>
      <c r="AU538" s="234" t="s">
        <v>87</v>
      </c>
      <c r="AV538" s="13" t="s">
        <v>85</v>
      </c>
      <c r="AW538" s="13" t="s">
        <v>39</v>
      </c>
      <c r="AX538" s="13" t="s">
        <v>77</v>
      </c>
      <c r="AY538" s="234" t="s">
        <v>134</v>
      </c>
    </row>
    <row r="539" s="14" customFormat="1">
      <c r="A539" s="14"/>
      <c r="B539" s="235"/>
      <c r="C539" s="236"/>
      <c r="D539" s="226" t="s">
        <v>145</v>
      </c>
      <c r="E539" s="237" t="s">
        <v>32</v>
      </c>
      <c r="F539" s="238" t="s">
        <v>458</v>
      </c>
      <c r="G539" s="236"/>
      <c r="H539" s="239">
        <v>3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145</v>
      </c>
      <c r="AU539" s="245" t="s">
        <v>87</v>
      </c>
      <c r="AV539" s="14" t="s">
        <v>87</v>
      </c>
      <c r="AW539" s="14" t="s">
        <v>39</v>
      </c>
      <c r="AX539" s="14" t="s">
        <v>77</v>
      </c>
      <c r="AY539" s="245" t="s">
        <v>134</v>
      </c>
    </row>
    <row r="540" s="13" customFormat="1">
      <c r="A540" s="13"/>
      <c r="B540" s="224"/>
      <c r="C540" s="225"/>
      <c r="D540" s="226" t="s">
        <v>145</v>
      </c>
      <c r="E540" s="227" t="s">
        <v>32</v>
      </c>
      <c r="F540" s="228" t="s">
        <v>191</v>
      </c>
      <c r="G540" s="225"/>
      <c r="H540" s="227" t="s">
        <v>32</v>
      </c>
      <c r="I540" s="229"/>
      <c r="J540" s="225"/>
      <c r="K540" s="225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145</v>
      </c>
      <c r="AU540" s="234" t="s">
        <v>87</v>
      </c>
      <c r="AV540" s="13" t="s">
        <v>85</v>
      </c>
      <c r="AW540" s="13" t="s">
        <v>39</v>
      </c>
      <c r="AX540" s="13" t="s">
        <v>77</v>
      </c>
      <c r="AY540" s="234" t="s">
        <v>134</v>
      </c>
    </row>
    <row r="541" s="14" customFormat="1">
      <c r="A541" s="14"/>
      <c r="B541" s="235"/>
      <c r="C541" s="236"/>
      <c r="D541" s="226" t="s">
        <v>145</v>
      </c>
      <c r="E541" s="237" t="s">
        <v>32</v>
      </c>
      <c r="F541" s="238" t="s">
        <v>85</v>
      </c>
      <c r="G541" s="236"/>
      <c r="H541" s="239">
        <v>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145</v>
      </c>
      <c r="AU541" s="245" t="s">
        <v>87</v>
      </c>
      <c r="AV541" s="14" t="s">
        <v>87</v>
      </c>
      <c r="AW541" s="14" t="s">
        <v>39</v>
      </c>
      <c r="AX541" s="14" t="s">
        <v>77</v>
      </c>
      <c r="AY541" s="245" t="s">
        <v>134</v>
      </c>
    </row>
    <row r="542" s="13" customFormat="1">
      <c r="A542" s="13"/>
      <c r="B542" s="224"/>
      <c r="C542" s="225"/>
      <c r="D542" s="226" t="s">
        <v>145</v>
      </c>
      <c r="E542" s="227" t="s">
        <v>32</v>
      </c>
      <c r="F542" s="228" t="s">
        <v>192</v>
      </c>
      <c r="G542" s="225"/>
      <c r="H542" s="227" t="s">
        <v>32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145</v>
      </c>
      <c r="AU542" s="234" t="s">
        <v>87</v>
      </c>
      <c r="AV542" s="13" t="s">
        <v>85</v>
      </c>
      <c r="AW542" s="13" t="s">
        <v>39</v>
      </c>
      <c r="AX542" s="13" t="s">
        <v>77</v>
      </c>
      <c r="AY542" s="234" t="s">
        <v>134</v>
      </c>
    </row>
    <row r="543" s="14" customFormat="1">
      <c r="A543" s="14"/>
      <c r="B543" s="235"/>
      <c r="C543" s="236"/>
      <c r="D543" s="226" t="s">
        <v>145</v>
      </c>
      <c r="E543" s="237" t="s">
        <v>32</v>
      </c>
      <c r="F543" s="238" t="s">
        <v>458</v>
      </c>
      <c r="G543" s="236"/>
      <c r="H543" s="239">
        <v>3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145</v>
      </c>
      <c r="AU543" s="245" t="s">
        <v>87</v>
      </c>
      <c r="AV543" s="14" t="s">
        <v>87</v>
      </c>
      <c r="AW543" s="14" t="s">
        <v>39</v>
      </c>
      <c r="AX543" s="14" t="s">
        <v>77</v>
      </c>
      <c r="AY543" s="245" t="s">
        <v>134</v>
      </c>
    </row>
    <row r="544" s="13" customFormat="1">
      <c r="A544" s="13"/>
      <c r="B544" s="224"/>
      <c r="C544" s="225"/>
      <c r="D544" s="226" t="s">
        <v>145</v>
      </c>
      <c r="E544" s="227" t="s">
        <v>32</v>
      </c>
      <c r="F544" s="228" t="s">
        <v>193</v>
      </c>
      <c r="G544" s="225"/>
      <c r="H544" s="227" t="s">
        <v>32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145</v>
      </c>
      <c r="AU544" s="234" t="s">
        <v>87</v>
      </c>
      <c r="AV544" s="13" t="s">
        <v>85</v>
      </c>
      <c r="AW544" s="13" t="s">
        <v>39</v>
      </c>
      <c r="AX544" s="13" t="s">
        <v>77</v>
      </c>
      <c r="AY544" s="234" t="s">
        <v>134</v>
      </c>
    </row>
    <row r="545" s="14" customFormat="1">
      <c r="A545" s="14"/>
      <c r="B545" s="235"/>
      <c r="C545" s="236"/>
      <c r="D545" s="226" t="s">
        <v>145</v>
      </c>
      <c r="E545" s="237" t="s">
        <v>32</v>
      </c>
      <c r="F545" s="238" t="s">
        <v>458</v>
      </c>
      <c r="G545" s="236"/>
      <c r="H545" s="239">
        <v>3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145</v>
      </c>
      <c r="AU545" s="245" t="s">
        <v>87</v>
      </c>
      <c r="AV545" s="14" t="s">
        <v>87</v>
      </c>
      <c r="AW545" s="14" t="s">
        <v>39</v>
      </c>
      <c r="AX545" s="14" t="s">
        <v>77</v>
      </c>
      <c r="AY545" s="245" t="s">
        <v>134</v>
      </c>
    </row>
    <row r="546" s="13" customFormat="1">
      <c r="A546" s="13"/>
      <c r="B546" s="224"/>
      <c r="C546" s="225"/>
      <c r="D546" s="226" t="s">
        <v>145</v>
      </c>
      <c r="E546" s="227" t="s">
        <v>32</v>
      </c>
      <c r="F546" s="228" t="s">
        <v>194</v>
      </c>
      <c r="G546" s="225"/>
      <c r="H546" s="227" t="s">
        <v>32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145</v>
      </c>
      <c r="AU546" s="234" t="s">
        <v>87</v>
      </c>
      <c r="AV546" s="13" t="s">
        <v>85</v>
      </c>
      <c r="AW546" s="13" t="s">
        <v>39</v>
      </c>
      <c r="AX546" s="13" t="s">
        <v>77</v>
      </c>
      <c r="AY546" s="234" t="s">
        <v>134</v>
      </c>
    </row>
    <row r="547" s="14" customFormat="1">
      <c r="A547" s="14"/>
      <c r="B547" s="235"/>
      <c r="C547" s="236"/>
      <c r="D547" s="226" t="s">
        <v>145</v>
      </c>
      <c r="E547" s="237" t="s">
        <v>32</v>
      </c>
      <c r="F547" s="238" t="s">
        <v>458</v>
      </c>
      <c r="G547" s="236"/>
      <c r="H547" s="239">
        <v>3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145</v>
      </c>
      <c r="AU547" s="245" t="s">
        <v>87</v>
      </c>
      <c r="AV547" s="14" t="s">
        <v>87</v>
      </c>
      <c r="AW547" s="14" t="s">
        <v>39</v>
      </c>
      <c r="AX547" s="14" t="s">
        <v>77</v>
      </c>
      <c r="AY547" s="245" t="s">
        <v>134</v>
      </c>
    </row>
    <row r="548" s="13" customFormat="1">
      <c r="A548" s="13"/>
      <c r="B548" s="224"/>
      <c r="C548" s="225"/>
      <c r="D548" s="226" t="s">
        <v>145</v>
      </c>
      <c r="E548" s="227" t="s">
        <v>32</v>
      </c>
      <c r="F548" s="228" t="s">
        <v>195</v>
      </c>
      <c r="G548" s="225"/>
      <c r="H548" s="227" t="s">
        <v>32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145</v>
      </c>
      <c r="AU548" s="234" t="s">
        <v>87</v>
      </c>
      <c r="AV548" s="13" t="s">
        <v>85</v>
      </c>
      <c r="AW548" s="13" t="s">
        <v>39</v>
      </c>
      <c r="AX548" s="13" t="s">
        <v>77</v>
      </c>
      <c r="AY548" s="234" t="s">
        <v>134</v>
      </c>
    </row>
    <row r="549" s="14" customFormat="1">
      <c r="A549" s="14"/>
      <c r="B549" s="235"/>
      <c r="C549" s="236"/>
      <c r="D549" s="226" t="s">
        <v>145</v>
      </c>
      <c r="E549" s="237" t="s">
        <v>32</v>
      </c>
      <c r="F549" s="238" t="s">
        <v>458</v>
      </c>
      <c r="G549" s="236"/>
      <c r="H549" s="239">
        <v>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145</v>
      </c>
      <c r="AU549" s="245" t="s">
        <v>87</v>
      </c>
      <c r="AV549" s="14" t="s">
        <v>87</v>
      </c>
      <c r="AW549" s="14" t="s">
        <v>39</v>
      </c>
      <c r="AX549" s="14" t="s">
        <v>77</v>
      </c>
      <c r="AY549" s="245" t="s">
        <v>134</v>
      </c>
    </row>
    <row r="550" s="13" customFormat="1">
      <c r="A550" s="13"/>
      <c r="B550" s="224"/>
      <c r="C550" s="225"/>
      <c r="D550" s="226" t="s">
        <v>145</v>
      </c>
      <c r="E550" s="227" t="s">
        <v>32</v>
      </c>
      <c r="F550" s="228" t="s">
        <v>196</v>
      </c>
      <c r="G550" s="225"/>
      <c r="H550" s="227" t="s">
        <v>32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145</v>
      </c>
      <c r="AU550" s="234" t="s">
        <v>87</v>
      </c>
      <c r="AV550" s="13" t="s">
        <v>85</v>
      </c>
      <c r="AW550" s="13" t="s">
        <v>39</v>
      </c>
      <c r="AX550" s="13" t="s">
        <v>77</v>
      </c>
      <c r="AY550" s="234" t="s">
        <v>134</v>
      </c>
    </row>
    <row r="551" s="14" customFormat="1">
      <c r="A551" s="14"/>
      <c r="B551" s="235"/>
      <c r="C551" s="236"/>
      <c r="D551" s="226" t="s">
        <v>145</v>
      </c>
      <c r="E551" s="237" t="s">
        <v>32</v>
      </c>
      <c r="F551" s="238" t="s">
        <v>458</v>
      </c>
      <c r="G551" s="236"/>
      <c r="H551" s="239">
        <v>3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145</v>
      </c>
      <c r="AU551" s="245" t="s">
        <v>87</v>
      </c>
      <c r="AV551" s="14" t="s">
        <v>87</v>
      </c>
      <c r="AW551" s="14" t="s">
        <v>39</v>
      </c>
      <c r="AX551" s="14" t="s">
        <v>77</v>
      </c>
      <c r="AY551" s="245" t="s">
        <v>134</v>
      </c>
    </row>
    <row r="552" s="15" customFormat="1">
      <c r="A552" s="15"/>
      <c r="B552" s="246"/>
      <c r="C552" s="247"/>
      <c r="D552" s="226" t="s">
        <v>145</v>
      </c>
      <c r="E552" s="248" t="s">
        <v>32</v>
      </c>
      <c r="F552" s="249" t="s">
        <v>148</v>
      </c>
      <c r="G552" s="247"/>
      <c r="H552" s="250">
        <v>34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145</v>
      </c>
      <c r="AU552" s="256" t="s">
        <v>87</v>
      </c>
      <c r="AV552" s="15" t="s">
        <v>141</v>
      </c>
      <c r="AW552" s="15" t="s">
        <v>39</v>
      </c>
      <c r="AX552" s="15" t="s">
        <v>85</v>
      </c>
      <c r="AY552" s="256" t="s">
        <v>134</v>
      </c>
    </row>
    <row r="553" s="2" customFormat="1" ht="44.25" customHeight="1">
      <c r="A553" s="40"/>
      <c r="B553" s="41"/>
      <c r="C553" s="206" t="s">
        <v>459</v>
      </c>
      <c r="D553" s="206" t="s">
        <v>136</v>
      </c>
      <c r="E553" s="207" t="s">
        <v>460</v>
      </c>
      <c r="F553" s="208" t="s">
        <v>461</v>
      </c>
      <c r="G553" s="209" t="s">
        <v>139</v>
      </c>
      <c r="H553" s="210">
        <v>12</v>
      </c>
      <c r="I553" s="211"/>
      <c r="J553" s="212">
        <f>ROUND(I553*H553,2)</f>
        <v>0</v>
      </c>
      <c r="K553" s="208" t="s">
        <v>140</v>
      </c>
      <c r="L553" s="46"/>
      <c r="M553" s="213" t="s">
        <v>32</v>
      </c>
      <c r="N553" s="214" t="s">
        <v>48</v>
      </c>
      <c r="O553" s="86"/>
      <c r="P553" s="215">
        <f>O553*H553</f>
        <v>0</v>
      </c>
      <c r="Q553" s="215">
        <v>0.24034</v>
      </c>
      <c r="R553" s="215">
        <f>Q553*H553</f>
        <v>2.88408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141</v>
      </c>
      <c r="AT553" s="217" t="s">
        <v>136</v>
      </c>
      <c r="AU553" s="217" t="s">
        <v>87</v>
      </c>
      <c r="AY553" s="18" t="s">
        <v>134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85</v>
      </c>
      <c r="BK553" s="218">
        <f>ROUND(I553*H553,2)</f>
        <v>0</v>
      </c>
      <c r="BL553" s="18" t="s">
        <v>141</v>
      </c>
      <c r="BM553" s="217" t="s">
        <v>462</v>
      </c>
    </row>
    <row r="554" s="2" customFormat="1">
      <c r="A554" s="40"/>
      <c r="B554" s="41"/>
      <c r="C554" s="42"/>
      <c r="D554" s="219" t="s">
        <v>143</v>
      </c>
      <c r="E554" s="42"/>
      <c r="F554" s="220" t="s">
        <v>463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143</v>
      </c>
      <c r="AU554" s="18" t="s">
        <v>87</v>
      </c>
    </row>
    <row r="555" s="13" customFormat="1">
      <c r="A555" s="13"/>
      <c r="B555" s="224"/>
      <c r="C555" s="225"/>
      <c r="D555" s="226" t="s">
        <v>145</v>
      </c>
      <c r="E555" s="227" t="s">
        <v>32</v>
      </c>
      <c r="F555" s="228" t="s">
        <v>146</v>
      </c>
      <c r="G555" s="225"/>
      <c r="H555" s="227" t="s">
        <v>32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145</v>
      </c>
      <c r="AU555" s="234" t="s">
        <v>87</v>
      </c>
      <c r="AV555" s="13" t="s">
        <v>85</v>
      </c>
      <c r="AW555" s="13" t="s">
        <v>39</v>
      </c>
      <c r="AX555" s="13" t="s">
        <v>77</v>
      </c>
      <c r="AY555" s="234" t="s">
        <v>134</v>
      </c>
    </row>
    <row r="556" s="13" customFormat="1">
      <c r="A556" s="13"/>
      <c r="B556" s="224"/>
      <c r="C556" s="225"/>
      <c r="D556" s="226" t="s">
        <v>145</v>
      </c>
      <c r="E556" s="227" t="s">
        <v>32</v>
      </c>
      <c r="F556" s="228" t="s">
        <v>187</v>
      </c>
      <c r="G556" s="225"/>
      <c r="H556" s="227" t="s">
        <v>32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145</v>
      </c>
      <c r="AU556" s="234" t="s">
        <v>87</v>
      </c>
      <c r="AV556" s="13" t="s">
        <v>85</v>
      </c>
      <c r="AW556" s="13" t="s">
        <v>39</v>
      </c>
      <c r="AX556" s="13" t="s">
        <v>77</v>
      </c>
      <c r="AY556" s="234" t="s">
        <v>134</v>
      </c>
    </row>
    <row r="557" s="14" customFormat="1">
      <c r="A557" s="14"/>
      <c r="B557" s="235"/>
      <c r="C557" s="236"/>
      <c r="D557" s="226" t="s">
        <v>145</v>
      </c>
      <c r="E557" s="237" t="s">
        <v>32</v>
      </c>
      <c r="F557" s="238" t="s">
        <v>85</v>
      </c>
      <c r="G557" s="236"/>
      <c r="H557" s="239">
        <v>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145</v>
      </c>
      <c r="AU557" s="245" t="s">
        <v>87</v>
      </c>
      <c r="AV557" s="14" t="s">
        <v>87</v>
      </c>
      <c r="AW557" s="14" t="s">
        <v>39</v>
      </c>
      <c r="AX557" s="14" t="s">
        <v>77</v>
      </c>
      <c r="AY557" s="245" t="s">
        <v>134</v>
      </c>
    </row>
    <row r="558" s="13" customFormat="1">
      <c r="A558" s="13"/>
      <c r="B558" s="224"/>
      <c r="C558" s="225"/>
      <c r="D558" s="226" t="s">
        <v>145</v>
      </c>
      <c r="E558" s="227" t="s">
        <v>32</v>
      </c>
      <c r="F558" s="228" t="s">
        <v>189</v>
      </c>
      <c r="G558" s="225"/>
      <c r="H558" s="227" t="s">
        <v>32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145</v>
      </c>
      <c r="AU558" s="234" t="s">
        <v>87</v>
      </c>
      <c r="AV558" s="13" t="s">
        <v>85</v>
      </c>
      <c r="AW558" s="13" t="s">
        <v>39</v>
      </c>
      <c r="AX558" s="13" t="s">
        <v>77</v>
      </c>
      <c r="AY558" s="234" t="s">
        <v>134</v>
      </c>
    </row>
    <row r="559" s="14" customFormat="1">
      <c r="A559" s="14"/>
      <c r="B559" s="235"/>
      <c r="C559" s="236"/>
      <c r="D559" s="226" t="s">
        <v>145</v>
      </c>
      <c r="E559" s="237" t="s">
        <v>32</v>
      </c>
      <c r="F559" s="238" t="s">
        <v>85</v>
      </c>
      <c r="G559" s="236"/>
      <c r="H559" s="239">
        <v>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145</v>
      </c>
      <c r="AU559" s="245" t="s">
        <v>87</v>
      </c>
      <c r="AV559" s="14" t="s">
        <v>87</v>
      </c>
      <c r="AW559" s="14" t="s">
        <v>39</v>
      </c>
      <c r="AX559" s="14" t="s">
        <v>77</v>
      </c>
      <c r="AY559" s="245" t="s">
        <v>134</v>
      </c>
    </row>
    <row r="560" s="13" customFormat="1">
      <c r="A560" s="13"/>
      <c r="B560" s="224"/>
      <c r="C560" s="225"/>
      <c r="D560" s="226" t="s">
        <v>145</v>
      </c>
      <c r="E560" s="227" t="s">
        <v>32</v>
      </c>
      <c r="F560" s="228" t="s">
        <v>202</v>
      </c>
      <c r="G560" s="225"/>
      <c r="H560" s="227" t="s">
        <v>32</v>
      </c>
      <c r="I560" s="229"/>
      <c r="J560" s="225"/>
      <c r="K560" s="225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145</v>
      </c>
      <c r="AU560" s="234" t="s">
        <v>87</v>
      </c>
      <c r="AV560" s="13" t="s">
        <v>85</v>
      </c>
      <c r="AW560" s="13" t="s">
        <v>39</v>
      </c>
      <c r="AX560" s="13" t="s">
        <v>77</v>
      </c>
      <c r="AY560" s="234" t="s">
        <v>134</v>
      </c>
    </row>
    <row r="561" s="14" customFormat="1">
      <c r="A561" s="14"/>
      <c r="B561" s="235"/>
      <c r="C561" s="236"/>
      <c r="D561" s="226" t="s">
        <v>145</v>
      </c>
      <c r="E561" s="237" t="s">
        <v>32</v>
      </c>
      <c r="F561" s="238" t="s">
        <v>85</v>
      </c>
      <c r="G561" s="236"/>
      <c r="H561" s="239">
        <v>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145</v>
      </c>
      <c r="AU561" s="245" t="s">
        <v>87</v>
      </c>
      <c r="AV561" s="14" t="s">
        <v>87</v>
      </c>
      <c r="AW561" s="14" t="s">
        <v>39</v>
      </c>
      <c r="AX561" s="14" t="s">
        <v>77</v>
      </c>
      <c r="AY561" s="245" t="s">
        <v>134</v>
      </c>
    </row>
    <row r="562" s="13" customFormat="1">
      <c r="A562" s="13"/>
      <c r="B562" s="224"/>
      <c r="C562" s="225"/>
      <c r="D562" s="226" t="s">
        <v>145</v>
      </c>
      <c r="E562" s="227" t="s">
        <v>32</v>
      </c>
      <c r="F562" s="228" t="s">
        <v>203</v>
      </c>
      <c r="G562" s="225"/>
      <c r="H562" s="227" t="s">
        <v>32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145</v>
      </c>
      <c r="AU562" s="234" t="s">
        <v>87</v>
      </c>
      <c r="AV562" s="13" t="s">
        <v>85</v>
      </c>
      <c r="AW562" s="13" t="s">
        <v>39</v>
      </c>
      <c r="AX562" s="13" t="s">
        <v>77</v>
      </c>
      <c r="AY562" s="234" t="s">
        <v>134</v>
      </c>
    </row>
    <row r="563" s="14" customFormat="1">
      <c r="A563" s="14"/>
      <c r="B563" s="235"/>
      <c r="C563" s="236"/>
      <c r="D563" s="226" t="s">
        <v>145</v>
      </c>
      <c r="E563" s="237" t="s">
        <v>32</v>
      </c>
      <c r="F563" s="238" t="s">
        <v>85</v>
      </c>
      <c r="G563" s="236"/>
      <c r="H563" s="239">
        <v>1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145</v>
      </c>
      <c r="AU563" s="245" t="s">
        <v>87</v>
      </c>
      <c r="AV563" s="14" t="s">
        <v>87</v>
      </c>
      <c r="AW563" s="14" t="s">
        <v>39</v>
      </c>
      <c r="AX563" s="14" t="s">
        <v>77</v>
      </c>
      <c r="AY563" s="245" t="s">
        <v>134</v>
      </c>
    </row>
    <row r="564" s="13" customFormat="1">
      <c r="A564" s="13"/>
      <c r="B564" s="224"/>
      <c r="C564" s="225"/>
      <c r="D564" s="226" t="s">
        <v>145</v>
      </c>
      <c r="E564" s="227" t="s">
        <v>32</v>
      </c>
      <c r="F564" s="228" t="s">
        <v>204</v>
      </c>
      <c r="G564" s="225"/>
      <c r="H564" s="227" t="s">
        <v>32</v>
      </c>
      <c r="I564" s="229"/>
      <c r="J564" s="225"/>
      <c r="K564" s="225"/>
      <c r="L564" s="230"/>
      <c r="M564" s="231"/>
      <c r="N564" s="232"/>
      <c r="O564" s="232"/>
      <c r="P564" s="232"/>
      <c r="Q564" s="232"/>
      <c r="R564" s="232"/>
      <c r="S564" s="232"/>
      <c r="T564" s="23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4" t="s">
        <v>145</v>
      </c>
      <c r="AU564" s="234" t="s">
        <v>87</v>
      </c>
      <c r="AV564" s="13" t="s">
        <v>85</v>
      </c>
      <c r="AW564" s="13" t="s">
        <v>39</v>
      </c>
      <c r="AX564" s="13" t="s">
        <v>77</v>
      </c>
      <c r="AY564" s="234" t="s">
        <v>134</v>
      </c>
    </row>
    <row r="565" s="14" customFormat="1">
      <c r="A565" s="14"/>
      <c r="B565" s="235"/>
      <c r="C565" s="236"/>
      <c r="D565" s="226" t="s">
        <v>145</v>
      </c>
      <c r="E565" s="237" t="s">
        <v>32</v>
      </c>
      <c r="F565" s="238" t="s">
        <v>85</v>
      </c>
      <c r="G565" s="236"/>
      <c r="H565" s="239">
        <v>1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145</v>
      </c>
      <c r="AU565" s="245" t="s">
        <v>87</v>
      </c>
      <c r="AV565" s="14" t="s">
        <v>87</v>
      </c>
      <c r="AW565" s="14" t="s">
        <v>39</v>
      </c>
      <c r="AX565" s="14" t="s">
        <v>77</v>
      </c>
      <c r="AY565" s="245" t="s">
        <v>134</v>
      </c>
    </row>
    <row r="566" s="13" customFormat="1">
      <c r="A566" s="13"/>
      <c r="B566" s="224"/>
      <c r="C566" s="225"/>
      <c r="D566" s="226" t="s">
        <v>145</v>
      </c>
      <c r="E566" s="227" t="s">
        <v>32</v>
      </c>
      <c r="F566" s="228" t="s">
        <v>190</v>
      </c>
      <c r="G566" s="225"/>
      <c r="H566" s="227" t="s">
        <v>32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145</v>
      </c>
      <c r="AU566" s="234" t="s">
        <v>87</v>
      </c>
      <c r="AV566" s="13" t="s">
        <v>85</v>
      </c>
      <c r="AW566" s="13" t="s">
        <v>39</v>
      </c>
      <c r="AX566" s="13" t="s">
        <v>77</v>
      </c>
      <c r="AY566" s="234" t="s">
        <v>134</v>
      </c>
    </row>
    <row r="567" s="14" customFormat="1">
      <c r="A567" s="14"/>
      <c r="B567" s="235"/>
      <c r="C567" s="236"/>
      <c r="D567" s="226" t="s">
        <v>145</v>
      </c>
      <c r="E567" s="237" t="s">
        <v>32</v>
      </c>
      <c r="F567" s="238" t="s">
        <v>85</v>
      </c>
      <c r="G567" s="236"/>
      <c r="H567" s="239">
        <v>1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145</v>
      </c>
      <c r="AU567" s="245" t="s">
        <v>87</v>
      </c>
      <c r="AV567" s="14" t="s">
        <v>87</v>
      </c>
      <c r="AW567" s="14" t="s">
        <v>39</v>
      </c>
      <c r="AX567" s="14" t="s">
        <v>77</v>
      </c>
      <c r="AY567" s="245" t="s">
        <v>134</v>
      </c>
    </row>
    <row r="568" s="13" customFormat="1">
      <c r="A568" s="13"/>
      <c r="B568" s="224"/>
      <c r="C568" s="225"/>
      <c r="D568" s="226" t="s">
        <v>145</v>
      </c>
      <c r="E568" s="227" t="s">
        <v>32</v>
      </c>
      <c r="F568" s="228" t="s">
        <v>191</v>
      </c>
      <c r="G568" s="225"/>
      <c r="H568" s="227" t="s">
        <v>32</v>
      </c>
      <c r="I568" s="229"/>
      <c r="J568" s="225"/>
      <c r="K568" s="225"/>
      <c r="L568" s="230"/>
      <c r="M568" s="231"/>
      <c r="N568" s="232"/>
      <c r="O568" s="232"/>
      <c r="P568" s="232"/>
      <c r="Q568" s="232"/>
      <c r="R568" s="232"/>
      <c r="S568" s="232"/>
      <c r="T568" s="23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4" t="s">
        <v>145</v>
      </c>
      <c r="AU568" s="234" t="s">
        <v>87</v>
      </c>
      <c r="AV568" s="13" t="s">
        <v>85</v>
      </c>
      <c r="AW568" s="13" t="s">
        <v>39</v>
      </c>
      <c r="AX568" s="13" t="s">
        <v>77</v>
      </c>
      <c r="AY568" s="234" t="s">
        <v>134</v>
      </c>
    </row>
    <row r="569" s="14" customFormat="1">
      <c r="A569" s="14"/>
      <c r="B569" s="235"/>
      <c r="C569" s="236"/>
      <c r="D569" s="226" t="s">
        <v>145</v>
      </c>
      <c r="E569" s="237" t="s">
        <v>32</v>
      </c>
      <c r="F569" s="238" t="s">
        <v>85</v>
      </c>
      <c r="G569" s="236"/>
      <c r="H569" s="239">
        <v>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145</v>
      </c>
      <c r="AU569" s="245" t="s">
        <v>87</v>
      </c>
      <c r="AV569" s="14" t="s">
        <v>87</v>
      </c>
      <c r="AW569" s="14" t="s">
        <v>39</v>
      </c>
      <c r="AX569" s="14" t="s">
        <v>77</v>
      </c>
      <c r="AY569" s="245" t="s">
        <v>134</v>
      </c>
    </row>
    <row r="570" s="13" customFormat="1">
      <c r="A570" s="13"/>
      <c r="B570" s="224"/>
      <c r="C570" s="225"/>
      <c r="D570" s="226" t="s">
        <v>145</v>
      </c>
      <c r="E570" s="227" t="s">
        <v>32</v>
      </c>
      <c r="F570" s="228" t="s">
        <v>192</v>
      </c>
      <c r="G570" s="225"/>
      <c r="H570" s="227" t="s">
        <v>32</v>
      </c>
      <c r="I570" s="229"/>
      <c r="J570" s="225"/>
      <c r="K570" s="225"/>
      <c r="L570" s="230"/>
      <c r="M570" s="231"/>
      <c r="N570" s="232"/>
      <c r="O570" s="232"/>
      <c r="P570" s="232"/>
      <c r="Q570" s="232"/>
      <c r="R570" s="232"/>
      <c r="S570" s="232"/>
      <c r="T570" s="23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4" t="s">
        <v>145</v>
      </c>
      <c r="AU570" s="234" t="s">
        <v>87</v>
      </c>
      <c r="AV570" s="13" t="s">
        <v>85</v>
      </c>
      <c r="AW570" s="13" t="s">
        <v>39</v>
      </c>
      <c r="AX570" s="13" t="s">
        <v>77</v>
      </c>
      <c r="AY570" s="234" t="s">
        <v>134</v>
      </c>
    </row>
    <row r="571" s="14" customFormat="1">
      <c r="A571" s="14"/>
      <c r="B571" s="235"/>
      <c r="C571" s="236"/>
      <c r="D571" s="226" t="s">
        <v>145</v>
      </c>
      <c r="E571" s="237" t="s">
        <v>32</v>
      </c>
      <c r="F571" s="238" t="s">
        <v>85</v>
      </c>
      <c r="G571" s="236"/>
      <c r="H571" s="239">
        <v>1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145</v>
      </c>
      <c r="AU571" s="245" t="s">
        <v>87</v>
      </c>
      <c r="AV571" s="14" t="s">
        <v>87</v>
      </c>
      <c r="AW571" s="14" t="s">
        <v>39</v>
      </c>
      <c r="AX571" s="14" t="s">
        <v>77</v>
      </c>
      <c r="AY571" s="245" t="s">
        <v>134</v>
      </c>
    </row>
    <row r="572" s="13" customFormat="1">
      <c r="A572" s="13"/>
      <c r="B572" s="224"/>
      <c r="C572" s="225"/>
      <c r="D572" s="226" t="s">
        <v>145</v>
      </c>
      <c r="E572" s="227" t="s">
        <v>32</v>
      </c>
      <c r="F572" s="228" t="s">
        <v>193</v>
      </c>
      <c r="G572" s="225"/>
      <c r="H572" s="227" t="s">
        <v>32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145</v>
      </c>
      <c r="AU572" s="234" t="s">
        <v>87</v>
      </c>
      <c r="AV572" s="13" t="s">
        <v>85</v>
      </c>
      <c r="AW572" s="13" t="s">
        <v>39</v>
      </c>
      <c r="AX572" s="13" t="s">
        <v>77</v>
      </c>
      <c r="AY572" s="234" t="s">
        <v>134</v>
      </c>
    </row>
    <row r="573" s="14" customFormat="1">
      <c r="A573" s="14"/>
      <c r="B573" s="235"/>
      <c r="C573" s="236"/>
      <c r="D573" s="226" t="s">
        <v>145</v>
      </c>
      <c r="E573" s="237" t="s">
        <v>32</v>
      </c>
      <c r="F573" s="238" t="s">
        <v>85</v>
      </c>
      <c r="G573" s="236"/>
      <c r="H573" s="239">
        <v>1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145</v>
      </c>
      <c r="AU573" s="245" t="s">
        <v>87</v>
      </c>
      <c r="AV573" s="14" t="s">
        <v>87</v>
      </c>
      <c r="AW573" s="14" t="s">
        <v>39</v>
      </c>
      <c r="AX573" s="14" t="s">
        <v>77</v>
      </c>
      <c r="AY573" s="245" t="s">
        <v>134</v>
      </c>
    </row>
    <row r="574" s="13" customFormat="1">
      <c r="A574" s="13"/>
      <c r="B574" s="224"/>
      <c r="C574" s="225"/>
      <c r="D574" s="226" t="s">
        <v>145</v>
      </c>
      <c r="E574" s="227" t="s">
        <v>32</v>
      </c>
      <c r="F574" s="228" t="s">
        <v>194</v>
      </c>
      <c r="G574" s="225"/>
      <c r="H574" s="227" t="s">
        <v>32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145</v>
      </c>
      <c r="AU574" s="234" t="s">
        <v>87</v>
      </c>
      <c r="AV574" s="13" t="s">
        <v>85</v>
      </c>
      <c r="AW574" s="13" t="s">
        <v>39</v>
      </c>
      <c r="AX574" s="13" t="s">
        <v>77</v>
      </c>
      <c r="AY574" s="234" t="s">
        <v>134</v>
      </c>
    </row>
    <row r="575" s="14" customFormat="1">
      <c r="A575" s="14"/>
      <c r="B575" s="235"/>
      <c r="C575" s="236"/>
      <c r="D575" s="226" t="s">
        <v>145</v>
      </c>
      <c r="E575" s="237" t="s">
        <v>32</v>
      </c>
      <c r="F575" s="238" t="s">
        <v>85</v>
      </c>
      <c r="G575" s="236"/>
      <c r="H575" s="239">
        <v>1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145</v>
      </c>
      <c r="AU575" s="245" t="s">
        <v>87</v>
      </c>
      <c r="AV575" s="14" t="s">
        <v>87</v>
      </c>
      <c r="AW575" s="14" t="s">
        <v>39</v>
      </c>
      <c r="AX575" s="14" t="s">
        <v>77</v>
      </c>
      <c r="AY575" s="245" t="s">
        <v>134</v>
      </c>
    </row>
    <row r="576" s="13" customFormat="1">
      <c r="A576" s="13"/>
      <c r="B576" s="224"/>
      <c r="C576" s="225"/>
      <c r="D576" s="226" t="s">
        <v>145</v>
      </c>
      <c r="E576" s="227" t="s">
        <v>32</v>
      </c>
      <c r="F576" s="228" t="s">
        <v>195</v>
      </c>
      <c r="G576" s="225"/>
      <c r="H576" s="227" t="s">
        <v>32</v>
      </c>
      <c r="I576" s="229"/>
      <c r="J576" s="225"/>
      <c r="K576" s="225"/>
      <c r="L576" s="230"/>
      <c r="M576" s="231"/>
      <c r="N576" s="232"/>
      <c r="O576" s="232"/>
      <c r="P576" s="232"/>
      <c r="Q576" s="232"/>
      <c r="R576" s="232"/>
      <c r="S576" s="232"/>
      <c r="T576" s="23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4" t="s">
        <v>145</v>
      </c>
      <c r="AU576" s="234" t="s">
        <v>87</v>
      </c>
      <c r="AV576" s="13" t="s">
        <v>85</v>
      </c>
      <c r="AW576" s="13" t="s">
        <v>39</v>
      </c>
      <c r="AX576" s="13" t="s">
        <v>77</v>
      </c>
      <c r="AY576" s="234" t="s">
        <v>134</v>
      </c>
    </row>
    <row r="577" s="14" customFormat="1">
      <c r="A577" s="14"/>
      <c r="B577" s="235"/>
      <c r="C577" s="236"/>
      <c r="D577" s="226" t="s">
        <v>145</v>
      </c>
      <c r="E577" s="237" t="s">
        <v>32</v>
      </c>
      <c r="F577" s="238" t="s">
        <v>85</v>
      </c>
      <c r="G577" s="236"/>
      <c r="H577" s="239">
        <v>1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145</v>
      </c>
      <c r="AU577" s="245" t="s">
        <v>87</v>
      </c>
      <c r="AV577" s="14" t="s">
        <v>87</v>
      </c>
      <c r="AW577" s="14" t="s">
        <v>39</v>
      </c>
      <c r="AX577" s="14" t="s">
        <v>77</v>
      </c>
      <c r="AY577" s="245" t="s">
        <v>134</v>
      </c>
    </row>
    <row r="578" s="13" customFormat="1">
      <c r="A578" s="13"/>
      <c r="B578" s="224"/>
      <c r="C578" s="225"/>
      <c r="D578" s="226" t="s">
        <v>145</v>
      </c>
      <c r="E578" s="227" t="s">
        <v>32</v>
      </c>
      <c r="F578" s="228" t="s">
        <v>196</v>
      </c>
      <c r="G578" s="225"/>
      <c r="H578" s="227" t="s">
        <v>32</v>
      </c>
      <c r="I578" s="229"/>
      <c r="J578" s="225"/>
      <c r="K578" s="225"/>
      <c r="L578" s="230"/>
      <c r="M578" s="231"/>
      <c r="N578" s="232"/>
      <c r="O578" s="232"/>
      <c r="P578" s="232"/>
      <c r="Q578" s="232"/>
      <c r="R578" s="232"/>
      <c r="S578" s="232"/>
      <c r="T578" s="23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4" t="s">
        <v>145</v>
      </c>
      <c r="AU578" s="234" t="s">
        <v>87</v>
      </c>
      <c r="AV578" s="13" t="s">
        <v>85</v>
      </c>
      <c r="AW578" s="13" t="s">
        <v>39</v>
      </c>
      <c r="AX578" s="13" t="s">
        <v>77</v>
      </c>
      <c r="AY578" s="234" t="s">
        <v>134</v>
      </c>
    </row>
    <row r="579" s="14" customFormat="1">
      <c r="A579" s="14"/>
      <c r="B579" s="235"/>
      <c r="C579" s="236"/>
      <c r="D579" s="226" t="s">
        <v>145</v>
      </c>
      <c r="E579" s="237" t="s">
        <v>32</v>
      </c>
      <c r="F579" s="238" t="s">
        <v>85</v>
      </c>
      <c r="G579" s="236"/>
      <c r="H579" s="239">
        <v>1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145</v>
      </c>
      <c r="AU579" s="245" t="s">
        <v>87</v>
      </c>
      <c r="AV579" s="14" t="s">
        <v>87</v>
      </c>
      <c r="AW579" s="14" t="s">
        <v>39</v>
      </c>
      <c r="AX579" s="14" t="s">
        <v>77</v>
      </c>
      <c r="AY579" s="245" t="s">
        <v>134</v>
      </c>
    </row>
    <row r="580" s="15" customFormat="1">
      <c r="A580" s="15"/>
      <c r="B580" s="246"/>
      <c r="C580" s="247"/>
      <c r="D580" s="226" t="s">
        <v>145</v>
      </c>
      <c r="E580" s="248" t="s">
        <v>32</v>
      </c>
      <c r="F580" s="249" t="s">
        <v>148</v>
      </c>
      <c r="G580" s="247"/>
      <c r="H580" s="250">
        <v>12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56" t="s">
        <v>145</v>
      </c>
      <c r="AU580" s="256" t="s">
        <v>87</v>
      </c>
      <c r="AV580" s="15" t="s">
        <v>141</v>
      </c>
      <c r="AW580" s="15" t="s">
        <v>39</v>
      </c>
      <c r="AX580" s="15" t="s">
        <v>85</v>
      </c>
      <c r="AY580" s="256" t="s">
        <v>134</v>
      </c>
    </row>
    <row r="581" s="2" customFormat="1" ht="44.25" customHeight="1">
      <c r="A581" s="40"/>
      <c r="B581" s="41"/>
      <c r="C581" s="206" t="s">
        <v>464</v>
      </c>
      <c r="D581" s="206" t="s">
        <v>136</v>
      </c>
      <c r="E581" s="207" t="s">
        <v>465</v>
      </c>
      <c r="F581" s="208" t="s">
        <v>466</v>
      </c>
      <c r="G581" s="209" t="s">
        <v>139</v>
      </c>
      <c r="H581" s="210">
        <v>12</v>
      </c>
      <c r="I581" s="211"/>
      <c r="J581" s="212">
        <f>ROUND(I581*H581,2)</f>
        <v>0</v>
      </c>
      <c r="K581" s="208" t="s">
        <v>140</v>
      </c>
      <c r="L581" s="46"/>
      <c r="M581" s="213" t="s">
        <v>32</v>
      </c>
      <c r="N581" s="214" t="s">
        <v>48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141</v>
      </c>
      <c r="AT581" s="217" t="s">
        <v>136</v>
      </c>
      <c r="AU581" s="217" t="s">
        <v>87</v>
      </c>
      <c r="AY581" s="18" t="s">
        <v>134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85</v>
      </c>
      <c r="BK581" s="218">
        <f>ROUND(I581*H581,2)</f>
        <v>0</v>
      </c>
      <c r="BL581" s="18" t="s">
        <v>141</v>
      </c>
      <c r="BM581" s="217" t="s">
        <v>467</v>
      </c>
    </row>
    <row r="582" s="2" customFormat="1">
      <c r="A582" s="40"/>
      <c r="B582" s="41"/>
      <c r="C582" s="42"/>
      <c r="D582" s="219" t="s">
        <v>143</v>
      </c>
      <c r="E582" s="42"/>
      <c r="F582" s="220" t="s">
        <v>468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8" t="s">
        <v>143</v>
      </c>
      <c r="AU582" s="18" t="s">
        <v>87</v>
      </c>
    </row>
    <row r="583" s="13" customFormat="1">
      <c r="A583" s="13"/>
      <c r="B583" s="224"/>
      <c r="C583" s="225"/>
      <c r="D583" s="226" t="s">
        <v>145</v>
      </c>
      <c r="E583" s="227" t="s">
        <v>32</v>
      </c>
      <c r="F583" s="228" t="s">
        <v>146</v>
      </c>
      <c r="G583" s="225"/>
      <c r="H583" s="227" t="s">
        <v>32</v>
      </c>
      <c r="I583" s="229"/>
      <c r="J583" s="225"/>
      <c r="K583" s="225"/>
      <c r="L583" s="230"/>
      <c r="M583" s="231"/>
      <c r="N583" s="232"/>
      <c r="O583" s="232"/>
      <c r="P583" s="232"/>
      <c r="Q583" s="232"/>
      <c r="R583" s="232"/>
      <c r="S583" s="232"/>
      <c r="T583" s="23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4" t="s">
        <v>145</v>
      </c>
      <c r="AU583" s="234" t="s">
        <v>87</v>
      </c>
      <c r="AV583" s="13" t="s">
        <v>85</v>
      </c>
      <c r="AW583" s="13" t="s">
        <v>39</v>
      </c>
      <c r="AX583" s="13" t="s">
        <v>77</v>
      </c>
      <c r="AY583" s="234" t="s">
        <v>134</v>
      </c>
    </row>
    <row r="584" s="13" customFormat="1">
      <c r="A584" s="13"/>
      <c r="B584" s="224"/>
      <c r="C584" s="225"/>
      <c r="D584" s="226" t="s">
        <v>145</v>
      </c>
      <c r="E584" s="227" t="s">
        <v>32</v>
      </c>
      <c r="F584" s="228" t="s">
        <v>187</v>
      </c>
      <c r="G584" s="225"/>
      <c r="H584" s="227" t="s">
        <v>32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145</v>
      </c>
      <c r="AU584" s="234" t="s">
        <v>87</v>
      </c>
      <c r="AV584" s="13" t="s">
        <v>85</v>
      </c>
      <c r="AW584" s="13" t="s">
        <v>39</v>
      </c>
      <c r="AX584" s="13" t="s">
        <v>77</v>
      </c>
      <c r="AY584" s="234" t="s">
        <v>134</v>
      </c>
    </row>
    <row r="585" s="14" customFormat="1">
      <c r="A585" s="14"/>
      <c r="B585" s="235"/>
      <c r="C585" s="236"/>
      <c r="D585" s="226" t="s">
        <v>145</v>
      </c>
      <c r="E585" s="237" t="s">
        <v>32</v>
      </c>
      <c r="F585" s="238" t="s">
        <v>85</v>
      </c>
      <c r="G585" s="236"/>
      <c r="H585" s="239">
        <v>1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145</v>
      </c>
      <c r="AU585" s="245" t="s">
        <v>87</v>
      </c>
      <c r="AV585" s="14" t="s">
        <v>87</v>
      </c>
      <c r="AW585" s="14" t="s">
        <v>39</v>
      </c>
      <c r="AX585" s="14" t="s">
        <v>77</v>
      </c>
      <c r="AY585" s="245" t="s">
        <v>134</v>
      </c>
    </row>
    <row r="586" s="13" customFormat="1">
      <c r="A586" s="13"/>
      <c r="B586" s="224"/>
      <c r="C586" s="225"/>
      <c r="D586" s="226" t="s">
        <v>145</v>
      </c>
      <c r="E586" s="227" t="s">
        <v>32</v>
      </c>
      <c r="F586" s="228" t="s">
        <v>189</v>
      </c>
      <c r="G586" s="225"/>
      <c r="H586" s="227" t="s">
        <v>32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145</v>
      </c>
      <c r="AU586" s="234" t="s">
        <v>87</v>
      </c>
      <c r="AV586" s="13" t="s">
        <v>85</v>
      </c>
      <c r="AW586" s="13" t="s">
        <v>39</v>
      </c>
      <c r="AX586" s="13" t="s">
        <v>77</v>
      </c>
      <c r="AY586" s="234" t="s">
        <v>134</v>
      </c>
    </row>
    <row r="587" s="14" customFormat="1">
      <c r="A587" s="14"/>
      <c r="B587" s="235"/>
      <c r="C587" s="236"/>
      <c r="D587" s="226" t="s">
        <v>145</v>
      </c>
      <c r="E587" s="237" t="s">
        <v>32</v>
      </c>
      <c r="F587" s="238" t="s">
        <v>85</v>
      </c>
      <c r="G587" s="236"/>
      <c r="H587" s="239">
        <v>1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145</v>
      </c>
      <c r="AU587" s="245" t="s">
        <v>87</v>
      </c>
      <c r="AV587" s="14" t="s">
        <v>87</v>
      </c>
      <c r="AW587" s="14" t="s">
        <v>39</v>
      </c>
      <c r="AX587" s="14" t="s">
        <v>77</v>
      </c>
      <c r="AY587" s="245" t="s">
        <v>134</v>
      </c>
    </row>
    <row r="588" s="13" customFormat="1">
      <c r="A588" s="13"/>
      <c r="B588" s="224"/>
      <c r="C588" s="225"/>
      <c r="D588" s="226" t="s">
        <v>145</v>
      </c>
      <c r="E588" s="227" t="s">
        <v>32</v>
      </c>
      <c r="F588" s="228" t="s">
        <v>202</v>
      </c>
      <c r="G588" s="225"/>
      <c r="H588" s="227" t="s">
        <v>32</v>
      </c>
      <c r="I588" s="229"/>
      <c r="J588" s="225"/>
      <c r="K588" s="225"/>
      <c r="L588" s="230"/>
      <c r="M588" s="231"/>
      <c r="N588" s="232"/>
      <c r="O588" s="232"/>
      <c r="P588" s="232"/>
      <c r="Q588" s="232"/>
      <c r="R588" s="232"/>
      <c r="S588" s="232"/>
      <c r="T588" s="23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4" t="s">
        <v>145</v>
      </c>
      <c r="AU588" s="234" t="s">
        <v>87</v>
      </c>
      <c r="AV588" s="13" t="s">
        <v>85</v>
      </c>
      <c r="AW588" s="13" t="s">
        <v>39</v>
      </c>
      <c r="AX588" s="13" t="s">
        <v>77</v>
      </c>
      <c r="AY588" s="234" t="s">
        <v>134</v>
      </c>
    </row>
    <row r="589" s="14" customFormat="1">
      <c r="A589" s="14"/>
      <c r="B589" s="235"/>
      <c r="C589" s="236"/>
      <c r="D589" s="226" t="s">
        <v>145</v>
      </c>
      <c r="E589" s="237" t="s">
        <v>32</v>
      </c>
      <c r="F589" s="238" t="s">
        <v>85</v>
      </c>
      <c r="G589" s="236"/>
      <c r="H589" s="239">
        <v>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145</v>
      </c>
      <c r="AU589" s="245" t="s">
        <v>87</v>
      </c>
      <c r="AV589" s="14" t="s">
        <v>87</v>
      </c>
      <c r="AW589" s="14" t="s">
        <v>39</v>
      </c>
      <c r="AX589" s="14" t="s">
        <v>77</v>
      </c>
      <c r="AY589" s="245" t="s">
        <v>134</v>
      </c>
    </row>
    <row r="590" s="13" customFormat="1">
      <c r="A590" s="13"/>
      <c r="B590" s="224"/>
      <c r="C590" s="225"/>
      <c r="D590" s="226" t="s">
        <v>145</v>
      </c>
      <c r="E590" s="227" t="s">
        <v>32</v>
      </c>
      <c r="F590" s="228" t="s">
        <v>203</v>
      </c>
      <c r="G590" s="225"/>
      <c r="H590" s="227" t="s">
        <v>32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145</v>
      </c>
      <c r="AU590" s="234" t="s">
        <v>87</v>
      </c>
      <c r="AV590" s="13" t="s">
        <v>85</v>
      </c>
      <c r="AW590" s="13" t="s">
        <v>39</v>
      </c>
      <c r="AX590" s="13" t="s">
        <v>77</v>
      </c>
      <c r="AY590" s="234" t="s">
        <v>134</v>
      </c>
    </row>
    <row r="591" s="14" customFormat="1">
      <c r="A591" s="14"/>
      <c r="B591" s="235"/>
      <c r="C591" s="236"/>
      <c r="D591" s="226" t="s">
        <v>145</v>
      </c>
      <c r="E591" s="237" t="s">
        <v>32</v>
      </c>
      <c r="F591" s="238" t="s">
        <v>85</v>
      </c>
      <c r="G591" s="236"/>
      <c r="H591" s="239">
        <v>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145</v>
      </c>
      <c r="AU591" s="245" t="s">
        <v>87</v>
      </c>
      <c r="AV591" s="14" t="s">
        <v>87</v>
      </c>
      <c r="AW591" s="14" t="s">
        <v>39</v>
      </c>
      <c r="AX591" s="14" t="s">
        <v>77</v>
      </c>
      <c r="AY591" s="245" t="s">
        <v>134</v>
      </c>
    </row>
    <row r="592" s="13" customFormat="1">
      <c r="A592" s="13"/>
      <c r="B592" s="224"/>
      <c r="C592" s="225"/>
      <c r="D592" s="226" t="s">
        <v>145</v>
      </c>
      <c r="E592" s="227" t="s">
        <v>32</v>
      </c>
      <c r="F592" s="228" t="s">
        <v>204</v>
      </c>
      <c r="G592" s="225"/>
      <c r="H592" s="227" t="s">
        <v>32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145</v>
      </c>
      <c r="AU592" s="234" t="s">
        <v>87</v>
      </c>
      <c r="AV592" s="13" t="s">
        <v>85</v>
      </c>
      <c r="AW592" s="13" t="s">
        <v>39</v>
      </c>
      <c r="AX592" s="13" t="s">
        <v>77</v>
      </c>
      <c r="AY592" s="234" t="s">
        <v>134</v>
      </c>
    </row>
    <row r="593" s="14" customFormat="1">
      <c r="A593" s="14"/>
      <c r="B593" s="235"/>
      <c r="C593" s="236"/>
      <c r="D593" s="226" t="s">
        <v>145</v>
      </c>
      <c r="E593" s="237" t="s">
        <v>32</v>
      </c>
      <c r="F593" s="238" t="s">
        <v>85</v>
      </c>
      <c r="G593" s="236"/>
      <c r="H593" s="239">
        <v>1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145</v>
      </c>
      <c r="AU593" s="245" t="s">
        <v>87</v>
      </c>
      <c r="AV593" s="14" t="s">
        <v>87</v>
      </c>
      <c r="AW593" s="14" t="s">
        <v>39</v>
      </c>
      <c r="AX593" s="14" t="s">
        <v>77</v>
      </c>
      <c r="AY593" s="245" t="s">
        <v>134</v>
      </c>
    </row>
    <row r="594" s="13" customFormat="1">
      <c r="A594" s="13"/>
      <c r="B594" s="224"/>
      <c r="C594" s="225"/>
      <c r="D594" s="226" t="s">
        <v>145</v>
      </c>
      <c r="E594" s="227" t="s">
        <v>32</v>
      </c>
      <c r="F594" s="228" t="s">
        <v>190</v>
      </c>
      <c r="G594" s="225"/>
      <c r="H594" s="227" t="s">
        <v>32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145</v>
      </c>
      <c r="AU594" s="234" t="s">
        <v>87</v>
      </c>
      <c r="AV594" s="13" t="s">
        <v>85</v>
      </c>
      <c r="AW594" s="13" t="s">
        <v>39</v>
      </c>
      <c r="AX594" s="13" t="s">
        <v>77</v>
      </c>
      <c r="AY594" s="234" t="s">
        <v>134</v>
      </c>
    </row>
    <row r="595" s="14" customFormat="1">
      <c r="A595" s="14"/>
      <c r="B595" s="235"/>
      <c r="C595" s="236"/>
      <c r="D595" s="226" t="s">
        <v>145</v>
      </c>
      <c r="E595" s="237" t="s">
        <v>32</v>
      </c>
      <c r="F595" s="238" t="s">
        <v>85</v>
      </c>
      <c r="G595" s="236"/>
      <c r="H595" s="239">
        <v>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145</v>
      </c>
      <c r="AU595" s="245" t="s">
        <v>87</v>
      </c>
      <c r="AV595" s="14" t="s">
        <v>87</v>
      </c>
      <c r="AW595" s="14" t="s">
        <v>39</v>
      </c>
      <c r="AX595" s="14" t="s">
        <v>77</v>
      </c>
      <c r="AY595" s="245" t="s">
        <v>134</v>
      </c>
    </row>
    <row r="596" s="13" customFormat="1">
      <c r="A596" s="13"/>
      <c r="B596" s="224"/>
      <c r="C596" s="225"/>
      <c r="D596" s="226" t="s">
        <v>145</v>
      </c>
      <c r="E596" s="227" t="s">
        <v>32</v>
      </c>
      <c r="F596" s="228" t="s">
        <v>191</v>
      </c>
      <c r="G596" s="225"/>
      <c r="H596" s="227" t="s">
        <v>32</v>
      </c>
      <c r="I596" s="229"/>
      <c r="J596" s="225"/>
      <c r="K596" s="225"/>
      <c r="L596" s="230"/>
      <c r="M596" s="231"/>
      <c r="N596" s="232"/>
      <c r="O596" s="232"/>
      <c r="P596" s="232"/>
      <c r="Q596" s="232"/>
      <c r="R596" s="232"/>
      <c r="S596" s="232"/>
      <c r="T596" s="23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4" t="s">
        <v>145</v>
      </c>
      <c r="AU596" s="234" t="s">
        <v>87</v>
      </c>
      <c r="AV596" s="13" t="s">
        <v>85</v>
      </c>
      <c r="AW596" s="13" t="s">
        <v>39</v>
      </c>
      <c r="AX596" s="13" t="s">
        <v>77</v>
      </c>
      <c r="AY596" s="234" t="s">
        <v>134</v>
      </c>
    </row>
    <row r="597" s="14" customFormat="1">
      <c r="A597" s="14"/>
      <c r="B597" s="235"/>
      <c r="C597" s="236"/>
      <c r="D597" s="226" t="s">
        <v>145</v>
      </c>
      <c r="E597" s="237" t="s">
        <v>32</v>
      </c>
      <c r="F597" s="238" t="s">
        <v>85</v>
      </c>
      <c r="G597" s="236"/>
      <c r="H597" s="239">
        <v>1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145</v>
      </c>
      <c r="AU597" s="245" t="s">
        <v>87</v>
      </c>
      <c r="AV597" s="14" t="s">
        <v>87</v>
      </c>
      <c r="AW597" s="14" t="s">
        <v>39</v>
      </c>
      <c r="AX597" s="14" t="s">
        <v>77</v>
      </c>
      <c r="AY597" s="245" t="s">
        <v>134</v>
      </c>
    </row>
    <row r="598" s="13" customFormat="1">
      <c r="A598" s="13"/>
      <c r="B598" s="224"/>
      <c r="C598" s="225"/>
      <c r="D598" s="226" t="s">
        <v>145</v>
      </c>
      <c r="E598" s="227" t="s">
        <v>32</v>
      </c>
      <c r="F598" s="228" t="s">
        <v>192</v>
      </c>
      <c r="G598" s="225"/>
      <c r="H598" s="227" t="s">
        <v>32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145</v>
      </c>
      <c r="AU598" s="234" t="s">
        <v>87</v>
      </c>
      <c r="AV598" s="13" t="s">
        <v>85</v>
      </c>
      <c r="AW598" s="13" t="s">
        <v>39</v>
      </c>
      <c r="AX598" s="13" t="s">
        <v>77</v>
      </c>
      <c r="AY598" s="234" t="s">
        <v>134</v>
      </c>
    </row>
    <row r="599" s="14" customFormat="1">
      <c r="A599" s="14"/>
      <c r="B599" s="235"/>
      <c r="C599" s="236"/>
      <c r="D599" s="226" t="s">
        <v>145</v>
      </c>
      <c r="E599" s="237" t="s">
        <v>32</v>
      </c>
      <c r="F599" s="238" t="s">
        <v>85</v>
      </c>
      <c r="G599" s="236"/>
      <c r="H599" s="239">
        <v>1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145</v>
      </c>
      <c r="AU599" s="245" t="s">
        <v>87</v>
      </c>
      <c r="AV599" s="14" t="s">
        <v>87</v>
      </c>
      <c r="AW599" s="14" t="s">
        <v>39</v>
      </c>
      <c r="AX599" s="14" t="s">
        <v>77</v>
      </c>
      <c r="AY599" s="245" t="s">
        <v>134</v>
      </c>
    </row>
    <row r="600" s="13" customFormat="1">
      <c r="A600" s="13"/>
      <c r="B600" s="224"/>
      <c r="C600" s="225"/>
      <c r="D600" s="226" t="s">
        <v>145</v>
      </c>
      <c r="E600" s="227" t="s">
        <v>32</v>
      </c>
      <c r="F600" s="228" t="s">
        <v>193</v>
      </c>
      <c r="G600" s="225"/>
      <c r="H600" s="227" t="s">
        <v>32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145</v>
      </c>
      <c r="AU600" s="234" t="s">
        <v>87</v>
      </c>
      <c r="AV600" s="13" t="s">
        <v>85</v>
      </c>
      <c r="AW600" s="13" t="s">
        <v>39</v>
      </c>
      <c r="AX600" s="13" t="s">
        <v>77</v>
      </c>
      <c r="AY600" s="234" t="s">
        <v>134</v>
      </c>
    </row>
    <row r="601" s="14" customFormat="1">
      <c r="A601" s="14"/>
      <c r="B601" s="235"/>
      <c r="C601" s="236"/>
      <c r="D601" s="226" t="s">
        <v>145</v>
      </c>
      <c r="E601" s="237" t="s">
        <v>32</v>
      </c>
      <c r="F601" s="238" t="s">
        <v>85</v>
      </c>
      <c r="G601" s="236"/>
      <c r="H601" s="239">
        <v>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145</v>
      </c>
      <c r="AU601" s="245" t="s">
        <v>87</v>
      </c>
      <c r="AV601" s="14" t="s">
        <v>87</v>
      </c>
      <c r="AW601" s="14" t="s">
        <v>39</v>
      </c>
      <c r="AX601" s="14" t="s">
        <v>77</v>
      </c>
      <c r="AY601" s="245" t="s">
        <v>134</v>
      </c>
    </row>
    <row r="602" s="13" customFormat="1">
      <c r="A602" s="13"/>
      <c r="B602" s="224"/>
      <c r="C602" s="225"/>
      <c r="D602" s="226" t="s">
        <v>145</v>
      </c>
      <c r="E602" s="227" t="s">
        <v>32</v>
      </c>
      <c r="F602" s="228" t="s">
        <v>194</v>
      </c>
      <c r="G602" s="225"/>
      <c r="H602" s="227" t="s">
        <v>32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145</v>
      </c>
      <c r="AU602" s="234" t="s">
        <v>87</v>
      </c>
      <c r="AV602" s="13" t="s">
        <v>85</v>
      </c>
      <c r="AW602" s="13" t="s">
        <v>39</v>
      </c>
      <c r="AX602" s="13" t="s">
        <v>77</v>
      </c>
      <c r="AY602" s="234" t="s">
        <v>134</v>
      </c>
    </row>
    <row r="603" s="14" customFormat="1">
      <c r="A603" s="14"/>
      <c r="B603" s="235"/>
      <c r="C603" s="236"/>
      <c r="D603" s="226" t="s">
        <v>145</v>
      </c>
      <c r="E603" s="237" t="s">
        <v>32</v>
      </c>
      <c r="F603" s="238" t="s">
        <v>85</v>
      </c>
      <c r="G603" s="236"/>
      <c r="H603" s="239">
        <v>1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145</v>
      </c>
      <c r="AU603" s="245" t="s">
        <v>87</v>
      </c>
      <c r="AV603" s="14" t="s">
        <v>87</v>
      </c>
      <c r="AW603" s="14" t="s">
        <v>39</v>
      </c>
      <c r="AX603" s="14" t="s">
        <v>77</v>
      </c>
      <c r="AY603" s="245" t="s">
        <v>134</v>
      </c>
    </row>
    <row r="604" s="13" customFormat="1">
      <c r="A604" s="13"/>
      <c r="B604" s="224"/>
      <c r="C604" s="225"/>
      <c r="D604" s="226" t="s">
        <v>145</v>
      </c>
      <c r="E604" s="227" t="s">
        <v>32</v>
      </c>
      <c r="F604" s="228" t="s">
        <v>195</v>
      </c>
      <c r="G604" s="225"/>
      <c r="H604" s="227" t="s">
        <v>32</v>
      </c>
      <c r="I604" s="229"/>
      <c r="J604" s="225"/>
      <c r="K604" s="225"/>
      <c r="L604" s="230"/>
      <c r="M604" s="231"/>
      <c r="N604" s="232"/>
      <c r="O604" s="232"/>
      <c r="P604" s="232"/>
      <c r="Q604" s="232"/>
      <c r="R604" s="232"/>
      <c r="S604" s="232"/>
      <c r="T604" s="23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4" t="s">
        <v>145</v>
      </c>
      <c r="AU604" s="234" t="s">
        <v>87</v>
      </c>
      <c r="AV604" s="13" t="s">
        <v>85</v>
      </c>
      <c r="AW604" s="13" t="s">
        <v>39</v>
      </c>
      <c r="AX604" s="13" t="s">
        <v>77</v>
      </c>
      <c r="AY604" s="234" t="s">
        <v>134</v>
      </c>
    </row>
    <row r="605" s="14" customFormat="1">
      <c r="A605" s="14"/>
      <c r="B605" s="235"/>
      <c r="C605" s="236"/>
      <c r="D605" s="226" t="s">
        <v>145</v>
      </c>
      <c r="E605" s="237" t="s">
        <v>32</v>
      </c>
      <c r="F605" s="238" t="s">
        <v>85</v>
      </c>
      <c r="G605" s="236"/>
      <c r="H605" s="239">
        <v>1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145</v>
      </c>
      <c r="AU605" s="245" t="s">
        <v>87</v>
      </c>
      <c r="AV605" s="14" t="s">
        <v>87</v>
      </c>
      <c r="AW605" s="14" t="s">
        <v>39</v>
      </c>
      <c r="AX605" s="14" t="s">
        <v>77</v>
      </c>
      <c r="AY605" s="245" t="s">
        <v>134</v>
      </c>
    </row>
    <row r="606" s="13" customFormat="1">
      <c r="A606" s="13"/>
      <c r="B606" s="224"/>
      <c r="C606" s="225"/>
      <c r="D606" s="226" t="s">
        <v>145</v>
      </c>
      <c r="E606" s="227" t="s">
        <v>32</v>
      </c>
      <c r="F606" s="228" t="s">
        <v>196</v>
      </c>
      <c r="G606" s="225"/>
      <c r="H606" s="227" t="s">
        <v>32</v>
      </c>
      <c r="I606" s="229"/>
      <c r="J606" s="225"/>
      <c r="K606" s="225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145</v>
      </c>
      <c r="AU606" s="234" t="s">
        <v>87</v>
      </c>
      <c r="AV606" s="13" t="s">
        <v>85</v>
      </c>
      <c r="AW606" s="13" t="s">
        <v>39</v>
      </c>
      <c r="AX606" s="13" t="s">
        <v>77</v>
      </c>
      <c r="AY606" s="234" t="s">
        <v>134</v>
      </c>
    </row>
    <row r="607" s="14" customFormat="1">
      <c r="A607" s="14"/>
      <c r="B607" s="235"/>
      <c r="C607" s="236"/>
      <c r="D607" s="226" t="s">
        <v>145</v>
      </c>
      <c r="E607" s="237" t="s">
        <v>32</v>
      </c>
      <c r="F607" s="238" t="s">
        <v>85</v>
      </c>
      <c r="G607" s="236"/>
      <c r="H607" s="239">
        <v>1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145</v>
      </c>
      <c r="AU607" s="245" t="s">
        <v>87</v>
      </c>
      <c r="AV607" s="14" t="s">
        <v>87</v>
      </c>
      <c r="AW607" s="14" t="s">
        <v>39</v>
      </c>
      <c r="AX607" s="14" t="s">
        <v>77</v>
      </c>
      <c r="AY607" s="245" t="s">
        <v>134</v>
      </c>
    </row>
    <row r="608" s="15" customFormat="1">
      <c r="A608" s="15"/>
      <c r="B608" s="246"/>
      <c r="C608" s="247"/>
      <c r="D608" s="226" t="s">
        <v>145</v>
      </c>
      <c r="E608" s="248" t="s">
        <v>32</v>
      </c>
      <c r="F608" s="249" t="s">
        <v>148</v>
      </c>
      <c r="G608" s="247"/>
      <c r="H608" s="250">
        <v>12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6" t="s">
        <v>145</v>
      </c>
      <c r="AU608" s="256" t="s">
        <v>87</v>
      </c>
      <c r="AV608" s="15" t="s">
        <v>141</v>
      </c>
      <c r="AW608" s="15" t="s">
        <v>39</v>
      </c>
      <c r="AX608" s="15" t="s">
        <v>85</v>
      </c>
      <c r="AY608" s="256" t="s">
        <v>134</v>
      </c>
    </row>
    <row r="609" s="2" customFormat="1" ht="24.15" customHeight="1">
      <c r="A609" s="40"/>
      <c r="B609" s="41"/>
      <c r="C609" s="206" t="s">
        <v>469</v>
      </c>
      <c r="D609" s="206" t="s">
        <v>136</v>
      </c>
      <c r="E609" s="207" t="s">
        <v>470</v>
      </c>
      <c r="F609" s="208" t="s">
        <v>471</v>
      </c>
      <c r="G609" s="209" t="s">
        <v>139</v>
      </c>
      <c r="H609" s="210">
        <v>3</v>
      </c>
      <c r="I609" s="211"/>
      <c r="J609" s="212">
        <f>ROUND(I609*H609,2)</f>
        <v>0</v>
      </c>
      <c r="K609" s="208" t="s">
        <v>140</v>
      </c>
      <c r="L609" s="46"/>
      <c r="M609" s="213" t="s">
        <v>32</v>
      </c>
      <c r="N609" s="214" t="s">
        <v>48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0.10000000000000001</v>
      </c>
      <c r="T609" s="216">
        <f>S609*H609</f>
        <v>0.30000000000000004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141</v>
      </c>
      <c r="AT609" s="217" t="s">
        <v>136</v>
      </c>
      <c r="AU609" s="217" t="s">
        <v>87</v>
      </c>
      <c r="AY609" s="18" t="s">
        <v>134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8" t="s">
        <v>85</v>
      </c>
      <c r="BK609" s="218">
        <f>ROUND(I609*H609,2)</f>
        <v>0</v>
      </c>
      <c r="BL609" s="18" t="s">
        <v>141</v>
      </c>
      <c r="BM609" s="217" t="s">
        <v>472</v>
      </c>
    </row>
    <row r="610" s="2" customFormat="1">
      <c r="A610" s="40"/>
      <c r="B610" s="41"/>
      <c r="C610" s="42"/>
      <c r="D610" s="219" t="s">
        <v>143</v>
      </c>
      <c r="E610" s="42"/>
      <c r="F610" s="220" t="s">
        <v>473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143</v>
      </c>
      <c r="AU610" s="18" t="s">
        <v>87</v>
      </c>
    </row>
    <row r="611" s="13" customFormat="1">
      <c r="A611" s="13"/>
      <c r="B611" s="224"/>
      <c r="C611" s="225"/>
      <c r="D611" s="226" t="s">
        <v>145</v>
      </c>
      <c r="E611" s="227" t="s">
        <v>32</v>
      </c>
      <c r="F611" s="228" t="s">
        <v>146</v>
      </c>
      <c r="G611" s="225"/>
      <c r="H611" s="227" t="s">
        <v>32</v>
      </c>
      <c r="I611" s="229"/>
      <c r="J611" s="225"/>
      <c r="K611" s="225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145</v>
      </c>
      <c r="AU611" s="234" t="s">
        <v>87</v>
      </c>
      <c r="AV611" s="13" t="s">
        <v>85</v>
      </c>
      <c r="AW611" s="13" t="s">
        <v>39</v>
      </c>
      <c r="AX611" s="13" t="s">
        <v>77</v>
      </c>
      <c r="AY611" s="234" t="s">
        <v>134</v>
      </c>
    </row>
    <row r="612" s="13" customFormat="1">
      <c r="A612" s="13"/>
      <c r="B612" s="224"/>
      <c r="C612" s="225"/>
      <c r="D612" s="226" t="s">
        <v>145</v>
      </c>
      <c r="E612" s="227" t="s">
        <v>32</v>
      </c>
      <c r="F612" s="228" t="s">
        <v>474</v>
      </c>
      <c r="G612" s="225"/>
      <c r="H612" s="227" t="s">
        <v>32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145</v>
      </c>
      <c r="AU612" s="234" t="s">
        <v>87</v>
      </c>
      <c r="AV612" s="13" t="s">
        <v>85</v>
      </c>
      <c r="AW612" s="13" t="s">
        <v>39</v>
      </c>
      <c r="AX612" s="13" t="s">
        <v>77</v>
      </c>
      <c r="AY612" s="234" t="s">
        <v>134</v>
      </c>
    </row>
    <row r="613" s="14" customFormat="1">
      <c r="A613" s="14"/>
      <c r="B613" s="235"/>
      <c r="C613" s="236"/>
      <c r="D613" s="226" t="s">
        <v>145</v>
      </c>
      <c r="E613" s="237" t="s">
        <v>32</v>
      </c>
      <c r="F613" s="238" t="s">
        <v>85</v>
      </c>
      <c r="G613" s="236"/>
      <c r="H613" s="239">
        <v>1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5" t="s">
        <v>145</v>
      </c>
      <c r="AU613" s="245" t="s">
        <v>87</v>
      </c>
      <c r="AV613" s="14" t="s">
        <v>87</v>
      </c>
      <c r="AW613" s="14" t="s">
        <v>39</v>
      </c>
      <c r="AX613" s="14" t="s">
        <v>77</v>
      </c>
      <c r="AY613" s="245" t="s">
        <v>134</v>
      </c>
    </row>
    <row r="614" s="13" customFormat="1">
      <c r="A614" s="13"/>
      <c r="B614" s="224"/>
      <c r="C614" s="225"/>
      <c r="D614" s="226" t="s">
        <v>145</v>
      </c>
      <c r="E614" s="227" t="s">
        <v>32</v>
      </c>
      <c r="F614" s="228" t="s">
        <v>475</v>
      </c>
      <c r="G614" s="225"/>
      <c r="H614" s="227" t="s">
        <v>32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145</v>
      </c>
      <c r="AU614" s="234" t="s">
        <v>87</v>
      </c>
      <c r="AV614" s="13" t="s">
        <v>85</v>
      </c>
      <c r="AW614" s="13" t="s">
        <v>39</v>
      </c>
      <c r="AX614" s="13" t="s">
        <v>77</v>
      </c>
      <c r="AY614" s="234" t="s">
        <v>134</v>
      </c>
    </row>
    <row r="615" s="14" customFormat="1">
      <c r="A615" s="14"/>
      <c r="B615" s="235"/>
      <c r="C615" s="236"/>
      <c r="D615" s="226" t="s">
        <v>145</v>
      </c>
      <c r="E615" s="237" t="s">
        <v>32</v>
      </c>
      <c r="F615" s="238" t="s">
        <v>85</v>
      </c>
      <c r="G615" s="236"/>
      <c r="H615" s="239">
        <v>1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145</v>
      </c>
      <c r="AU615" s="245" t="s">
        <v>87</v>
      </c>
      <c r="AV615" s="14" t="s">
        <v>87</v>
      </c>
      <c r="AW615" s="14" t="s">
        <v>39</v>
      </c>
      <c r="AX615" s="14" t="s">
        <v>77</v>
      </c>
      <c r="AY615" s="245" t="s">
        <v>134</v>
      </c>
    </row>
    <row r="616" s="13" customFormat="1">
      <c r="A616" s="13"/>
      <c r="B616" s="224"/>
      <c r="C616" s="225"/>
      <c r="D616" s="226" t="s">
        <v>145</v>
      </c>
      <c r="E616" s="227" t="s">
        <v>32</v>
      </c>
      <c r="F616" s="228" t="s">
        <v>476</v>
      </c>
      <c r="G616" s="225"/>
      <c r="H616" s="227" t="s">
        <v>32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145</v>
      </c>
      <c r="AU616" s="234" t="s">
        <v>87</v>
      </c>
      <c r="AV616" s="13" t="s">
        <v>85</v>
      </c>
      <c r="AW616" s="13" t="s">
        <v>39</v>
      </c>
      <c r="AX616" s="13" t="s">
        <v>77</v>
      </c>
      <c r="AY616" s="234" t="s">
        <v>134</v>
      </c>
    </row>
    <row r="617" s="14" customFormat="1">
      <c r="A617" s="14"/>
      <c r="B617" s="235"/>
      <c r="C617" s="236"/>
      <c r="D617" s="226" t="s">
        <v>145</v>
      </c>
      <c r="E617" s="237" t="s">
        <v>32</v>
      </c>
      <c r="F617" s="238" t="s">
        <v>85</v>
      </c>
      <c r="G617" s="236"/>
      <c r="H617" s="239">
        <v>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145</v>
      </c>
      <c r="AU617" s="245" t="s">
        <v>87</v>
      </c>
      <c r="AV617" s="14" t="s">
        <v>87</v>
      </c>
      <c r="AW617" s="14" t="s">
        <v>39</v>
      </c>
      <c r="AX617" s="14" t="s">
        <v>77</v>
      </c>
      <c r="AY617" s="245" t="s">
        <v>134</v>
      </c>
    </row>
    <row r="618" s="15" customFormat="1">
      <c r="A618" s="15"/>
      <c r="B618" s="246"/>
      <c r="C618" s="247"/>
      <c r="D618" s="226" t="s">
        <v>145</v>
      </c>
      <c r="E618" s="248" t="s">
        <v>32</v>
      </c>
      <c r="F618" s="249" t="s">
        <v>148</v>
      </c>
      <c r="G618" s="247"/>
      <c r="H618" s="250">
        <v>3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6" t="s">
        <v>145</v>
      </c>
      <c r="AU618" s="256" t="s">
        <v>87</v>
      </c>
      <c r="AV618" s="15" t="s">
        <v>141</v>
      </c>
      <c r="AW618" s="15" t="s">
        <v>39</v>
      </c>
      <c r="AX618" s="15" t="s">
        <v>85</v>
      </c>
      <c r="AY618" s="256" t="s">
        <v>134</v>
      </c>
    </row>
    <row r="619" s="2" customFormat="1" ht="24.15" customHeight="1">
      <c r="A619" s="40"/>
      <c r="B619" s="41"/>
      <c r="C619" s="206" t="s">
        <v>477</v>
      </c>
      <c r="D619" s="206" t="s">
        <v>136</v>
      </c>
      <c r="E619" s="207" t="s">
        <v>478</v>
      </c>
      <c r="F619" s="208" t="s">
        <v>479</v>
      </c>
      <c r="G619" s="209" t="s">
        <v>139</v>
      </c>
      <c r="H619" s="210">
        <v>2</v>
      </c>
      <c r="I619" s="211"/>
      <c r="J619" s="212">
        <f>ROUND(I619*H619,2)</f>
        <v>0</v>
      </c>
      <c r="K619" s="208" t="s">
        <v>140</v>
      </c>
      <c r="L619" s="46"/>
      <c r="M619" s="213" t="s">
        <v>32</v>
      </c>
      <c r="N619" s="214" t="s">
        <v>48</v>
      </c>
      <c r="O619" s="86"/>
      <c r="P619" s="215">
        <f>O619*H619</f>
        <v>0</v>
      </c>
      <c r="Q619" s="215">
        <v>0.21734000000000001</v>
      </c>
      <c r="R619" s="215">
        <f>Q619*H619</f>
        <v>0.43468000000000001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141</v>
      </c>
      <c r="AT619" s="217" t="s">
        <v>136</v>
      </c>
      <c r="AU619" s="217" t="s">
        <v>87</v>
      </c>
      <c r="AY619" s="18" t="s">
        <v>134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8" t="s">
        <v>85</v>
      </c>
      <c r="BK619" s="218">
        <f>ROUND(I619*H619,2)</f>
        <v>0</v>
      </c>
      <c r="BL619" s="18" t="s">
        <v>141</v>
      </c>
      <c r="BM619" s="217" t="s">
        <v>480</v>
      </c>
    </row>
    <row r="620" s="2" customFormat="1">
      <c r="A620" s="40"/>
      <c r="B620" s="41"/>
      <c r="C620" s="42"/>
      <c r="D620" s="219" t="s">
        <v>143</v>
      </c>
      <c r="E620" s="42"/>
      <c r="F620" s="220" t="s">
        <v>481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8" t="s">
        <v>143</v>
      </c>
      <c r="AU620" s="18" t="s">
        <v>87</v>
      </c>
    </row>
    <row r="621" s="13" customFormat="1">
      <c r="A621" s="13"/>
      <c r="B621" s="224"/>
      <c r="C621" s="225"/>
      <c r="D621" s="226" t="s">
        <v>145</v>
      </c>
      <c r="E621" s="227" t="s">
        <v>32</v>
      </c>
      <c r="F621" s="228" t="s">
        <v>146</v>
      </c>
      <c r="G621" s="225"/>
      <c r="H621" s="227" t="s">
        <v>32</v>
      </c>
      <c r="I621" s="229"/>
      <c r="J621" s="225"/>
      <c r="K621" s="225"/>
      <c r="L621" s="230"/>
      <c r="M621" s="231"/>
      <c r="N621" s="232"/>
      <c r="O621" s="232"/>
      <c r="P621" s="232"/>
      <c r="Q621" s="232"/>
      <c r="R621" s="232"/>
      <c r="S621" s="232"/>
      <c r="T621" s="23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4" t="s">
        <v>145</v>
      </c>
      <c r="AU621" s="234" t="s">
        <v>87</v>
      </c>
      <c r="AV621" s="13" t="s">
        <v>85</v>
      </c>
      <c r="AW621" s="13" t="s">
        <v>39</v>
      </c>
      <c r="AX621" s="13" t="s">
        <v>77</v>
      </c>
      <c r="AY621" s="234" t="s">
        <v>134</v>
      </c>
    </row>
    <row r="622" s="13" customFormat="1">
      <c r="A622" s="13"/>
      <c r="B622" s="224"/>
      <c r="C622" s="225"/>
      <c r="D622" s="226" t="s">
        <v>145</v>
      </c>
      <c r="E622" s="227" t="s">
        <v>32</v>
      </c>
      <c r="F622" s="228" t="s">
        <v>352</v>
      </c>
      <c r="G622" s="225"/>
      <c r="H622" s="227" t="s">
        <v>32</v>
      </c>
      <c r="I622" s="229"/>
      <c r="J622" s="225"/>
      <c r="K622" s="225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145</v>
      </c>
      <c r="AU622" s="234" t="s">
        <v>87</v>
      </c>
      <c r="AV622" s="13" t="s">
        <v>85</v>
      </c>
      <c r="AW622" s="13" t="s">
        <v>39</v>
      </c>
      <c r="AX622" s="13" t="s">
        <v>77</v>
      </c>
      <c r="AY622" s="234" t="s">
        <v>134</v>
      </c>
    </row>
    <row r="623" s="14" customFormat="1">
      <c r="A623" s="14"/>
      <c r="B623" s="235"/>
      <c r="C623" s="236"/>
      <c r="D623" s="226" t="s">
        <v>145</v>
      </c>
      <c r="E623" s="237" t="s">
        <v>32</v>
      </c>
      <c r="F623" s="238" t="s">
        <v>85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145</v>
      </c>
      <c r="AU623" s="245" t="s">
        <v>87</v>
      </c>
      <c r="AV623" s="14" t="s">
        <v>87</v>
      </c>
      <c r="AW623" s="14" t="s">
        <v>39</v>
      </c>
      <c r="AX623" s="14" t="s">
        <v>77</v>
      </c>
      <c r="AY623" s="245" t="s">
        <v>134</v>
      </c>
    </row>
    <row r="624" s="13" customFormat="1">
      <c r="A624" s="13"/>
      <c r="B624" s="224"/>
      <c r="C624" s="225"/>
      <c r="D624" s="226" t="s">
        <v>145</v>
      </c>
      <c r="E624" s="227" t="s">
        <v>32</v>
      </c>
      <c r="F624" s="228" t="s">
        <v>420</v>
      </c>
      <c r="G624" s="225"/>
      <c r="H624" s="227" t="s">
        <v>32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145</v>
      </c>
      <c r="AU624" s="234" t="s">
        <v>87</v>
      </c>
      <c r="AV624" s="13" t="s">
        <v>85</v>
      </c>
      <c r="AW624" s="13" t="s">
        <v>39</v>
      </c>
      <c r="AX624" s="13" t="s">
        <v>77</v>
      </c>
      <c r="AY624" s="234" t="s">
        <v>134</v>
      </c>
    </row>
    <row r="625" s="14" customFormat="1">
      <c r="A625" s="14"/>
      <c r="B625" s="235"/>
      <c r="C625" s="236"/>
      <c r="D625" s="226" t="s">
        <v>145</v>
      </c>
      <c r="E625" s="237" t="s">
        <v>32</v>
      </c>
      <c r="F625" s="238" t="s">
        <v>85</v>
      </c>
      <c r="G625" s="236"/>
      <c r="H625" s="239">
        <v>1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145</v>
      </c>
      <c r="AU625" s="245" t="s">
        <v>87</v>
      </c>
      <c r="AV625" s="14" t="s">
        <v>87</v>
      </c>
      <c r="AW625" s="14" t="s">
        <v>39</v>
      </c>
      <c r="AX625" s="14" t="s">
        <v>77</v>
      </c>
      <c r="AY625" s="245" t="s">
        <v>134</v>
      </c>
    </row>
    <row r="626" s="15" customFormat="1">
      <c r="A626" s="15"/>
      <c r="B626" s="246"/>
      <c r="C626" s="247"/>
      <c r="D626" s="226" t="s">
        <v>145</v>
      </c>
      <c r="E626" s="248" t="s">
        <v>32</v>
      </c>
      <c r="F626" s="249" t="s">
        <v>148</v>
      </c>
      <c r="G626" s="247"/>
      <c r="H626" s="250">
        <v>2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145</v>
      </c>
      <c r="AU626" s="256" t="s">
        <v>87</v>
      </c>
      <c r="AV626" s="15" t="s">
        <v>141</v>
      </c>
      <c r="AW626" s="15" t="s">
        <v>39</v>
      </c>
      <c r="AX626" s="15" t="s">
        <v>85</v>
      </c>
      <c r="AY626" s="256" t="s">
        <v>134</v>
      </c>
    </row>
    <row r="627" s="2" customFormat="1" ht="24.15" customHeight="1">
      <c r="A627" s="40"/>
      <c r="B627" s="41"/>
      <c r="C627" s="257" t="s">
        <v>482</v>
      </c>
      <c r="D627" s="257" t="s">
        <v>301</v>
      </c>
      <c r="E627" s="258" t="s">
        <v>483</v>
      </c>
      <c r="F627" s="259" t="s">
        <v>484</v>
      </c>
      <c r="G627" s="260" t="s">
        <v>139</v>
      </c>
      <c r="H627" s="261">
        <v>2</v>
      </c>
      <c r="I627" s="262"/>
      <c r="J627" s="263">
        <f>ROUND(I627*H627,2)</f>
        <v>0</v>
      </c>
      <c r="K627" s="259" t="s">
        <v>140</v>
      </c>
      <c r="L627" s="264"/>
      <c r="M627" s="265" t="s">
        <v>32</v>
      </c>
      <c r="N627" s="266" t="s">
        <v>48</v>
      </c>
      <c r="O627" s="86"/>
      <c r="P627" s="215">
        <f>O627*H627</f>
        <v>0</v>
      </c>
      <c r="Q627" s="215">
        <v>0.021999999999999999</v>
      </c>
      <c r="R627" s="215">
        <f>Q627*H627</f>
        <v>0.043999999999999997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223</v>
      </c>
      <c r="AT627" s="217" t="s">
        <v>301</v>
      </c>
      <c r="AU627" s="217" t="s">
        <v>87</v>
      </c>
      <c r="AY627" s="18" t="s">
        <v>134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85</v>
      </c>
      <c r="BK627" s="218">
        <f>ROUND(I627*H627,2)</f>
        <v>0</v>
      </c>
      <c r="BL627" s="18" t="s">
        <v>141</v>
      </c>
      <c r="BM627" s="217" t="s">
        <v>485</v>
      </c>
    </row>
    <row r="628" s="2" customFormat="1" ht="33" customHeight="1">
      <c r="A628" s="40"/>
      <c r="B628" s="41"/>
      <c r="C628" s="206" t="s">
        <v>486</v>
      </c>
      <c r="D628" s="206" t="s">
        <v>136</v>
      </c>
      <c r="E628" s="207" t="s">
        <v>487</v>
      </c>
      <c r="F628" s="208" t="s">
        <v>488</v>
      </c>
      <c r="G628" s="209" t="s">
        <v>157</v>
      </c>
      <c r="H628" s="210">
        <v>0.47999999999999998</v>
      </c>
      <c r="I628" s="211"/>
      <c r="J628" s="212">
        <f>ROUND(I628*H628,2)</f>
        <v>0</v>
      </c>
      <c r="K628" s="208" t="s">
        <v>140</v>
      </c>
      <c r="L628" s="46"/>
      <c r="M628" s="213" t="s">
        <v>32</v>
      </c>
      <c r="N628" s="214" t="s">
        <v>48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1.76</v>
      </c>
      <c r="T628" s="216">
        <f>S628*H628</f>
        <v>0.8448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141</v>
      </c>
      <c r="AT628" s="217" t="s">
        <v>136</v>
      </c>
      <c r="AU628" s="217" t="s">
        <v>87</v>
      </c>
      <c r="AY628" s="18" t="s">
        <v>134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8" t="s">
        <v>85</v>
      </c>
      <c r="BK628" s="218">
        <f>ROUND(I628*H628,2)</f>
        <v>0</v>
      </c>
      <c r="BL628" s="18" t="s">
        <v>141</v>
      </c>
      <c r="BM628" s="217" t="s">
        <v>489</v>
      </c>
    </row>
    <row r="629" s="2" customFormat="1">
      <c r="A629" s="40"/>
      <c r="B629" s="41"/>
      <c r="C629" s="42"/>
      <c r="D629" s="219" t="s">
        <v>143</v>
      </c>
      <c r="E629" s="42"/>
      <c r="F629" s="220" t="s">
        <v>490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8" t="s">
        <v>143</v>
      </c>
      <c r="AU629" s="18" t="s">
        <v>87</v>
      </c>
    </row>
    <row r="630" s="13" customFormat="1">
      <c r="A630" s="13"/>
      <c r="B630" s="224"/>
      <c r="C630" s="225"/>
      <c r="D630" s="226" t="s">
        <v>145</v>
      </c>
      <c r="E630" s="227" t="s">
        <v>32</v>
      </c>
      <c r="F630" s="228" t="s">
        <v>146</v>
      </c>
      <c r="G630" s="225"/>
      <c r="H630" s="227" t="s">
        <v>32</v>
      </c>
      <c r="I630" s="229"/>
      <c r="J630" s="225"/>
      <c r="K630" s="225"/>
      <c r="L630" s="230"/>
      <c r="M630" s="231"/>
      <c r="N630" s="232"/>
      <c r="O630" s="232"/>
      <c r="P630" s="232"/>
      <c r="Q630" s="232"/>
      <c r="R630" s="232"/>
      <c r="S630" s="232"/>
      <c r="T630" s="23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4" t="s">
        <v>145</v>
      </c>
      <c r="AU630" s="234" t="s">
        <v>87</v>
      </c>
      <c r="AV630" s="13" t="s">
        <v>85</v>
      </c>
      <c r="AW630" s="13" t="s">
        <v>39</v>
      </c>
      <c r="AX630" s="13" t="s">
        <v>77</v>
      </c>
      <c r="AY630" s="234" t="s">
        <v>134</v>
      </c>
    </row>
    <row r="631" s="13" customFormat="1">
      <c r="A631" s="13"/>
      <c r="B631" s="224"/>
      <c r="C631" s="225"/>
      <c r="D631" s="226" t="s">
        <v>145</v>
      </c>
      <c r="E631" s="227" t="s">
        <v>32</v>
      </c>
      <c r="F631" s="228" t="s">
        <v>474</v>
      </c>
      <c r="G631" s="225"/>
      <c r="H631" s="227" t="s">
        <v>32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145</v>
      </c>
      <c r="AU631" s="234" t="s">
        <v>87</v>
      </c>
      <c r="AV631" s="13" t="s">
        <v>85</v>
      </c>
      <c r="AW631" s="13" t="s">
        <v>39</v>
      </c>
      <c r="AX631" s="13" t="s">
        <v>77</v>
      </c>
      <c r="AY631" s="234" t="s">
        <v>134</v>
      </c>
    </row>
    <row r="632" s="14" customFormat="1">
      <c r="A632" s="14"/>
      <c r="B632" s="235"/>
      <c r="C632" s="236"/>
      <c r="D632" s="226" t="s">
        <v>145</v>
      </c>
      <c r="E632" s="237" t="s">
        <v>32</v>
      </c>
      <c r="F632" s="238" t="s">
        <v>491</v>
      </c>
      <c r="G632" s="236"/>
      <c r="H632" s="239">
        <v>0.47999999999999998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145</v>
      </c>
      <c r="AU632" s="245" t="s">
        <v>87</v>
      </c>
      <c r="AV632" s="14" t="s">
        <v>87</v>
      </c>
      <c r="AW632" s="14" t="s">
        <v>39</v>
      </c>
      <c r="AX632" s="14" t="s">
        <v>77</v>
      </c>
      <c r="AY632" s="245" t="s">
        <v>134</v>
      </c>
    </row>
    <row r="633" s="15" customFormat="1">
      <c r="A633" s="15"/>
      <c r="B633" s="246"/>
      <c r="C633" s="247"/>
      <c r="D633" s="226" t="s">
        <v>145</v>
      </c>
      <c r="E633" s="248" t="s">
        <v>32</v>
      </c>
      <c r="F633" s="249" t="s">
        <v>148</v>
      </c>
      <c r="G633" s="247"/>
      <c r="H633" s="250">
        <v>0.47999999999999998</v>
      </c>
      <c r="I633" s="251"/>
      <c r="J633" s="247"/>
      <c r="K633" s="247"/>
      <c r="L633" s="252"/>
      <c r="M633" s="253"/>
      <c r="N633" s="254"/>
      <c r="O633" s="254"/>
      <c r="P633" s="254"/>
      <c r="Q633" s="254"/>
      <c r="R633" s="254"/>
      <c r="S633" s="254"/>
      <c r="T633" s="25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56" t="s">
        <v>145</v>
      </c>
      <c r="AU633" s="256" t="s">
        <v>87</v>
      </c>
      <c r="AV633" s="15" t="s">
        <v>141</v>
      </c>
      <c r="AW633" s="15" t="s">
        <v>39</v>
      </c>
      <c r="AX633" s="15" t="s">
        <v>85</v>
      </c>
      <c r="AY633" s="256" t="s">
        <v>134</v>
      </c>
    </row>
    <row r="634" s="13" customFormat="1">
      <c r="A634" s="13"/>
      <c r="B634" s="224"/>
      <c r="C634" s="225"/>
      <c r="D634" s="226" t="s">
        <v>145</v>
      </c>
      <c r="E634" s="227" t="s">
        <v>32</v>
      </c>
      <c r="F634" s="228" t="s">
        <v>492</v>
      </c>
      <c r="G634" s="225"/>
      <c r="H634" s="227" t="s">
        <v>32</v>
      </c>
      <c r="I634" s="229"/>
      <c r="J634" s="225"/>
      <c r="K634" s="225"/>
      <c r="L634" s="230"/>
      <c r="M634" s="231"/>
      <c r="N634" s="232"/>
      <c r="O634" s="232"/>
      <c r="P634" s="232"/>
      <c r="Q634" s="232"/>
      <c r="R634" s="232"/>
      <c r="S634" s="232"/>
      <c r="T634" s="23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4" t="s">
        <v>145</v>
      </c>
      <c r="AU634" s="234" t="s">
        <v>87</v>
      </c>
      <c r="AV634" s="13" t="s">
        <v>85</v>
      </c>
      <c r="AW634" s="13" t="s">
        <v>39</v>
      </c>
      <c r="AX634" s="13" t="s">
        <v>77</v>
      </c>
      <c r="AY634" s="234" t="s">
        <v>134</v>
      </c>
    </row>
    <row r="635" s="2" customFormat="1" ht="33" customHeight="1">
      <c r="A635" s="40"/>
      <c r="B635" s="41"/>
      <c r="C635" s="206" t="s">
        <v>493</v>
      </c>
      <c r="D635" s="206" t="s">
        <v>136</v>
      </c>
      <c r="E635" s="207" t="s">
        <v>494</v>
      </c>
      <c r="F635" s="208" t="s">
        <v>495</v>
      </c>
      <c r="G635" s="209" t="s">
        <v>157</v>
      </c>
      <c r="H635" s="210">
        <v>2.3399999999999999</v>
      </c>
      <c r="I635" s="211"/>
      <c r="J635" s="212">
        <f>ROUND(I635*H635,2)</f>
        <v>0</v>
      </c>
      <c r="K635" s="208" t="s">
        <v>140</v>
      </c>
      <c r="L635" s="46"/>
      <c r="M635" s="213" t="s">
        <v>32</v>
      </c>
      <c r="N635" s="214" t="s">
        <v>48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0.59999999999999998</v>
      </c>
      <c r="T635" s="216">
        <f>S635*H635</f>
        <v>1.4039999999999999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141</v>
      </c>
      <c r="AT635" s="217" t="s">
        <v>136</v>
      </c>
      <c r="AU635" s="217" t="s">
        <v>87</v>
      </c>
      <c r="AY635" s="18" t="s">
        <v>134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85</v>
      </c>
      <c r="BK635" s="218">
        <f>ROUND(I635*H635,2)</f>
        <v>0</v>
      </c>
      <c r="BL635" s="18" t="s">
        <v>141</v>
      </c>
      <c r="BM635" s="217" t="s">
        <v>496</v>
      </c>
    </row>
    <row r="636" s="2" customFormat="1">
      <c r="A636" s="40"/>
      <c r="B636" s="41"/>
      <c r="C636" s="42"/>
      <c r="D636" s="219" t="s">
        <v>143</v>
      </c>
      <c r="E636" s="42"/>
      <c r="F636" s="220" t="s">
        <v>497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143</v>
      </c>
      <c r="AU636" s="18" t="s">
        <v>87</v>
      </c>
    </row>
    <row r="637" s="13" customFormat="1">
      <c r="A637" s="13"/>
      <c r="B637" s="224"/>
      <c r="C637" s="225"/>
      <c r="D637" s="226" t="s">
        <v>145</v>
      </c>
      <c r="E637" s="227" t="s">
        <v>32</v>
      </c>
      <c r="F637" s="228" t="s">
        <v>146</v>
      </c>
      <c r="G637" s="225"/>
      <c r="H637" s="227" t="s">
        <v>32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145</v>
      </c>
      <c r="AU637" s="234" t="s">
        <v>87</v>
      </c>
      <c r="AV637" s="13" t="s">
        <v>85</v>
      </c>
      <c r="AW637" s="13" t="s">
        <v>39</v>
      </c>
      <c r="AX637" s="13" t="s">
        <v>77</v>
      </c>
      <c r="AY637" s="234" t="s">
        <v>134</v>
      </c>
    </row>
    <row r="638" s="13" customFormat="1">
      <c r="A638" s="13"/>
      <c r="B638" s="224"/>
      <c r="C638" s="225"/>
      <c r="D638" s="226" t="s">
        <v>145</v>
      </c>
      <c r="E638" s="227" t="s">
        <v>32</v>
      </c>
      <c r="F638" s="228" t="s">
        <v>475</v>
      </c>
      <c r="G638" s="225"/>
      <c r="H638" s="227" t="s">
        <v>32</v>
      </c>
      <c r="I638" s="229"/>
      <c r="J638" s="225"/>
      <c r="K638" s="225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145</v>
      </c>
      <c r="AU638" s="234" t="s">
        <v>87</v>
      </c>
      <c r="AV638" s="13" t="s">
        <v>85</v>
      </c>
      <c r="AW638" s="13" t="s">
        <v>39</v>
      </c>
      <c r="AX638" s="13" t="s">
        <v>77</v>
      </c>
      <c r="AY638" s="234" t="s">
        <v>134</v>
      </c>
    </row>
    <row r="639" s="14" customFormat="1">
      <c r="A639" s="14"/>
      <c r="B639" s="235"/>
      <c r="C639" s="236"/>
      <c r="D639" s="226" t="s">
        <v>145</v>
      </c>
      <c r="E639" s="237" t="s">
        <v>32</v>
      </c>
      <c r="F639" s="238" t="s">
        <v>498</v>
      </c>
      <c r="G639" s="236"/>
      <c r="H639" s="239">
        <v>2.3399999999999999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145</v>
      </c>
      <c r="AU639" s="245" t="s">
        <v>87</v>
      </c>
      <c r="AV639" s="14" t="s">
        <v>87</v>
      </c>
      <c r="AW639" s="14" t="s">
        <v>39</v>
      </c>
      <c r="AX639" s="14" t="s">
        <v>77</v>
      </c>
      <c r="AY639" s="245" t="s">
        <v>134</v>
      </c>
    </row>
    <row r="640" s="15" customFormat="1">
      <c r="A640" s="15"/>
      <c r="B640" s="246"/>
      <c r="C640" s="247"/>
      <c r="D640" s="226" t="s">
        <v>145</v>
      </c>
      <c r="E640" s="248" t="s">
        <v>32</v>
      </c>
      <c r="F640" s="249" t="s">
        <v>148</v>
      </c>
      <c r="G640" s="247"/>
      <c r="H640" s="250">
        <v>2.3399999999999999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56" t="s">
        <v>145</v>
      </c>
      <c r="AU640" s="256" t="s">
        <v>87</v>
      </c>
      <c r="AV640" s="15" t="s">
        <v>141</v>
      </c>
      <c r="AW640" s="15" t="s">
        <v>39</v>
      </c>
      <c r="AX640" s="15" t="s">
        <v>85</v>
      </c>
      <c r="AY640" s="256" t="s">
        <v>134</v>
      </c>
    </row>
    <row r="641" s="13" customFormat="1">
      <c r="A641" s="13"/>
      <c r="B641" s="224"/>
      <c r="C641" s="225"/>
      <c r="D641" s="226" t="s">
        <v>145</v>
      </c>
      <c r="E641" s="227" t="s">
        <v>32</v>
      </c>
      <c r="F641" s="228" t="s">
        <v>492</v>
      </c>
      <c r="G641" s="225"/>
      <c r="H641" s="227" t="s">
        <v>32</v>
      </c>
      <c r="I641" s="229"/>
      <c r="J641" s="225"/>
      <c r="K641" s="225"/>
      <c r="L641" s="230"/>
      <c r="M641" s="231"/>
      <c r="N641" s="232"/>
      <c r="O641" s="232"/>
      <c r="P641" s="232"/>
      <c r="Q641" s="232"/>
      <c r="R641" s="232"/>
      <c r="S641" s="232"/>
      <c r="T641" s="23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4" t="s">
        <v>145</v>
      </c>
      <c r="AU641" s="234" t="s">
        <v>87</v>
      </c>
      <c r="AV641" s="13" t="s">
        <v>85</v>
      </c>
      <c r="AW641" s="13" t="s">
        <v>39</v>
      </c>
      <c r="AX641" s="13" t="s">
        <v>77</v>
      </c>
      <c r="AY641" s="234" t="s">
        <v>134</v>
      </c>
    </row>
    <row r="642" s="2" customFormat="1" ht="33" customHeight="1">
      <c r="A642" s="40"/>
      <c r="B642" s="41"/>
      <c r="C642" s="206" t="s">
        <v>499</v>
      </c>
      <c r="D642" s="206" t="s">
        <v>136</v>
      </c>
      <c r="E642" s="207" t="s">
        <v>500</v>
      </c>
      <c r="F642" s="208" t="s">
        <v>501</v>
      </c>
      <c r="G642" s="209" t="s">
        <v>157</v>
      </c>
      <c r="H642" s="210">
        <v>2.8260000000000001</v>
      </c>
      <c r="I642" s="211"/>
      <c r="J642" s="212">
        <f>ROUND(I642*H642,2)</f>
        <v>0</v>
      </c>
      <c r="K642" s="208" t="s">
        <v>140</v>
      </c>
      <c r="L642" s="46"/>
      <c r="M642" s="213" t="s">
        <v>32</v>
      </c>
      <c r="N642" s="214" t="s">
        <v>48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0.59999999999999998</v>
      </c>
      <c r="T642" s="216">
        <f>S642*H642</f>
        <v>1.6956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141</v>
      </c>
      <c r="AT642" s="217" t="s">
        <v>136</v>
      </c>
      <c r="AU642" s="217" t="s">
        <v>87</v>
      </c>
      <c r="AY642" s="18" t="s">
        <v>134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8" t="s">
        <v>85</v>
      </c>
      <c r="BK642" s="218">
        <f>ROUND(I642*H642,2)</f>
        <v>0</v>
      </c>
      <c r="BL642" s="18" t="s">
        <v>141</v>
      </c>
      <c r="BM642" s="217" t="s">
        <v>502</v>
      </c>
    </row>
    <row r="643" s="2" customFormat="1">
      <c r="A643" s="40"/>
      <c r="B643" s="41"/>
      <c r="C643" s="42"/>
      <c r="D643" s="219" t="s">
        <v>143</v>
      </c>
      <c r="E643" s="42"/>
      <c r="F643" s="220" t="s">
        <v>503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8" t="s">
        <v>143</v>
      </c>
      <c r="AU643" s="18" t="s">
        <v>87</v>
      </c>
    </row>
    <row r="644" s="13" customFormat="1">
      <c r="A644" s="13"/>
      <c r="B644" s="224"/>
      <c r="C644" s="225"/>
      <c r="D644" s="226" t="s">
        <v>145</v>
      </c>
      <c r="E644" s="227" t="s">
        <v>32</v>
      </c>
      <c r="F644" s="228" t="s">
        <v>146</v>
      </c>
      <c r="G644" s="225"/>
      <c r="H644" s="227" t="s">
        <v>32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145</v>
      </c>
      <c r="AU644" s="234" t="s">
        <v>87</v>
      </c>
      <c r="AV644" s="13" t="s">
        <v>85</v>
      </c>
      <c r="AW644" s="13" t="s">
        <v>39</v>
      </c>
      <c r="AX644" s="13" t="s">
        <v>77</v>
      </c>
      <c r="AY644" s="234" t="s">
        <v>134</v>
      </c>
    </row>
    <row r="645" s="13" customFormat="1">
      <c r="A645" s="13"/>
      <c r="B645" s="224"/>
      <c r="C645" s="225"/>
      <c r="D645" s="226" t="s">
        <v>145</v>
      </c>
      <c r="E645" s="227" t="s">
        <v>32</v>
      </c>
      <c r="F645" s="228" t="s">
        <v>476</v>
      </c>
      <c r="G645" s="225"/>
      <c r="H645" s="227" t="s">
        <v>32</v>
      </c>
      <c r="I645" s="229"/>
      <c r="J645" s="225"/>
      <c r="K645" s="225"/>
      <c r="L645" s="230"/>
      <c r="M645" s="231"/>
      <c r="N645" s="232"/>
      <c r="O645" s="232"/>
      <c r="P645" s="232"/>
      <c r="Q645" s="232"/>
      <c r="R645" s="232"/>
      <c r="S645" s="232"/>
      <c r="T645" s="23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4" t="s">
        <v>145</v>
      </c>
      <c r="AU645" s="234" t="s">
        <v>87</v>
      </c>
      <c r="AV645" s="13" t="s">
        <v>85</v>
      </c>
      <c r="AW645" s="13" t="s">
        <v>39</v>
      </c>
      <c r="AX645" s="13" t="s">
        <v>77</v>
      </c>
      <c r="AY645" s="234" t="s">
        <v>134</v>
      </c>
    </row>
    <row r="646" s="14" customFormat="1">
      <c r="A646" s="14"/>
      <c r="B646" s="235"/>
      <c r="C646" s="236"/>
      <c r="D646" s="226" t="s">
        <v>145</v>
      </c>
      <c r="E646" s="237" t="s">
        <v>32</v>
      </c>
      <c r="F646" s="238" t="s">
        <v>504</v>
      </c>
      <c r="G646" s="236"/>
      <c r="H646" s="239">
        <v>2.8260000000000001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145</v>
      </c>
      <c r="AU646" s="245" t="s">
        <v>87</v>
      </c>
      <c r="AV646" s="14" t="s">
        <v>87</v>
      </c>
      <c r="AW646" s="14" t="s">
        <v>39</v>
      </c>
      <c r="AX646" s="14" t="s">
        <v>77</v>
      </c>
      <c r="AY646" s="245" t="s">
        <v>134</v>
      </c>
    </row>
    <row r="647" s="15" customFormat="1">
      <c r="A647" s="15"/>
      <c r="B647" s="246"/>
      <c r="C647" s="247"/>
      <c r="D647" s="226" t="s">
        <v>145</v>
      </c>
      <c r="E647" s="248" t="s">
        <v>32</v>
      </c>
      <c r="F647" s="249" t="s">
        <v>148</v>
      </c>
      <c r="G647" s="247"/>
      <c r="H647" s="250">
        <v>2.8260000000000001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145</v>
      </c>
      <c r="AU647" s="256" t="s">
        <v>87</v>
      </c>
      <c r="AV647" s="15" t="s">
        <v>141</v>
      </c>
      <c r="AW647" s="15" t="s">
        <v>39</v>
      </c>
      <c r="AX647" s="15" t="s">
        <v>85</v>
      </c>
      <c r="AY647" s="256" t="s">
        <v>134</v>
      </c>
    </row>
    <row r="648" s="13" customFormat="1">
      <c r="A648" s="13"/>
      <c r="B648" s="224"/>
      <c r="C648" s="225"/>
      <c r="D648" s="226" t="s">
        <v>145</v>
      </c>
      <c r="E648" s="227" t="s">
        <v>32</v>
      </c>
      <c r="F648" s="228" t="s">
        <v>492</v>
      </c>
      <c r="G648" s="225"/>
      <c r="H648" s="227" t="s">
        <v>32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145</v>
      </c>
      <c r="AU648" s="234" t="s">
        <v>87</v>
      </c>
      <c r="AV648" s="13" t="s">
        <v>85</v>
      </c>
      <c r="AW648" s="13" t="s">
        <v>39</v>
      </c>
      <c r="AX648" s="13" t="s">
        <v>77</v>
      </c>
      <c r="AY648" s="234" t="s">
        <v>134</v>
      </c>
    </row>
    <row r="649" s="12" customFormat="1" ht="22.8" customHeight="1">
      <c r="A649" s="12"/>
      <c r="B649" s="190"/>
      <c r="C649" s="191"/>
      <c r="D649" s="192" t="s">
        <v>76</v>
      </c>
      <c r="E649" s="204" t="s">
        <v>228</v>
      </c>
      <c r="F649" s="204" t="s">
        <v>505</v>
      </c>
      <c r="G649" s="191"/>
      <c r="H649" s="191"/>
      <c r="I649" s="194"/>
      <c r="J649" s="205">
        <f>BK649</f>
        <v>0</v>
      </c>
      <c r="K649" s="191"/>
      <c r="L649" s="196"/>
      <c r="M649" s="197"/>
      <c r="N649" s="198"/>
      <c r="O649" s="198"/>
      <c r="P649" s="199">
        <f>SUM(P650:P656)</f>
        <v>0</v>
      </c>
      <c r="Q649" s="198"/>
      <c r="R649" s="199">
        <f>SUM(R650:R656)</f>
        <v>0</v>
      </c>
      <c r="S649" s="198"/>
      <c r="T649" s="200">
        <f>SUM(T650:T656)</f>
        <v>0.97300000000000009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1" t="s">
        <v>85</v>
      </c>
      <c r="AT649" s="202" t="s">
        <v>76</v>
      </c>
      <c r="AU649" s="202" t="s">
        <v>85</v>
      </c>
      <c r="AY649" s="201" t="s">
        <v>134</v>
      </c>
      <c r="BK649" s="203">
        <f>SUM(BK650:BK656)</f>
        <v>0</v>
      </c>
    </row>
    <row r="650" s="2" customFormat="1" ht="24.15" customHeight="1">
      <c r="A650" s="40"/>
      <c r="B650" s="41"/>
      <c r="C650" s="206" t="s">
        <v>506</v>
      </c>
      <c r="D650" s="206" t="s">
        <v>136</v>
      </c>
      <c r="E650" s="207" t="s">
        <v>507</v>
      </c>
      <c r="F650" s="208" t="s">
        <v>508</v>
      </c>
      <c r="G650" s="209" t="s">
        <v>340</v>
      </c>
      <c r="H650" s="210">
        <v>13.9</v>
      </c>
      <c r="I650" s="211"/>
      <c r="J650" s="212">
        <f>ROUND(I650*H650,2)</f>
        <v>0</v>
      </c>
      <c r="K650" s="208" t="s">
        <v>140</v>
      </c>
      <c r="L650" s="46"/>
      <c r="M650" s="213" t="s">
        <v>32</v>
      </c>
      <c r="N650" s="214" t="s">
        <v>48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0.070000000000000007</v>
      </c>
      <c r="T650" s="216">
        <f>S650*H650</f>
        <v>0.97300000000000009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141</v>
      </c>
      <c r="AT650" s="217" t="s">
        <v>136</v>
      </c>
      <c r="AU650" s="217" t="s">
        <v>87</v>
      </c>
      <c r="AY650" s="18" t="s">
        <v>134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8" t="s">
        <v>85</v>
      </c>
      <c r="BK650" s="218">
        <f>ROUND(I650*H650,2)</f>
        <v>0</v>
      </c>
      <c r="BL650" s="18" t="s">
        <v>141</v>
      </c>
      <c r="BM650" s="217" t="s">
        <v>509</v>
      </c>
    </row>
    <row r="651" s="2" customFormat="1">
      <c r="A651" s="40"/>
      <c r="B651" s="41"/>
      <c r="C651" s="42"/>
      <c r="D651" s="219" t="s">
        <v>143</v>
      </c>
      <c r="E651" s="42"/>
      <c r="F651" s="220" t="s">
        <v>510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8" t="s">
        <v>143</v>
      </c>
      <c r="AU651" s="18" t="s">
        <v>87</v>
      </c>
    </row>
    <row r="652" s="13" customFormat="1">
      <c r="A652" s="13"/>
      <c r="B652" s="224"/>
      <c r="C652" s="225"/>
      <c r="D652" s="226" t="s">
        <v>145</v>
      </c>
      <c r="E652" s="227" t="s">
        <v>32</v>
      </c>
      <c r="F652" s="228" t="s">
        <v>146</v>
      </c>
      <c r="G652" s="225"/>
      <c r="H652" s="227" t="s">
        <v>32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145</v>
      </c>
      <c r="AU652" s="234" t="s">
        <v>87</v>
      </c>
      <c r="AV652" s="13" t="s">
        <v>85</v>
      </c>
      <c r="AW652" s="13" t="s">
        <v>39</v>
      </c>
      <c r="AX652" s="13" t="s">
        <v>77</v>
      </c>
      <c r="AY652" s="234" t="s">
        <v>134</v>
      </c>
    </row>
    <row r="653" s="13" customFormat="1">
      <c r="A653" s="13"/>
      <c r="B653" s="224"/>
      <c r="C653" s="225"/>
      <c r="D653" s="226" t="s">
        <v>145</v>
      </c>
      <c r="E653" s="227" t="s">
        <v>32</v>
      </c>
      <c r="F653" s="228" t="s">
        <v>511</v>
      </c>
      <c r="G653" s="225"/>
      <c r="H653" s="227" t="s">
        <v>32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145</v>
      </c>
      <c r="AU653" s="234" t="s">
        <v>87</v>
      </c>
      <c r="AV653" s="13" t="s">
        <v>85</v>
      </c>
      <c r="AW653" s="13" t="s">
        <v>39</v>
      </c>
      <c r="AX653" s="13" t="s">
        <v>77</v>
      </c>
      <c r="AY653" s="234" t="s">
        <v>134</v>
      </c>
    </row>
    <row r="654" s="14" customFormat="1">
      <c r="A654" s="14"/>
      <c r="B654" s="235"/>
      <c r="C654" s="236"/>
      <c r="D654" s="226" t="s">
        <v>145</v>
      </c>
      <c r="E654" s="237" t="s">
        <v>32</v>
      </c>
      <c r="F654" s="238" t="s">
        <v>512</v>
      </c>
      <c r="G654" s="236"/>
      <c r="H654" s="239">
        <v>7.4000000000000004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145</v>
      </c>
      <c r="AU654" s="245" t="s">
        <v>87</v>
      </c>
      <c r="AV654" s="14" t="s">
        <v>87</v>
      </c>
      <c r="AW654" s="14" t="s">
        <v>39</v>
      </c>
      <c r="AX654" s="14" t="s">
        <v>77</v>
      </c>
      <c r="AY654" s="245" t="s">
        <v>134</v>
      </c>
    </row>
    <row r="655" s="14" customFormat="1">
      <c r="A655" s="14"/>
      <c r="B655" s="235"/>
      <c r="C655" s="236"/>
      <c r="D655" s="226" t="s">
        <v>145</v>
      </c>
      <c r="E655" s="237" t="s">
        <v>32</v>
      </c>
      <c r="F655" s="238" t="s">
        <v>513</v>
      </c>
      <c r="G655" s="236"/>
      <c r="H655" s="239">
        <v>6.5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145</v>
      </c>
      <c r="AU655" s="245" t="s">
        <v>87</v>
      </c>
      <c r="AV655" s="14" t="s">
        <v>87</v>
      </c>
      <c r="AW655" s="14" t="s">
        <v>39</v>
      </c>
      <c r="AX655" s="14" t="s">
        <v>77</v>
      </c>
      <c r="AY655" s="245" t="s">
        <v>134</v>
      </c>
    </row>
    <row r="656" s="15" customFormat="1">
      <c r="A656" s="15"/>
      <c r="B656" s="246"/>
      <c r="C656" s="247"/>
      <c r="D656" s="226" t="s">
        <v>145</v>
      </c>
      <c r="E656" s="248" t="s">
        <v>32</v>
      </c>
      <c r="F656" s="249" t="s">
        <v>148</v>
      </c>
      <c r="G656" s="247"/>
      <c r="H656" s="250">
        <v>13.9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145</v>
      </c>
      <c r="AU656" s="256" t="s">
        <v>87</v>
      </c>
      <c r="AV656" s="15" t="s">
        <v>141</v>
      </c>
      <c r="AW656" s="15" t="s">
        <v>39</v>
      </c>
      <c r="AX656" s="15" t="s">
        <v>85</v>
      </c>
      <c r="AY656" s="256" t="s">
        <v>134</v>
      </c>
    </row>
    <row r="657" s="12" customFormat="1" ht="22.8" customHeight="1">
      <c r="A657" s="12"/>
      <c r="B657" s="190"/>
      <c r="C657" s="191"/>
      <c r="D657" s="192" t="s">
        <v>76</v>
      </c>
      <c r="E657" s="204" t="s">
        <v>514</v>
      </c>
      <c r="F657" s="204" t="s">
        <v>515</v>
      </c>
      <c r="G657" s="191"/>
      <c r="H657" s="191"/>
      <c r="I657" s="194"/>
      <c r="J657" s="205">
        <f>BK657</f>
        <v>0</v>
      </c>
      <c r="K657" s="191"/>
      <c r="L657" s="196"/>
      <c r="M657" s="197"/>
      <c r="N657" s="198"/>
      <c r="O657" s="198"/>
      <c r="P657" s="199">
        <f>SUM(P658:P659)</f>
        <v>0</v>
      </c>
      <c r="Q657" s="198"/>
      <c r="R657" s="199">
        <f>SUM(R658:R659)</f>
        <v>0</v>
      </c>
      <c r="S657" s="198"/>
      <c r="T657" s="200">
        <f>SUM(T658:T659)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01" t="s">
        <v>85</v>
      </c>
      <c r="AT657" s="202" t="s">
        <v>76</v>
      </c>
      <c r="AU657" s="202" t="s">
        <v>85</v>
      </c>
      <c r="AY657" s="201" t="s">
        <v>134</v>
      </c>
      <c r="BK657" s="203">
        <f>SUM(BK658:BK659)</f>
        <v>0</v>
      </c>
    </row>
    <row r="658" s="2" customFormat="1" ht="55.5" customHeight="1">
      <c r="A658" s="40"/>
      <c r="B658" s="41"/>
      <c r="C658" s="206" t="s">
        <v>516</v>
      </c>
      <c r="D658" s="206" t="s">
        <v>136</v>
      </c>
      <c r="E658" s="207" t="s">
        <v>517</v>
      </c>
      <c r="F658" s="208" t="s">
        <v>518</v>
      </c>
      <c r="G658" s="209" t="s">
        <v>278</v>
      </c>
      <c r="H658" s="210">
        <v>61.258000000000003</v>
      </c>
      <c r="I658" s="211"/>
      <c r="J658" s="212">
        <f>ROUND(I658*H658,2)</f>
        <v>0</v>
      </c>
      <c r="K658" s="208" t="s">
        <v>140</v>
      </c>
      <c r="L658" s="46"/>
      <c r="M658" s="213" t="s">
        <v>32</v>
      </c>
      <c r="N658" s="214" t="s">
        <v>48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141</v>
      </c>
      <c r="AT658" s="217" t="s">
        <v>136</v>
      </c>
      <c r="AU658" s="217" t="s">
        <v>87</v>
      </c>
      <c r="AY658" s="18" t="s">
        <v>134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8" t="s">
        <v>85</v>
      </c>
      <c r="BK658" s="218">
        <f>ROUND(I658*H658,2)</f>
        <v>0</v>
      </c>
      <c r="BL658" s="18" t="s">
        <v>141</v>
      </c>
      <c r="BM658" s="217" t="s">
        <v>519</v>
      </c>
    </row>
    <row r="659" s="2" customFormat="1">
      <c r="A659" s="40"/>
      <c r="B659" s="41"/>
      <c r="C659" s="42"/>
      <c r="D659" s="219" t="s">
        <v>143</v>
      </c>
      <c r="E659" s="42"/>
      <c r="F659" s="220" t="s">
        <v>520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8" t="s">
        <v>143</v>
      </c>
      <c r="AU659" s="18" t="s">
        <v>87</v>
      </c>
    </row>
    <row r="660" s="12" customFormat="1" ht="25.92" customHeight="1">
      <c r="A660" s="12"/>
      <c r="B660" s="190"/>
      <c r="C660" s="191"/>
      <c r="D660" s="192" t="s">
        <v>76</v>
      </c>
      <c r="E660" s="193" t="s">
        <v>521</v>
      </c>
      <c r="F660" s="193" t="s">
        <v>522</v>
      </c>
      <c r="G660" s="191"/>
      <c r="H660" s="191"/>
      <c r="I660" s="194"/>
      <c r="J660" s="195">
        <f>BK660</f>
        <v>0</v>
      </c>
      <c r="K660" s="191"/>
      <c r="L660" s="196"/>
      <c r="M660" s="197"/>
      <c r="N660" s="198"/>
      <c r="O660" s="198"/>
      <c r="P660" s="199">
        <f>P661+P772+P784+P797+P804+P821</f>
        <v>0</v>
      </c>
      <c r="Q660" s="198"/>
      <c r="R660" s="199">
        <f>R661+R772+R784+R797+R804+R821</f>
        <v>6.537017220000001</v>
      </c>
      <c r="S660" s="198"/>
      <c r="T660" s="200">
        <f>T661+T772+T784+T797+T804+T821</f>
        <v>0.0998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01" t="s">
        <v>87</v>
      </c>
      <c r="AT660" s="202" t="s">
        <v>76</v>
      </c>
      <c r="AU660" s="202" t="s">
        <v>77</v>
      </c>
      <c r="AY660" s="201" t="s">
        <v>134</v>
      </c>
      <c r="BK660" s="203">
        <f>BK661+BK772+BK784+BK797+BK804+BK821</f>
        <v>0</v>
      </c>
    </row>
    <row r="661" s="12" customFormat="1" ht="22.8" customHeight="1">
      <c r="A661" s="12"/>
      <c r="B661" s="190"/>
      <c r="C661" s="191"/>
      <c r="D661" s="192" t="s">
        <v>76</v>
      </c>
      <c r="E661" s="204" t="s">
        <v>523</v>
      </c>
      <c r="F661" s="204" t="s">
        <v>524</v>
      </c>
      <c r="G661" s="191"/>
      <c r="H661" s="191"/>
      <c r="I661" s="194"/>
      <c r="J661" s="205">
        <f>BK661</f>
        <v>0</v>
      </c>
      <c r="K661" s="191"/>
      <c r="L661" s="196"/>
      <c r="M661" s="197"/>
      <c r="N661" s="198"/>
      <c r="O661" s="198"/>
      <c r="P661" s="199">
        <f>SUM(P662:P771)</f>
        <v>0</v>
      </c>
      <c r="Q661" s="198"/>
      <c r="R661" s="199">
        <f>SUM(R662:R771)</f>
        <v>5.8273227200000006</v>
      </c>
      <c r="S661" s="198"/>
      <c r="T661" s="200">
        <f>SUM(T662:T771)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1" t="s">
        <v>87</v>
      </c>
      <c r="AT661" s="202" t="s">
        <v>76</v>
      </c>
      <c r="AU661" s="202" t="s">
        <v>85</v>
      </c>
      <c r="AY661" s="201" t="s">
        <v>134</v>
      </c>
      <c r="BK661" s="203">
        <f>SUM(BK662:BK771)</f>
        <v>0</v>
      </c>
    </row>
    <row r="662" s="2" customFormat="1" ht="37.8" customHeight="1">
      <c r="A662" s="40"/>
      <c r="B662" s="41"/>
      <c r="C662" s="206" t="s">
        <v>525</v>
      </c>
      <c r="D662" s="206" t="s">
        <v>136</v>
      </c>
      <c r="E662" s="207" t="s">
        <v>526</v>
      </c>
      <c r="F662" s="208" t="s">
        <v>527</v>
      </c>
      <c r="G662" s="209" t="s">
        <v>151</v>
      </c>
      <c r="H662" s="210">
        <v>68.495999999999995</v>
      </c>
      <c r="I662" s="211"/>
      <c r="J662" s="212">
        <f>ROUND(I662*H662,2)</f>
        <v>0</v>
      </c>
      <c r="K662" s="208" t="s">
        <v>140</v>
      </c>
      <c r="L662" s="46"/>
      <c r="M662" s="213" t="s">
        <v>32</v>
      </c>
      <c r="N662" s="214" t="s">
        <v>48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282</v>
      </c>
      <c r="AT662" s="217" t="s">
        <v>136</v>
      </c>
      <c r="AU662" s="217" t="s">
        <v>87</v>
      </c>
      <c r="AY662" s="18" t="s">
        <v>134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8" t="s">
        <v>85</v>
      </c>
      <c r="BK662" s="218">
        <f>ROUND(I662*H662,2)</f>
        <v>0</v>
      </c>
      <c r="BL662" s="18" t="s">
        <v>282</v>
      </c>
      <c r="BM662" s="217" t="s">
        <v>528</v>
      </c>
    </row>
    <row r="663" s="2" customFormat="1">
      <c r="A663" s="40"/>
      <c r="B663" s="41"/>
      <c r="C663" s="42"/>
      <c r="D663" s="219" t="s">
        <v>143</v>
      </c>
      <c r="E663" s="42"/>
      <c r="F663" s="220" t="s">
        <v>529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143</v>
      </c>
      <c r="AU663" s="18" t="s">
        <v>87</v>
      </c>
    </row>
    <row r="664" s="13" customFormat="1">
      <c r="A664" s="13"/>
      <c r="B664" s="224"/>
      <c r="C664" s="225"/>
      <c r="D664" s="226" t="s">
        <v>145</v>
      </c>
      <c r="E664" s="227" t="s">
        <v>32</v>
      </c>
      <c r="F664" s="228" t="s">
        <v>146</v>
      </c>
      <c r="G664" s="225"/>
      <c r="H664" s="227" t="s">
        <v>32</v>
      </c>
      <c r="I664" s="229"/>
      <c r="J664" s="225"/>
      <c r="K664" s="225"/>
      <c r="L664" s="230"/>
      <c r="M664" s="231"/>
      <c r="N664" s="232"/>
      <c r="O664" s="232"/>
      <c r="P664" s="232"/>
      <c r="Q664" s="232"/>
      <c r="R664" s="232"/>
      <c r="S664" s="232"/>
      <c r="T664" s="23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4" t="s">
        <v>145</v>
      </c>
      <c r="AU664" s="234" t="s">
        <v>87</v>
      </c>
      <c r="AV664" s="13" t="s">
        <v>85</v>
      </c>
      <c r="AW664" s="13" t="s">
        <v>39</v>
      </c>
      <c r="AX664" s="13" t="s">
        <v>77</v>
      </c>
      <c r="AY664" s="234" t="s">
        <v>134</v>
      </c>
    </row>
    <row r="665" s="13" customFormat="1">
      <c r="A665" s="13"/>
      <c r="B665" s="224"/>
      <c r="C665" s="225"/>
      <c r="D665" s="226" t="s">
        <v>145</v>
      </c>
      <c r="E665" s="227" t="s">
        <v>32</v>
      </c>
      <c r="F665" s="228" t="s">
        <v>398</v>
      </c>
      <c r="G665" s="225"/>
      <c r="H665" s="227" t="s">
        <v>32</v>
      </c>
      <c r="I665" s="229"/>
      <c r="J665" s="225"/>
      <c r="K665" s="225"/>
      <c r="L665" s="230"/>
      <c r="M665" s="231"/>
      <c r="N665" s="232"/>
      <c r="O665" s="232"/>
      <c r="P665" s="232"/>
      <c r="Q665" s="232"/>
      <c r="R665" s="232"/>
      <c r="S665" s="232"/>
      <c r="T665" s="23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4" t="s">
        <v>145</v>
      </c>
      <c r="AU665" s="234" t="s">
        <v>87</v>
      </c>
      <c r="AV665" s="13" t="s">
        <v>85</v>
      </c>
      <c r="AW665" s="13" t="s">
        <v>39</v>
      </c>
      <c r="AX665" s="13" t="s">
        <v>77</v>
      </c>
      <c r="AY665" s="234" t="s">
        <v>134</v>
      </c>
    </row>
    <row r="666" s="14" customFormat="1">
      <c r="A666" s="14"/>
      <c r="B666" s="235"/>
      <c r="C666" s="236"/>
      <c r="D666" s="226" t="s">
        <v>145</v>
      </c>
      <c r="E666" s="237" t="s">
        <v>32</v>
      </c>
      <c r="F666" s="238" t="s">
        <v>530</v>
      </c>
      <c r="G666" s="236"/>
      <c r="H666" s="239">
        <v>13.640000000000001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5" t="s">
        <v>145</v>
      </c>
      <c r="AU666" s="245" t="s">
        <v>87</v>
      </c>
      <c r="AV666" s="14" t="s">
        <v>87</v>
      </c>
      <c r="AW666" s="14" t="s">
        <v>39</v>
      </c>
      <c r="AX666" s="14" t="s">
        <v>77</v>
      </c>
      <c r="AY666" s="245" t="s">
        <v>134</v>
      </c>
    </row>
    <row r="667" s="13" customFormat="1">
      <c r="A667" s="13"/>
      <c r="B667" s="224"/>
      <c r="C667" s="225"/>
      <c r="D667" s="226" t="s">
        <v>145</v>
      </c>
      <c r="E667" s="227" t="s">
        <v>32</v>
      </c>
      <c r="F667" s="228" t="s">
        <v>400</v>
      </c>
      <c r="G667" s="225"/>
      <c r="H667" s="227" t="s">
        <v>32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145</v>
      </c>
      <c r="AU667" s="234" t="s">
        <v>87</v>
      </c>
      <c r="AV667" s="13" t="s">
        <v>85</v>
      </c>
      <c r="AW667" s="13" t="s">
        <v>39</v>
      </c>
      <c r="AX667" s="13" t="s">
        <v>77</v>
      </c>
      <c r="AY667" s="234" t="s">
        <v>134</v>
      </c>
    </row>
    <row r="668" s="14" customFormat="1">
      <c r="A668" s="14"/>
      <c r="B668" s="235"/>
      <c r="C668" s="236"/>
      <c r="D668" s="226" t="s">
        <v>145</v>
      </c>
      <c r="E668" s="237" t="s">
        <v>32</v>
      </c>
      <c r="F668" s="238" t="s">
        <v>531</v>
      </c>
      <c r="G668" s="236"/>
      <c r="H668" s="239">
        <v>54.856000000000002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5" t="s">
        <v>145</v>
      </c>
      <c r="AU668" s="245" t="s">
        <v>87</v>
      </c>
      <c r="AV668" s="14" t="s">
        <v>87</v>
      </c>
      <c r="AW668" s="14" t="s">
        <v>39</v>
      </c>
      <c r="AX668" s="14" t="s">
        <v>77</v>
      </c>
      <c r="AY668" s="245" t="s">
        <v>134</v>
      </c>
    </row>
    <row r="669" s="15" customFormat="1">
      <c r="A669" s="15"/>
      <c r="B669" s="246"/>
      <c r="C669" s="247"/>
      <c r="D669" s="226" t="s">
        <v>145</v>
      </c>
      <c r="E669" s="248" t="s">
        <v>32</v>
      </c>
      <c r="F669" s="249" t="s">
        <v>148</v>
      </c>
      <c r="G669" s="247"/>
      <c r="H669" s="250">
        <v>68.496000000000009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6" t="s">
        <v>145</v>
      </c>
      <c r="AU669" s="256" t="s">
        <v>87</v>
      </c>
      <c r="AV669" s="15" t="s">
        <v>141</v>
      </c>
      <c r="AW669" s="15" t="s">
        <v>39</v>
      </c>
      <c r="AX669" s="15" t="s">
        <v>85</v>
      </c>
      <c r="AY669" s="256" t="s">
        <v>134</v>
      </c>
    </row>
    <row r="670" s="2" customFormat="1" ht="16.5" customHeight="1">
      <c r="A670" s="40"/>
      <c r="B670" s="41"/>
      <c r="C670" s="257" t="s">
        <v>532</v>
      </c>
      <c r="D670" s="257" t="s">
        <v>301</v>
      </c>
      <c r="E670" s="258" t="s">
        <v>533</v>
      </c>
      <c r="F670" s="259" t="s">
        <v>534</v>
      </c>
      <c r="G670" s="260" t="s">
        <v>535</v>
      </c>
      <c r="H670" s="261">
        <v>27.398</v>
      </c>
      <c r="I670" s="262"/>
      <c r="J670" s="263">
        <f>ROUND(I670*H670,2)</f>
        <v>0</v>
      </c>
      <c r="K670" s="259" t="s">
        <v>140</v>
      </c>
      <c r="L670" s="264"/>
      <c r="M670" s="265" t="s">
        <v>32</v>
      </c>
      <c r="N670" s="266" t="s">
        <v>48</v>
      </c>
      <c r="O670" s="86"/>
      <c r="P670" s="215">
        <f>O670*H670</f>
        <v>0</v>
      </c>
      <c r="Q670" s="215">
        <v>0.001</v>
      </c>
      <c r="R670" s="215">
        <f>Q670*H670</f>
        <v>0.027397999999999999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403</v>
      </c>
      <c r="AT670" s="217" t="s">
        <v>301</v>
      </c>
      <c r="AU670" s="217" t="s">
        <v>87</v>
      </c>
      <c r="AY670" s="18" t="s">
        <v>134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8" t="s">
        <v>85</v>
      </c>
      <c r="BK670" s="218">
        <f>ROUND(I670*H670,2)</f>
        <v>0</v>
      </c>
      <c r="BL670" s="18" t="s">
        <v>282</v>
      </c>
      <c r="BM670" s="217" t="s">
        <v>536</v>
      </c>
    </row>
    <row r="671" s="14" customFormat="1">
      <c r="A671" s="14"/>
      <c r="B671" s="235"/>
      <c r="C671" s="236"/>
      <c r="D671" s="226" t="s">
        <v>145</v>
      </c>
      <c r="E671" s="236"/>
      <c r="F671" s="238" t="s">
        <v>537</v>
      </c>
      <c r="G671" s="236"/>
      <c r="H671" s="239">
        <v>27.398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145</v>
      </c>
      <c r="AU671" s="245" t="s">
        <v>87</v>
      </c>
      <c r="AV671" s="14" t="s">
        <v>87</v>
      </c>
      <c r="AW671" s="14" t="s">
        <v>4</v>
      </c>
      <c r="AX671" s="14" t="s">
        <v>85</v>
      </c>
      <c r="AY671" s="245" t="s">
        <v>134</v>
      </c>
    </row>
    <row r="672" s="2" customFormat="1" ht="37.8" customHeight="1">
      <c r="A672" s="40"/>
      <c r="B672" s="41"/>
      <c r="C672" s="206" t="s">
        <v>538</v>
      </c>
      <c r="D672" s="206" t="s">
        <v>136</v>
      </c>
      <c r="E672" s="207" t="s">
        <v>539</v>
      </c>
      <c r="F672" s="208" t="s">
        <v>540</v>
      </c>
      <c r="G672" s="209" t="s">
        <v>151</v>
      </c>
      <c r="H672" s="210">
        <v>210.61600000000001</v>
      </c>
      <c r="I672" s="211"/>
      <c r="J672" s="212">
        <f>ROUND(I672*H672,2)</f>
        <v>0</v>
      </c>
      <c r="K672" s="208" t="s">
        <v>140</v>
      </c>
      <c r="L672" s="46"/>
      <c r="M672" s="213" t="s">
        <v>32</v>
      </c>
      <c r="N672" s="214" t="s">
        <v>48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282</v>
      </c>
      <c r="AT672" s="217" t="s">
        <v>136</v>
      </c>
      <c r="AU672" s="217" t="s">
        <v>87</v>
      </c>
      <c r="AY672" s="18" t="s">
        <v>134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85</v>
      </c>
      <c r="BK672" s="218">
        <f>ROUND(I672*H672,2)</f>
        <v>0</v>
      </c>
      <c r="BL672" s="18" t="s">
        <v>282</v>
      </c>
      <c r="BM672" s="217" t="s">
        <v>541</v>
      </c>
    </row>
    <row r="673" s="2" customFormat="1">
      <c r="A673" s="40"/>
      <c r="B673" s="41"/>
      <c r="C673" s="42"/>
      <c r="D673" s="219" t="s">
        <v>143</v>
      </c>
      <c r="E673" s="42"/>
      <c r="F673" s="220" t="s">
        <v>542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8" t="s">
        <v>143</v>
      </c>
      <c r="AU673" s="18" t="s">
        <v>87</v>
      </c>
    </row>
    <row r="674" s="13" customFormat="1">
      <c r="A674" s="13"/>
      <c r="B674" s="224"/>
      <c r="C674" s="225"/>
      <c r="D674" s="226" t="s">
        <v>145</v>
      </c>
      <c r="E674" s="227" t="s">
        <v>32</v>
      </c>
      <c r="F674" s="228" t="s">
        <v>146</v>
      </c>
      <c r="G674" s="225"/>
      <c r="H674" s="227" t="s">
        <v>32</v>
      </c>
      <c r="I674" s="229"/>
      <c r="J674" s="225"/>
      <c r="K674" s="225"/>
      <c r="L674" s="230"/>
      <c r="M674" s="231"/>
      <c r="N674" s="232"/>
      <c r="O674" s="232"/>
      <c r="P674" s="232"/>
      <c r="Q674" s="232"/>
      <c r="R674" s="232"/>
      <c r="S674" s="232"/>
      <c r="T674" s="23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4" t="s">
        <v>145</v>
      </c>
      <c r="AU674" s="234" t="s">
        <v>87</v>
      </c>
      <c r="AV674" s="13" t="s">
        <v>85</v>
      </c>
      <c r="AW674" s="13" t="s">
        <v>39</v>
      </c>
      <c r="AX674" s="13" t="s">
        <v>77</v>
      </c>
      <c r="AY674" s="234" t="s">
        <v>134</v>
      </c>
    </row>
    <row r="675" s="13" customFormat="1">
      <c r="A675" s="13"/>
      <c r="B675" s="224"/>
      <c r="C675" s="225"/>
      <c r="D675" s="226" t="s">
        <v>145</v>
      </c>
      <c r="E675" s="227" t="s">
        <v>32</v>
      </c>
      <c r="F675" s="228" t="s">
        <v>398</v>
      </c>
      <c r="G675" s="225"/>
      <c r="H675" s="227" t="s">
        <v>32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145</v>
      </c>
      <c r="AU675" s="234" t="s">
        <v>87</v>
      </c>
      <c r="AV675" s="13" t="s">
        <v>85</v>
      </c>
      <c r="AW675" s="13" t="s">
        <v>39</v>
      </c>
      <c r="AX675" s="13" t="s">
        <v>77</v>
      </c>
      <c r="AY675" s="234" t="s">
        <v>134</v>
      </c>
    </row>
    <row r="676" s="14" customFormat="1">
      <c r="A676" s="14"/>
      <c r="B676" s="235"/>
      <c r="C676" s="236"/>
      <c r="D676" s="226" t="s">
        <v>145</v>
      </c>
      <c r="E676" s="237" t="s">
        <v>32</v>
      </c>
      <c r="F676" s="238" t="s">
        <v>399</v>
      </c>
      <c r="G676" s="236"/>
      <c r="H676" s="239">
        <v>43.648000000000003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145</v>
      </c>
      <c r="AU676" s="245" t="s">
        <v>87</v>
      </c>
      <c r="AV676" s="14" t="s">
        <v>87</v>
      </c>
      <c r="AW676" s="14" t="s">
        <v>39</v>
      </c>
      <c r="AX676" s="14" t="s">
        <v>77</v>
      </c>
      <c r="AY676" s="245" t="s">
        <v>134</v>
      </c>
    </row>
    <row r="677" s="13" customFormat="1">
      <c r="A677" s="13"/>
      <c r="B677" s="224"/>
      <c r="C677" s="225"/>
      <c r="D677" s="226" t="s">
        <v>145</v>
      </c>
      <c r="E677" s="227" t="s">
        <v>32</v>
      </c>
      <c r="F677" s="228" t="s">
        <v>400</v>
      </c>
      <c r="G677" s="225"/>
      <c r="H677" s="227" t="s">
        <v>32</v>
      </c>
      <c r="I677" s="229"/>
      <c r="J677" s="225"/>
      <c r="K677" s="225"/>
      <c r="L677" s="230"/>
      <c r="M677" s="231"/>
      <c r="N677" s="232"/>
      <c r="O677" s="232"/>
      <c r="P677" s="232"/>
      <c r="Q677" s="232"/>
      <c r="R677" s="232"/>
      <c r="S677" s="232"/>
      <c r="T677" s="23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4" t="s">
        <v>145</v>
      </c>
      <c r="AU677" s="234" t="s">
        <v>87</v>
      </c>
      <c r="AV677" s="13" t="s">
        <v>85</v>
      </c>
      <c r="AW677" s="13" t="s">
        <v>39</v>
      </c>
      <c r="AX677" s="13" t="s">
        <v>77</v>
      </c>
      <c r="AY677" s="234" t="s">
        <v>134</v>
      </c>
    </row>
    <row r="678" s="14" customFormat="1">
      <c r="A678" s="14"/>
      <c r="B678" s="235"/>
      <c r="C678" s="236"/>
      <c r="D678" s="226" t="s">
        <v>145</v>
      </c>
      <c r="E678" s="237" t="s">
        <v>32</v>
      </c>
      <c r="F678" s="238" t="s">
        <v>401</v>
      </c>
      <c r="G678" s="236"/>
      <c r="H678" s="239">
        <v>166.96799999999999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145</v>
      </c>
      <c r="AU678" s="245" t="s">
        <v>87</v>
      </c>
      <c r="AV678" s="14" t="s">
        <v>87</v>
      </c>
      <c r="AW678" s="14" t="s">
        <v>39</v>
      </c>
      <c r="AX678" s="14" t="s">
        <v>77</v>
      </c>
      <c r="AY678" s="245" t="s">
        <v>134</v>
      </c>
    </row>
    <row r="679" s="15" customFormat="1">
      <c r="A679" s="15"/>
      <c r="B679" s="246"/>
      <c r="C679" s="247"/>
      <c r="D679" s="226" t="s">
        <v>145</v>
      </c>
      <c r="E679" s="248" t="s">
        <v>32</v>
      </c>
      <c r="F679" s="249" t="s">
        <v>148</v>
      </c>
      <c r="G679" s="247"/>
      <c r="H679" s="250">
        <v>210.61599999999999</v>
      </c>
      <c r="I679" s="251"/>
      <c r="J679" s="247"/>
      <c r="K679" s="247"/>
      <c r="L679" s="252"/>
      <c r="M679" s="253"/>
      <c r="N679" s="254"/>
      <c r="O679" s="254"/>
      <c r="P679" s="254"/>
      <c r="Q679" s="254"/>
      <c r="R679" s="254"/>
      <c r="S679" s="254"/>
      <c r="T679" s="25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6" t="s">
        <v>145</v>
      </c>
      <c r="AU679" s="256" t="s">
        <v>87</v>
      </c>
      <c r="AV679" s="15" t="s">
        <v>141</v>
      </c>
      <c r="AW679" s="15" t="s">
        <v>39</v>
      </c>
      <c r="AX679" s="15" t="s">
        <v>85</v>
      </c>
      <c r="AY679" s="256" t="s">
        <v>134</v>
      </c>
    </row>
    <row r="680" s="2" customFormat="1" ht="16.5" customHeight="1">
      <c r="A680" s="40"/>
      <c r="B680" s="41"/>
      <c r="C680" s="257" t="s">
        <v>543</v>
      </c>
      <c r="D680" s="257" t="s">
        <v>301</v>
      </c>
      <c r="E680" s="258" t="s">
        <v>533</v>
      </c>
      <c r="F680" s="259" t="s">
        <v>534</v>
      </c>
      <c r="G680" s="260" t="s">
        <v>535</v>
      </c>
      <c r="H680" s="261">
        <v>84.245999999999995</v>
      </c>
      <c r="I680" s="262"/>
      <c r="J680" s="263">
        <f>ROUND(I680*H680,2)</f>
        <v>0</v>
      </c>
      <c r="K680" s="259" t="s">
        <v>140</v>
      </c>
      <c r="L680" s="264"/>
      <c r="M680" s="265" t="s">
        <v>32</v>
      </c>
      <c r="N680" s="266" t="s">
        <v>48</v>
      </c>
      <c r="O680" s="86"/>
      <c r="P680" s="215">
        <f>O680*H680</f>
        <v>0</v>
      </c>
      <c r="Q680" s="215">
        <v>0.001</v>
      </c>
      <c r="R680" s="215">
        <f>Q680*H680</f>
        <v>0.084246000000000001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403</v>
      </c>
      <c r="AT680" s="217" t="s">
        <v>301</v>
      </c>
      <c r="AU680" s="217" t="s">
        <v>87</v>
      </c>
      <c r="AY680" s="18" t="s">
        <v>134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8" t="s">
        <v>85</v>
      </c>
      <c r="BK680" s="218">
        <f>ROUND(I680*H680,2)</f>
        <v>0</v>
      </c>
      <c r="BL680" s="18" t="s">
        <v>282</v>
      </c>
      <c r="BM680" s="217" t="s">
        <v>544</v>
      </c>
    </row>
    <row r="681" s="14" customFormat="1">
      <c r="A681" s="14"/>
      <c r="B681" s="235"/>
      <c r="C681" s="236"/>
      <c r="D681" s="226" t="s">
        <v>145</v>
      </c>
      <c r="E681" s="236"/>
      <c r="F681" s="238" t="s">
        <v>545</v>
      </c>
      <c r="G681" s="236"/>
      <c r="H681" s="239">
        <v>84.245999999999995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145</v>
      </c>
      <c r="AU681" s="245" t="s">
        <v>87</v>
      </c>
      <c r="AV681" s="14" t="s">
        <v>87</v>
      </c>
      <c r="AW681" s="14" t="s">
        <v>4</v>
      </c>
      <c r="AX681" s="14" t="s">
        <v>85</v>
      </c>
      <c r="AY681" s="245" t="s">
        <v>134</v>
      </c>
    </row>
    <row r="682" s="2" customFormat="1" ht="24.15" customHeight="1">
      <c r="A682" s="40"/>
      <c r="B682" s="41"/>
      <c r="C682" s="206" t="s">
        <v>546</v>
      </c>
      <c r="D682" s="206" t="s">
        <v>136</v>
      </c>
      <c r="E682" s="207" t="s">
        <v>547</v>
      </c>
      <c r="F682" s="208" t="s">
        <v>548</v>
      </c>
      <c r="G682" s="209" t="s">
        <v>151</v>
      </c>
      <c r="H682" s="210">
        <v>136.99199999999999</v>
      </c>
      <c r="I682" s="211"/>
      <c r="J682" s="212">
        <f>ROUND(I682*H682,2)</f>
        <v>0</v>
      </c>
      <c r="K682" s="208" t="s">
        <v>140</v>
      </c>
      <c r="L682" s="46"/>
      <c r="M682" s="213" t="s">
        <v>32</v>
      </c>
      <c r="N682" s="214" t="s">
        <v>48</v>
      </c>
      <c r="O682" s="86"/>
      <c r="P682" s="215">
        <f>O682*H682</f>
        <v>0</v>
      </c>
      <c r="Q682" s="215">
        <v>0.00040000000000000002</v>
      </c>
      <c r="R682" s="215">
        <f>Q682*H682</f>
        <v>0.0547968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282</v>
      </c>
      <c r="AT682" s="217" t="s">
        <v>136</v>
      </c>
      <c r="AU682" s="217" t="s">
        <v>87</v>
      </c>
      <c r="AY682" s="18" t="s">
        <v>134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8" t="s">
        <v>85</v>
      </c>
      <c r="BK682" s="218">
        <f>ROUND(I682*H682,2)</f>
        <v>0</v>
      </c>
      <c r="BL682" s="18" t="s">
        <v>282</v>
      </c>
      <c r="BM682" s="217" t="s">
        <v>549</v>
      </c>
    </row>
    <row r="683" s="2" customFormat="1">
      <c r="A683" s="40"/>
      <c r="B683" s="41"/>
      <c r="C683" s="42"/>
      <c r="D683" s="219" t="s">
        <v>143</v>
      </c>
      <c r="E683" s="42"/>
      <c r="F683" s="220" t="s">
        <v>550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8" t="s">
        <v>143</v>
      </c>
      <c r="AU683" s="18" t="s">
        <v>87</v>
      </c>
    </row>
    <row r="684" s="2" customFormat="1" ht="44.25" customHeight="1">
      <c r="A684" s="40"/>
      <c r="B684" s="41"/>
      <c r="C684" s="257" t="s">
        <v>551</v>
      </c>
      <c r="D684" s="257" t="s">
        <v>301</v>
      </c>
      <c r="E684" s="258" t="s">
        <v>552</v>
      </c>
      <c r="F684" s="259" t="s">
        <v>553</v>
      </c>
      <c r="G684" s="260" t="s">
        <v>151</v>
      </c>
      <c r="H684" s="261">
        <v>78.769999999999996</v>
      </c>
      <c r="I684" s="262"/>
      <c r="J684" s="263">
        <f>ROUND(I684*H684,2)</f>
        <v>0</v>
      </c>
      <c r="K684" s="259" t="s">
        <v>140</v>
      </c>
      <c r="L684" s="264"/>
      <c r="M684" s="265" t="s">
        <v>32</v>
      </c>
      <c r="N684" s="266" t="s">
        <v>48</v>
      </c>
      <c r="O684" s="86"/>
      <c r="P684" s="215">
        <f>O684*H684</f>
        <v>0</v>
      </c>
      <c r="Q684" s="215">
        <v>0.0054000000000000003</v>
      </c>
      <c r="R684" s="215">
        <f>Q684*H684</f>
        <v>0.42535800000000001</v>
      </c>
      <c r="S684" s="215">
        <v>0</v>
      </c>
      <c r="T684" s="216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7" t="s">
        <v>403</v>
      </c>
      <c r="AT684" s="217" t="s">
        <v>301</v>
      </c>
      <c r="AU684" s="217" t="s">
        <v>87</v>
      </c>
      <c r="AY684" s="18" t="s">
        <v>134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8" t="s">
        <v>85</v>
      </c>
      <c r="BK684" s="218">
        <f>ROUND(I684*H684,2)</f>
        <v>0</v>
      </c>
      <c r="BL684" s="18" t="s">
        <v>282</v>
      </c>
      <c r="BM684" s="217" t="s">
        <v>554</v>
      </c>
    </row>
    <row r="685" s="13" customFormat="1">
      <c r="A685" s="13"/>
      <c r="B685" s="224"/>
      <c r="C685" s="225"/>
      <c r="D685" s="226" t="s">
        <v>145</v>
      </c>
      <c r="E685" s="227" t="s">
        <v>32</v>
      </c>
      <c r="F685" s="228" t="s">
        <v>146</v>
      </c>
      <c r="G685" s="225"/>
      <c r="H685" s="227" t="s">
        <v>32</v>
      </c>
      <c r="I685" s="229"/>
      <c r="J685" s="225"/>
      <c r="K685" s="225"/>
      <c r="L685" s="230"/>
      <c r="M685" s="231"/>
      <c r="N685" s="232"/>
      <c r="O685" s="232"/>
      <c r="P685" s="232"/>
      <c r="Q685" s="232"/>
      <c r="R685" s="232"/>
      <c r="S685" s="232"/>
      <c r="T685" s="23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4" t="s">
        <v>145</v>
      </c>
      <c r="AU685" s="234" t="s">
        <v>87</v>
      </c>
      <c r="AV685" s="13" t="s">
        <v>85</v>
      </c>
      <c r="AW685" s="13" t="s">
        <v>39</v>
      </c>
      <c r="AX685" s="13" t="s">
        <v>77</v>
      </c>
      <c r="AY685" s="234" t="s">
        <v>134</v>
      </c>
    </row>
    <row r="686" s="13" customFormat="1">
      <c r="A686" s="13"/>
      <c r="B686" s="224"/>
      <c r="C686" s="225"/>
      <c r="D686" s="226" t="s">
        <v>145</v>
      </c>
      <c r="E686" s="227" t="s">
        <v>32</v>
      </c>
      <c r="F686" s="228" t="s">
        <v>398</v>
      </c>
      <c r="G686" s="225"/>
      <c r="H686" s="227" t="s">
        <v>32</v>
      </c>
      <c r="I686" s="229"/>
      <c r="J686" s="225"/>
      <c r="K686" s="225"/>
      <c r="L686" s="230"/>
      <c r="M686" s="231"/>
      <c r="N686" s="232"/>
      <c r="O686" s="232"/>
      <c r="P686" s="232"/>
      <c r="Q686" s="232"/>
      <c r="R686" s="232"/>
      <c r="S686" s="232"/>
      <c r="T686" s="23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4" t="s">
        <v>145</v>
      </c>
      <c r="AU686" s="234" t="s">
        <v>87</v>
      </c>
      <c r="AV686" s="13" t="s">
        <v>85</v>
      </c>
      <c r="AW686" s="13" t="s">
        <v>39</v>
      </c>
      <c r="AX686" s="13" t="s">
        <v>77</v>
      </c>
      <c r="AY686" s="234" t="s">
        <v>134</v>
      </c>
    </row>
    <row r="687" s="14" customFormat="1">
      <c r="A687" s="14"/>
      <c r="B687" s="235"/>
      <c r="C687" s="236"/>
      <c r="D687" s="226" t="s">
        <v>145</v>
      </c>
      <c r="E687" s="237" t="s">
        <v>32</v>
      </c>
      <c r="F687" s="238" t="s">
        <v>530</v>
      </c>
      <c r="G687" s="236"/>
      <c r="H687" s="239">
        <v>13.640000000000001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5" t="s">
        <v>145</v>
      </c>
      <c r="AU687" s="245" t="s">
        <v>87</v>
      </c>
      <c r="AV687" s="14" t="s">
        <v>87</v>
      </c>
      <c r="AW687" s="14" t="s">
        <v>39</v>
      </c>
      <c r="AX687" s="14" t="s">
        <v>77</v>
      </c>
      <c r="AY687" s="245" t="s">
        <v>134</v>
      </c>
    </row>
    <row r="688" s="13" customFormat="1">
      <c r="A688" s="13"/>
      <c r="B688" s="224"/>
      <c r="C688" s="225"/>
      <c r="D688" s="226" t="s">
        <v>145</v>
      </c>
      <c r="E688" s="227" t="s">
        <v>32</v>
      </c>
      <c r="F688" s="228" t="s">
        <v>400</v>
      </c>
      <c r="G688" s="225"/>
      <c r="H688" s="227" t="s">
        <v>32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145</v>
      </c>
      <c r="AU688" s="234" t="s">
        <v>87</v>
      </c>
      <c r="AV688" s="13" t="s">
        <v>85</v>
      </c>
      <c r="AW688" s="13" t="s">
        <v>39</v>
      </c>
      <c r="AX688" s="13" t="s">
        <v>77</v>
      </c>
      <c r="AY688" s="234" t="s">
        <v>134</v>
      </c>
    </row>
    <row r="689" s="14" customFormat="1">
      <c r="A689" s="14"/>
      <c r="B689" s="235"/>
      <c r="C689" s="236"/>
      <c r="D689" s="226" t="s">
        <v>145</v>
      </c>
      <c r="E689" s="237" t="s">
        <v>32</v>
      </c>
      <c r="F689" s="238" t="s">
        <v>531</v>
      </c>
      <c r="G689" s="236"/>
      <c r="H689" s="239">
        <v>54.856000000000002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145</v>
      </c>
      <c r="AU689" s="245" t="s">
        <v>87</v>
      </c>
      <c r="AV689" s="14" t="s">
        <v>87</v>
      </c>
      <c r="AW689" s="14" t="s">
        <v>39</v>
      </c>
      <c r="AX689" s="14" t="s">
        <v>77</v>
      </c>
      <c r="AY689" s="245" t="s">
        <v>134</v>
      </c>
    </row>
    <row r="690" s="15" customFormat="1">
      <c r="A690" s="15"/>
      <c r="B690" s="246"/>
      <c r="C690" s="247"/>
      <c r="D690" s="226" t="s">
        <v>145</v>
      </c>
      <c r="E690" s="248" t="s">
        <v>32</v>
      </c>
      <c r="F690" s="249" t="s">
        <v>148</v>
      </c>
      <c r="G690" s="247"/>
      <c r="H690" s="250">
        <v>68.496000000000009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145</v>
      </c>
      <c r="AU690" s="256" t="s">
        <v>87</v>
      </c>
      <c r="AV690" s="15" t="s">
        <v>141</v>
      </c>
      <c r="AW690" s="15" t="s">
        <v>39</v>
      </c>
      <c r="AX690" s="15" t="s">
        <v>85</v>
      </c>
      <c r="AY690" s="256" t="s">
        <v>134</v>
      </c>
    </row>
    <row r="691" s="14" customFormat="1">
      <c r="A691" s="14"/>
      <c r="B691" s="235"/>
      <c r="C691" s="236"/>
      <c r="D691" s="226" t="s">
        <v>145</v>
      </c>
      <c r="E691" s="236"/>
      <c r="F691" s="238" t="s">
        <v>555</v>
      </c>
      <c r="G691" s="236"/>
      <c r="H691" s="239">
        <v>78.769999999999996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145</v>
      </c>
      <c r="AU691" s="245" t="s">
        <v>87</v>
      </c>
      <c r="AV691" s="14" t="s">
        <v>87</v>
      </c>
      <c r="AW691" s="14" t="s">
        <v>4</v>
      </c>
      <c r="AX691" s="14" t="s">
        <v>85</v>
      </c>
      <c r="AY691" s="245" t="s">
        <v>134</v>
      </c>
    </row>
    <row r="692" s="2" customFormat="1" ht="49.05" customHeight="1">
      <c r="A692" s="40"/>
      <c r="B692" s="41"/>
      <c r="C692" s="257" t="s">
        <v>556</v>
      </c>
      <c r="D692" s="257" t="s">
        <v>301</v>
      </c>
      <c r="E692" s="258" t="s">
        <v>557</v>
      </c>
      <c r="F692" s="259" t="s">
        <v>558</v>
      </c>
      <c r="G692" s="260" t="s">
        <v>151</v>
      </c>
      <c r="H692" s="261">
        <v>78.769999999999996</v>
      </c>
      <c r="I692" s="262"/>
      <c r="J692" s="263">
        <f>ROUND(I692*H692,2)</f>
        <v>0</v>
      </c>
      <c r="K692" s="259" t="s">
        <v>140</v>
      </c>
      <c r="L692" s="264"/>
      <c r="M692" s="265" t="s">
        <v>32</v>
      </c>
      <c r="N692" s="266" t="s">
        <v>48</v>
      </c>
      <c r="O692" s="86"/>
      <c r="P692" s="215">
        <f>O692*H692</f>
        <v>0</v>
      </c>
      <c r="Q692" s="215">
        <v>0.0053</v>
      </c>
      <c r="R692" s="215">
        <f>Q692*H692</f>
        <v>0.41748099999999999</v>
      </c>
      <c r="S692" s="215">
        <v>0</v>
      </c>
      <c r="T692" s="21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17" t="s">
        <v>559</v>
      </c>
      <c r="AT692" s="217" t="s">
        <v>301</v>
      </c>
      <c r="AU692" s="217" t="s">
        <v>87</v>
      </c>
      <c r="AY692" s="18" t="s">
        <v>134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8" t="s">
        <v>85</v>
      </c>
      <c r="BK692" s="218">
        <f>ROUND(I692*H692,2)</f>
        <v>0</v>
      </c>
      <c r="BL692" s="18" t="s">
        <v>559</v>
      </c>
      <c r="BM692" s="217" t="s">
        <v>560</v>
      </c>
    </row>
    <row r="693" s="13" customFormat="1">
      <c r="A693" s="13"/>
      <c r="B693" s="224"/>
      <c r="C693" s="225"/>
      <c r="D693" s="226" t="s">
        <v>145</v>
      </c>
      <c r="E693" s="227" t="s">
        <v>32</v>
      </c>
      <c r="F693" s="228" t="s">
        <v>146</v>
      </c>
      <c r="G693" s="225"/>
      <c r="H693" s="227" t="s">
        <v>32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145</v>
      </c>
      <c r="AU693" s="234" t="s">
        <v>87</v>
      </c>
      <c r="AV693" s="13" t="s">
        <v>85</v>
      </c>
      <c r="AW693" s="13" t="s">
        <v>39</v>
      </c>
      <c r="AX693" s="13" t="s">
        <v>77</v>
      </c>
      <c r="AY693" s="234" t="s">
        <v>134</v>
      </c>
    </row>
    <row r="694" s="13" customFormat="1">
      <c r="A694" s="13"/>
      <c r="B694" s="224"/>
      <c r="C694" s="225"/>
      <c r="D694" s="226" t="s">
        <v>145</v>
      </c>
      <c r="E694" s="227" t="s">
        <v>32</v>
      </c>
      <c r="F694" s="228" t="s">
        <v>398</v>
      </c>
      <c r="G694" s="225"/>
      <c r="H694" s="227" t="s">
        <v>32</v>
      </c>
      <c r="I694" s="229"/>
      <c r="J694" s="225"/>
      <c r="K694" s="225"/>
      <c r="L694" s="230"/>
      <c r="M694" s="231"/>
      <c r="N694" s="232"/>
      <c r="O694" s="232"/>
      <c r="P694" s="232"/>
      <c r="Q694" s="232"/>
      <c r="R694" s="232"/>
      <c r="S694" s="232"/>
      <c r="T694" s="23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4" t="s">
        <v>145</v>
      </c>
      <c r="AU694" s="234" t="s">
        <v>87</v>
      </c>
      <c r="AV694" s="13" t="s">
        <v>85</v>
      </c>
      <c r="AW694" s="13" t="s">
        <v>39</v>
      </c>
      <c r="AX694" s="13" t="s">
        <v>77</v>
      </c>
      <c r="AY694" s="234" t="s">
        <v>134</v>
      </c>
    </row>
    <row r="695" s="14" customFormat="1">
      <c r="A695" s="14"/>
      <c r="B695" s="235"/>
      <c r="C695" s="236"/>
      <c r="D695" s="226" t="s">
        <v>145</v>
      </c>
      <c r="E695" s="237" t="s">
        <v>32</v>
      </c>
      <c r="F695" s="238" t="s">
        <v>530</v>
      </c>
      <c r="G695" s="236"/>
      <c r="H695" s="239">
        <v>13.640000000000001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5" t="s">
        <v>145</v>
      </c>
      <c r="AU695" s="245" t="s">
        <v>87</v>
      </c>
      <c r="AV695" s="14" t="s">
        <v>87</v>
      </c>
      <c r="AW695" s="14" t="s">
        <v>39</v>
      </c>
      <c r="AX695" s="14" t="s">
        <v>77</v>
      </c>
      <c r="AY695" s="245" t="s">
        <v>134</v>
      </c>
    </row>
    <row r="696" s="13" customFormat="1">
      <c r="A696" s="13"/>
      <c r="B696" s="224"/>
      <c r="C696" s="225"/>
      <c r="D696" s="226" t="s">
        <v>145</v>
      </c>
      <c r="E696" s="227" t="s">
        <v>32</v>
      </c>
      <c r="F696" s="228" t="s">
        <v>400</v>
      </c>
      <c r="G696" s="225"/>
      <c r="H696" s="227" t="s">
        <v>32</v>
      </c>
      <c r="I696" s="229"/>
      <c r="J696" s="225"/>
      <c r="K696" s="225"/>
      <c r="L696" s="230"/>
      <c r="M696" s="231"/>
      <c r="N696" s="232"/>
      <c r="O696" s="232"/>
      <c r="P696" s="232"/>
      <c r="Q696" s="232"/>
      <c r="R696" s="232"/>
      <c r="S696" s="232"/>
      <c r="T696" s="23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4" t="s">
        <v>145</v>
      </c>
      <c r="AU696" s="234" t="s">
        <v>87</v>
      </c>
      <c r="AV696" s="13" t="s">
        <v>85</v>
      </c>
      <c r="AW696" s="13" t="s">
        <v>39</v>
      </c>
      <c r="AX696" s="13" t="s">
        <v>77</v>
      </c>
      <c r="AY696" s="234" t="s">
        <v>134</v>
      </c>
    </row>
    <row r="697" s="14" customFormat="1">
      <c r="A697" s="14"/>
      <c r="B697" s="235"/>
      <c r="C697" s="236"/>
      <c r="D697" s="226" t="s">
        <v>145</v>
      </c>
      <c r="E697" s="237" t="s">
        <v>32</v>
      </c>
      <c r="F697" s="238" t="s">
        <v>531</v>
      </c>
      <c r="G697" s="236"/>
      <c r="H697" s="239">
        <v>54.856000000000002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5" t="s">
        <v>145</v>
      </c>
      <c r="AU697" s="245" t="s">
        <v>87</v>
      </c>
      <c r="AV697" s="14" t="s">
        <v>87</v>
      </c>
      <c r="AW697" s="14" t="s">
        <v>39</v>
      </c>
      <c r="AX697" s="14" t="s">
        <v>77</v>
      </c>
      <c r="AY697" s="245" t="s">
        <v>134</v>
      </c>
    </row>
    <row r="698" s="15" customFormat="1">
      <c r="A698" s="15"/>
      <c r="B698" s="246"/>
      <c r="C698" s="247"/>
      <c r="D698" s="226" t="s">
        <v>145</v>
      </c>
      <c r="E698" s="248" t="s">
        <v>32</v>
      </c>
      <c r="F698" s="249" t="s">
        <v>148</v>
      </c>
      <c r="G698" s="247"/>
      <c r="H698" s="250">
        <v>68.496000000000009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56" t="s">
        <v>145</v>
      </c>
      <c r="AU698" s="256" t="s">
        <v>87</v>
      </c>
      <c r="AV698" s="15" t="s">
        <v>141</v>
      </c>
      <c r="AW698" s="15" t="s">
        <v>39</v>
      </c>
      <c r="AX698" s="15" t="s">
        <v>85</v>
      </c>
      <c r="AY698" s="256" t="s">
        <v>134</v>
      </c>
    </row>
    <row r="699" s="14" customFormat="1">
      <c r="A699" s="14"/>
      <c r="B699" s="235"/>
      <c r="C699" s="236"/>
      <c r="D699" s="226" t="s">
        <v>145</v>
      </c>
      <c r="E699" s="236"/>
      <c r="F699" s="238" t="s">
        <v>555</v>
      </c>
      <c r="G699" s="236"/>
      <c r="H699" s="239">
        <v>78.769999999999996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145</v>
      </c>
      <c r="AU699" s="245" t="s">
        <v>87</v>
      </c>
      <c r="AV699" s="14" t="s">
        <v>87</v>
      </c>
      <c r="AW699" s="14" t="s">
        <v>4</v>
      </c>
      <c r="AX699" s="14" t="s">
        <v>85</v>
      </c>
      <c r="AY699" s="245" t="s">
        <v>134</v>
      </c>
    </row>
    <row r="700" s="2" customFormat="1" ht="24.15" customHeight="1">
      <c r="A700" s="40"/>
      <c r="B700" s="41"/>
      <c r="C700" s="206" t="s">
        <v>561</v>
      </c>
      <c r="D700" s="206" t="s">
        <v>136</v>
      </c>
      <c r="E700" s="207" t="s">
        <v>562</v>
      </c>
      <c r="F700" s="208" t="s">
        <v>563</v>
      </c>
      <c r="G700" s="209" t="s">
        <v>151</v>
      </c>
      <c r="H700" s="210">
        <v>421.23200000000003</v>
      </c>
      <c r="I700" s="211"/>
      <c r="J700" s="212">
        <f>ROUND(I700*H700,2)</f>
        <v>0</v>
      </c>
      <c r="K700" s="208" t="s">
        <v>140</v>
      </c>
      <c r="L700" s="46"/>
      <c r="M700" s="213" t="s">
        <v>32</v>
      </c>
      <c r="N700" s="214" t="s">
        <v>48</v>
      </c>
      <c r="O700" s="86"/>
      <c r="P700" s="215">
        <f>O700*H700</f>
        <v>0</v>
      </c>
      <c r="Q700" s="215">
        <v>0.00040000000000000002</v>
      </c>
      <c r="R700" s="215">
        <f>Q700*H700</f>
        <v>0.16849280000000003</v>
      </c>
      <c r="S700" s="215">
        <v>0</v>
      </c>
      <c r="T700" s="21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7" t="s">
        <v>282</v>
      </c>
      <c r="AT700" s="217" t="s">
        <v>136</v>
      </c>
      <c r="AU700" s="217" t="s">
        <v>87</v>
      </c>
      <c r="AY700" s="18" t="s">
        <v>134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8" t="s">
        <v>85</v>
      </c>
      <c r="BK700" s="218">
        <f>ROUND(I700*H700,2)</f>
        <v>0</v>
      </c>
      <c r="BL700" s="18" t="s">
        <v>282</v>
      </c>
      <c r="BM700" s="217" t="s">
        <v>564</v>
      </c>
    </row>
    <row r="701" s="2" customFormat="1">
      <c r="A701" s="40"/>
      <c r="B701" s="41"/>
      <c r="C701" s="42"/>
      <c r="D701" s="219" t="s">
        <v>143</v>
      </c>
      <c r="E701" s="42"/>
      <c r="F701" s="220" t="s">
        <v>565</v>
      </c>
      <c r="G701" s="42"/>
      <c r="H701" s="42"/>
      <c r="I701" s="221"/>
      <c r="J701" s="42"/>
      <c r="K701" s="42"/>
      <c r="L701" s="46"/>
      <c r="M701" s="222"/>
      <c r="N701" s="223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8" t="s">
        <v>143</v>
      </c>
      <c r="AU701" s="18" t="s">
        <v>87</v>
      </c>
    </row>
    <row r="702" s="2" customFormat="1" ht="44.25" customHeight="1">
      <c r="A702" s="40"/>
      <c r="B702" s="41"/>
      <c r="C702" s="257" t="s">
        <v>566</v>
      </c>
      <c r="D702" s="257" t="s">
        <v>301</v>
      </c>
      <c r="E702" s="258" t="s">
        <v>552</v>
      </c>
      <c r="F702" s="259" t="s">
        <v>553</v>
      </c>
      <c r="G702" s="260" t="s">
        <v>151</v>
      </c>
      <c r="H702" s="261">
        <v>242.208</v>
      </c>
      <c r="I702" s="262"/>
      <c r="J702" s="263">
        <f>ROUND(I702*H702,2)</f>
        <v>0</v>
      </c>
      <c r="K702" s="259" t="s">
        <v>140</v>
      </c>
      <c r="L702" s="264"/>
      <c r="M702" s="265" t="s">
        <v>32</v>
      </c>
      <c r="N702" s="266" t="s">
        <v>48</v>
      </c>
      <c r="O702" s="86"/>
      <c r="P702" s="215">
        <f>O702*H702</f>
        <v>0</v>
      </c>
      <c r="Q702" s="215">
        <v>0.0054000000000000003</v>
      </c>
      <c r="R702" s="215">
        <f>Q702*H702</f>
        <v>1.3079232000000001</v>
      </c>
      <c r="S702" s="215">
        <v>0</v>
      </c>
      <c r="T702" s="21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7" t="s">
        <v>403</v>
      </c>
      <c r="AT702" s="217" t="s">
        <v>301</v>
      </c>
      <c r="AU702" s="217" t="s">
        <v>87</v>
      </c>
      <c r="AY702" s="18" t="s">
        <v>134</v>
      </c>
      <c r="BE702" s="218">
        <f>IF(N702="základní",J702,0)</f>
        <v>0</v>
      </c>
      <c r="BF702" s="218">
        <f>IF(N702="snížená",J702,0)</f>
        <v>0</v>
      </c>
      <c r="BG702" s="218">
        <f>IF(N702="zákl. přenesená",J702,0)</f>
        <v>0</v>
      </c>
      <c r="BH702" s="218">
        <f>IF(N702="sníž. přenesená",J702,0)</f>
        <v>0</v>
      </c>
      <c r="BI702" s="218">
        <f>IF(N702="nulová",J702,0)</f>
        <v>0</v>
      </c>
      <c r="BJ702" s="18" t="s">
        <v>85</v>
      </c>
      <c r="BK702" s="218">
        <f>ROUND(I702*H702,2)</f>
        <v>0</v>
      </c>
      <c r="BL702" s="18" t="s">
        <v>282</v>
      </c>
      <c r="BM702" s="217" t="s">
        <v>567</v>
      </c>
    </row>
    <row r="703" s="13" customFormat="1">
      <c r="A703" s="13"/>
      <c r="B703" s="224"/>
      <c r="C703" s="225"/>
      <c r="D703" s="226" t="s">
        <v>145</v>
      </c>
      <c r="E703" s="227" t="s">
        <v>32</v>
      </c>
      <c r="F703" s="228" t="s">
        <v>146</v>
      </c>
      <c r="G703" s="225"/>
      <c r="H703" s="227" t="s">
        <v>32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4" t="s">
        <v>145</v>
      </c>
      <c r="AU703" s="234" t="s">
        <v>87</v>
      </c>
      <c r="AV703" s="13" t="s">
        <v>85</v>
      </c>
      <c r="AW703" s="13" t="s">
        <v>39</v>
      </c>
      <c r="AX703" s="13" t="s">
        <v>77</v>
      </c>
      <c r="AY703" s="234" t="s">
        <v>134</v>
      </c>
    </row>
    <row r="704" s="13" customFormat="1">
      <c r="A704" s="13"/>
      <c r="B704" s="224"/>
      <c r="C704" s="225"/>
      <c r="D704" s="226" t="s">
        <v>145</v>
      </c>
      <c r="E704" s="227" t="s">
        <v>32</v>
      </c>
      <c r="F704" s="228" t="s">
        <v>398</v>
      </c>
      <c r="G704" s="225"/>
      <c r="H704" s="227" t="s">
        <v>32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4" t="s">
        <v>145</v>
      </c>
      <c r="AU704" s="234" t="s">
        <v>87</v>
      </c>
      <c r="AV704" s="13" t="s">
        <v>85</v>
      </c>
      <c r="AW704" s="13" t="s">
        <v>39</v>
      </c>
      <c r="AX704" s="13" t="s">
        <v>77</v>
      </c>
      <c r="AY704" s="234" t="s">
        <v>134</v>
      </c>
    </row>
    <row r="705" s="14" customFormat="1">
      <c r="A705" s="14"/>
      <c r="B705" s="235"/>
      <c r="C705" s="236"/>
      <c r="D705" s="226" t="s">
        <v>145</v>
      </c>
      <c r="E705" s="237" t="s">
        <v>32</v>
      </c>
      <c r="F705" s="238" t="s">
        <v>399</v>
      </c>
      <c r="G705" s="236"/>
      <c r="H705" s="239">
        <v>43.648000000000003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5" t="s">
        <v>145</v>
      </c>
      <c r="AU705" s="245" t="s">
        <v>87</v>
      </c>
      <c r="AV705" s="14" t="s">
        <v>87</v>
      </c>
      <c r="AW705" s="14" t="s">
        <v>39</v>
      </c>
      <c r="AX705" s="14" t="s">
        <v>77</v>
      </c>
      <c r="AY705" s="245" t="s">
        <v>134</v>
      </c>
    </row>
    <row r="706" s="13" customFormat="1">
      <c r="A706" s="13"/>
      <c r="B706" s="224"/>
      <c r="C706" s="225"/>
      <c r="D706" s="226" t="s">
        <v>145</v>
      </c>
      <c r="E706" s="227" t="s">
        <v>32</v>
      </c>
      <c r="F706" s="228" t="s">
        <v>400</v>
      </c>
      <c r="G706" s="225"/>
      <c r="H706" s="227" t="s">
        <v>32</v>
      </c>
      <c r="I706" s="229"/>
      <c r="J706" s="225"/>
      <c r="K706" s="225"/>
      <c r="L706" s="230"/>
      <c r="M706" s="231"/>
      <c r="N706" s="232"/>
      <c r="O706" s="232"/>
      <c r="P706" s="232"/>
      <c r="Q706" s="232"/>
      <c r="R706" s="232"/>
      <c r="S706" s="232"/>
      <c r="T706" s="23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4" t="s">
        <v>145</v>
      </c>
      <c r="AU706" s="234" t="s">
        <v>87</v>
      </c>
      <c r="AV706" s="13" t="s">
        <v>85</v>
      </c>
      <c r="AW706" s="13" t="s">
        <v>39</v>
      </c>
      <c r="AX706" s="13" t="s">
        <v>77</v>
      </c>
      <c r="AY706" s="234" t="s">
        <v>134</v>
      </c>
    </row>
    <row r="707" s="14" customFormat="1">
      <c r="A707" s="14"/>
      <c r="B707" s="235"/>
      <c r="C707" s="236"/>
      <c r="D707" s="226" t="s">
        <v>145</v>
      </c>
      <c r="E707" s="237" t="s">
        <v>32</v>
      </c>
      <c r="F707" s="238" t="s">
        <v>401</v>
      </c>
      <c r="G707" s="236"/>
      <c r="H707" s="239">
        <v>166.96799999999999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145</v>
      </c>
      <c r="AU707" s="245" t="s">
        <v>87</v>
      </c>
      <c r="AV707" s="14" t="s">
        <v>87</v>
      </c>
      <c r="AW707" s="14" t="s">
        <v>39</v>
      </c>
      <c r="AX707" s="14" t="s">
        <v>77</v>
      </c>
      <c r="AY707" s="245" t="s">
        <v>134</v>
      </c>
    </row>
    <row r="708" s="15" customFormat="1">
      <c r="A708" s="15"/>
      <c r="B708" s="246"/>
      <c r="C708" s="247"/>
      <c r="D708" s="226" t="s">
        <v>145</v>
      </c>
      <c r="E708" s="248" t="s">
        <v>32</v>
      </c>
      <c r="F708" s="249" t="s">
        <v>148</v>
      </c>
      <c r="G708" s="247"/>
      <c r="H708" s="250">
        <v>210.61599999999999</v>
      </c>
      <c r="I708" s="251"/>
      <c r="J708" s="247"/>
      <c r="K708" s="247"/>
      <c r="L708" s="252"/>
      <c r="M708" s="253"/>
      <c r="N708" s="254"/>
      <c r="O708" s="254"/>
      <c r="P708" s="254"/>
      <c r="Q708" s="254"/>
      <c r="R708" s="254"/>
      <c r="S708" s="254"/>
      <c r="T708" s="25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6" t="s">
        <v>145</v>
      </c>
      <c r="AU708" s="256" t="s">
        <v>87</v>
      </c>
      <c r="AV708" s="15" t="s">
        <v>141</v>
      </c>
      <c r="AW708" s="15" t="s">
        <v>39</v>
      </c>
      <c r="AX708" s="15" t="s">
        <v>85</v>
      </c>
      <c r="AY708" s="256" t="s">
        <v>134</v>
      </c>
    </row>
    <row r="709" s="14" customFormat="1">
      <c r="A709" s="14"/>
      <c r="B709" s="235"/>
      <c r="C709" s="236"/>
      <c r="D709" s="226" t="s">
        <v>145</v>
      </c>
      <c r="E709" s="236"/>
      <c r="F709" s="238" t="s">
        <v>568</v>
      </c>
      <c r="G709" s="236"/>
      <c r="H709" s="239">
        <v>242.208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145</v>
      </c>
      <c r="AU709" s="245" t="s">
        <v>87</v>
      </c>
      <c r="AV709" s="14" t="s">
        <v>87</v>
      </c>
      <c r="AW709" s="14" t="s">
        <v>4</v>
      </c>
      <c r="AX709" s="14" t="s">
        <v>85</v>
      </c>
      <c r="AY709" s="245" t="s">
        <v>134</v>
      </c>
    </row>
    <row r="710" s="2" customFormat="1" ht="49.05" customHeight="1">
      <c r="A710" s="40"/>
      <c r="B710" s="41"/>
      <c r="C710" s="257" t="s">
        <v>569</v>
      </c>
      <c r="D710" s="257" t="s">
        <v>301</v>
      </c>
      <c r="E710" s="258" t="s">
        <v>557</v>
      </c>
      <c r="F710" s="259" t="s">
        <v>558</v>
      </c>
      <c r="G710" s="260" t="s">
        <v>151</v>
      </c>
      <c r="H710" s="261">
        <v>242.208</v>
      </c>
      <c r="I710" s="262"/>
      <c r="J710" s="263">
        <f>ROUND(I710*H710,2)</f>
        <v>0</v>
      </c>
      <c r="K710" s="259" t="s">
        <v>140</v>
      </c>
      <c r="L710" s="264"/>
      <c r="M710" s="265" t="s">
        <v>32</v>
      </c>
      <c r="N710" s="266" t="s">
        <v>48</v>
      </c>
      <c r="O710" s="86"/>
      <c r="P710" s="215">
        <f>O710*H710</f>
        <v>0</v>
      </c>
      <c r="Q710" s="215">
        <v>0.0053</v>
      </c>
      <c r="R710" s="215">
        <f>Q710*H710</f>
        <v>1.2837023999999999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559</v>
      </c>
      <c r="AT710" s="217" t="s">
        <v>301</v>
      </c>
      <c r="AU710" s="217" t="s">
        <v>87</v>
      </c>
      <c r="AY710" s="18" t="s">
        <v>134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8" t="s">
        <v>85</v>
      </c>
      <c r="BK710" s="218">
        <f>ROUND(I710*H710,2)</f>
        <v>0</v>
      </c>
      <c r="BL710" s="18" t="s">
        <v>559</v>
      </c>
      <c r="BM710" s="217" t="s">
        <v>570</v>
      </c>
    </row>
    <row r="711" s="13" customFormat="1">
      <c r="A711" s="13"/>
      <c r="B711" s="224"/>
      <c r="C711" s="225"/>
      <c r="D711" s="226" t="s">
        <v>145</v>
      </c>
      <c r="E711" s="227" t="s">
        <v>32</v>
      </c>
      <c r="F711" s="228" t="s">
        <v>146</v>
      </c>
      <c r="G711" s="225"/>
      <c r="H711" s="227" t="s">
        <v>32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4" t="s">
        <v>145</v>
      </c>
      <c r="AU711" s="234" t="s">
        <v>87</v>
      </c>
      <c r="AV711" s="13" t="s">
        <v>85</v>
      </c>
      <c r="AW711" s="13" t="s">
        <v>39</v>
      </c>
      <c r="AX711" s="13" t="s">
        <v>77</v>
      </c>
      <c r="AY711" s="234" t="s">
        <v>134</v>
      </c>
    </row>
    <row r="712" s="13" customFormat="1">
      <c r="A712" s="13"/>
      <c r="B712" s="224"/>
      <c r="C712" s="225"/>
      <c r="D712" s="226" t="s">
        <v>145</v>
      </c>
      <c r="E712" s="227" t="s">
        <v>32</v>
      </c>
      <c r="F712" s="228" t="s">
        <v>398</v>
      </c>
      <c r="G712" s="225"/>
      <c r="H712" s="227" t="s">
        <v>32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4" t="s">
        <v>145</v>
      </c>
      <c r="AU712" s="234" t="s">
        <v>87</v>
      </c>
      <c r="AV712" s="13" t="s">
        <v>85</v>
      </c>
      <c r="AW712" s="13" t="s">
        <v>39</v>
      </c>
      <c r="AX712" s="13" t="s">
        <v>77</v>
      </c>
      <c r="AY712" s="234" t="s">
        <v>134</v>
      </c>
    </row>
    <row r="713" s="14" customFormat="1">
      <c r="A713" s="14"/>
      <c r="B713" s="235"/>
      <c r="C713" s="236"/>
      <c r="D713" s="226" t="s">
        <v>145</v>
      </c>
      <c r="E713" s="237" t="s">
        <v>32</v>
      </c>
      <c r="F713" s="238" t="s">
        <v>399</v>
      </c>
      <c r="G713" s="236"/>
      <c r="H713" s="239">
        <v>43.648000000000003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145</v>
      </c>
      <c r="AU713" s="245" t="s">
        <v>87</v>
      </c>
      <c r="AV713" s="14" t="s">
        <v>87</v>
      </c>
      <c r="AW713" s="14" t="s">
        <v>39</v>
      </c>
      <c r="AX713" s="14" t="s">
        <v>77</v>
      </c>
      <c r="AY713" s="245" t="s">
        <v>134</v>
      </c>
    </row>
    <row r="714" s="13" customFormat="1">
      <c r="A714" s="13"/>
      <c r="B714" s="224"/>
      <c r="C714" s="225"/>
      <c r="D714" s="226" t="s">
        <v>145</v>
      </c>
      <c r="E714" s="227" t="s">
        <v>32</v>
      </c>
      <c r="F714" s="228" t="s">
        <v>400</v>
      </c>
      <c r="G714" s="225"/>
      <c r="H714" s="227" t="s">
        <v>32</v>
      </c>
      <c r="I714" s="229"/>
      <c r="J714" s="225"/>
      <c r="K714" s="225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145</v>
      </c>
      <c r="AU714" s="234" t="s">
        <v>87</v>
      </c>
      <c r="AV714" s="13" t="s">
        <v>85</v>
      </c>
      <c r="AW714" s="13" t="s">
        <v>39</v>
      </c>
      <c r="AX714" s="13" t="s">
        <v>77</v>
      </c>
      <c r="AY714" s="234" t="s">
        <v>134</v>
      </c>
    </row>
    <row r="715" s="14" customFormat="1">
      <c r="A715" s="14"/>
      <c r="B715" s="235"/>
      <c r="C715" s="236"/>
      <c r="D715" s="226" t="s">
        <v>145</v>
      </c>
      <c r="E715" s="237" t="s">
        <v>32</v>
      </c>
      <c r="F715" s="238" t="s">
        <v>401</v>
      </c>
      <c r="G715" s="236"/>
      <c r="H715" s="239">
        <v>166.96799999999999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145</v>
      </c>
      <c r="AU715" s="245" t="s">
        <v>87</v>
      </c>
      <c r="AV715" s="14" t="s">
        <v>87</v>
      </c>
      <c r="AW715" s="14" t="s">
        <v>39</v>
      </c>
      <c r="AX715" s="14" t="s">
        <v>77</v>
      </c>
      <c r="AY715" s="245" t="s">
        <v>134</v>
      </c>
    </row>
    <row r="716" s="15" customFormat="1">
      <c r="A716" s="15"/>
      <c r="B716" s="246"/>
      <c r="C716" s="247"/>
      <c r="D716" s="226" t="s">
        <v>145</v>
      </c>
      <c r="E716" s="248" t="s">
        <v>32</v>
      </c>
      <c r="F716" s="249" t="s">
        <v>148</v>
      </c>
      <c r="G716" s="247"/>
      <c r="H716" s="250">
        <v>210.61599999999999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6" t="s">
        <v>145</v>
      </c>
      <c r="AU716" s="256" t="s">
        <v>87</v>
      </c>
      <c r="AV716" s="15" t="s">
        <v>141</v>
      </c>
      <c r="AW716" s="15" t="s">
        <v>39</v>
      </c>
      <c r="AX716" s="15" t="s">
        <v>85</v>
      </c>
      <c r="AY716" s="256" t="s">
        <v>134</v>
      </c>
    </row>
    <row r="717" s="14" customFormat="1">
      <c r="A717" s="14"/>
      <c r="B717" s="235"/>
      <c r="C717" s="236"/>
      <c r="D717" s="226" t="s">
        <v>145</v>
      </c>
      <c r="E717" s="236"/>
      <c r="F717" s="238" t="s">
        <v>568</v>
      </c>
      <c r="G717" s="236"/>
      <c r="H717" s="239">
        <v>242.208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145</v>
      </c>
      <c r="AU717" s="245" t="s">
        <v>87</v>
      </c>
      <c r="AV717" s="14" t="s">
        <v>87</v>
      </c>
      <c r="AW717" s="14" t="s">
        <v>4</v>
      </c>
      <c r="AX717" s="14" t="s">
        <v>85</v>
      </c>
      <c r="AY717" s="245" t="s">
        <v>134</v>
      </c>
    </row>
    <row r="718" s="2" customFormat="1" ht="55.5" customHeight="1">
      <c r="A718" s="40"/>
      <c r="B718" s="41"/>
      <c r="C718" s="206" t="s">
        <v>571</v>
      </c>
      <c r="D718" s="206" t="s">
        <v>136</v>
      </c>
      <c r="E718" s="207" t="s">
        <v>572</v>
      </c>
      <c r="F718" s="208" t="s">
        <v>573</v>
      </c>
      <c r="G718" s="209" t="s">
        <v>151</v>
      </c>
      <c r="H718" s="210">
        <v>17.123999999999999</v>
      </c>
      <c r="I718" s="211"/>
      <c r="J718" s="212">
        <f>ROUND(I718*H718,2)</f>
        <v>0</v>
      </c>
      <c r="K718" s="208" t="s">
        <v>140</v>
      </c>
      <c r="L718" s="46"/>
      <c r="M718" s="213" t="s">
        <v>32</v>
      </c>
      <c r="N718" s="214" t="s">
        <v>48</v>
      </c>
      <c r="O718" s="86"/>
      <c r="P718" s="215">
        <f>O718*H718</f>
        <v>0</v>
      </c>
      <c r="Q718" s="215">
        <v>0.00058</v>
      </c>
      <c r="R718" s="215">
        <f>Q718*H718</f>
        <v>0.0099319199999999986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282</v>
      </c>
      <c r="AT718" s="217" t="s">
        <v>136</v>
      </c>
      <c r="AU718" s="217" t="s">
        <v>87</v>
      </c>
      <c r="AY718" s="18" t="s">
        <v>134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8" t="s">
        <v>85</v>
      </c>
      <c r="BK718" s="218">
        <f>ROUND(I718*H718,2)</f>
        <v>0</v>
      </c>
      <c r="BL718" s="18" t="s">
        <v>282</v>
      </c>
      <c r="BM718" s="217" t="s">
        <v>574</v>
      </c>
    </row>
    <row r="719" s="2" customFormat="1">
      <c r="A719" s="40"/>
      <c r="B719" s="41"/>
      <c r="C719" s="42"/>
      <c r="D719" s="219" t="s">
        <v>143</v>
      </c>
      <c r="E719" s="42"/>
      <c r="F719" s="220" t="s">
        <v>575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8" t="s">
        <v>143</v>
      </c>
      <c r="AU719" s="18" t="s">
        <v>87</v>
      </c>
    </row>
    <row r="720" s="13" customFormat="1">
      <c r="A720" s="13"/>
      <c r="B720" s="224"/>
      <c r="C720" s="225"/>
      <c r="D720" s="226" t="s">
        <v>145</v>
      </c>
      <c r="E720" s="227" t="s">
        <v>32</v>
      </c>
      <c r="F720" s="228" t="s">
        <v>146</v>
      </c>
      <c r="G720" s="225"/>
      <c r="H720" s="227" t="s">
        <v>32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145</v>
      </c>
      <c r="AU720" s="234" t="s">
        <v>87</v>
      </c>
      <c r="AV720" s="13" t="s">
        <v>85</v>
      </c>
      <c r="AW720" s="13" t="s">
        <v>39</v>
      </c>
      <c r="AX720" s="13" t="s">
        <v>77</v>
      </c>
      <c r="AY720" s="234" t="s">
        <v>134</v>
      </c>
    </row>
    <row r="721" s="13" customFormat="1">
      <c r="A721" s="13"/>
      <c r="B721" s="224"/>
      <c r="C721" s="225"/>
      <c r="D721" s="226" t="s">
        <v>145</v>
      </c>
      <c r="E721" s="227" t="s">
        <v>32</v>
      </c>
      <c r="F721" s="228" t="s">
        <v>398</v>
      </c>
      <c r="G721" s="225"/>
      <c r="H721" s="227" t="s">
        <v>32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145</v>
      </c>
      <c r="AU721" s="234" t="s">
        <v>87</v>
      </c>
      <c r="AV721" s="13" t="s">
        <v>85</v>
      </c>
      <c r="AW721" s="13" t="s">
        <v>39</v>
      </c>
      <c r="AX721" s="13" t="s">
        <v>77</v>
      </c>
      <c r="AY721" s="234" t="s">
        <v>134</v>
      </c>
    </row>
    <row r="722" s="14" customFormat="1">
      <c r="A722" s="14"/>
      <c r="B722" s="235"/>
      <c r="C722" s="236"/>
      <c r="D722" s="226" t="s">
        <v>145</v>
      </c>
      <c r="E722" s="237" t="s">
        <v>32</v>
      </c>
      <c r="F722" s="238" t="s">
        <v>576</v>
      </c>
      <c r="G722" s="236"/>
      <c r="H722" s="239">
        <v>3.4100000000000001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5" t="s">
        <v>145</v>
      </c>
      <c r="AU722" s="245" t="s">
        <v>87</v>
      </c>
      <c r="AV722" s="14" t="s">
        <v>87</v>
      </c>
      <c r="AW722" s="14" t="s">
        <v>39</v>
      </c>
      <c r="AX722" s="14" t="s">
        <v>77</v>
      </c>
      <c r="AY722" s="245" t="s">
        <v>134</v>
      </c>
    </row>
    <row r="723" s="13" customFormat="1">
      <c r="A723" s="13"/>
      <c r="B723" s="224"/>
      <c r="C723" s="225"/>
      <c r="D723" s="226" t="s">
        <v>145</v>
      </c>
      <c r="E723" s="227" t="s">
        <v>32</v>
      </c>
      <c r="F723" s="228" t="s">
        <v>400</v>
      </c>
      <c r="G723" s="225"/>
      <c r="H723" s="227" t="s">
        <v>32</v>
      </c>
      <c r="I723" s="229"/>
      <c r="J723" s="225"/>
      <c r="K723" s="225"/>
      <c r="L723" s="230"/>
      <c r="M723" s="231"/>
      <c r="N723" s="232"/>
      <c r="O723" s="232"/>
      <c r="P723" s="232"/>
      <c r="Q723" s="232"/>
      <c r="R723" s="232"/>
      <c r="S723" s="232"/>
      <c r="T723" s="23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4" t="s">
        <v>145</v>
      </c>
      <c r="AU723" s="234" t="s">
        <v>87</v>
      </c>
      <c r="AV723" s="13" t="s">
        <v>85</v>
      </c>
      <c r="AW723" s="13" t="s">
        <v>39</v>
      </c>
      <c r="AX723" s="13" t="s">
        <v>77</v>
      </c>
      <c r="AY723" s="234" t="s">
        <v>134</v>
      </c>
    </row>
    <row r="724" s="14" customFormat="1">
      <c r="A724" s="14"/>
      <c r="B724" s="235"/>
      <c r="C724" s="236"/>
      <c r="D724" s="226" t="s">
        <v>145</v>
      </c>
      <c r="E724" s="237" t="s">
        <v>32</v>
      </c>
      <c r="F724" s="238" t="s">
        <v>577</v>
      </c>
      <c r="G724" s="236"/>
      <c r="H724" s="239">
        <v>13.714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145</v>
      </c>
      <c r="AU724" s="245" t="s">
        <v>87</v>
      </c>
      <c r="AV724" s="14" t="s">
        <v>87</v>
      </c>
      <c r="AW724" s="14" t="s">
        <v>39</v>
      </c>
      <c r="AX724" s="14" t="s">
        <v>77</v>
      </c>
      <c r="AY724" s="245" t="s">
        <v>134</v>
      </c>
    </row>
    <row r="725" s="15" customFormat="1">
      <c r="A725" s="15"/>
      <c r="B725" s="246"/>
      <c r="C725" s="247"/>
      <c r="D725" s="226" t="s">
        <v>145</v>
      </c>
      <c r="E725" s="248" t="s">
        <v>32</v>
      </c>
      <c r="F725" s="249" t="s">
        <v>148</v>
      </c>
      <c r="G725" s="247"/>
      <c r="H725" s="250">
        <v>17.124000000000002</v>
      </c>
      <c r="I725" s="251"/>
      <c r="J725" s="247"/>
      <c r="K725" s="247"/>
      <c r="L725" s="252"/>
      <c r="M725" s="253"/>
      <c r="N725" s="254"/>
      <c r="O725" s="254"/>
      <c r="P725" s="254"/>
      <c r="Q725" s="254"/>
      <c r="R725" s="254"/>
      <c r="S725" s="254"/>
      <c r="T725" s="25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6" t="s">
        <v>145</v>
      </c>
      <c r="AU725" s="256" t="s">
        <v>87</v>
      </c>
      <c r="AV725" s="15" t="s">
        <v>141</v>
      </c>
      <c r="AW725" s="15" t="s">
        <v>39</v>
      </c>
      <c r="AX725" s="15" t="s">
        <v>85</v>
      </c>
      <c r="AY725" s="256" t="s">
        <v>134</v>
      </c>
    </row>
    <row r="726" s="2" customFormat="1" ht="55.5" customHeight="1">
      <c r="A726" s="40"/>
      <c r="B726" s="41"/>
      <c r="C726" s="206" t="s">
        <v>578</v>
      </c>
      <c r="D726" s="206" t="s">
        <v>136</v>
      </c>
      <c r="E726" s="207" t="s">
        <v>579</v>
      </c>
      <c r="F726" s="208" t="s">
        <v>580</v>
      </c>
      <c r="G726" s="209" t="s">
        <v>151</v>
      </c>
      <c r="H726" s="210">
        <v>210.61600000000001</v>
      </c>
      <c r="I726" s="211"/>
      <c r="J726" s="212">
        <f>ROUND(I726*H726,2)</f>
        <v>0</v>
      </c>
      <c r="K726" s="208" t="s">
        <v>140</v>
      </c>
      <c r="L726" s="46"/>
      <c r="M726" s="213" t="s">
        <v>32</v>
      </c>
      <c r="N726" s="214" t="s">
        <v>48</v>
      </c>
      <c r="O726" s="86"/>
      <c r="P726" s="215">
        <f>O726*H726</f>
        <v>0</v>
      </c>
      <c r="Q726" s="215">
        <v>0.00064000000000000005</v>
      </c>
      <c r="R726" s="215">
        <f>Q726*H726</f>
        <v>0.13479424000000001</v>
      </c>
      <c r="S726" s="215">
        <v>0</v>
      </c>
      <c r="T726" s="21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17" t="s">
        <v>282</v>
      </c>
      <c r="AT726" s="217" t="s">
        <v>136</v>
      </c>
      <c r="AU726" s="217" t="s">
        <v>87</v>
      </c>
      <c r="AY726" s="18" t="s">
        <v>134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85</v>
      </c>
      <c r="BK726" s="218">
        <f>ROUND(I726*H726,2)</f>
        <v>0</v>
      </c>
      <c r="BL726" s="18" t="s">
        <v>282</v>
      </c>
      <c r="BM726" s="217" t="s">
        <v>581</v>
      </c>
    </row>
    <row r="727" s="2" customFormat="1">
      <c r="A727" s="40"/>
      <c r="B727" s="41"/>
      <c r="C727" s="42"/>
      <c r="D727" s="219" t="s">
        <v>143</v>
      </c>
      <c r="E727" s="42"/>
      <c r="F727" s="220" t="s">
        <v>582</v>
      </c>
      <c r="G727" s="42"/>
      <c r="H727" s="42"/>
      <c r="I727" s="221"/>
      <c r="J727" s="42"/>
      <c r="K727" s="42"/>
      <c r="L727" s="46"/>
      <c r="M727" s="222"/>
      <c r="N727" s="223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8" t="s">
        <v>143</v>
      </c>
      <c r="AU727" s="18" t="s">
        <v>87</v>
      </c>
    </row>
    <row r="728" s="13" customFormat="1">
      <c r="A728" s="13"/>
      <c r="B728" s="224"/>
      <c r="C728" s="225"/>
      <c r="D728" s="226" t="s">
        <v>145</v>
      </c>
      <c r="E728" s="227" t="s">
        <v>32</v>
      </c>
      <c r="F728" s="228" t="s">
        <v>146</v>
      </c>
      <c r="G728" s="225"/>
      <c r="H728" s="227" t="s">
        <v>32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145</v>
      </c>
      <c r="AU728" s="234" t="s">
        <v>87</v>
      </c>
      <c r="AV728" s="13" t="s">
        <v>85</v>
      </c>
      <c r="AW728" s="13" t="s">
        <v>39</v>
      </c>
      <c r="AX728" s="13" t="s">
        <v>77</v>
      </c>
      <c r="AY728" s="234" t="s">
        <v>134</v>
      </c>
    </row>
    <row r="729" s="13" customFormat="1">
      <c r="A729" s="13"/>
      <c r="B729" s="224"/>
      <c r="C729" s="225"/>
      <c r="D729" s="226" t="s">
        <v>145</v>
      </c>
      <c r="E729" s="227" t="s">
        <v>32</v>
      </c>
      <c r="F729" s="228" t="s">
        <v>398</v>
      </c>
      <c r="G729" s="225"/>
      <c r="H729" s="227" t="s">
        <v>32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145</v>
      </c>
      <c r="AU729" s="234" t="s">
        <v>87</v>
      </c>
      <c r="AV729" s="13" t="s">
        <v>85</v>
      </c>
      <c r="AW729" s="13" t="s">
        <v>39</v>
      </c>
      <c r="AX729" s="13" t="s">
        <v>77</v>
      </c>
      <c r="AY729" s="234" t="s">
        <v>134</v>
      </c>
    </row>
    <row r="730" s="14" customFormat="1">
      <c r="A730" s="14"/>
      <c r="B730" s="235"/>
      <c r="C730" s="236"/>
      <c r="D730" s="226" t="s">
        <v>145</v>
      </c>
      <c r="E730" s="237" t="s">
        <v>32</v>
      </c>
      <c r="F730" s="238" t="s">
        <v>399</v>
      </c>
      <c r="G730" s="236"/>
      <c r="H730" s="239">
        <v>43.648000000000003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145</v>
      </c>
      <c r="AU730" s="245" t="s">
        <v>87</v>
      </c>
      <c r="AV730" s="14" t="s">
        <v>87</v>
      </c>
      <c r="AW730" s="14" t="s">
        <v>39</v>
      </c>
      <c r="AX730" s="14" t="s">
        <v>77</v>
      </c>
      <c r="AY730" s="245" t="s">
        <v>134</v>
      </c>
    </row>
    <row r="731" s="13" customFormat="1">
      <c r="A731" s="13"/>
      <c r="B731" s="224"/>
      <c r="C731" s="225"/>
      <c r="D731" s="226" t="s">
        <v>145</v>
      </c>
      <c r="E731" s="227" t="s">
        <v>32</v>
      </c>
      <c r="F731" s="228" t="s">
        <v>400</v>
      </c>
      <c r="G731" s="225"/>
      <c r="H731" s="227" t="s">
        <v>32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145</v>
      </c>
      <c r="AU731" s="234" t="s">
        <v>87</v>
      </c>
      <c r="AV731" s="13" t="s">
        <v>85</v>
      </c>
      <c r="AW731" s="13" t="s">
        <v>39</v>
      </c>
      <c r="AX731" s="13" t="s">
        <v>77</v>
      </c>
      <c r="AY731" s="234" t="s">
        <v>134</v>
      </c>
    </row>
    <row r="732" s="14" customFormat="1">
      <c r="A732" s="14"/>
      <c r="B732" s="235"/>
      <c r="C732" s="236"/>
      <c r="D732" s="226" t="s">
        <v>145</v>
      </c>
      <c r="E732" s="237" t="s">
        <v>32</v>
      </c>
      <c r="F732" s="238" t="s">
        <v>401</v>
      </c>
      <c r="G732" s="236"/>
      <c r="H732" s="239">
        <v>166.96799999999999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145</v>
      </c>
      <c r="AU732" s="245" t="s">
        <v>87</v>
      </c>
      <c r="AV732" s="14" t="s">
        <v>87</v>
      </c>
      <c r="AW732" s="14" t="s">
        <v>39</v>
      </c>
      <c r="AX732" s="14" t="s">
        <v>77</v>
      </c>
      <c r="AY732" s="245" t="s">
        <v>134</v>
      </c>
    </row>
    <row r="733" s="15" customFormat="1">
      <c r="A733" s="15"/>
      <c r="B733" s="246"/>
      <c r="C733" s="247"/>
      <c r="D733" s="226" t="s">
        <v>145</v>
      </c>
      <c r="E733" s="248" t="s">
        <v>32</v>
      </c>
      <c r="F733" s="249" t="s">
        <v>148</v>
      </c>
      <c r="G733" s="247"/>
      <c r="H733" s="250">
        <v>210.61599999999999</v>
      </c>
      <c r="I733" s="251"/>
      <c r="J733" s="247"/>
      <c r="K733" s="247"/>
      <c r="L733" s="252"/>
      <c r="M733" s="253"/>
      <c r="N733" s="254"/>
      <c r="O733" s="254"/>
      <c r="P733" s="254"/>
      <c r="Q733" s="254"/>
      <c r="R733" s="254"/>
      <c r="S733" s="254"/>
      <c r="T733" s="25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56" t="s">
        <v>145</v>
      </c>
      <c r="AU733" s="256" t="s">
        <v>87</v>
      </c>
      <c r="AV733" s="15" t="s">
        <v>141</v>
      </c>
      <c r="AW733" s="15" t="s">
        <v>39</v>
      </c>
      <c r="AX733" s="15" t="s">
        <v>85</v>
      </c>
      <c r="AY733" s="256" t="s">
        <v>134</v>
      </c>
    </row>
    <row r="734" s="2" customFormat="1" ht="24.15" customHeight="1">
      <c r="A734" s="40"/>
      <c r="B734" s="41"/>
      <c r="C734" s="206" t="s">
        <v>583</v>
      </c>
      <c r="D734" s="206" t="s">
        <v>136</v>
      </c>
      <c r="E734" s="207" t="s">
        <v>584</v>
      </c>
      <c r="F734" s="208" t="s">
        <v>585</v>
      </c>
      <c r="G734" s="209" t="s">
        <v>340</v>
      </c>
      <c r="H734" s="210">
        <v>85.620000000000005</v>
      </c>
      <c r="I734" s="211"/>
      <c r="J734" s="212">
        <f>ROUND(I734*H734,2)</f>
        <v>0</v>
      </c>
      <c r="K734" s="208" t="s">
        <v>140</v>
      </c>
      <c r="L734" s="46"/>
      <c r="M734" s="213" t="s">
        <v>32</v>
      </c>
      <c r="N734" s="214" t="s">
        <v>48</v>
      </c>
      <c r="O734" s="86"/>
      <c r="P734" s="215">
        <f>O734*H734</f>
        <v>0</v>
      </c>
      <c r="Q734" s="215">
        <v>0.00016000000000000001</v>
      </c>
      <c r="R734" s="215">
        <f>Q734*H734</f>
        <v>0.013699200000000002</v>
      </c>
      <c r="S734" s="215">
        <v>0</v>
      </c>
      <c r="T734" s="216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7" t="s">
        <v>282</v>
      </c>
      <c r="AT734" s="217" t="s">
        <v>136</v>
      </c>
      <c r="AU734" s="217" t="s">
        <v>87</v>
      </c>
      <c r="AY734" s="18" t="s">
        <v>134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85</v>
      </c>
      <c r="BK734" s="218">
        <f>ROUND(I734*H734,2)</f>
        <v>0</v>
      </c>
      <c r="BL734" s="18" t="s">
        <v>282</v>
      </c>
      <c r="BM734" s="217" t="s">
        <v>586</v>
      </c>
    </row>
    <row r="735" s="2" customFormat="1">
      <c r="A735" s="40"/>
      <c r="B735" s="41"/>
      <c r="C735" s="42"/>
      <c r="D735" s="219" t="s">
        <v>143</v>
      </c>
      <c r="E735" s="42"/>
      <c r="F735" s="220" t="s">
        <v>587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8" t="s">
        <v>143</v>
      </c>
      <c r="AU735" s="18" t="s">
        <v>87</v>
      </c>
    </row>
    <row r="736" s="13" customFormat="1">
      <c r="A736" s="13"/>
      <c r="B736" s="224"/>
      <c r="C736" s="225"/>
      <c r="D736" s="226" t="s">
        <v>145</v>
      </c>
      <c r="E736" s="227" t="s">
        <v>32</v>
      </c>
      <c r="F736" s="228" t="s">
        <v>146</v>
      </c>
      <c r="G736" s="225"/>
      <c r="H736" s="227" t="s">
        <v>32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145</v>
      </c>
      <c r="AU736" s="234" t="s">
        <v>87</v>
      </c>
      <c r="AV736" s="13" t="s">
        <v>85</v>
      </c>
      <c r="AW736" s="13" t="s">
        <v>39</v>
      </c>
      <c r="AX736" s="13" t="s">
        <v>77</v>
      </c>
      <c r="AY736" s="234" t="s">
        <v>134</v>
      </c>
    </row>
    <row r="737" s="13" customFormat="1">
      <c r="A737" s="13"/>
      <c r="B737" s="224"/>
      <c r="C737" s="225"/>
      <c r="D737" s="226" t="s">
        <v>145</v>
      </c>
      <c r="E737" s="227" t="s">
        <v>32</v>
      </c>
      <c r="F737" s="228" t="s">
        <v>398</v>
      </c>
      <c r="G737" s="225"/>
      <c r="H737" s="227" t="s">
        <v>32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145</v>
      </c>
      <c r="AU737" s="234" t="s">
        <v>87</v>
      </c>
      <c r="AV737" s="13" t="s">
        <v>85</v>
      </c>
      <c r="AW737" s="13" t="s">
        <v>39</v>
      </c>
      <c r="AX737" s="13" t="s">
        <v>77</v>
      </c>
      <c r="AY737" s="234" t="s">
        <v>134</v>
      </c>
    </row>
    <row r="738" s="14" customFormat="1">
      <c r="A738" s="14"/>
      <c r="B738" s="235"/>
      <c r="C738" s="236"/>
      <c r="D738" s="226" t="s">
        <v>145</v>
      </c>
      <c r="E738" s="237" t="s">
        <v>32</v>
      </c>
      <c r="F738" s="238" t="s">
        <v>588</v>
      </c>
      <c r="G738" s="236"/>
      <c r="H738" s="239">
        <v>17.050000000000001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145</v>
      </c>
      <c r="AU738" s="245" t="s">
        <v>87</v>
      </c>
      <c r="AV738" s="14" t="s">
        <v>87</v>
      </c>
      <c r="AW738" s="14" t="s">
        <v>39</v>
      </c>
      <c r="AX738" s="14" t="s">
        <v>77</v>
      </c>
      <c r="AY738" s="245" t="s">
        <v>134</v>
      </c>
    </row>
    <row r="739" s="13" customFormat="1">
      <c r="A739" s="13"/>
      <c r="B739" s="224"/>
      <c r="C739" s="225"/>
      <c r="D739" s="226" t="s">
        <v>145</v>
      </c>
      <c r="E739" s="227" t="s">
        <v>32</v>
      </c>
      <c r="F739" s="228" t="s">
        <v>400</v>
      </c>
      <c r="G739" s="225"/>
      <c r="H739" s="227" t="s">
        <v>32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145</v>
      </c>
      <c r="AU739" s="234" t="s">
        <v>87</v>
      </c>
      <c r="AV739" s="13" t="s">
        <v>85</v>
      </c>
      <c r="AW739" s="13" t="s">
        <v>39</v>
      </c>
      <c r="AX739" s="13" t="s">
        <v>77</v>
      </c>
      <c r="AY739" s="234" t="s">
        <v>134</v>
      </c>
    </row>
    <row r="740" s="14" customFormat="1">
      <c r="A740" s="14"/>
      <c r="B740" s="235"/>
      <c r="C740" s="236"/>
      <c r="D740" s="226" t="s">
        <v>145</v>
      </c>
      <c r="E740" s="237" t="s">
        <v>32</v>
      </c>
      <c r="F740" s="238" t="s">
        <v>589</v>
      </c>
      <c r="G740" s="236"/>
      <c r="H740" s="239">
        <v>68.569999999999993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145</v>
      </c>
      <c r="AU740" s="245" t="s">
        <v>87</v>
      </c>
      <c r="AV740" s="14" t="s">
        <v>87</v>
      </c>
      <c r="AW740" s="14" t="s">
        <v>39</v>
      </c>
      <c r="AX740" s="14" t="s">
        <v>77</v>
      </c>
      <c r="AY740" s="245" t="s">
        <v>134</v>
      </c>
    </row>
    <row r="741" s="15" customFormat="1">
      <c r="A741" s="15"/>
      <c r="B741" s="246"/>
      <c r="C741" s="247"/>
      <c r="D741" s="226" t="s">
        <v>145</v>
      </c>
      <c r="E741" s="248" t="s">
        <v>32</v>
      </c>
      <c r="F741" s="249" t="s">
        <v>148</v>
      </c>
      <c r="G741" s="247"/>
      <c r="H741" s="250">
        <v>85.61999999999999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145</v>
      </c>
      <c r="AU741" s="256" t="s">
        <v>87</v>
      </c>
      <c r="AV741" s="15" t="s">
        <v>141</v>
      </c>
      <c r="AW741" s="15" t="s">
        <v>39</v>
      </c>
      <c r="AX741" s="15" t="s">
        <v>85</v>
      </c>
      <c r="AY741" s="256" t="s">
        <v>134</v>
      </c>
    </row>
    <row r="742" s="2" customFormat="1" ht="37.8" customHeight="1">
      <c r="A742" s="40"/>
      <c r="B742" s="41"/>
      <c r="C742" s="206" t="s">
        <v>590</v>
      </c>
      <c r="D742" s="206" t="s">
        <v>136</v>
      </c>
      <c r="E742" s="207" t="s">
        <v>591</v>
      </c>
      <c r="F742" s="208" t="s">
        <v>592</v>
      </c>
      <c r="G742" s="209" t="s">
        <v>139</v>
      </c>
      <c r="H742" s="210">
        <v>12</v>
      </c>
      <c r="I742" s="211"/>
      <c r="J742" s="212">
        <f>ROUND(I742*H742,2)</f>
        <v>0</v>
      </c>
      <c r="K742" s="208" t="s">
        <v>140</v>
      </c>
      <c r="L742" s="46"/>
      <c r="M742" s="213" t="s">
        <v>32</v>
      </c>
      <c r="N742" s="214" t="s">
        <v>48</v>
      </c>
      <c r="O742" s="86"/>
      <c r="P742" s="215">
        <f>O742*H742</f>
        <v>0</v>
      </c>
      <c r="Q742" s="215">
        <v>0.00018000000000000001</v>
      </c>
      <c r="R742" s="215">
        <f>Q742*H742</f>
        <v>0.00216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282</v>
      </c>
      <c r="AT742" s="217" t="s">
        <v>136</v>
      </c>
      <c r="AU742" s="217" t="s">
        <v>87</v>
      </c>
      <c r="AY742" s="18" t="s">
        <v>134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85</v>
      </c>
      <c r="BK742" s="218">
        <f>ROUND(I742*H742,2)</f>
        <v>0</v>
      </c>
      <c r="BL742" s="18" t="s">
        <v>282</v>
      </c>
      <c r="BM742" s="217" t="s">
        <v>593</v>
      </c>
    </row>
    <row r="743" s="2" customFormat="1">
      <c r="A743" s="40"/>
      <c r="B743" s="41"/>
      <c r="C743" s="42"/>
      <c r="D743" s="219" t="s">
        <v>143</v>
      </c>
      <c r="E743" s="42"/>
      <c r="F743" s="220" t="s">
        <v>594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8" t="s">
        <v>143</v>
      </c>
      <c r="AU743" s="18" t="s">
        <v>87</v>
      </c>
    </row>
    <row r="744" s="13" customFormat="1">
      <c r="A744" s="13"/>
      <c r="B744" s="224"/>
      <c r="C744" s="225"/>
      <c r="D744" s="226" t="s">
        <v>145</v>
      </c>
      <c r="E744" s="227" t="s">
        <v>32</v>
      </c>
      <c r="F744" s="228" t="s">
        <v>146</v>
      </c>
      <c r="G744" s="225"/>
      <c r="H744" s="227" t="s">
        <v>32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4" t="s">
        <v>145</v>
      </c>
      <c r="AU744" s="234" t="s">
        <v>87</v>
      </c>
      <c r="AV744" s="13" t="s">
        <v>85</v>
      </c>
      <c r="AW744" s="13" t="s">
        <v>39</v>
      </c>
      <c r="AX744" s="13" t="s">
        <v>77</v>
      </c>
      <c r="AY744" s="234" t="s">
        <v>134</v>
      </c>
    </row>
    <row r="745" s="14" customFormat="1">
      <c r="A745" s="14"/>
      <c r="B745" s="235"/>
      <c r="C745" s="236"/>
      <c r="D745" s="226" t="s">
        <v>145</v>
      </c>
      <c r="E745" s="237" t="s">
        <v>32</v>
      </c>
      <c r="F745" s="238" t="s">
        <v>251</v>
      </c>
      <c r="G745" s="236"/>
      <c r="H745" s="239">
        <v>12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145</v>
      </c>
      <c r="AU745" s="245" t="s">
        <v>87</v>
      </c>
      <c r="AV745" s="14" t="s">
        <v>87</v>
      </c>
      <c r="AW745" s="14" t="s">
        <v>39</v>
      </c>
      <c r="AX745" s="14" t="s">
        <v>77</v>
      </c>
      <c r="AY745" s="245" t="s">
        <v>134</v>
      </c>
    </row>
    <row r="746" s="15" customFormat="1">
      <c r="A746" s="15"/>
      <c r="B746" s="246"/>
      <c r="C746" s="247"/>
      <c r="D746" s="226" t="s">
        <v>145</v>
      </c>
      <c r="E746" s="248" t="s">
        <v>32</v>
      </c>
      <c r="F746" s="249" t="s">
        <v>148</v>
      </c>
      <c r="G746" s="247"/>
      <c r="H746" s="250">
        <v>12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6" t="s">
        <v>145</v>
      </c>
      <c r="AU746" s="256" t="s">
        <v>87</v>
      </c>
      <c r="AV746" s="15" t="s">
        <v>141</v>
      </c>
      <c r="AW746" s="15" t="s">
        <v>39</v>
      </c>
      <c r="AX746" s="15" t="s">
        <v>85</v>
      </c>
      <c r="AY746" s="256" t="s">
        <v>134</v>
      </c>
    </row>
    <row r="747" s="2" customFormat="1" ht="37.8" customHeight="1">
      <c r="A747" s="40"/>
      <c r="B747" s="41"/>
      <c r="C747" s="206" t="s">
        <v>595</v>
      </c>
      <c r="D747" s="206" t="s">
        <v>136</v>
      </c>
      <c r="E747" s="207" t="s">
        <v>596</v>
      </c>
      <c r="F747" s="208" t="s">
        <v>597</v>
      </c>
      <c r="G747" s="209" t="s">
        <v>139</v>
      </c>
      <c r="H747" s="210">
        <v>5</v>
      </c>
      <c r="I747" s="211"/>
      <c r="J747" s="212">
        <f>ROUND(I747*H747,2)</f>
        <v>0</v>
      </c>
      <c r="K747" s="208" t="s">
        <v>140</v>
      </c>
      <c r="L747" s="46"/>
      <c r="M747" s="213" t="s">
        <v>32</v>
      </c>
      <c r="N747" s="214" t="s">
        <v>48</v>
      </c>
      <c r="O747" s="86"/>
      <c r="P747" s="215">
        <f>O747*H747</f>
        <v>0</v>
      </c>
      <c r="Q747" s="215">
        <v>0.00029999999999999997</v>
      </c>
      <c r="R747" s="215">
        <f>Q747*H747</f>
        <v>0.0014999999999999998</v>
      </c>
      <c r="S747" s="215">
        <v>0</v>
      </c>
      <c r="T747" s="21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17" t="s">
        <v>282</v>
      </c>
      <c r="AT747" s="217" t="s">
        <v>136</v>
      </c>
      <c r="AU747" s="217" t="s">
        <v>87</v>
      </c>
      <c r="AY747" s="18" t="s">
        <v>134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8" t="s">
        <v>85</v>
      </c>
      <c r="BK747" s="218">
        <f>ROUND(I747*H747,2)</f>
        <v>0</v>
      </c>
      <c r="BL747" s="18" t="s">
        <v>282</v>
      </c>
      <c r="BM747" s="217" t="s">
        <v>598</v>
      </c>
    </row>
    <row r="748" s="2" customFormat="1">
      <c r="A748" s="40"/>
      <c r="B748" s="41"/>
      <c r="C748" s="42"/>
      <c r="D748" s="219" t="s">
        <v>143</v>
      </c>
      <c r="E748" s="42"/>
      <c r="F748" s="220" t="s">
        <v>599</v>
      </c>
      <c r="G748" s="42"/>
      <c r="H748" s="42"/>
      <c r="I748" s="221"/>
      <c r="J748" s="42"/>
      <c r="K748" s="42"/>
      <c r="L748" s="46"/>
      <c r="M748" s="222"/>
      <c r="N748" s="22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8" t="s">
        <v>143</v>
      </c>
      <c r="AU748" s="18" t="s">
        <v>87</v>
      </c>
    </row>
    <row r="749" s="13" customFormat="1">
      <c r="A749" s="13"/>
      <c r="B749" s="224"/>
      <c r="C749" s="225"/>
      <c r="D749" s="226" t="s">
        <v>145</v>
      </c>
      <c r="E749" s="227" t="s">
        <v>32</v>
      </c>
      <c r="F749" s="228" t="s">
        <v>146</v>
      </c>
      <c r="G749" s="225"/>
      <c r="H749" s="227" t="s">
        <v>32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4" t="s">
        <v>145</v>
      </c>
      <c r="AU749" s="234" t="s">
        <v>87</v>
      </c>
      <c r="AV749" s="13" t="s">
        <v>85</v>
      </c>
      <c r="AW749" s="13" t="s">
        <v>39</v>
      </c>
      <c r="AX749" s="13" t="s">
        <v>77</v>
      </c>
      <c r="AY749" s="234" t="s">
        <v>134</v>
      </c>
    </row>
    <row r="750" s="13" customFormat="1">
      <c r="A750" s="13"/>
      <c r="B750" s="224"/>
      <c r="C750" s="225"/>
      <c r="D750" s="226" t="s">
        <v>145</v>
      </c>
      <c r="E750" s="227" t="s">
        <v>32</v>
      </c>
      <c r="F750" s="228" t="s">
        <v>600</v>
      </c>
      <c r="G750" s="225"/>
      <c r="H750" s="227" t="s">
        <v>32</v>
      </c>
      <c r="I750" s="229"/>
      <c r="J750" s="225"/>
      <c r="K750" s="225"/>
      <c r="L750" s="230"/>
      <c r="M750" s="231"/>
      <c r="N750" s="232"/>
      <c r="O750" s="232"/>
      <c r="P750" s="232"/>
      <c r="Q750" s="232"/>
      <c r="R750" s="232"/>
      <c r="S750" s="232"/>
      <c r="T750" s="23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4" t="s">
        <v>145</v>
      </c>
      <c r="AU750" s="234" t="s">
        <v>87</v>
      </c>
      <c r="AV750" s="13" t="s">
        <v>85</v>
      </c>
      <c r="AW750" s="13" t="s">
        <v>39</v>
      </c>
      <c r="AX750" s="13" t="s">
        <v>77</v>
      </c>
      <c r="AY750" s="234" t="s">
        <v>134</v>
      </c>
    </row>
    <row r="751" s="14" customFormat="1">
      <c r="A751" s="14"/>
      <c r="B751" s="235"/>
      <c r="C751" s="236"/>
      <c r="D751" s="226" t="s">
        <v>145</v>
      </c>
      <c r="E751" s="237" t="s">
        <v>32</v>
      </c>
      <c r="F751" s="238" t="s">
        <v>182</v>
      </c>
      <c r="G751" s="236"/>
      <c r="H751" s="239">
        <v>5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5" t="s">
        <v>145</v>
      </c>
      <c r="AU751" s="245" t="s">
        <v>87</v>
      </c>
      <c r="AV751" s="14" t="s">
        <v>87</v>
      </c>
      <c r="AW751" s="14" t="s">
        <v>39</v>
      </c>
      <c r="AX751" s="14" t="s">
        <v>77</v>
      </c>
      <c r="AY751" s="245" t="s">
        <v>134</v>
      </c>
    </row>
    <row r="752" s="15" customFormat="1">
      <c r="A752" s="15"/>
      <c r="B752" s="246"/>
      <c r="C752" s="247"/>
      <c r="D752" s="226" t="s">
        <v>145</v>
      </c>
      <c r="E752" s="248" t="s">
        <v>32</v>
      </c>
      <c r="F752" s="249" t="s">
        <v>148</v>
      </c>
      <c r="G752" s="247"/>
      <c r="H752" s="250">
        <v>5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6" t="s">
        <v>145</v>
      </c>
      <c r="AU752" s="256" t="s">
        <v>87</v>
      </c>
      <c r="AV752" s="15" t="s">
        <v>141</v>
      </c>
      <c r="AW752" s="15" t="s">
        <v>39</v>
      </c>
      <c r="AX752" s="15" t="s">
        <v>85</v>
      </c>
      <c r="AY752" s="256" t="s">
        <v>134</v>
      </c>
    </row>
    <row r="753" s="2" customFormat="1" ht="44.25" customHeight="1">
      <c r="A753" s="40"/>
      <c r="B753" s="41"/>
      <c r="C753" s="257" t="s">
        <v>601</v>
      </c>
      <c r="D753" s="257" t="s">
        <v>301</v>
      </c>
      <c r="E753" s="258" t="s">
        <v>552</v>
      </c>
      <c r="F753" s="259" t="s">
        <v>553</v>
      </c>
      <c r="G753" s="260" t="s">
        <v>151</v>
      </c>
      <c r="H753" s="261">
        <v>3.6749999999999998</v>
      </c>
      <c r="I753" s="262"/>
      <c r="J753" s="263">
        <f>ROUND(I753*H753,2)</f>
        <v>0</v>
      </c>
      <c r="K753" s="259" t="s">
        <v>140</v>
      </c>
      <c r="L753" s="264"/>
      <c r="M753" s="265" t="s">
        <v>32</v>
      </c>
      <c r="N753" s="266" t="s">
        <v>48</v>
      </c>
      <c r="O753" s="86"/>
      <c r="P753" s="215">
        <f>O753*H753</f>
        <v>0</v>
      </c>
      <c r="Q753" s="215">
        <v>0.0054000000000000003</v>
      </c>
      <c r="R753" s="215">
        <f>Q753*H753</f>
        <v>0.019845000000000002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403</v>
      </c>
      <c r="AT753" s="217" t="s">
        <v>301</v>
      </c>
      <c r="AU753" s="217" t="s">
        <v>87</v>
      </c>
      <c r="AY753" s="18" t="s">
        <v>134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8" t="s">
        <v>85</v>
      </c>
      <c r="BK753" s="218">
        <f>ROUND(I753*H753,2)</f>
        <v>0</v>
      </c>
      <c r="BL753" s="18" t="s">
        <v>282</v>
      </c>
      <c r="BM753" s="217" t="s">
        <v>602</v>
      </c>
    </row>
    <row r="754" s="14" customFormat="1">
      <c r="A754" s="14"/>
      <c r="B754" s="235"/>
      <c r="C754" s="236"/>
      <c r="D754" s="226" t="s">
        <v>145</v>
      </c>
      <c r="E754" s="236"/>
      <c r="F754" s="238" t="s">
        <v>603</v>
      </c>
      <c r="G754" s="236"/>
      <c r="H754" s="239">
        <v>3.6749999999999998</v>
      </c>
      <c r="I754" s="240"/>
      <c r="J754" s="236"/>
      <c r="K754" s="236"/>
      <c r="L754" s="241"/>
      <c r="M754" s="242"/>
      <c r="N754" s="243"/>
      <c r="O754" s="243"/>
      <c r="P754" s="243"/>
      <c r="Q754" s="243"/>
      <c r="R754" s="243"/>
      <c r="S754" s="243"/>
      <c r="T754" s="24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5" t="s">
        <v>145</v>
      </c>
      <c r="AU754" s="245" t="s">
        <v>87</v>
      </c>
      <c r="AV754" s="14" t="s">
        <v>87</v>
      </c>
      <c r="AW754" s="14" t="s">
        <v>4</v>
      </c>
      <c r="AX754" s="14" t="s">
        <v>85</v>
      </c>
      <c r="AY754" s="245" t="s">
        <v>134</v>
      </c>
    </row>
    <row r="755" s="2" customFormat="1" ht="37.8" customHeight="1">
      <c r="A755" s="40"/>
      <c r="B755" s="41"/>
      <c r="C755" s="206" t="s">
        <v>604</v>
      </c>
      <c r="D755" s="206" t="s">
        <v>136</v>
      </c>
      <c r="E755" s="207" t="s">
        <v>605</v>
      </c>
      <c r="F755" s="208" t="s">
        <v>606</v>
      </c>
      <c r="G755" s="209" t="s">
        <v>139</v>
      </c>
      <c r="H755" s="210">
        <v>5</v>
      </c>
      <c r="I755" s="211"/>
      <c r="J755" s="212">
        <f>ROUND(I755*H755,2)</f>
        <v>0</v>
      </c>
      <c r="K755" s="208" t="s">
        <v>140</v>
      </c>
      <c r="L755" s="46"/>
      <c r="M755" s="213" t="s">
        <v>32</v>
      </c>
      <c r="N755" s="214" t="s">
        <v>48</v>
      </c>
      <c r="O755" s="86"/>
      <c r="P755" s="215">
        <f>O755*H755</f>
        <v>0</v>
      </c>
      <c r="Q755" s="215">
        <v>0.00040000000000000002</v>
      </c>
      <c r="R755" s="215">
        <f>Q755*H755</f>
        <v>0.002</v>
      </c>
      <c r="S755" s="215">
        <v>0</v>
      </c>
      <c r="T755" s="21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17" t="s">
        <v>282</v>
      </c>
      <c r="AT755" s="217" t="s">
        <v>136</v>
      </c>
      <c r="AU755" s="217" t="s">
        <v>87</v>
      </c>
      <c r="AY755" s="18" t="s">
        <v>134</v>
      </c>
      <c r="BE755" s="218">
        <f>IF(N755="základní",J755,0)</f>
        <v>0</v>
      </c>
      <c r="BF755" s="218">
        <f>IF(N755="snížená",J755,0)</f>
        <v>0</v>
      </c>
      <c r="BG755" s="218">
        <f>IF(N755="zákl. přenesená",J755,0)</f>
        <v>0</v>
      </c>
      <c r="BH755" s="218">
        <f>IF(N755="sníž. přenesená",J755,0)</f>
        <v>0</v>
      </c>
      <c r="BI755" s="218">
        <f>IF(N755="nulová",J755,0)</f>
        <v>0</v>
      </c>
      <c r="BJ755" s="18" t="s">
        <v>85</v>
      </c>
      <c r="BK755" s="218">
        <f>ROUND(I755*H755,2)</f>
        <v>0</v>
      </c>
      <c r="BL755" s="18" t="s">
        <v>282</v>
      </c>
      <c r="BM755" s="217" t="s">
        <v>607</v>
      </c>
    </row>
    <row r="756" s="2" customFormat="1">
      <c r="A756" s="40"/>
      <c r="B756" s="41"/>
      <c r="C756" s="42"/>
      <c r="D756" s="219" t="s">
        <v>143</v>
      </c>
      <c r="E756" s="42"/>
      <c r="F756" s="220" t="s">
        <v>608</v>
      </c>
      <c r="G756" s="42"/>
      <c r="H756" s="42"/>
      <c r="I756" s="221"/>
      <c r="J756" s="42"/>
      <c r="K756" s="42"/>
      <c r="L756" s="46"/>
      <c r="M756" s="222"/>
      <c r="N756" s="223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8" t="s">
        <v>143</v>
      </c>
      <c r="AU756" s="18" t="s">
        <v>87</v>
      </c>
    </row>
    <row r="757" s="13" customFormat="1">
      <c r="A757" s="13"/>
      <c r="B757" s="224"/>
      <c r="C757" s="225"/>
      <c r="D757" s="226" t="s">
        <v>145</v>
      </c>
      <c r="E757" s="227" t="s">
        <v>32</v>
      </c>
      <c r="F757" s="228" t="s">
        <v>146</v>
      </c>
      <c r="G757" s="225"/>
      <c r="H757" s="227" t="s">
        <v>32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4" t="s">
        <v>145</v>
      </c>
      <c r="AU757" s="234" t="s">
        <v>87</v>
      </c>
      <c r="AV757" s="13" t="s">
        <v>85</v>
      </c>
      <c r="AW757" s="13" t="s">
        <v>39</v>
      </c>
      <c r="AX757" s="13" t="s">
        <v>77</v>
      </c>
      <c r="AY757" s="234" t="s">
        <v>134</v>
      </c>
    </row>
    <row r="758" s="13" customFormat="1">
      <c r="A758" s="13"/>
      <c r="B758" s="224"/>
      <c r="C758" s="225"/>
      <c r="D758" s="226" t="s">
        <v>145</v>
      </c>
      <c r="E758" s="227" t="s">
        <v>32</v>
      </c>
      <c r="F758" s="228" t="s">
        <v>600</v>
      </c>
      <c r="G758" s="225"/>
      <c r="H758" s="227" t="s">
        <v>32</v>
      </c>
      <c r="I758" s="229"/>
      <c r="J758" s="225"/>
      <c r="K758" s="225"/>
      <c r="L758" s="230"/>
      <c r="M758" s="231"/>
      <c r="N758" s="232"/>
      <c r="O758" s="232"/>
      <c r="P758" s="232"/>
      <c r="Q758" s="232"/>
      <c r="R758" s="232"/>
      <c r="S758" s="232"/>
      <c r="T758" s="23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4" t="s">
        <v>145</v>
      </c>
      <c r="AU758" s="234" t="s">
        <v>87</v>
      </c>
      <c r="AV758" s="13" t="s">
        <v>85</v>
      </c>
      <c r="AW758" s="13" t="s">
        <v>39</v>
      </c>
      <c r="AX758" s="13" t="s">
        <v>77</v>
      </c>
      <c r="AY758" s="234" t="s">
        <v>134</v>
      </c>
    </row>
    <row r="759" s="14" customFormat="1">
      <c r="A759" s="14"/>
      <c r="B759" s="235"/>
      <c r="C759" s="236"/>
      <c r="D759" s="226" t="s">
        <v>145</v>
      </c>
      <c r="E759" s="237" t="s">
        <v>32</v>
      </c>
      <c r="F759" s="238" t="s">
        <v>182</v>
      </c>
      <c r="G759" s="236"/>
      <c r="H759" s="239">
        <v>5</v>
      </c>
      <c r="I759" s="240"/>
      <c r="J759" s="236"/>
      <c r="K759" s="236"/>
      <c r="L759" s="241"/>
      <c r="M759" s="242"/>
      <c r="N759" s="243"/>
      <c r="O759" s="243"/>
      <c r="P759" s="243"/>
      <c r="Q759" s="243"/>
      <c r="R759" s="243"/>
      <c r="S759" s="243"/>
      <c r="T759" s="24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5" t="s">
        <v>145</v>
      </c>
      <c r="AU759" s="245" t="s">
        <v>87</v>
      </c>
      <c r="AV759" s="14" t="s">
        <v>87</v>
      </c>
      <c r="AW759" s="14" t="s">
        <v>39</v>
      </c>
      <c r="AX759" s="14" t="s">
        <v>77</v>
      </c>
      <c r="AY759" s="245" t="s">
        <v>134</v>
      </c>
    </row>
    <row r="760" s="15" customFormat="1">
      <c r="A760" s="15"/>
      <c r="B760" s="246"/>
      <c r="C760" s="247"/>
      <c r="D760" s="226" t="s">
        <v>145</v>
      </c>
      <c r="E760" s="248" t="s">
        <v>32</v>
      </c>
      <c r="F760" s="249" t="s">
        <v>148</v>
      </c>
      <c r="G760" s="247"/>
      <c r="H760" s="250">
        <v>5</v>
      </c>
      <c r="I760" s="251"/>
      <c r="J760" s="247"/>
      <c r="K760" s="247"/>
      <c r="L760" s="252"/>
      <c r="M760" s="253"/>
      <c r="N760" s="254"/>
      <c r="O760" s="254"/>
      <c r="P760" s="254"/>
      <c r="Q760" s="254"/>
      <c r="R760" s="254"/>
      <c r="S760" s="254"/>
      <c r="T760" s="25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6" t="s">
        <v>145</v>
      </c>
      <c r="AU760" s="256" t="s">
        <v>87</v>
      </c>
      <c r="AV760" s="15" t="s">
        <v>141</v>
      </c>
      <c r="AW760" s="15" t="s">
        <v>39</v>
      </c>
      <c r="AX760" s="15" t="s">
        <v>85</v>
      </c>
      <c r="AY760" s="256" t="s">
        <v>134</v>
      </c>
    </row>
    <row r="761" s="2" customFormat="1" ht="44.25" customHeight="1">
      <c r="A761" s="40"/>
      <c r="B761" s="41"/>
      <c r="C761" s="257" t="s">
        <v>609</v>
      </c>
      <c r="D761" s="257" t="s">
        <v>301</v>
      </c>
      <c r="E761" s="258" t="s">
        <v>552</v>
      </c>
      <c r="F761" s="259" t="s">
        <v>553</v>
      </c>
      <c r="G761" s="260" t="s">
        <v>151</v>
      </c>
      <c r="H761" s="261">
        <v>7.3499999999999996</v>
      </c>
      <c r="I761" s="262"/>
      <c r="J761" s="263">
        <f>ROUND(I761*H761,2)</f>
        <v>0</v>
      </c>
      <c r="K761" s="259" t="s">
        <v>140</v>
      </c>
      <c r="L761" s="264"/>
      <c r="M761" s="265" t="s">
        <v>32</v>
      </c>
      <c r="N761" s="266" t="s">
        <v>48</v>
      </c>
      <c r="O761" s="86"/>
      <c r="P761" s="215">
        <f>O761*H761</f>
        <v>0</v>
      </c>
      <c r="Q761" s="215">
        <v>0.0054000000000000003</v>
      </c>
      <c r="R761" s="215">
        <f>Q761*H761</f>
        <v>0.039690000000000003</v>
      </c>
      <c r="S761" s="215">
        <v>0</v>
      </c>
      <c r="T761" s="216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7" t="s">
        <v>403</v>
      </c>
      <c r="AT761" s="217" t="s">
        <v>301</v>
      </c>
      <c r="AU761" s="217" t="s">
        <v>87</v>
      </c>
      <c r="AY761" s="18" t="s">
        <v>134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85</v>
      </c>
      <c r="BK761" s="218">
        <f>ROUND(I761*H761,2)</f>
        <v>0</v>
      </c>
      <c r="BL761" s="18" t="s">
        <v>282</v>
      </c>
      <c r="BM761" s="217" t="s">
        <v>610</v>
      </c>
    </row>
    <row r="762" s="14" customFormat="1">
      <c r="A762" s="14"/>
      <c r="B762" s="235"/>
      <c r="C762" s="236"/>
      <c r="D762" s="226" t="s">
        <v>145</v>
      </c>
      <c r="E762" s="236"/>
      <c r="F762" s="238" t="s">
        <v>611</v>
      </c>
      <c r="G762" s="236"/>
      <c r="H762" s="239">
        <v>7.3499999999999996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145</v>
      </c>
      <c r="AU762" s="245" t="s">
        <v>87</v>
      </c>
      <c r="AV762" s="14" t="s">
        <v>87</v>
      </c>
      <c r="AW762" s="14" t="s">
        <v>4</v>
      </c>
      <c r="AX762" s="14" t="s">
        <v>85</v>
      </c>
      <c r="AY762" s="245" t="s">
        <v>134</v>
      </c>
    </row>
    <row r="763" s="2" customFormat="1" ht="21.75" customHeight="1">
      <c r="A763" s="40"/>
      <c r="B763" s="41"/>
      <c r="C763" s="206" t="s">
        <v>612</v>
      </c>
      <c r="D763" s="206" t="s">
        <v>136</v>
      </c>
      <c r="E763" s="207" t="s">
        <v>613</v>
      </c>
      <c r="F763" s="208" t="s">
        <v>614</v>
      </c>
      <c r="G763" s="209" t="s">
        <v>151</v>
      </c>
      <c r="H763" s="210">
        <v>193.49199999999999</v>
      </c>
      <c r="I763" s="211"/>
      <c r="J763" s="212">
        <f>ROUND(I763*H763,2)</f>
        <v>0</v>
      </c>
      <c r="K763" s="208" t="s">
        <v>615</v>
      </c>
      <c r="L763" s="46"/>
      <c r="M763" s="213" t="s">
        <v>32</v>
      </c>
      <c r="N763" s="214" t="s">
        <v>48</v>
      </c>
      <c r="O763" s="86"/>
      <c r="P763" s="215">
        <f>O763*H763</f>
        <v>0</v>
      </c>
      <c r="Q763" s="215">
        <v>0.0094800000000000006</v>
      </c>
      <c r="R763" s="215">
        <f>Q763*H763</f>
        <v>1.8343041600000001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282</v>
      </c>
      <c r="AT763" s="217" t="s">
        <v>136</v>
      </c>
      <c r="AU763" s="217" t="s">
        <v>87</v>
      </c>
      <c r="AY763" s="18" t="s">
        <v>134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8" t="s">
        <v>85</v>
      </c>
      <c r="BK763" s="218">
        <f>ROUND(I763*H763,2)</f>
        <v>0</v>
      </c>
      <c r="BL763" s="18" t="s">
        <v>282</v>
      </c>
      <c r="BM763" s="217" t="s">
        <v>616</v>
      </c>
    </row>
    <row r="764" s="13" customFormat="1">
      <c r="A764" s="13"/>
      <c r="B764" s="224"/>
      <c r="C764" s="225"/>
      <c r="D764" s="226" t="s">
        <v>145</v>
      </c>
      <c r="E764" s="227" t="s">
        <v>32</v>
      </c>
      <c r="F764" s="228" t="s">
        <v>146</v>
      </c>
      <c r="G764" s="225"/>
      <c r="H764" s="227" t="s">
        <v>32</v>
      </c>
      <c r="I764" s="229"/>
      <c r="J764" s="225"/>
      <c r="K764" s="225"/>
      <c r="L764" s="230"/>
      <c r="M764" s="231"/>
      <c r="N764" s="232"/>
      <c r="O764" s="232"/>
      <c r="P764" s="232"/>
      <c r="Q764" s="232"/>
      <c r="R764" s="232"/>
      <c r="S764" s="232"/>
      <c r="T764" s="23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4" t="s">
        <v>145</v>
      </c>
      <c r="AU764" s="234" t="s">
        <v>87</v>
      </c>
      <c r="AV764" s="13" t="s">
        <v>85</v>
      </c>
      <c r="AW764" s="13" t="s">
        <v>39</v>
      </c>
      <c r="AX764" s="13" t="s">
        <v>77</v>
      </c>
      <c r="AY764" s="234" t="s">
        <v>134</v>
      </c>
    </row>
    <row r="765" s="13" customFormat="1">
      <c r="A765" s="13"/>
      <c r="B765" s="224"/>
      <c r="C765" s="225"/>
      <c r="D765" s="226" t="s">
        <v>145</v>
      </c>
      <c r="E765" s="227" t="s">
        <v>32</v>
      </c>
      <c r="F765" s="228" t="s">
        <v>398</v>
      </c>
      <c r="G765" s="225"/>
      <c r="H765" s="227" t="s">
        <v>32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4" t="s">
        <v>145</v>
      </c>
      <c r="AU765" s="234" t="s">
        <v>87</v>
      </c>
      <c r="AV765" s="13" t="s">
        <v>85</v>
      </c>
      <c r="AW765" s="13" t="s">
        <v>39</v>
      </c>
      <c r="AX765" s="13" t="s">
        <v>77</v>
      </c>
      <c r="AY765" s="234" t="s">
        <v>134</v>
      </c>
    </row>
    <row r="766" s="14" customFormat="1">
      <c r="A766" s="14"/>
      <c r="B766" s="235"/>
      <c r="C766" s="236"/>
      <c r="D766" s="226" t="s">
        <v>145</v>
      </c>
      <c r="E766" s="237" t="s">
        <v>32</v>
      </c>
      <c r="F766" s="238" t="s">
        <v>617</v>
      </c>
      <c r="G766" s="236"/>
      <c r="H766" s="239">
        <v>40.238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5" t="s">
        <v>145</v>
      </c>
      <c r="AU766" s="245" t="s">
        <v>87</v>
      </c>
      <c r="AV766" s="14" t="s">
        <v>87</v>
      </c>
      <c r="AW766" s="14" t="s">
        <v>39</v>
      </c>
      <c r="AX766" s="14" t="s">
        <v>77</v>
      </c>
      <c r="AY766" s="245" t="s">
        <v>134</v>
      </c>
    </row>
    <row r="767" s="13" customFormat="1">
      <c r="A767" s="13"/>
      <c r="B767" s="224"/>
      <c r="C767" s="225"/>
      <c r="D767" s="226" t="s">
        <v>145</v>
      </c>
      <c r="E767" s="227" t="s">
        <v>32</v>
      </c>
      <c r="F767" s="228" t="s">
        <v>400</v>
      </c>
      <c r="G767" s="225"/>
      <c r="H767" s="227" t="s">
        <v>32</v>
      </c>
      <c r="I767" s="229"/>
      <c r="J767" s="225"/>
      <c r="K767" s="225"/>
      <c r="L767" s="230"/>
      <c r="M767" s="231"/>
      <c r="N767" s="232"/>
      <c r="O767" s="232"/>
      <c r="P767" s="232"/>
      <c r="Q767" s="232"/>
      <c r="R767" s="232"/>
      <c r="S767" s="232"/>
      <c r="T767" s="23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4" t="s">
        <v>145</v>
      </c>
      <c r="AU767" s="234" t="s">
        <v>87</v>
      </c>
      <c r="AV767" s="13" t="s">
        <v>85</v>
      </c>
      <c r="AW767" s="13" t="s">
        <v>39</v>
      </c>
      <c r="AX767" s="13" t="s">
        <v>77</v>
      </c>
      <c r="AY767" s="234" t="s">
        <v>134</v>
      </c>
    </row>
    <row r="768" s="14" customFormat="1">
      <c r="A768" s="14"/>
      <c r="B768" s="235"/>
      <c r="C768" s="236"/>
      <c r="D768" s="226" t="s">
        <v>145</v>
      </c>
      <c r="E768" s="237" t="s">
        <v>32</v>
      </c>
      <c r="F768" s="238" t="s">
        <v>618</v>
      </c>
      <c r="G768" s="236"/>
      <c r="H768" s="239">
        <v>153.25399999999999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5" t="s">
        <v>145</v>
      </c>
      <c r="AU768" s="245" t="s">
        <v>87</v>
      </c>
      <c r="AV768" s="14" t="s">
        <v>87</v>
      </c>
      <c r="AW768" s="14" t="s">
        <v>39</v>
      </c>
      <c r="AX768" s="14" t="s">
        <v>77</v>
      </c>
      <c r="AY768" s="245" t="s">
        <v>134</v>
      </c>
    </row>
    <row r="769" s="15" customFormat="1">
      <c r="A769" s="15"/>
      <c r="B769" s="246"/>
      <c r="C769" s="247"/>
      <c r="D769" s="226" t="s">
        <v>145</v>
      </c>
      <c r="E769" s="248" t="s">
        <v>32</v>
      </c>
      <c r="F769" s="249" t="s">
        <v>148</v>
      </c>
      <c r="G769" s="247"/>
      <c r="H769" s="250">
        <v>193.49199999999999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145</v>
      </c>
      <c r="AU769" s="256" t="s">
        <v>87</v>
      </c>
      <c r="AV769" s="15" t="s">
        <v>141</v>
      </c>
      <c r="AW769" s="15" t="s">
        <v>39</v>
      </c>
      <c r="AX769" s="15" t="s">
        <v>85</v>
      </c>
      <c r="AY769" s="256" t="s">
        <v>134</v>
      </c>
    </row>
    <row r="770" s="2" customFormat="1" ht="49.05" customHeight="1">
      <c r="A770" s="40"/>
      <c r="B770" s="41"/>
      <c r="C770" s="206" t="s">
        <v>619</v>
      </c>
      <c r="D770" s="206" t="s">
        <v>136</v>
      </c>
      <c r="E770" s="207" t="s">
        <v>620</v>
      </c>
      <c r="F770" s="208" t="s">
        <v>621</v>
      </c>
      <c r="G770" s="209" t="s">
        <v>278</v>
      </c>
      <c r="H770" s="210">
        <v>4.1260000000000003</v>
      </c>
      <c r="I770" s="211"/>
      <c r="J770" s="212">
        <f>ROUND(I770*H770,2)</f>
        <v>0</v>
      </c>
      <c r="K770" s="208" t="s">
        <v>140</v>
      </c>
      <c r="L770" s="46"/>
      <c r="M770" s="213" t="s">
        <v>32</v>
      </c>
      <c r="N770" s="214" t="s">
        <v>48</v>
      </c>
      <c r="O770" s="86"/>
      <c r="P770" s="215">
        <f>O770*H770</f>
        <v>0</v>
      </c>
      <c r="Q770" s="215">
        <v>0</v>
      </c>
      <c r="R770" s="215">
        <f>Q770*H770</f>
        <v>0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282</v>
      </c>
      <c r="AT770" s="217" t="s">
        <v>136</v>
      </c>
      <c r="AU770" s="217" t="s">
        <v>87</v>
      </c>
      <c r="AY770" s="18" t="s">
        <v>134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8" t="s">
        <v>85</v>
      </c>
      <c r="BK770" s="218">
        <f>ROUND(I770*H770,2)</f>
        <v>0</v>
      </c>
      <c r="BL770" s="18" t="s">
        <v>282</v>
      </c>
      <c r="BM770" s="217" t="s">
        <v>622</v>
      </c>
    </row>
    <row r="771" s="2" customFormat="1">
      <c r="A771" s="40"/>
      <c r="B771" s="41"/>
      <c r="C771" s="42"/>
      <c r="D771" s="219" t="s">
        <v>143</v>
      </c>
      <c r="E771" s="42"/>
      <c r="F771" s="220" t="s">
        <v>623</v>
      </c>
      <c r="G771" s="42"/>
      <c r="H771" s="42"/>
      <c r="I771" s="221"/>
      <c r="J771" s="42"/>
      <c r="K771" s="42"/>
      <c r="L771" s="46"/>
      <c r="M771" s="222"/>
      <c r="N771" s="223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8" t="s">
        <v>143</v>
      </c>
      <c r="AU771" s="18" t="s">
        <v>87</v>
      </c>
    </row>
    <row r="772" s="12" customFormat="1" ht="22.8" customHeight="1">
      <c r="A772" s="12"/>
      <c r="B772" s="190"/>
      <c r="C772" s="191"/>
      <c r="D772" s="192" t="s">
        <v>76</v>
      </c>
      <c r="E772" s="204" t="s">
        <v>624</v>
      </c>
      <c r="F772" s="204" t="s">
        <v>625</v>
      </c>
      <c r="G772" s="191"/>
      <c r="H772" s="191"/>
      <c r="I772" s="194"/>
      <c r="J772" s="205">
        <f>BK772</f>
        <v>0</v>
      </c>
      <c r="K772" s="191"/>
      <c r="L772" s="196"/>
      <c r="M772" s="197"/>
      <c r="N772" s="198"/>
      <c r="O772" s="198"/>
      <c r="P772" s="199">
        <f>SUM(P773:P783)</f>
        <v>0</v>
      </c>
      <c r="Q772" s="198"/>
      <c r="R772" s="199">
        <f>SUM(R773:R783)</f>
        <v>0.42687600000000003</v>
      </c>
      <c r="S772" s="198"/>
      <c r="T772" s="200">
        <f>SUM(T773:T783)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1" t="s">
        <v>87</v>
      </c>
      <c r="AT772" s="202" t="s">
        <v>76</v>
      </c>
      <c r="AU772" s="202" t="s">
        <v>85</v>
      </c>
      <c r="AY772" s="201" t="s">
        <v>134</v>
      </c>
      <c r="BK772" s="203">
        <f>SUM(BK773:BK783)</f>
        <v>0</v>
      </c>
    </row>
    <row r="773" s="2" customFormat="1" ht="37.8" customHeight="1">
      <c r="A773" s="40"/>
      <c r="B773" s="41"/>
      <c r="C773" s="206" t="s">
        <v>626</v>
      </c>
      <c r="D773" s="206" t="s">
        <v>136</v>
      </c>
      <c r="E773" s="207" t="s">
        <v>627</v>
      </c>
      <c r="F773" s="208" t="s">
        <v>628</v>
      </c>
      <c r="G773" s="209" t="s">
        <v>151</v>
      </c>
      <c r="H773" s="210">
        <v>43.648000000000003</v>
      </c>
      <c r="I773" s="211"/>
      <c r="J773" s="212">
        <f>ROUND(I773*H773,2)</f>
        <v>0</v>
      </c>
      <c r="K773" s="208" t="s">
        <v>140</v>
      </c>
      <c r="L773" s="46"/>
      <c r="M773" s="213" t="s">
        <v>32</v>
      </c>
      <c r="N773" s="214" t="s">
        <v>48</v>
      </c>
      <c r="O773" s="86"/>
      <c r="P773" s="215">
        <f>O773*H773</f>
        <v>0</v>
      </c>
      <c r="Q773" s="215">
        <v>0.0060000000000000001</v>
      </c>
      <c r="R773" s="215">
        <f>Q773*H773</f>
        <v>0.26188800000000001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282</v>
      </c>
      <c r="AT773" s="217" t="s">
        <v>136</v>
      </c>
      <c r="AU773" s="217" t="s">
        <v>87</v>
      </c>
      <c r="AY773" s="18" t="s">
        <v>134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8" t="s">
        <v>85</v>
      </c>
      <c r="BK773" s="218">
        <f>ROUND(I773*H773,2)</f>
        <v>0</v>
      </c>
      <c r="BL773" s="18" t="s">
        <v>282</v>
      </c>
      <c r="BM773" s="217" t="s">
        <v>629</v>
      </c>
    </row>
    <row r="774" s="2" customFormat="1">
      <c r="A774" s="40"/>
      <c r="B774" s="41"/>
      <c r="C774" s="42"/>
      <c r="D774" s="219" t="s">
        <v>143</v>
      </c>
      <c r="E774" s="42"/>
      <c r="F774" s="220" t="s">
        <v>630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143</v>
      </c>
      <c r="AU774" s="18" t="s">
        <v>87</v>
      </c>
    </row>
    <row r="775" s="13" customFormat="1">
      <c r="A775" s="13"/>
      <c r="B775" s="224"/>
      <c r="C775" s="225"/>
      <c r="D775" s="226" t="s">
        <v>145</v>
      </c>
      <c r="E775" s="227" t="s">
        <v>32</v>
      </c>
      <c r="F775" s="228" t="s">
        <v>146</v>
      </c>
      <c r="G775" s="225"/>
      <c r="H775" s="227" t="s">
        <v>32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145</v>
      </c>
      <c r="AU775" s="234" t="s">
        <v>87</v>
      </c>
      <c r="AV775" s="13" t="s">
        <v>85</v>
      </c>
      <c r="AW775" s="13" t="s">
        <v>39</v>
      </c>
      <c r="AX775" s="13" t="s">
        <v>77</v>
      </c>
      <c r="AY775" s="234" t="s">
        <v>134</v>
      </c>
    </row>
    <row r="776" s="13" customFormat="1">
      <c r="A776" s="13"/>
      <c r="B776" s="224"/>
      <c r="C776" s="225"/>
      <c r="D776" s="226" t="s">
        <v>145</v>
      </c>
      <c r="E776" s="227" t="s">
        <v>32</v>
      </c>
      <c r="F776" s="228" t="s">
        <v>398</v>
      </c>
      <c r="G776" s="225"/>
      <c r="H776" s="227" t="s">
        <v>32</v>
      </c>
      <c r="I776" s="229"/>
      <c r="J776" s="225"/>
      <c r="K776" s="225"/>
      <c r="L776" s="230"/>
      <c r="M776" s="231"/>
      <c r="N776" s="232"/>
      <c r="O776" s="232"/>
      <c r="P776" s="232"/>
      <c r="Q776" s="232"/>
      <c r="R776" s="232"/>
      <c r="S776" s="232"/>
      <c r="T776" s="23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4" t="s">
        <v>145</v>
      </c>
      <c r="AU776" s="234" t="s">
        <v>87</v>
      </c>
      <c r="AV776" s="13" t="s">
        <v>85</v>
      </c>
      <c r="AW776" s="13" t="s">
        <v>39</v>
      </c>
      <c r="AX776" s="13" t="s">
        <v>77</v>
      </c>
      <c r="AY776" s="234" t="s">
        <v>134</v>
      </c>
    </row>
    <row r="777" s="14" customFormat="1">
      <c r="A777" s="14"/>
      <c r="B777" s="235"/>
      <c r="C777" s="236"/>
      <c r="D777" s="226" t="s">
        <v>145</v>
      </c>
      <c r="E777" s="237" t="s">
        <v>32</v>
      </c>
      <c r="F777" s="238" t="s">
        <v>399</v>
      </c>
      <c r="G777" s="236"/>
      <c r="H777" s="239">
        <v>43.648000000000003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145</v>
      </c>
      <c r="AU777" s="245" t="s">
        <v>87</v>
      </c>
      <c r="AV777" s="14" t="s">
        <v>87</v>
      </c>
      <c r="AW777" s="14" t="s">
        <v>39</v>
      </c>
      <c r="AX777" s="14" t="s">
        <v>77</v>
      </c>
      <c r="AY777" s="245" t="s">
        <v>134</v>
      </c>
    </row>
    <row r="778" s="15" customFormat="1">
      <c r="A778" s="15"/>
      <c r="B778" s="246"/>
      <c r="C778" s="247"/>
      <c r="D778" s="226" t="s">
        <v>145</v>
      </c>
      <c r="E778" s="248" t="s">
        <v>32</v>
      </c>
      <c r="F778" s="249" t="s">
        <v>148</v>
      </c>
      <c r="G778" s="247"/>
      <c r="H778" s="250">
        <v>43.648000000000003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145</v>
      </c>
      <c r="AU778" s="256" t="s">
        <v>87</v>
      </c>
      <c r="AV778" s="15" t="s">
        <v>141</v>
      </c>
      <c r="AW778" s="15" t="s">
        <v>39</v>
      </c>
      <c r="AX778" s="15" t="s">
        <v>85</v>
      </c>
      <c r="AY778" s="256" t="s">
        <v>134</v>
      </c>
    </row>
    <row r="779" s="13" customFormat="1">
      <c r="A779" s="13"/>
      <c r="B779" s="224"/>
      <c r="C779" s="225"/>
      <c r="D779" s="226" t="s">
        <v>145</v>
      </c>
      <c r="E779" s="227" t="s">
        <v>32</v>
      </c>
      <c r="F779" s="228" t="s">
        <v>631</v>
      </c>
      <c r="G779" s="225"/>
      <c r="H779" s="227" t="s">
        <v>32</v>
      </c>
      <c r="I779" s="229"/>
      <c r="J779" s="225"/>
      <c r="K779" s="225"/>
      <c r="L779" s="230"/>
      <c r="M779" s="231"/>
      <c r="N779" s="232"/>
      <c r="O779" s="232"/>
      <c r="P779" s="232"/>
      <c r="Q779" s="232"/>
      <c r="R779" s="232"/>
      <c r="S779" s="232"/>
      <c r="T779" s="23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4" t="s">
        <v>145</v>
      </c>
      <c r="AU779" s="234" t="s">
        <v>87</v>
      </c>
      <c r="AV779" s="13" t="s">
        <v>85</v>
      </c>
      <c r="AW779" s="13" t="s">
        <v>39</v>
      </c>
      <c r="AX779" s="13" t="s">
        <v>77</v>
      </c>
      <c r="AY779" s="234" t="s">
        <v>134</v>
      </c>
    </row>
    <row r="780" s="2" customFormat="1" ht="24.15" customHeight="1">
      <c r="A780" s="40"/>
      <c r="B780" s="41"/>
      <c r="C780" s="257" t="s">
        <v>632</v>
      </c>
      <c r="D780" s="257" t="s">
        <v>301</v>
      </c>
      <c r="E780" s="258" t="s">
        <v>633</v>
      </c>
      <c r="F780" s="259" t="s">
        <v>634</v>
      </c>
      <c r="G780" s="260" t="s">
        <v>151</v>
      </c>
      <c r="H780" s="261">
        <v>45.829999999999998</v>
      </c>
      <c r="I780" s="262"/>
      <c r="J780" s="263">
        <f>ROUND(I780*H780,2)</f>
        <v>0</v>
      </c>
      <c r="K780" s="259" t="s">
        <v>140</v>
      </c>
      <c r="L780" s="264"/>
      <c r="M780" s="265" t="s">
        <v>32</v>
      </c>
      <c r="N780" s="266" t="s">
        <v>48</v>
      </c>
      <c r="O780" s="86"/>
      <c r="P780" s="215">
        <f>O780*H780</f>
        <v>0</v>
      </c>
      <c r="Q780" s="215">
        <v>0.0035999999999999999</v>
      </c>
      <c r="R780" s="215">
        <f>Q780*H780</f>
        <v>0.164988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403</v>
      </c>
      <c r="AT780" s="217" t="s">
        <v>301</v>
      </c>
      <c r="AU780" s="217" t="s">
        <v>87</v>
      </c>
      <c r="AY780" s="18" t="s">
        <v>134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8" t="s">
        <v>85</v>
      </c>
      <c r="BK780" s="218">
        <f>ROUND(I780*H780,2)</f>
        <v>0</v>
      </c>
      <c r="BL780" s="18" t="s">
        <v>282</v>
      </c>
      <c r="BM780" s="217" t="s">
        <v>635</v>
      </c>
    </row>
    <row r="781" s="14" customFormat="1">
      <c r="A781" s="14"/>
      <c r="B781" s="235"/>
      <c r="C781" s="236"/>
      <c r="D781" s="226" t="s">
        <v>145</v>
      </c>
      <c r="E781" s="236"/>
      <c r="F781" s="238" t="s">
        <v>636</v>
      </c>
      <c r="G781" s="236"/>
      <c r="H781" s="239">
        <v>45.829999999999998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145</v>
      </c>
      <c r="AU781" s="245" t="s">
        <v>87</v>
      </c>
      <c r="AV781" s="14" t="s">
        <v>87</v>
      </c>
      <c r="AW781" s="14" t="s">
        <v>4</v>
      </c>
      <c r="AX781" s="14" t="s">
        <v>85</v>
      </c>
      <c r="AY781" s="245" t="s">
        <v>134</v>
      </c>
    </row>
    <row r="782" s="2" customFormat="1" ht="44.25" customHeight="1">
      <c r="A782" s="40"/>
      <c r="B782" s="41"/>
      <c r="C782" s="206" t="s">
        <v>637</v>
      </c>
      <c r="D782" s="206" t="s">
        <v>136</v>
      </c>
      <c r="E782" s="207" t="s">
        <v>638</v>
      </c>
      <c r="F782" s="208" t="s">
        <v>639</v>
      </c>
      <c r="G782" s="209" t="s">
        <v>278</v>
      </c>
      <c r="H782" s="210">
        <v>0.42699999999999999</v>
      </c>
      <c r="I782" s="211"/>
      <c r="J782" s="212">
        <f>ROUND(I782*H782,2)</f>
        <v>0</v>
      </c>
      <c r="K782" s="208" t="s">
        <v>140</v>
      </c>
      <c r="L782" s="46"/>
      <c r="M782" s="213" t="s">
        <v>32</v>
      </c>
      <c r="N782" s="214" t="s">
        <v>48</v>
      </c>
      <c r="O782" s="86"/>
      <c r="P782" s="215">
        <f>O782*H782</f>
        <v>0</v>
      </c>
      <c r="Q782" s="215">
        <v>0</v>
      </c>
      <c r="R782" s="215">
        <f>Q782*H782</f>
        <v>0</v>
      </c>
      <c r="S782" s="215">
        <v>0</v>
      </c>
      <c r="T782" s="216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7" t="s">
        <v>282</v>
      </c>
      <c r="AT782" s="217" t="s">
        <v>136</v>
      </c>
      <c r="AU782" s="217" t="s">
        <v>87</v>
      </c>
      <c r="AY782" s="18" t="s">
        <v>134</v>
      </c>
      <c r="BE782" s="218">
        <f>IF(N782="základní",J782,0)</f>
        <v>0</v>
      </c>
      <c r="BF782" s="218">
        <f>IF(N782="snížená",J782,0)</f>
        <v>0</v>
      </c>
      <c r="BG782" s="218">
        <f>IF(N782="zákl. přenesená",J782,0)</f>
        <v>0</v>
      </c>
      <c r="BH782" s="218">
        <f>IF(N782="sníž. přenesená",J782,0)</f>
        <v>0</v>
      </c>
      <c r="BI782" s="218">
        <f>IF(N782="nulová",J782,0)</f>
        <v>0</v>
      </c>
      <c r="BJ782" s="18" t="s">
        <v>85</v>
      </c>
      <c r="BK782" s="218">
        <f>ROUND(I782*H782,2)</f>
        <v>0</v>
      </c>
      <c r="BL782" s="18" t="s">
        <v>282</v>
      </c>
      <c r="BM782" s="217" t="s">
        <v>640</v>
      </c>
    </row>
    <row r="783" s="2" customFormat="1">
      <c r="A783" s="40"/>
      <c r="B783" s="41"/>
      <c r="C783" s="42"/>
      <c r="D783" s="219" t="s">
        <v>143</v>
      </c>
      <c r="E783" s="42"/>
      <c r="F783" s="220" t="s">
        <v>641</v>
      </c>
      <c r="G783" s="42"/>
      <c r="H783" s="42"/>
      <c r="I783" s="221"/>
      <c r="J783" s="42"/>
      <c r="K783" s="42"/>
      <c r="L783" s="46"/>
      <c r="M783" s="222"/>
      <c r="N783" s="223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8" t="s">
        <v>143</v>
      </c>
      <c r="AU783" s="18" t="s">
        <v>87</v>
      </c>
    </row>
    <row r="784" s="12" customFormat="1" ht="22.8" customHeight="1">
      <c r="A784" s="12"/>
      <c r="B784" s="190"/>
      <c r="C784" s="191"/>
      <c r="D784" s="192" t="s">
        <v>76</v>
      </c>
      <c r="E784" s="204" t="s">
        <v>642</v>
      </c>
      <c r="F784" s="204" t="s">
        <v>643</v>
      </c>
      <c r="G784" s="191"/>
      <c r="H784" s="191"/>
      <c r="I784" s="194"/>
      <c r="J784" s="205">
        <f>BK784</f>
        <v>0</v>
      </c>
      <c r="K784" s="191"/>
      <c r="L784" s="196"/>
      <c r="M784" s="197"/>
      <c r="N784" s="198"/>
      <c r="O784" s="198"/>
      <c r="P784" s="199">
        <f>SUM(P785:P796)</f>
        <v>0</v>
      </c>
      <c r="Q784" s="198"/>
      <c r="R784" s="199">
        <f>SUM(R785:R796)</f>
        <v>0</v>
      </c>
      <c r="S784" s="198"/>
      <c r="T784" s="200">
        <f>SUM(T785:T796)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1" t="s">
        <v>87</v>
      </c>
      <c r="AT784" s="202" t="s">
        <v>76</v>
      </c>
      <c r="AU784" s="202" t="s">
        <v>85</v>
      </c>
      <c r="AY784" s="201" t="s">
        <v>134</v>
      </c>
      <c r="BK784" s="203">
        <f>SUM(BK785:BK796)</f>
        <v>0</v>
      </c>
    </row>
    <row r="785" s="2" customFormat="1" ht="16.5" customHeight="1">
      <c r="A785" s="40"/>
      <c r="B785" s="41"/>
      <c r="C785" s="206" t="s">
        <v>644</v>
      </c>
      <c r="D785" s="206" t="s">
        <v>136</v>
      </c>
      <c r="E785" s="207" t="s">
        <v>645</v>
      </c>
      <c r="F785" s="208" t="s">
        <v>646</v>
      </c>
      <c r="G785" s="209" t="s">
        <v>139</v>
      </c>
      <c r="H785" s="210">
        <v>5</v>
      </c>
      <c r="I785" s="211"/>
      <c r="J785" s="212">
        <f>ROUND(I785*H785,2)</f>
        <v>0</v>
      </c>
      <c r="K785" s="208" t="s">
        <v>140</v>
      </c>
      <c r="L785" s="46"/>
      <c r="M785" s="213" t="s">
        <v>32</v>
      </c>
      <c r="N785" s="214" t="s">
        <v>48</v>
      </c>
      <c r="O785" s="86"/>
      <c r="P785" s="215">
        <f>O785*H785</f>
        <v>0</v>
      </c>
      <c r="Q785" s="215">
        <v>0</v>
      </c>
      <c r="R785" s="215">
        <f>Q785*H785</f>
        <v>0</v>
      </c>
      <c r="S785" s="215">
        <v>0</v>
      </c>
      <c r="T785" s="21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7" t="s">
        <v>282</v>
      </c>
      <c r="AT785" s="217" t="s">
        <v>136</v>
      </c>
      <c r="AU785" s="217" t="s">
        <v>87</v>
      </c>
      <c r="AY785" s="18" t="s">
        <v>134</v>
      </c>
      <c r="BE785" s="218">
        <f>IF(N785="základní",J785,0)</f>
        <v>0</v>
      </c>
      <c r="BF785" s="218">
        <f>IF(N785="snížená",J785,0)</f>
        <v>0</v>
      </c>
      <c r="BG785" s="218">
        <f>IF(N785="zákl. přenesená",J785,0)</f>
        <v>0</v>
      </c>
      <c r="BH785" s="218">
        <f>IF(N785="sníž. přenesená",J785,0)</f>
        <v>0</v>
      </c>
      <c r="BI785" s="218">
        <f>IF(N785="nulová",J785,0)</f>
        <v>0</v>
      </c>
      <c r="BJ785" s="18" t="s">
        <v>85</v>
      </c>
      <c r="BK785" s="218">
        <f>ROUND(I785*H785,2)</f>
        <v>0</v>
      </c>
      <c r="BL785" s="18" t="s">
        <v>282</v>
      </c>
      <c r="BM785" s="217" t="s">
        <v>647</v>
      </c>
    </row>
    <row r="786" s="2" customFormat="1">
      <c r="A786" s="40"/>
      <c r="B786" s="41"/>
      <c r="C786" s="42"/>
      <c r="D786" s="219" t="s">
        <v>143</v>
      </c>
      <c r="E786" s="42"/>
      <c r="F786" s="220" t="s">
        <v>648</v>
      </c>
      <c r="G786" s="42"/>
      <c r="H786" s="42"/>
      <c r="I786" s="221"/>
      <c r="J786" s="42"/>
      <c r="K786" s="42"/>
      <c r="L786" s="46"/>
      <c r="M786" s="222"/>
      <c r="N786" s="22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8" t="s">
        <v>143</v>
      </c>
      <c r="AU786" s="18" t="s">
        <v>87</v>
      </c>
    </row>
    <row r="787" s="13" customFormat="1">
      <c r="A787" s="13"/>
      <c r="B787" s="224"/>
      <c r="C787" s="225"/>
      <c r="D787" s="226" t="s">
        <v>145</v>
      </c>
      <c r="E787" s="227" t="s">
        <v>32</v>
      </c>
      <c r="F787" s="228" t="s">
        <v>146</v>
      </c>
      <c r="G787" s="225"/>
      <c r="H787" s="227" t="s">
        <v>32</v>
      </c>
      <c r="I787" s="229"/>
      <c r="J787" s="225"/>
      <c r="K787" s="225"/>
      <c r="L787" s="230"/>
      <c r="M787" s="231"/>
      <c r="N787" s="232"/>
      <c r="O787" s="232"/>
      <c r="P787" s="232"/>
      <c r="Q787" s="232"/>
      <c r="R787" s="232"/>
      <c r="S787" s="232"/>
      <c r="T787" s="23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4" t="s">
        <v>145</v>
      </c>
      <c r="AU787" s="234" t="s">
        <v>87</v>
      </c>
      <c r="AV787" s="13" t="s">
        <v>85</v>
      </c>
      <c r="AW787" s="13" t="s">
        <v>39</v>
      </c>
      <c r="AX787" s="13" t="s">
        <v>77</v>
      </c>
      <c r="AY787" s="234" t="s">
        <v>134</v>
      </c>
    </row>
    <row r="788" s="13" customFormat="1">
      <c r="A788" s="13"/>
      <c r="B788" s="224"/>
      <c r="C788" s="225"/>
      <c r="D788" s="226" t="s">
        <v>145</v>
      </c>
      <c r="E788" s="227" t="s">
        <v>32</v>
      </c>
      <c r="F788" s="228" t="s">
        <v>649</v>
      </c>
      <c r="G788" s="225"/>
      <c r="H788" s="227" t="s">
        <v>32</v>
      </c>
      <c r="I788" s="229"/>
      <c r="J788" s="225"/>
      <c r="K788" s="225"/>
      <c r="L788" s="230"/>
      <c r="M788" s="231"/>
      <c r="N788" s="232"/>
      <c r="O788" s="232"/>
      <c r="P788" s="232"/>
      <c r="Q788" s="232"/>
      <c r="R788" s="232"/>
      <c r="S788" s="232"/>
      <c r="T788" s="23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4" t="s">
        <v>145</v>
      </c>
      <c r="AU788" s="234" t="s">
        <v>87</v>
      </c>
      <c r="AV788" s="13" t="s">
        <v>85</v>
      </c>
      <c r="AW788" s="13" t="s">
        <v>39</v>
      </c>
      <c r="AX788" s="13" t="s">
        <v>77</v>
      </c>
      <c r="AY788" s="234" t="s">
        <v>134</v>
      </c>
    </row>
    <row r="789" s="14" customFormat="1">
      <c r="A789" s="14"/>
      <c r="B789" s="235"/>
      <c r="C789" s="236"/>
      <c r="D789" s="226" t="s">
        <v>145</v>
      </c>
      <c r="E789" s="237" t="s">
        <v>32</v>
      </c>
      <c r="F789" s="238" t="s">
        <v>182</v>
      </c>
      <c r="G789" s="236"/>
      <c r="H789" s="239">
        <v>5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5" t="s">
        <v>145</v>
      </c>
      <c r="AU789" s="245" t="s">
        <v>87</v>
      </c>
      <c r="AV789" s="14" t="s">
        <v>87</v>
      </c>
      <c r="AW789" s="14" t="s">
        <v>39</v>
      </c>
      <c r="AX789" s="14" t="s">
        <v>77</v>
      </c>
      <c r="AY789" s="245" t="s">
        <v>134</v>
      </c>
    </row>
    <row r="790" s="15" customFormat="1">
      <c r="A790" s="15"/>
      <c r="B790" s="246"/>
      <c r="C790" s="247"/>
      <c r="D790" s="226" t="s">
        <v>145</v>
      </c>
      <c r="E790" s="248" t="s">
        <v>32</v>
      </c>
      <c r="F790" s="249" t="s">
        <v>148</v>
      </c>
      <c r="G790" s="247"/>
      <c r="H790" s="250">
        <v>5</v>
      </c>
      <c r="I790" s="251"/>
      <c r="J790" s="247"/>
      <c r="K790" s="247"/>
      <c r="L790" s="252"/>
      <c r="M790" s="253"/>
      <c r="N790" s="254"/>
      <c r="O790" s="254"/>
      <c r="P790" s="254"/>
      <c r="Q790" s="254"/>
      <c r="R790" s="254"/>
      <c r="S790" s="254"/>
      <c r="T790" s="25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6" t="s">
        <v>145</v>
      </c>
      <c r="AU790" s="256" t="s">
        <v>87</v>
      </c>
      <c r="AV790" s="15" t="s">
        <v>141</v>
      </c>
      <c r="AW790" s="15" t="s">
        <v>39</v>
      </c>
      <c r="AX790" s="15" t="s">
        <v>85</v>
      </c>
      <c r="AY790" s="256" t="s">
        <v>134</v>
      </c>
    </row>
    <row r="791" s="2" customFormat="1" ht="16.5" customHeight="1">
      <c r="A791" s="40"/>
      <c r="B791" s="41"/>
      <c r="C791" s="206" t="s">
        <v>650</v>
      </c>
      <c r="D791" s="206" t="s">
        <v>136</v>
      </c>
      <c r="E791" s="207" t="s">
        <v>651</v>
      </c>
      <c r="F791" s="208" t="s">
        <v>652</v>
      </c>
      <c r="G791" s="209" t="s">
        <v>139</v>
      </c>
      <c r="H791" s="210">
        <v>1</v>
      </c>
      <c r="I791" s="211"/>
      <c r="J791" s="212">
        <f>ROUND(I791*H791,2)</f>
        <v>0</v>
      </c>
      <c r="K791" s="208" t="s">
        <v>140</v>
      </c>
      <c r="L791" s="46"/>
      <c r="M791" s="213" t="s">
        <v>32</v>
      </c>
      <c r="N791" s="214" t="s">
        <v>48</v>
      </c>
      <c r="O791" s="86"/>
      <c r="P791" s="215">
        <f>O791*H791</f>
        <v>0</v>
      </c>
      <c r="Q791" s="215">
        <v>0</v>
      </c>
      <c r="R791" s="215">
        <f>Q791*H791</f>
        <v>0</v>
      </c>
      <c r="S791" s="215">
        <v>0</v>
      </c>
      <c r="T791" s="216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7" t="s">
        <v>282</v>
      </c>
      <c r="AT791" s="217" t="s">
        <v>136</v>
      </c>
      <c r="AU791" s="217" t="s">
        <v>87</v>
      </c>
      <c r="AY791" s="18" t="s">
        <v>134</v>
      </c>
      <c r="BE791" s="218">
        <f>IF(N791="základní",J791,0)</f>
        <v>0</v>
      </c>
      <c r="BF791" s="218">
        <f>IF(N791="snížená",J791,0)</f>
        <v>0</v>
      </c>
      <c r="BG791" s="218">
        <f>IF(N791="zákl. přenesená",J791,0)</f>
        <v>0</v>
      </c>
      <c r="BH791" s="218">
        <f>IF(N791="sníž. přenesená",J791,0)</f>
        <v>0</v>
      </c>
      <c r="BI791" s="218">
        <f>IF(N791="nulová",J791,0)</f>
        <v>0</v>
      </c>
      <c r="BJ791" s="18" t="s">
        <v>85</v>
      </c>
      <c r="BK791" s="218">
        <f>ROUND(I791*H791,2)</f>
        <v>0</v>
      </c>
      <c r="BL791" s="18" t="s">
        <v>282</v>
      </c>
      <c r="BM791" s="217" t="s">
        <v>653</v>
      </c>
    </row>
    <row r="792" s="2" customFormat="1">
      <c r="A792" s="40"/>
      <c r="B792" s="41"/>
      <c r="C792" s="42"/>
      <c r="D792" s="219" t="s">
        <v>143</v>
      </c>
      <c r="E792" s="42"/>
      <c r="F792" s="220" t="s">
        <v>654</v>
      </c>
      <c r="G792" s="42"/>
      <c r="H792" s="42"/>
      <c r="I792" s="221"/>
      <c r="J792" s="42"/>
      <c r="K792" s="42"/>
      <c r="L792" s="46"/>
      <c r="M792" s="222"/>
      <c r="N792" s="223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143</v>
      </c>
      <c r="AU792" s="18" t="s">
        <v>87</v>
      </c>
    </row>
    <row r="793" s="13" customFormat="1">
      <c r="A793" s="13"/>
      <c r="B793" s="224"/>
      <c r="C793" s="225"/>
      <c r="D793" s="226" t="s">
        <v>145</v>
      </c>
      <c r="E793" s="227" t="s">
        <v>32</v>
      </c>
      <c r="F793" s="228" t="s">
        <v>146</v>
      </c>
      <c r="G793" s="225"/>
      <c r="H793" s="227" t="s">
        <v>32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4" t="s">
        <v>145</v>
      </c>
      <c r="AU793" s="234" t="s">
        <v>87</v>
      </c>
      <c r="AV793" s="13" t="s">
        <v>85</v>
      </c>
      <c r="AW793" s="13" t="s">
        <v>39</v>
      </c>
      <c r="AX793" s="13" t="s">
        <v>77</v>
      </c>
      <c r="AY793" s="234" t="s">
        <v>134</v>
      </c>
    </row>
    <row r="794" s="13" customFormat="1">
      <c r="A794" s="13"/>
      <c r="B794" s="224"/>
      <c r="C794" s="225"/>
      <c r="D794" s="226" t="s">
        <v>145</v>
      </c>
      <c r="E794" s="227" t="s">
        <v>32</v>
      </c>
      <c r="F794" s="228" t="s">
        <v>359</v>
      </c>
      <c r="G794" s="225"/>
      <c r="H794" s="227" t="s">
        <v>32</v>
      </c>
      <c r="I794" s="229"/>
      <c r="J794" s="225"/>
      <c r="K794" s="225"/>
      <c r="L794" s="230"/>
      <c r="M794" s="231"/>
      <c r="N794" s="232"/>
      <c r="O794" s="232"/>
      <c r="P794" s="232"/>
      <c r="Q794" s="232"/>
      <c r="R794" s="232"/>
      <c r="S794" s="232"/>
      <c r="T794" s="23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4" t="s">
        <v>145</v>
      </c>
      <c r="AU794" s="234" t="s">
        <v>87</v>
      </c>
      <c r="AV794" s="13" t="s">
        <v>85</v>
      </c>
      <c r="AW794" s="13" t="s">
        <v>39</v>
      </c>
      <c r="AX794" s="13" t="s">
        <v>77</v>
      </c>
      <c r="AY794" s="234" t="s">
        <v>134</v>
      </c>
    </row>
    <row r="795" s="14" customFormat="1">
      <c r="A795" s="14"/>
      <c r="B795" s="235"/>
      <c r="C795" s="236"/>
      <c r="D795" s="226" t="s">
        <v>145</v>
      </c>
      <c r="E795" s="237" t="s">
        <v>32</v>
      </c>
      <c r="F795" s="238" t="s">
        <v>85</v>
      </c>
      <c r="G795" s="236"/>
      <c r="H795" s="239">
        <v>1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145</v>
      </c>
      <c r="AU795" s="245" t="s">
        <v>87</v>
      </c>
      <c r="AV795" s="14" t="s">
        <v>87</v>
      </c>
      <c r="AW795" s="14" t="s">
        <v>39</v>
      </c>
      <c r="AX795" s="14" t="s">
        <v>77</v>
      </c>
      <c r="AY795" s="245" t="s">
        <v>134</v>
      </c>
    </row>
    <row r="796" s="15" customFormat="1">
      <c r="A796" s="15"/>
      <c r="B796" s="246"/>
      <c r="C796" s="247"/>
      <c r="D796" s="226" t="s">
        <v>145</v>
      </c>
      <c r="E796" s="248" t="s">
        <v>32</v>
      </c>
      <c r="F796" s="249" t="s">
        <v>148</v>
      </c>
      <c r="G796" s="247"/>
      <c r="H796" s="250">
        <v>1</v>
      </c>
      <c r="I796" s="251"/>
      <c r="J796" s="247"/>
      <c r="K796" s="247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145</v>
      </c>
      <c r="AU796" s="256" t="s">
        <v>87</v>
      </c>
      <c r="AV796" s="15" t="s">
        <v>141</v>
      </c>
      <c r="AW796" s="15" t="s">
        <v>39</v>
      </c>
      <c r="AX796" s="15" t="s">
        <v>85</v>
      </c>
      <c r="AY796" s="256" t="s">
        <v>134</v>
      </c>
    </row>
    <row r="797" s="12" customFormat="1" ht="22.8" customHeight="1">
      <c r="A797" s="12"/>
      <c r="B797" s="190"/>
      <c r="C797" s="191"/>
      <c r="D797" s="192" t="s">
        <v>76</v>
      </c>
      <c r="E797" s="204" t="s">
        <v>655</v>
      </c>
      <c r="F797" s="204" t="s">
        <v>656</v>
      </c>
      <c r="G797" s="191"/>
      <c r="H797" s="191"/>
      <c r="I797" s="194"/>
      <c r="J797" s="205">
        <f>BK797</f>
        <v>0</v>
      </c>
      <c r="K797" s="191"/>
      <c r="L797" s="196"/>
      <c r="M797" s="197"/>
      <c r="N797" s="198"/>
      <c r="O797" s="198"/>
      <c r="P797" s="199">
        <f>SUM(P798:P803)</f>
        <v>0</v>
      </c>
      <c r="Q797" s="198"/>
      <c r="R797" s="199">
        <f>SUM(R798:R803)</f>
        <v>0</v>
      </c>
      <c r="S797" s="198"/>
      <c r="T797" s="200">
        <f>SUM(T798:T803)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1" t="s">
        <v>87</v>
      </c>
      <c r="AT797" s="202" t="s">
        <v>76</v>
      </c>
      <c r="AU797" s="202" t="s">
        <v>85</v>
      </c>
      <c r="AY797" s="201" t="s">
        <v>134</v>
      </c>
      <c r="BK797" s="203">
        <f>SUM(BK798:BK803)</f>
        <v>0</v>
      </c>
    </row>
    <row r="798" s="2" customFormat="1" ht="16.5" customHeight="1">
      <c r="A798" s="40"/>
      <c r="B798" s="41"/>
      <c r="C798" s="206" t="s">
        <v>657</v>
      </c>
      <c r="D798" s="206" t="s">
        <v>136</v>
      </c>
      <c r="E798" s="207" t="s">
        <v>658</v>
      </c>
      <c r="F798" s="208" t="s">
        <v>659</v>
      </c>
      <c r="G798" s="209" t="s">
        <v>660</v>
      </c>
      <c r="H798" s="210">
        <v>1</v>
      </c>
      <c r="I798" s="211"/>
      <c r="J798" s="212">
        <f>ROUND(I798*H798,2)</f>
        <v>0</v>
      </c>
      <c r="K798" s="208" t="s">
        <v>615</v>
      </c>
      <c r="L798" s="46"/>
      <c r="M798" s="213" t="s">
        <v>32</v>
      </c>
      <c r="N798" s="214" t="s">
        <v>48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282</v>
      </c>
      <c r="AT798" s="217" t="s">
        <v>136</v>
      </c>
      <c r="AU798" s="217" t="s">
        <v>87</v>
      </c>
      <c r="AY798" s="18" t="s">
        <v>134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85</v>
      </c>
      <c r="BK798" s="218">
        <f>ROUND(I798*H798,2)</f>
        <v>0</v>
      </c>
      <c r="BL798" s="18" t="s">
        <v>282</v>
      </c>
      <c r="BM798" s="217" t="s">
        <v>661</v>
      </c>
    </row>
    <row r="799" s="2" customFormat="1">
      <c r="A799" s="40"/>
      <c r="B799" s="41"/>
      <c r="C799" s="42"/>
      <c r="D799" s="226" t="s">
        <v>662</v>
      </c>
      <c r="E799" s="42"/>
      <c r="F799" s="267" t="s">
        <v>663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8" t="s">
        <v>662</v>
      </c>
      <c r="AU799" s="18" t="s">
        <v>87</v>
      </c>
    </row>
    <row r="800" s="13" customFormat="1">
      <c r="A800" s="13"/>
      <c r="B800" s="224"/>
      <c r="C800" s="225"/>
      <c r="D800" s="226" t="s">
        <v>145</v>
      </c>
      <c r="E800" s="227" t="s">
        <v>32</v>
      </c>
      <c r="F800" s="228" t="s">
        <v>146</v>
      </c>
      <c r="G800" s="225"/>
      <c r="H800" s="227" t="s">
        <v>32</v>
      </c>
      <c r="I800" s="229"/>
      <c r="J800" s="225"/>
      <c r="K800" s="225"/>
      <c r="L800" s="230"/>
      <c r="M800" s="231"/>
      <c r="N800" s="232"/>
      <c r="O800" s="232"/>
      <c r="P800" s="232"/>
      <c r="Q800" s="232"/>
      <c r="R800" s="232"/>
      <c r="S800" s="232"/>
      <c r="T800" s="23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4" t="s">
        <v>145</v>
      </c>
      <c r="AU800" s="234" t="s">
        <v>87</v>
      </c>
      <c r="AV800" s="13" t="s">
        <v>85</v>
      </c>
      <c r="AW800" s="13" t="s">
        <v>39</v>
      </c>
      <c r="AX800" s="13" t="s">
        <v>77</v>
      </c>
      <c r="AY800" s="234" t="s">
        <v>134</v>
      </c>
    </row>
    <row r="801" s="13" customFormat="1">
      <c r="A801" s="13"/>
      <c r="B801" s="224"/>
      <c r="C801" s="225"/>
      <c r="D801" s="226" t="s">
        <v>145</v>
      </c>
      <c r="E801" s="227" t="s">
        <v>32</v>
      </c>
      <c r="F801" s="228" t="s">
        <v>659</v>
      </c>
      <c r="G801" s="225"/>
      <c r="H801" s="227" t="s">
        <v>32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145</v>
      </c>
      <c r="AU801" s="234" t="s">
        <v>87</v>
      </c>
      <c r="AV801" s="13" t="s">
        <v>85</v>
      </c>
      <c r="AW801" s="13" t="s">
        <v>39</v>
      </c>
      <c r="AX801" s="13" t="s">
        <v>77</v>
      </c>
      <c r="AY801" s="234" t="s">
        <v>134</v>
      </c>
    </row>
    <row r="802" s="14" customFormat="1">
      <c r="A802" s="14"/>
      <c r="B802" s="235"/>
      <c r="C802" s="236"/>
      <c r="D802" s="226" t="s">
        <v>145</v>
      </c>
      <c r="E802" s="237" t="s">
        <v>32</v>
      </c>
      <c r="F802" s="238" t="s">
        <v>85</v>
      </c>
      <c r="G802" s="236"/>
      <c r="H802" s="239">
        <v>1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145</v>
      </c>
      <c r="AU802" s="245" t="s">
        <v>87</v>
      </c>
      <c r="AV802" s="14" t="s">
        <v>87</v>
      </c>
      <c r="AW802" s="14" t="s">
        <v>39</v>
      </c>
      <c r="AX802" s="14" t="s">
        <v>77</v>
      </c>
      <c r="AY802" s="245" t="s">
        <v>134</v>
      </c>
    </row>
    <row r="803" s="15" customFormat="1">
      <c r="A803" s="15"/>
      <c r="B803" s="246"/>
      <c r="C803" s="247"/>
      <c r="D803" s="226" t="s">
        <v>145</v>
      </c>
      <c r="E803" s="248" t="s">
        <v>32</v>
      </c>
      <c r="F803" s="249" t="s">
        <v>148</v>
      </c>
      <c r="G803" s="247"/>
      <c r="H803" s="250">
        <v>1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145</v>
      </c>
      <c r="AU803" s="256" t="s">
        <v>87</v>
      </c>
      <c r="AV803" s="15" t="s">
        <v>141</v>
      </c>
      <c r="AW803" s="15" t="s">
        <v>39</v>
      </c>
      <c r="AX803" s="15" t="s">
        <v>85</v>
      </c>
      <c r="AY803" s="256" t="s">
        <v>134</v>
      </c>
    </row>
    <row r="804" s="12" customFormat="1" ht="22.8" customHeight="1">
      <c r="A804" s="12"/>
      <c r="B804" s="190"/>
      <c r="C804" s="191"/>
      <c r="D804" s="192" t="s">
        <v>76</v>
      </c>
      <c r="E804" s="204" t="s">
        <v>664</v>
      </c>
      <c r="F804" s="204" t="s">
        <v>665</v>
      </c>
      <c r="G804" s="191"/>
      <c r="H804" s="191"/>
      <c r="I804" s="194"/>
      <c r="J804" s="205">
        <f>BK804</f>
        <v>0</v>
      </c>
      <c r="K804" s="191"/>
      <c r="L804" s="196"/>
      <c r="M804" s="197"/>
      <c r="N804" s="198"/>
      <c r="O804" s="198"/>
      <c r="P804" s="199">
        <f>SUM(P805:P820)</f>
        <v>0</v>
      </c>
      <c r="Q804" s="198"/>
      <c r="R804" s="199">
        <f>SUM(R805:R820)</f>
        <v>0.11012</v>
      </c>
      <c r="S804" s="198"/>
      <c r="T804" s="200">
        <f>SUM(T805:T820)</f>
        <v>0.0998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01" t="s">
        <v>87</v>
      </c>
      <c r="AT804" s="202" t="s">
        <v>76</v>
      </c>
      <c r="AU804" s="202" t="s">
        <v>85</v>
      </c>
      <c r="AY804" s="201" t="s">
        <v>134</v>
      </c>
      <c r="BK804" s="203">
        <f>SUM(BK805:BK820)</f>
        <v>0</v>
      </c>
    </row>
    <row r="805" s="2" customFormat="1" ht="49.05" customHeight="1">
      <c r="A805" s="40"/>
      <c r="B805" s="41"/>
      <c r="C805" s="206" t="s">
        <v>666</v>
      </c>
      <c r="D805" s="206" t="s">
        <v>136</v>
      </c>
      <c r="E805" s="207" t="s">
        <v>667</v>
      </c>
      <c r="F805" s="208" t="s">
        <v>668</v>
      </c>
      <c r="G805" s="209" t="s">
        <v>139</v>
      </c>
      <c r="H805" s="210">
        <v>2</v>
      </c>
      <c r="I805" s="211"/>
      <c r="J805" s="212">
        <f>ROUND(I805*H805,2)</f>
        <v>0</v>
      </c>
      <c r="K805" s="208" t="s">
        <v>140</v>
      </c>
      <c r="L805" s="46"/>
      <c r="M805" s="213" t="s">
        <v>32</v>
      </c>
      <c r="N805" s="214" t="s">
        <v>48</v>
      </c>
      <c r="O805" s="86"/>
      <c r="P805" s="215">
        <f>O805*H805</f>
        <v>0</v>
      </c>
      <c r="Q805" s="215">
        <v>6.0000000000000002E-05</v>
      </c>
      <c r="R805" s="215">
        <f>Q805*H805</f>
        <v>0.00012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282</v>
      </c>
      <c r="AT805" s="217" t="s">
        <v>136</v>
      </c>
      <c r="AU805" s="217" t="s">
        <v>87</v>
      </c>
      <c r="AY805" s="18" t="s">
        <v>134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8" t="s">
        <v>85</v>
      </c>
      <c r="BK805" s="218">
        <f>ROUND(I805*H805,2)</f>
        <v>0</v>
      </c>
      <c r="BL805" s="18" t="s">
        <v>282</v>
      </c>
      <c r="BM805" s="217" t="s">
        <v>669</v>
      </c>
    </row>
    <row r="806" s="2" customFormat="1">
      <c r="A806" s="40"/>
      <c r="B806" s="41"/>
      <c r="C806" s="42"/>
      <c r="D806" s="219" t="s">
        <v>143</v>
      </c>
      <c r="E806" s="42"/>
      <c r="F806" s="220" t="s">
        <v>670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8" t="s">
        <v>143</v>
      </c>
      <c r="AU806" s="18" t="s">
        <v>87</v>
      </c>
    </row>
    <row r="807" s="13" customFormat="1">
      <c r="A807" s="13"/>
      <c r="B807" s="224"/>
      <c r="C807" s="225"/>
      <c r="D807" s="226" t="s">
        <v>145</v>
      </c>
      <c r="E807" s="227" t="s">
        <v>32</v>
      </c>
      <c r="F807" s="228" t="s">
        <v>146</v>
      </c>
      <c r="G807" s="225"/>
      <c r="H807" s="227" t="s">
        <v>32</v>
      </c>
      <c r="I807" s="229"/>
      <c r="J807" s="225"/>
      <c r="K807" s="225"/>
      <c r="L807" s="230"/>
      <c r="M807" s="231"/>
      <c r="N807" s="232"/>
      <c r="O807" s="232"/>
      <c r="P807" s="232"/>
      <c r="Q807" s="232"/>
      <c r="R807" s="232"/>
      <c r="S807" s="232"/>
      <c r="T807" s="23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4" t="s">
        <v>145</v>
      </c>
      <c r="AU807" s="234" t="s">
        <v>87</v>
      </c>
      <c r="AV807" s="13" t="s">
        <v>85</v>
      </c>
      <c r="AW807" s="13" t="s">
        <v>39</v>
      </c>
      <c r="AX807" s="13" t="s">
        <v>77</v>
      </c>
      <c r="AY807" s="234" t="s">
        <v>134</v>
      </c>
    </row>
    <row r="808" s="13" customFormat="1">
      <c r="A808" s="13"/>
      <c r="B808" s="224"/>
      <c r="C808" s="225"/>
      <c r="D808" s="226" t="s">
        <v>145</v>
      </c>
      <c r="E808" s="227" t="s">
        <v>32</v>
      </c>
      <c r="F808" s="228" t="s">
        <v>671</v>
      </c>
      <c r="G808" s="225"/>
      <c r="H808" s="227" t="s">
        <v>32</v>
      </c>
      <c r="I808" s="229"/>
      <c r="J808" s="225"/>
      <c r="K808" s="225"/>
      <c r="L808" s="230"/>
      <c r="M808" s="231"/>
      <c r="N808" s="232"/>
      <c r="O808" s="232"/>
      <c r="P808" s="232"/>
      <c r="Q808" s="232"/>
      <c r="R808" s="232"/>
      <c r="S808" s="232"/>
      <c r="T808" s="23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4" t="s">
        <v>145</v>
      </c>
      <c r="AU808" s="234" t="s">
        <v>87</v>
      </c>
      <c r="AV808" s="13" t="s">
        <v>85</v>
      </c>
      <c r="AW808" s="13" t="s">
        <v>39</v>
      </c>
      <c r="AX808" s="13" t="s">
        <v>77</v>
      </c>
      <c r="AY808" s="234" t="s">
        <v>134</v>
      </c>
    </row>
    <row r="809" s="14" customFormat="1">
      <c r="A809" s="14"/>
      <c r="B809" s="235"/>
      <c r="C809" s="236"/>
      <c r="D809" s="226" t="s">
        <v>145</v>
      </c>
      <c r="E809" s="237" t="s">
        <v>32</v>
      </c>
      <c r="F809" s="238" t="s">
        <v>87</v>
      </c>
      <c r="G809" s="236"/>
      <c r="H809" s="239">
        <v>2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5" t="s">
        <v>145</v>
      </c>
      <c r="AU809" s="245" t="s">
        <v>87</v>
      </c>
      <c r="AV809" s="14" t="s">
        <v>87</v>
      </c>
      <c r="AW809" s="14" t="s">
        <v>39</v>
      </c>
      <c r="AX809" s="14" t="s">
        <v>77</v>
      </c>
      <c r="AY809" s="245" t="s">
        <v>134</v>
      </c>
    </row>
    <row r="810" s="15" customFormat="1">
      <c r="A810" s="15"/>
      <c r="B810" s="246"/>
      <c r="C810" s="247"/>
      <c r="D810" s="226" t="s">
        <v>145</v>
      </c>
      <c r="E810" s="248" t="s">
        <v>32</v>
      </c>
      <c r="F810" s="249" t="s">
        <v>148</v>
      </c>
      <c r="G810" s="247"/>
      <c r="H810" s="250">
        <v>2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145</v>
      </c>
      <c r="AU810" s="256" t="s">
        <v>87</v>
      </c>
      <c r="AV810" s="15" t="s">
        <v>141</v>
      </c>
      <c r="AW810" s="15" t="s">
        <v>39</v>
      </c>
      <c r="AX810" s="15" t="s">
        <v>85</v>
      </c>
      <c r="AY810" s="256" t="s">
        <v>134</v>
      </c>
    </row>
    <row r="811" s="13" customFormat="1">
      <c r="A811" s="13"/>
      <c r="B811" s="224"/>
      <c r="C811" s="225"/>
      <c r="D811" s="226" t="s">
        <v>145</v>
      </c>
      <c r="E811" s="227" t="s">
        <v>32</v>
      </c>
      <c r="F811" s="228" t="s">
        <v>672</v>
      </c>
      <c r="G811" s="225"/>
      <c r="H811" s="227" t="s">
        <v>32</v>
      </c>
      <c r="I811" s="229"/>
      <c r="J811" s="225"/>
      <c r="K811" s="225"/>
      <c r="L811" s="230"/>
      <c r="M811" s="231"/>
      <c r="N811" s="232"/>
      <c r="O811" s="232"/>
      <c r="P811" s="232"/>
      <c r="Q811" s="232"/>
      <c r="R811" s="232"/>
      <c r="S811" s="232"/>
      <c r="T811" s="23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4" t="s">
        <v>145</v>
      </c>
      <c r="AU811" s="234" t="s">
        <v>87</v>
      </c>
      <c r="AV811" s="13" t="s">
        <v>85</v>
      </c>
      <c r="AW811" s="13" t="s">
        <v>39</v>
      </c>
      <c r="AX811" s="13" t="s">
        <v>77</v>
      </c>
      <c r="AY811" s="234" t="s">
        <v>134</v>
      </c>
    </row>
    <row r="812" s="2" customFormat="1" ht="37.8" customHeight="1">
      <c r="A812" s="40"/>
      <c r="B812" s="41"/>
      <c r="C812" s="257" t="s">
        <v>673</v>
      </c>
      <c r="D812" s="257" t="s">
        <v>301</v>
      </c>
      <c r="E812" s="258" t="s">
        <v>674</v>
      </c>
      <c r="F812" s="259" t="s">
        <v>675</v>
      </c>
      <c r="G812" s="260" t="s">
        <v>139</v>
      </c>
      <c r="H812" s="261">
        <v>2</v>
      </c>
      <c r="I812" s="262"/>
      <c r="J812" s="263">
        <f>ROUND(I812*H812,2)</f>
        <v>0</v>
      </c>
      <c r="K812" s="259" t="s">
        <v>140</v>
      </c>
      <c r="L812" s="264"/>
      <c r="M812" s="265" t="s">
        <v>32</v>
      </c>
      <c r="N812" s="266" t="s">
        <v>48</v>
      </c>
      <c r="O812" s="86"/>
      <c r="P812" s="215">
        <f>O812*H812</f>
        <v>0</v>
      </c>
      <c r="Q812" s="215">
        <v>0.055</v>
      </c>
      <c r="R812" s="215">
        <f>Q812*H812</f>
        <v>0.11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403</v>
      </c>
      <c r="AT812" s="217" t="s">
        <v>301</v>
      </c>
      <c r="AU812" s="217" t="s">
        <v>87</v>
      </c>
      <c r="AY812" s="18" t="s">
        <v>134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8" t="s">
        <v>85</v>
      </c>
      <c r="BK812" s="218">
        <f>ROUND(I812*H812,2)</f>
        <v>0</v>
      </c>
      <c r="BL812" s="18" t="s">
        <v>282</v>
      </c>
      <c r="BM812" s="217" t="s">
        <v>676</v>
      </c>
    </row>
    <row r="813" s="2" customFormat="1" ht="24.15" customHeight="1">
      <c r="A813" s="40"/>
      <c r="B813" s="41"/>
      <c r="C813" s="206" t="s">
        <v>677</v>
      </c>
      <c r="D813" s="206" t="s">
        <v>136</v>
      </c>
      <c r="E813" s="207" t="s">
        <v>678</v>
      </c>
      <c r="F813" s="208" t="s">
        <v>679</v>
      </c>
      <c r="G813" s="209" t="s">
        <v>139</v>
      </c>
      <c r="H813" s="210">
        <v>2</v>
      </c>
      <c r="I813" s="211"/>
      <c r="J813" s="212">
        <f>ROUND(I813*H813,2)</f>
        <v>0</v>
      </c>
      <c r="K813" s="208" t="s">
        <v>140</v>
      </c>
      <c r="L813" s="46"/>
      <c r="M813" s="213" t="s">
        <v>32</v>
      </c>
      <c r="N813" s="214" t="s">
        <v>48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0.0499</v>
      </c>
      <c r="T813" s="216">
        <f>S813*H813</f>
        <v>0.0998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282</v>
      </c>
      <c r="AT813" s="217" t="s">
        <v>136</v>
      </c>
      <c r="AU813" s="217" t="s">
        <v>87</v>
      </c>
      <c r="AY813" s="18" t="s">
        <v>134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8" t="s">
        <v>85</v>
      </c>
      <c r="BK813" s="218">
        <f>ROUND(I813*H813,2)</f>
        <v>0</v>
      </c>
      <c r="BL813" s="18" t="s">
        <v>282</v>
      </c>
      <c r="BM813" s="217" t="s">
        <v>680</v>
      </c>
    </row>
    <row r="814" s="2" customFormat="1">
      <c r="A814" s="40"/>
      <c r="B814" s="41"/>
      <c r="C814" s="42"/>
      <c r="D814" s="219" t="s">
        <v>143</v>
      </c>
      <c r="E814" s="42"/>
      <c r="F814" s="220" t="s">
        <v>681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8" t="s">
        <v>143</v>
      </c>
      <c r="AU814" s="18" t="s">
        <v>87</v>
      </c>
    </row>
    <row r="815" s="13" customFormat="1">
      <c r="A815" s="13"/>
      <c r="B815" s="224"/>
      <c r="C815" s="225"/>
      <c r="D815" s="226" t="s">
        <v>145</v>
      </c>
      <c r="E815" s="227" t="s">
        <v>32</v>
      </c>
      <c r="F815" s="228" t="s">
        <v>146</v>
      </c>
      <c r="G815" s="225"/>
      <c r="H815" s="227" t="s">
        <v>32</v>
      </c>
      <c r="I815" s="229"/>
      <c r="J815" s="225"/>
      <c r="K815" s="225"/>
      <c r="L815" s="230"/>
      <c r="M815" s="231"/>
      <c r="N815" s="232"/>
      <c r="O815" s="232"/>
      <c r="P815" s="232"/>
      <c r="Q815" s="232"/>
      <c r="R815" s="232"/>
      <c r="S815" s="232"/>
      <c r="T815" s="23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4" t="s">
        <v>145</v>
      </c>
      <c r="AU815" s="234" t="s">
        <v>87</v>
      </c>
      <c r="AV815" s="13" t="s">
        <v>85</v>
      </c>
      <c r="AW815" s="13" t="s">
        <v>39</v>
      </c>
      <c r="AX815" s="13" t="s">
        <v>77</v>
      </c>
      <c r="AY815" s="234" t="s">
        <v>134</v>
      </c>
    </row>
    <row r="816" s="13" customFormat="1">
      <c r="A816" s="13"/>
      <c r="B816" s="224"/>
      <c r="C816" s="225"/>
      <c r="D816" s="226" t="s">
        <v>145</v>
      </c>
      <c r="E816" s="227" t="s">
        <v>32</v>
      </c>
      <c r="F816" s="228" t="s">
        <v>671</v>
      </c>
      <c r="G816" s="225"/>
      <c r="H816" s="227" t="s">
        <v>32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145</v>
      </c>
      <c r="AU816" s="234" t="s">
        <v>87</v>
      </c>
      <c r="AV816" s="13" t="s">
        <v>85</v>
      </c>
      <c r="AW816" s="13" t="s">
        <v>39</v>
      </c>
      <c r="AX816" s="13" t="s">
        <v>77</v>
      </c>
      <c r="AY816" s="234" t="s">
        <v>134</v>
      </c>
    </row>
    <row r="817" s="14" customFormat="1">
      <c r="A817" s="14"/>
      <c r="B817" s="235"/>
      <c r="C817" s="236"/>
      <c r="D817" s="226" t="s">
        <v>145</v>
      </c>
      <c r="E817" s="237" t="s">
        <v>32</v>
      </c>
      <c r="F817" s="238" t="s">
        <v>87</v>
      </c>
      <c r="G817" s="236"/>
      <c r="H817" s="239">
        <v>2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5" t="s">
        <v>145</v>
      </c>
      <c r="AU817" s="245" t="s">
        <v>87</v>
      </c>
      <c r="AV817" s="14" t="s">
        <v>87</v>
      </c>
      <c r="AW817" s="14" t="s">
        <v>39</v>
      </c>
      <c r="AX817" s="14" t="s">
        <v>77</v>
      </c>
      <c r="AY817" s="245" t="s">
        <v>134</v>
      </c>
    </row>
    <row r="818" s="15" customFormat="1">
      <c r="A818" s="15"/>
      <c r="B818" s="246"/>
      <c r="C818" s="247"/>
      <c r="D818" s="226" t="s">
        <v>145</v>
      </c>
      <c r="E818" s="248" t="s">
        <v>32</v>
      </c>
      <c r="F818" s="249" t="s">
        <v>148</v>
      </c>
      <c r="G818" s="247"/>
      <c r="H818" s="250">
        <v>2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56" t="s">
        <v>145</v>
      </c>
      <c r="AU818" s="256" t="s">
        <v>87</v>
      </c>
      <c r="AV818" s="15" t="s">
        <v>141</v>
      </c>
      <c r="AW818" s="15" t="s">
        <v>39</v>
      </c>
      <c r="AX818" s="15" t="s">
        <v>85</v>
      </c>
      <c r="AY818" s="256" t="s">
        <v>134</v>
      </c>
    </row>
    <row r="819" s="2" customFormat="1" ht="49.05" customHeight="1">
      <c r="A819" s="40"/>
      <c r="B819" s="41"/>
      <c r="C819" s="206" t="s">
        <v>682</v>
      </c>
      <c r="D819" s="206" t="s">
        <v>136</v>
      </c>
      <c r="E819" s="207" t="s">
        <v>683</v>
      </c>
      <c r="F819" s="208" t="s">
        <v>684</v>
      </c>
      <c r="G819" s="209" t="s">
        <v>278</v>
      </c>
      <c r="H819" s="210">
        <v>0.11</v>
      </c>
      <c r="I819" s="211"/>
      <c r="J819" s="212">
        <f>ROUND(I819*H819,2)</f>
        <v>0</v>
      </c>
      <c r="K819" s="208" t="s">
        <v>140</v>
      </c>
      <c r="L819" s="46"/>
      <c r="M819" s="213" t="s">
        <v>32</v>
      </c>
      <c r="N819" s="214" t="s">
        <v>48</v>
      </c>
      <c r="O819" s="86"/>
      <c r="P819" s="215">
        <f>O819*H819</f>
        <v>0</v>
      </c>
      <c r="Q819" s="215">
        <v>0</v>
      </c>
      <c r="R819" s="215">
        <f>Q819*H819</f>
        <v>0</v>
      </c>
      <c r="S819" s="215">
        <v>0</v>
      </c>
      <c r="T819" s="21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7" t="s">
        <v>282</v>
      </c>
      <c r="AT819" s="217" t="s">
        <v>136</v>
      </c>
      <c r="AU819" s="217" t="s">
        <v>87</v>
      </c>
      <c r="AY819" s="18" t="s">
        <v>134</v>
      </c>
      <c r="BE819" s="218">
        <f>IF(N819="základní",J819,0)</f>
        <v>0</v>
      </c>
      <c r="BF819" s="218">
        <f>IF(N819="snížená",J819,0)</f>
        <v>0</v>
      </c>
      <c r="BG819" s="218">
        <f>IF(N819="zákl. přenesená",J819,0)</f>
        <v>0</v>
      </c>
      <c r="BH819" s="218">
        <f>IF(N819="sníž. přenesená",J819,0)</f>
        <v>0</v>
      </c>
      <c r="BI819" s="218">
        <f>IF(N819="nulová",J819,0)</f>
        <v>0</v>
      </c>
      <c r="BJ819" s="18" t="s">
        <v>85</v>
      </c>
      <c r="BK819" s="218">
        <f>ROUND(I819*H819,2)</f>
        <v>0</v>
      </c>
      <c r="BL819" s="18" t="s">
        <v>282</v>
      </c>
      <c r="BM819" s="217" t="s">
        <v>685</v>
      </c>
    </row>
    <row r="820" s="2" customFormat="1">
      <c r="A820" s="40"/>
      <c r="B820" s="41"/>
      <c r="C820" s="42"/>
      <c r="D820" s="219" t="s">
        <v>143</v>
      </c>
      <c r="E820" s="42"/>
      <c r="F820" s="220" t="s">
        <v>686</v>
      </c>
      <c r="G820" s="42"/>
      <c r="H820" s="42"/>
      <c r="I820" s="221"/>
      <c r="J820" s="42"/>
      <c r="K820" s="42"/>
      <c r="L820" s="46"/>
      <c r="M820" s="222"/>
      <c r="N820" s="223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8" t="s">
        <v>143</v>
      </c>
      <c r="AU820" s="18" t="s">
        <v>87</v>
      </c>
    </row>
    <row r="821" s="12" customFormat="1" ht="22.8" customHeight="1">
      <c r="A821" s="12"/>
      <c r="B821" s="190"/>
      <c r="C821" s="191"/>
      <c r="D821" s="192" t="s">
        <v>76</v>
      </c>
      <c r="E821" s="204" t="s">
        <v>687</v>
      </c>
      <c r="F821" s="204" t="s">
        <v>688</v>
      </c>
      <c r="G821" s="191"/>
      <c r="H821" s="191"/>
      <c r="I821" s="194"/>
      <c r="J821" s="205">
        <f>BK821</f>
        <v>0</v>
      </c>
      <c r="K821" s="191"/>
      <c r="L821" s="196"/>
      <c r="M821" s="197"/>
      <c r="N821" s="198"/>
      <c r="O821" s="198"/>
      <c r="P821" s="199">
        <f>SUM(P822:P850)</f>
        <v>0</v>
      </c>
      <c r="Q821" s="198"/>
      <c r="R821" s="199">
        <f>SUM(R822:R850)</f>
        <v>0.17269849999999998</v>
      </c>
      <c r="S821" s="198"/>
      <c r="T821" s="200">
        <f>SUM(T822:T850)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1" t="s">
        <v>87</v>
      </c>
      <c r="AT821" s="202" t="s">
        <v>76</v>
      </c>
      <c r="AU821" s="202" t="s">
        <v>85</v>
      </c>
      <c r="AY821" s="201" t="s">
        <v>134</v>
      </c>
      <c r="BK821" s="203">
        <f>SUM(BK822:BK850)</f>
        <v>0</v>
      </c>
    </row>
    <row r="822" s="2" customFormat="1" ht="24.15" customHeight="1">
      <c r="A822" s="40"/>
      <c r="B822" s="41"/>
      <c r="C822" s="206" t="s">
        <v>689</v>
      </c>
      <c r="D822" s="206" t="s">
        <v>136</v>
      </c>
      <c r="E822" s="207" t="s">
        <v>690</v>
      </c>
      <c r="F822" s="208" t="s">
        <v>691</v>
      </c>
      <c r="G822" s="209" t="s">
        <v>340</v>
      </c>
      <c r="H822" s="210">
        <v>94.590000000000003</v>
      </c>
      <c r="I822" s="211"/>
      <c r="J822" s="212">
        <f>ROUND(I822*H822,2)</f>
        <v>0</v>
      </c>
      <c r="K822" s="208" t="s">
        <v>615</v>
      </c>
      <c r="L822" s="46"/>
      <c r="M822" s="213" t="s">
        <v>32</v>
      </c>
      <c r="N822" s="214" t="s">
        <v>48</v>
      </c>
      <c r="O822" s="86"/>
      <c r="P822" s="215">
        <f>O822*H822</f>
        <v>0</v>
      </c>
      <c r="Q822" s="215">
        <v>0.00072999999999999996</v>
      </c>
      <c r="R822" s="215">
        <f>Q822*H822</f>
        <v>0.069050699999999993</v>
      </c>
      <c r="S822" s="215">
        <v>0</v>
      </c>
      <c r="T822" s="21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7" t="s">
        <v>282</v>
      </c>
      <c r="AT822" s="217" t="s">
        <v>136</v>
      </c>
      <c r="AU822" s="217" t="s">
        <v>87</v>
      </c>
      <c r="AY822" s="18" t="s">
        <v>134</v>
      </c>
      <c r="BE822" s="218">
        <f>IF(N822="základní",J822,0)</f>
        <v>0</v>
      </c>
      <c r="BF822" s="218">
        <f>IF(N822="snížená",J822,0)</f>
        <v>0</v>
      </c>
      <c r="BG822" s="218">
        <f>IF(N822="zákl. přenesená",J822,0)</f>
        <v>0</v>
      </c>
      <c r="BH822" s="218">
        <f>IF(N822="sníž. přenesená",J822,0)</f>
        <v>0</v>
      </c>
      <c r="BI822" s="218">
        <f>IF(N822="nulová",J822,0)</f>
        <v>0</v>
      </c>
      <c r="BJ822" s="18" t="s">
        <v>85</v>
      </c>
      <c r="BK822" s="218">
        <f>ROUND(I822*H822,2)</f>
        <v>0</v>
      </c>
      <c r="BL822" s="18" t="s">
        <v>282</v>
      </c>
      <c r="BM822" s="217" t="s">
        <v>692</v>
      </c>
    </row>
    <row r="823" s="13" customFormat="1">
      <c r="A823" s="13"/>
      <c r="B823" s="224"/>
      <c r="C823" s="225"/>
      <c r="D823" s="226" t="s">
        <v>145</v>
      </c>
      <c r="E823" s="227" t="s">
        <v>32</v>
      </c>
      <c r="F823" s="228" t="s">
        <v>146</v>
      </c>
      <c r="G823" s="225"/>
      <c r="H823" s="227" t="s">
        <v>32</v>
      </c>
      <c r="I823" s="229"/>
      <c r="J823" s="225"/>
      <c r="K823" s="225"/>
      <c r="L823" s="230"/>
      <c r="M823" s="231"/>
      <c r="N823" s="232"/>
      <c r="O823" s="232"/>
      <c r="P823" s="232"/>
      <c r="Q823" s="232"/>
      <c r="R823" s="232"/>
      <c r="S823" s="232"/>
      <c r="T823" s="23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4" t="s">
        <v>145</v>
      </c>
      <c r="AU823" s="234" t="s">
        <v>87</v>
      </c>
      <c r="AV823" s="13" t="s">
        <v>85</v>
      </c>
      <c r="AW823" s="13" t="s">
        <v>39</v>
      </c>
      <c r="AX823" s="13" t="s">
        <v>77</v>
      </c>
      <c r="AY823" s="234" t="s">
        <v>134</v>
      </c>
    </row>
    <row r="824" s="13" customFormat="1">
      <c r="A824" s="13"/>
      <c r="B824" s="224"/>
      <c r="C824" s="225"/>
      <c r="D824" s="226" t="s">
        <v>145</v>
      </c>
      <c r="E824" s="227" t="s">
        <v>32</v>
      </c>
      <c r="F824" s="228" t="s">
        <v>693</v>
      </c>
      <c r="G824" s="225"/>
      <c r="H824" s="227" t="s">
        <v>32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145</v>
      </c>
      <c r="AU824" s="234" t="s">
        <v>87</v>
      </c>
      <c r="AV824" s="13" t="s">
        <v>85</v>
      </c>
      <c r="AW824" s="13" t="s">
        <v>39</v>
      </c>
      <c r="AX824" s="13" t="s">
        <v>77</v>
      </c>
      <c r="AY824" s="234" t="s">
        <v>134</v>
      </c>
    </row>
    <row r="825" s="14" customFormat="1">
      <c r="A825" s="14"/>
      <c r="B825" s="235"/>
      <c r="C825" s="236"/>
      <c r="D825" s="226" t="s">
        <v>145</v>
      </c>
      <c r="E825" s="237" t="s">
        <v>32</v>
      </c>
      <c r="F825" s="238" t="s">
        <v>694</v>
      </c>
      <c r="G825" s="236"/>
      <c r="H825" s="239">
        <v>94.590000000000003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5" t="s">
        <v>145</v>
      </c>
      <c r="AU825" s="245" t="s">
        <v>87</v>
      </c>
      <c r="AV825" s="14" t="s">
        <v>87</v>
      </c>
      <c r="AW825" s="14" t="s">
        <v>39</v>
      </c>
      <c r="AX825" s="14" t="s">
        <v>77</v>
      </c>
      <c r="AY825" s="245" t="s">
        <v>134</v>
      </c>
    </row>
    <row r="826" s="15" customFormat="1">
      <c r="A826" s="15"/>
      <c r="B826" s="246"/>
      <c r="C826" s="247"/>
      <c r="D826" s="226" t="s">
        <v>145</v>
      </c>
      <c r="E826" s="248" t="s">
        <v>32</v>
      </c>
      <c r="F826" s="249" t="s">
        <v>148</v>
      </c>
      <c r="G826" s="247"/>
      <c r="H826" s="250">
        <v>94.590000000000003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6" t="s">
        <v>145</v>
      </c>
      <c r="AU826" s="256" t="s">
        <v>87</v>
      </c>
      <c r="AV826" s="15" t="s">
        <v>141</v>
      </c>
      <c r="AW826" s="15" t="s">
        <v>39</v>
      </c>
      <c r="AX826" s="15" t="s">
        <v>85</v>
      </c>
      <c r="AY826" s="256" t="s">
        <v>134</v>
      </c>
    </row>
    <row r="827" s="2" customFormat="1" ht="24.15" customHeight="1">
      <c r="A827" s="40"/>
      <c r="B827" s="41"/>
      <c r="C827" s="206" t="s">
        <v>695</v>
      </c>
      <c r="D827" s="206" t="s">
        <v>136</v>
      </c>
      <c r="E827" s="207" t="s">
        <v>696</v>
      </c>
      <c r="F827" s="208" t="s">
        <v>697</v>
      </c>
      <c r="G827" s="209" t="s">
        <v>340</v>
      </c>
      <c r="H827" s="210">
        <v>17.140000000000001</v>
      </c>
      <c r="I827" s="211"/>
      <c r="J827" s="212">
        <f>ROUND(I827*H827,2)</f>
        <v>0</v>
      </c>
      <c r="K827" s="208" t="s">
        <v>615</v>
      </c>
      <c r="L827" s="46"/>
      <c r="M827" s="213" t="s">
        <v>32</v>
      </c>
      <c r="N827" s="214" t="s">
        <v>48</v>
      </c>
      <c r="O827" s="86"/>
      <c r="P827" s="215">
        <f>O827*H827</f>
        <v>0</v>
      </c>
      <c r="Q827" s="215">
        <v>0.00089999999999999998</v>
      </c>
      <c r="R827" s="215">
        <f>Q827*H827</f>
        <v>0.015426000000000001</v>
      </c>
      <c r="S827" s="215">
        <v>0</v>
      </c>
      <c r="T827" s="21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7" t="s">
        <v>282</v>
      </c>
      <c r="AT827" s="217" t="s">
        <v>136</v>
      </c>
      <c r="AU827" s="217" t="s">
        <v>87</v>
      </c>
      <c r="AY827" s="18" t="s">
        <v>134</v>
      </c>
      <c r="BE827" s="218">
        <f>IF(N827="základní",J827,0)</f>
        <v>0</v>
      </c>
      <c r="BF827" s="218">
        <f>IF(N827="snížená",J827,0)</f>
        <v>0</v>
      </c>
      <c r="BG827" s="218">
        <f>IF(N827="zákl. přenesená",J827,0)</f>
        <v>0</v>
      </c>
      <c r="BH827" s="218">
        <f>IF(N827="sníž. přenesená",J827,0)</f>
        <v>0</v>
      </c>
      <c r="BI827" s="218">
        <f>IF(N827="nulová",J827,0)</f>
        <v>0</v>
      </c>
      <c r="BJ827" s="18" t="s">
        <v>85</v>
      </c>
      <c r="BK827" s="218">
        <f>ROUND(I827*H827,2)</f>
        <v>0</v>
      </c>
      <c r="BL827" s="18" t="s">
        <v>282</v>
      </c>
      <c r="BM827" s="217" t="s">
        <v>698</v>
      </c>
    </row>
    <row r="828" s="13" customFormat="1">
      <c r="A828" s="13"/>
      <c r="B828" s="224"/>
      <c r="C828" s="225"/>
      <c r="D828" s="226" t="s">
        <v>145</v>
      </c>
      <c r="E828" s="227" t="s">
        <v>32</v>
      </c>
      <c r="F828" s="228" t="s">
        <v>146</v>
      </c>
      <c r="G828" s="225"/>
      <c r="H828" s="227" t="s">
        <v>32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145</v>
      </c>
      <c r="AU828" s="234" t="s">
        <v>87</v>
      </c>
      <c r="AV828" s="13" t="s">
        <v>85</v>
      </c>
      <c r="AW828" s="13" t="s">
        <v>39</v>
      </c>
      <c r="AX828" s="13" t="s">
        <v>77</v>
      </c>
      <c r="AY828" s="234" t="s">
        <v>134</v>
      </c>
    </row>
    <row r="829" s="13" customFormat="1">
      <c r="A829" s="13"/>
      <c r="B829" s="224"/>
      <c r="C829" s="225"/>
      <c r="D829" s="226" t="s">
        <v>145</v>
      </c>
      <c r="E829" s="227" t="s">
        <v>32</v>
      </c>
      <c r="F829" s="228" t="s">
        <v>699</v>
      </c>
      <c r="G829" s="225"/>
      <c r="H829" s="227" t="s">
        <v>32</v>
      </c>
      <c r="I829" s="229"/>
      <c r="J829" s="225"/>
      <c r="K829" s="225"/>
      <c r="L829" s="230"/>
      <c r="M829" s="231"/>
      <c r="N829" s="232"/>
      <c r="O829" s="232"/>
      <c r="P829" s="232"/>
      <c r="Q829" s="232"/>
      <c r="R829" s="232"/>
      <c r="S829" s="232"/>
      <c r="T829" s="23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4" t="s">
        <v>145</v>
      </c>
      <c r="AU829" s="234" t="s">
        <v>87</v>
      </c>
      <c r="AV829" s="13" t="s">
        <v>85</v>
      </c>
      <c r="AW829" s="13" t="s">
        <v>39</v>
      </c>
      <c r="AX829" s="13" t="s">
        <v>77</v>
      </c>
      <c r="AY829" s="234" t="s">
        <v>134</v>
      </c>
    </row>
    <row r="830" s="14" customFormat="1">
      <c r="A830" s="14"/>
      <c r="B830" s="235"/>
      <c r="C830" s="236"/>
      <c r="D830" s="226" t="s">
        <v>145</v>
      </c>
      <c r="E830" s="237" t="s">
        <v>32</v>
      </c>
      <c r="F830" s="238" t="s">
        <v>700</v>
      </c>
      <c r="G830" s="236"/>
      <c r="H830" s="239">
        <v>17.140000000000001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5" t="s">
        <v>145</v>
      </c>
      <c r="AU830" s="245" t="s">
        <v>87</v>
      </c>
      <c r="AV830" s="14" t="s">
        <v>87</v>
      </c>
      <c r="AW830" s="14" t="s">
        <v>39</v>
      </c>
      <c r="AX830" s="14" t="s">
        <v>77</v>
      </c>
      <c r="AY830" s="245" t="s">
        <v>134</v>
      </c>
    </row>
    <row r="831" s="15" customFormat="1">
      <c r="A831" s="15"/>
      <c r="B831" s="246"/>
      <c r="C831" s="247"/>
      <c r="D831" s="226" t="s">
        <v>145</v>
      </c>
      <c r="E831" s="248" t="s">
        <v>32</v>
      </c>
      <c r="F831" s="249" t="s">
        <v>148</v>
      </c>
      <c r="G831" s="247"/>
      <c r="H831" s="250">
        <v>17.140000000000001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6" t="s">
        <v>145</v>
      </c>
      <c r="AU831" s="256" t="s">
        <v>87</v>
      </c>
      <c r="AV831" s="15" t="s">
        <v>141</v>
      </c>
      <c r="AW831" s="15" t="s">
        <v>39</v>
      </c>
      <c r="AX831" s="15" t="s">
        <v>85</v>
      </c>
      <c r="AY831" s="256" t="s">
        <v>134</v>
      </c>
    </row>
    <row r="832" s="2" customFormat="1" ht="21.75" customHeight="1">
      <c r="A832" s="40"/>
      <c r="B832" s="41"/>
      <c r="C832" s="206" t="s">
        <v>701</v>
      </c>
      <c r="D832" s="206" t="s">
        <v>136</v>
      </c>
      <c r="E832" s="207" t="s">
        <v>702</v>
      </c>
      <c r="F832" s="208" t="s">
        <v>703</v>
      </c>
      <c r="G832" s="209" t="s">
        <v>340</v>
      </c>
      <c r="H832" s="210">
        <v>77.450000000000003</v>
      </c>
      <c r="I832" s="211"/>
      <c r="J832" s="212">
        <f>ROUND(I832*H832,2)</f>
        <v>0</v>
      </c>
      <c r="K832" s="208" t="s">
        <v>615</v>
      </c>
      <c r="L832" s="46"/>
      <c r="M832" s="213" t="s">
        <v>32</v>
      </c>
      <c r="N832" s="214" t="s">
        <v>48</v>
      </c>
      <c r="O832" s="86"/>
      <c r="P832" s="215">
        <f>O832*H832</f>
        <v>0</v>
      </c>
      <c r="Q832" s="215">
        <v>0.00106</v>
      </c>
      <c r="R832" s="215">
        <f>Q832*H832</f>
        <v>0.082097000000000003</v>
      </c>
      <c r="S832" s="215">
        <v>0</v>
      </c>
      <c r="T832" s="21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7" t="s">
        <v>282</v>
      </c>
      <c r="AT832" s="217" t="s">
        <v>136</v>
      </c>
      <c r="AU832" s="217" t="s">
        <v>87</v>
      </c>
      <c r="AY832" s="18" t="s">
        <v>134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8" t="s">
        <v>85</v>
      </c>
      <c r="BK832" s="218">
        <f>ROUND(I832*H832,2)</f>
        <v>0</v>
      </c>
      <c r="BL832" s="18" t="s">
        <v>282</v>
      </c>
      <c r="BM832" s="217" t="s">
        <v>704</v>
      </c>
    </row>
    <row r="833" s="13" customFormat="1">
      <c r="A833" s="13"/>
      <c r="B833" s="224"/>
      <c r="C833" s="225"/>
      <c r="D833" s="226" t="s">
        <v>145</v>
      </c>
      <c r="E833" s="227" t="s">
        <v>32</v>
      </c>
      <c r="F833" s="228" t="s">
        <v>146</v>
      </c>
      <c r="G833" s="225"/>
      <c r="H833" s="227" t="s">
        <v>32</v>
      </c>
      <c r="I833" s="229"/>
      <c r="J833" s="225"/>
      <c r="K833" s="225"/>
      <c r="L833" s="230"/>
      <c r="M833" s="231"/>
      <c r="N833" s="232"/>
      <c r="O833" s="232"/>
      <c r="P833" s="232"/>
      <c r="Q833" s="232"/>
      <c r="R833" s="232"/>
      <c r="S833" s="232"/>
      <c r="T833" s="23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4" t="s">
        <v>145</v>
      </c>
      <c r="AU833" s="234" t="s">
        <v>87</v>
      </c>
      <c r="AV833" s="13" t="s">
        <v>85</v>
      </c>
      <c r="AW833" s="13" t="s">
        <v>39</v>
      </c>
      <c r="AX833" s="13" t="s">
        <v>77</v>
      </c>
      <c r="AY833" s="234" t="s">
        <v>134</v>
      </c>
    </row>
    <row r="834" s="13" customFormat="1">
      <c r="A834" s="13"/>
      <c r="B834" s="224"/>
      <c r="C834" s="225"/>
      <c r="D834" s="226" t="s">
        <v>145</v>
      </c>
      <c r="E834" s="227" t="s">
        <v>32</v>
      </c>
      <c r="F834" s="228" t="s">
        <v>705</v>
      </c>
      <c r="G834" s="225"/>
      <c r="H834" s="227" t="s">
        <v>32</v>
      </c>
      <c r="I834" s="229"/>
      <c r="J834" s="225"/>
      <c r="K834" s="225"/>
      <c r="L834" s="230"/>
      <c r="M834" s="231"/>
      <c r="N834" s="232"/>
      <c r="O834" s="232"/>
      <c r="P834" s="232"/>
      <c r="Q834" s="232"/>
      <c r="R834" s="232"/>
      <c r="S834" s="232"/>
      <c r="T834" s="23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4" t="s">
        <v>145</v>
      </c>
      <c r="AU834" s="234" t="s">
        <v>87</v>
      </c>
      <c r="AV834" s="13" t="s">
        <v>85</v>
      </c>
      <c r="AW834" s="13" t="s">
        <v>39</v>
      </c>
      <c r="AX834" s="13" t="s">
        <v>77</v>
      </c>
      <c r="AY834" s="234" t="s">
        <v>134</v>
      </c>
    </row>
    <row r="835" s="14" customFormat="1">
      <c r="A835" s="14"/>
      <c r="B835" s="235"/>
      <c r="C835" s="236"/>
      <c r="D835" s="226" t="s">
        <v>145</v>
      </c>
      <c r="E835" s="237" t="s">
        <v>32</v>
      </c>
      <c r="F835" s="238" t="s">
        <v>706</v>
      </c>
      <c r="G835" s="236"/>
      <c r="H835" s="239">
        <v>77.450000000000003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145</v>
      </c>
      <c r="AU835" s="245" t="s">
        <v>87</v>
      </c>
      <c r="AV835" s="14" t="s">
        <v>87</v>
      </c>
      <c r="AW835" s="14" t="s">
        <v>39</v>
      </c>
      <c r="AX835" s="14" t="s">
        <v>77</v>
      </c>
      <c r="AY835" s="245" t="s">
        <v>134</v>
      </c>
    </row>
    <row r="836" s="15" customFormat="1">
      <c r="A836" s="15"/>
      <c r="B836" s="246"/>
      <c r="C836" s="247"/>
      <c r="D836" s="226" t="s">
        <v>145</v>
      </c>
      <c r="E836" s="248" t="s">
        <v>32</v>
      </c>
      <c r="F836" s="249" t="s">
        <v>148</v>
      </c>
      <c r="G836" s="247"/>
      <c r="H836" s="250">
        <v>77.450000000000003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145</v>
      </c>
      <c r="AU836" s="256" t="s">
        <v>87</v>
      </c>
      <c r="AV836" s="15" t="s">
        <v>141</v>
      </c>
      <c r="AW836" s="15" t="s">
        <v>39</v>
      </c>
      <c r="AX836" s="15" t="s">
        <v>85</v>
      </c>
      <c r="AY836" s="256" t="s">
        <v>134</v>
      </c>
    </row>
    <row r="837" s="2" customFormat="1" ht="37.8" customHeight="1">
      <c r="A837" s="40"/>
      <c r="B837" s="41"/>
      <c r="C837" s="206" t="s">
        <v>707</v>
      </c>
      <c r="D837" s="206" t="s">
        <v>136</v>
      </c>
      <c r="E837" s="207" t="s">
        <v>708</v>
      </c>
      <c r="F837" s="208" t="s">
        <v>709</v>
      </c>
      <c r="G837" s="209" t="s">
        <v>340</v>
      </c>
      <c r="H837" s="210">
        <v>2.3199999999999998</v>
      </c>
      <c r="I837" s="211"/>
      <c r="J837" s="212">
        <f>ROUND(I837*H837,2)</f>
        <v>0</v>
      </c>
      <c r="K837" s="208" t="s">
        <v>140</v>
      </c>
      <c r="L837" s="46"/>
      <c r="M837" s="213" t="s">
        <v>32</v>
      </c>
      <c r="N837" s="214" t="s">
        <v>48</v>
      </c>
      <c r="O837" s="86"/>
      <c r="P837" s="215">
        <f>O837*H837</f>
        <v>0</v>
      </c>
      <c r="Q837" s="215">
        <v>0.00264</v>
      </c>
      <c r="R837" s="215">
        <f>Q837*H837</f>
        <v>0.0061247999999999997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282</v>
      </c>
      <c r="AT837" s="217" t="s">
        <v>136</v>
      </c>
      <c r="AU837" s="217" t="s">
        <v>87</v>
      </c>
      <c r="AY837" s="18" t="s">
        <v>134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8" t="s">
        <v>85</v>
      </c>
      <c r="BK837" s="218">
        <f>ROUND(I837*H837,2)</f>
        <v>0</v>
      </c>
      <c r="BL837" s="18" t="s">
        <v>282</v>
      </c>
      <c r="BM837" s="217" t="s">
        <v>710</v>
      </c>
    </row>
    <row r="838" s="2" customFormat="1">
      <c r="A838" s="40"/>
      <c r="B838" s="41"/>
      <c r="C838" s="42"/>
      <c r="D838" s="219" t="s">
        <v>143</v>
      </c>
      <c r="E838" s="42"/>
      <c r="F838" s="220" t="s">
        <v>711</v>
      </c>
      <c r="G838" s="42"/>
      <c r="H838" s="42"/>
      <c r="I838" s="221"/>
      <c r="J838" s="42"/>
      <c r="K838" s="42"/>
      <c r="L838" s="46"/>
      <c r="M838" s="222"/>
      <c r="N838" s="223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8" t="s">
        <v>143</v>
      </c>
      <c r="AU838" s="18" t="s">
        <v>87</v>
      </c>
    </row>
    <row r="839" s="13" customFormat="1">
      <c r="A839" s="13"/>
      <c r="B839" s="224"/>
      <c r="C839" s="225"/>
      <c r="D839" s="226" t="s">
        <v>145</v>
      </c>
      <c r="E839" s="227" t="s">
        <v>32</v>
      </c>
      <c r="F839" s="228" t="s">
        <v>146</v>
      </c>
      <c r="G839" s="225"/>
      <c r="H839" s="227" t="s">
        <v>32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4" t="s">
        <v>145</v>
      </c>
      <c r="AU839" s="234" t="s">
        <v>87</v>
      </c>
      <c r="AV839" s="13" t="s">
        <v>85</v>
      </c>
      <c r="AW839" s="13" t="s">
        <v>39</v>
      </c>
      <c r="AX839" s="13" t="s">
        <v>77</v>
      </c>
      <c r="AY839" s="234" t="s">
        <v>134</v>
      </c>
    </row>
    <row r="840" s="13" customFormat="1">
      <c r="A840" s="13"/>
      <c r="B840" s="224"/>
      <c r="C840" s="225"/>
      <c r="D840" s="226" t="s">
        <v>145</v>
      </c>
      <c r="E840" s="227" t="s">
        <v>32</v>
      </c>
      <c r="F840" s="228" t="s">
        <v>712</v>
      </c>
      <c r="G840" s="225"/>
      <c r="H840" s="227" t="s">
        <v>32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4" t="s">
        <v>145</v>
      </c>
      <c r="AU840" s="234" t="s">
        <v>87</v>
      </c>
      <c r="AV840" s="13" t="s">
        <v>85</v>
      </c>
      <c r="AW840" s="13" t="s">
        <v>39</v>
      </c>
      <c r="AX840" s="13" t="s">
        <v>77</v>
      </c>
      <c r="AY840" s="234" t="s">
        <v>134</v>
      </c>
    </row>
    <row r="841" s="14" customFormat="1">
      <c r="A841" s="14"/>
      <c r="B841" s="235"/>
      <c r="C841" s="236"/>
      <c r="D841" s="226" t="s">
        <v>145</v>
      </c>
      <c r="E841" s="237" t="s">
        <v>32</v>
      </c>
      <c r="F841" s="238" t="s">
        <v>713</v>
      </c>
      <c r="G841" s="236"/>
      <c r="H841" s="239">
        <v>2.3199999999999998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145</v>
      </c>
      <c r="AU841" s="245" t="s">
        <v>87</v>
      </c>
      <c r="AV841" s="14" t="s">
        <v>87</v>
      </c>
      <c r="AW841" s="14" t="s">
        <v>39</v>
      </c>
      <c r="AX841" s="14" t="s">
        <v>77</v>
      </c>
      <c r="AY841" s="245" t="s">
        <v>134</v>
      </c>
    </row>
    <row r="842" s="15" customFormat="1">
      <c r="A842" s="15"/>
      <c r="B842" s="246"/>
      <c r="C842" s="247"/>
      <c r="D842" s="226" t="s">
        <v>145</v>
      </c>
      <c r="E842" s="248" t="s">
        <v>32</v>
      </c>
      <c r="F842" s="249" t="s">
        <v>148</v>
      </c>
      <c r="G842" s="247"/>
      <c r="H842" s="250">
        <v>2.3199999999999998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145</v>
      </c>
      <c r="AU842" s="256" t="s">
        <v>87</v>
      </c>
      <c r="AV842" s="15" t="s">
        <v>141</v>
      </c>
      <c r="AW842" s="15" t="s">
        <v>39</v>
      </c>
      <c r="AX842" s="15" t="s">
        <v>85</v>
      </c>
      <c r="AY842" s="256" t="s">
        <v>134</v>
      </c>
    </row>
    <row r="843" s="2" customFormat="1" ht="55.5" customHeight="1">
      <c r="A843" s="40"/>
      <c r="B843" s="41"/>
      <c r="C843" s="206" t="s">
        <v>714</v>
      </c>
      <c r="D843" s="206" t="s">
        <v>136</v>
      </c>
      <c r="E843" s="207" t="s">
        <v>715</v>
      </c>
      <c r="F843" s="208" t="s">
        <v>716</v>
      </c>
      <c r="G843" s="209" t="s">
        <v>139</v>
      </c>
      <c r="H843" s="210">
        <v>4</v>
      </c>
      <c r="I843" s="211"/>
      <c r="J843" s="212">
        <f>ROUND(I843*H843,2)</f>
        <v>0</v>
      </c>
      <c r="K843" s="208" t="s">
        <v>140</v>
      </c>
      <c r="L843" s="46"/>
      <c r="M843" s="213" t="s">
        <v>32</v>
      </c>
      <c r="N843" s="214" t="s">
        <v>48</v>
      </c>
      <c r="O843" s="86"/>
      <c r="P843" s="215">
        <f>O843*H843</f>
        <v>0</v>
      </c>
      <c r="Q843" s="215">
        <v>0</v>
      </c>
      <c r="R843" s="215">
        <f>Q843*H843</f>
        <v>0</v>
      </c>
      <c r="S843" s="215">
        <v>0</v>
      </c>
      <c r="T843" s="21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17" t="s">
        <v>282</v>
      </c>
      <c r="AT843" s="217" t="s">
        <v>136</v>
      </c>
      <c r="AU843" s="217" t="s">
        <v>87</v>
      </c>
      <c r="AY843" s="18" t="s">
        <v>134</v>
      </c>
      <c r="BE843" s="218">
        <f>IF(N843="základní",J843,0)</f>
        <v>0</v>
      </c>
      <c r="BF843" s="218">
        <f>IF(N843="snížená",J843,0)</f>
        <v>0</v>
      </c>
      <c r="BG843" s="218">
        <f>IF(N843="zákl. přenesená",J843,0)</f>
        <v>0</v>
      </c>
      <c r="BH843" s="218">
        <f>IF(N843="sníž. přenesená",J843,0)</f>
        <v>0</v>
      </c>
      <c r="BI843" s="218">
        <f>IF(N843="nulová",J843,0)</f>
        <v>0</v>
      </c>
      <c r="BJ843" s="18" t="s">
        <v>85</v>
      </c>
      <c r="BK843" s="218">
        <f>ROUND(I843*H843,2)</f>
        <v>0</v>
      </c>
      <c r="BL843" s="18" t="s">
        <v>282</v>
      </c>
      <c r="BM843" s="217" t="s">
        <v>717</v>
      </c>
    </row>
    <row r="844" s="2" customFormat="1">
      <c r="A844" s="40"/>
      <c r="B844" s="41"/>
      <c r="C844" s="42"/>
      <c r="D844" s="219" t="s">
        <v>143</v>
      </c>
      <c r="E844" s="42"/>
      <c r="F844" s="220" t="s">
        <v>718</v>
      </c>
      <c r="G844" s="42"/>
      <c r="H844" s="42"/>
      <c r="I844" s="221"/>
      <c r="J844" s="42"/>
      <c r="K844" s="42"/>
      <c r="L844" s="46"/>
      <c r="M844" s="222"/>
      <c r="N844" s="22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8" t="s">
        <v>143</v>
      </c>
      <c r="AU844" s="18" t="s">
        <v>87</v>
      </c>
    </row>
    <row r="845" s="13" customFormat="1">
      <c r="A845" s="13"/>
      <c r="B845" s="224"/>
      <c r="C845" s="225"/>
      <c r="D845" s="226" t="s">
        <v>145</v>
      </c>
      <c r="E845" s="227" t="s">
        <v>32</v>
      </c>
      <c r="F845" s="228" t="s">
        <v>146</v>
      </c>
      <c r="G845" s="225"/>
      <c r="H845" s="227" t="s">
        <v>32</v>
      </c>
      <c r="I845" s="229"/>
      <c r="J845" s="225"/>
      <c r="K845" s="225"/>
      <c r="L845" s="230"/>
      <c r="M845" s="231"/>
      <c r="N845" s="232"/>
      <c r="O845" s="232"/>
      <c r="P845" s="232"/>
      <c r="Q845" s="232"/>
      <c r="R845" s="232"/>
      <c r="S845" s="232"/>
      <c r="T845" s="23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4" t="s">
        <v>145</v>
      </c>
      <c r="AU845" s="234" t="s">
        <v>87</v>
      </c>
      <c r="AV845" s="13" t="s">
        <v>85</v>
      </c>
      <c r="AW845" s="13" t="s">
        <v>39</v>
      </c>
      <c r="AX845" s="13" t="s">
        <v>77</v>
      </c>
      <c r="AY845" s="234" t="s">
        <v>134</v>
      </c>
    </row>
    <row r="846" s="13" customFormat="1">
      <c r="A846" s="13"/>
      <c r="B846" s="224"/>
      <c r="C846" s="225"/>
      <c r="D846" s="226" t="s">
        <v>145</v>
      </c>
      <c r="E846" s="227" t="s">
        <v>32</v>
      </c>
      <c r="F846" s="228" t="s">
        <v>712</v>
      </c>
      <c r="G846" s="225"/>
      <c r="H846" s="227" t="s">
        <v>32</v>
      </c>
      <c r="I846" s="229"/>
      <c r="J846" s="225"/>
      <c r="K846" s="225"/>
      <c r="L846" s="230"/>
      <c r="M846" s="231"/>
      <c r="N846" s="232"/>
      <c r="O846" s="232"/>
      <c r="P846" s="232"/>
      <c r="Q846" s="232"/>
      <c r="R846" s="232"/>
      <c r="S846" s="232"/>
      <c r="T846" s="23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4" t="s">
        <v>145</v>
      </c>
      <c r="AU846" s="234" t="s">
        <v>87</v>
      </c>
      <c r="AV846" s="13" t="s">
        <v>85</v>
      </c>
      <c r="AW846" s="13" t="s">
        <v>39</v>
      </c>
      <c r="AX846" s="13" t="s">
        <v>77</v>
      </c>
      <c r="AY846" s="234" t="s">
        <v>134</v>
      </c>
    </row>
    <row r="847" s="14" customFormat="1">
      <c r="A847" s="14"/>
      <c r="B847" s="235"/>
      <c r="C847" s="236"/>
      <c r="D847" s="226" t="s">
        <v>145</v>
      </c>
      <c r="E847" s="237" t="s">
        <v>32</v>
      </c>
      <c r="F847" s="238" t="s">
        <v>719</v>
      </c>
      <c r="G847" s="236"/>
      <c r="H847" s="239">
        <v>4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145</v>
      </c>
      <c r="AU847" s="245" t="s">
        <v>87</v>
      </c>
      <c r="AV847" s="14" t="s">
        <v>87</v>
      </c>
      <c r="AW847" s="14" t="s">
        <v>39</v>
      </c>
      <c r="AX847" s="14" t="s">
        <v>77</v>
      </c>
      <c r="AY847" s="245" t="s">
        <v>134</v>
      </c>
    </row>
    <row r="848" s="15" customFormat="1">
      <c r="A848" s="15"/>
      <c r="B848" s="246"/>
      <c r="C848" s="247"/>
      <c r="D848" s="226" t="s">
        <v>145</v>
      </c>
      <c r="E848" s="248" t="s">
        <v>32</v>
      </c>
      <c r="F848" s="249" t="s">
        <v>148</v>
      </c>
      <c r="G848" s="247"/>
      <c r="H848" s="250">
        <v>4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6" t="s">
        <v>145</v>
      </c>
      <c r="AU848" s="256" t="s">
        <v>87</v>
      </c>
      <c r="AV848" s="15" t="s">
        <v>141</v>
      </c>
      <c r="AW848" s="15" t="s">
        <v>39</v>
      </c>
      <c r="AX848" s="15" t="s">
        <v>85</v>
      </c>
      <c r="AY848" s="256" t="s">
        <v>134</v>
      </c>
    </row>
    <row r="849" s="2" customFormat="1" ht="49.05" customHeight="1">
      <c r="A849" s="40"/>
      <c r="B849" s="41"/>
      <c r="C849" s="206" t="s">
        <v>720</v>
      </c>
      <c r="D849" s="206" t="s">
        <v>136</v>
      </c>
      <c r="E849" s="207" t="s">
        <v>721</v>
      </c>
      <c r="F849" s="208" t="s">
        <v>722</v>
      </c>
      <c r="G849" s="209" t="s">
        <v>278</v>
      </c>
      <c r="H849" s="210">
        <v>0.17299999999999999</v>
      </c>
      <c r="I849" s="211"/>
      <c r="J849" s="212">
        <f>ROUND(I849*H849,2)</f>
        <v>0</v>
      </c>
      <c r="K849" s="208" t="s">
        <v>140</v>
      </c>
      <c r="L849" s="46"/>
      <c r="M849" s="213" t="s">
        <v>32</v>
      </c>
      <c r="N849" s="214" t="s">
        <v>48</v>
      </c>
      <c r="O849" s="86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17" t="s">
        <v>282</v>
      </c>
      <c r="AT849" s="217" t="s">
        <v>136</v>
      </c>
      <c r="AU849" s="217" t="s">
        <v>87</v>
      </c>
      <c r="AY849" s="18" t="s">
        <v>134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8" t="s">
        <v>85</v>
      </c>
      <c r="BK849" s="218">
        <f>ROUND(I849*H849,2)</f>
        <v>0</v>
      </c>
      <c r="BL849" s="18" t="s">
        <v>282</v>
      </c>
      <c r="BM849" s="217" t="s">
        <v>723</v>
      </c>
    </row>
    <row r="850" s="2" customFormat="1">
      <c r="A850" s="40"/>
      <c r="B850" s="41"/>
      <c r="C850" s="42"/>
      <c r="D850" s="219" t="s">
        <v>143</v>
      </c>
      <c r="E850" s="42"/>
      <c r="F850" s="220" t="s">
        <v>724</v>
      </c>
      <c r="G850" s="42"/>
      <c r="H850" s="42"/>
      <c r="I850" s="221"/>
      <c r="J850" s="42"/>
      <c r="K850" s="42"/>
      <c r="L850" s="46"/>
      <c r="M850" s="268"/>
      <c r="N850" s="269"/>
      <c r="O850" s="270"/>
      <c r="P850" s="270"/>
      <c r="Q850" s="270"/>
      <c r="R850" s="270"/>
      <c r="S850" s="270"/>
      <c r="T850" s="271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8" t="s">
        <v>143</v>
      </c>
      <c r="AU850" s="18" t="s">
        <v>87</v>
      </c>
    </row>
    <row r="851" s="2" customFormat="1" ht="6.96" customHeight="1">
      <c r="A851" s="40"/>
      <c r="B851" s="61"/>
      <c r="C851" s="62"/>
      <c r="D851" s="62"/>
      <c r="E851" s="62"/>
      <c r="F851" s="62"/>
      <c r="G851" s="62"/>
      <c r="H851" s="62"/>
      <c r="I851" s="62"/>
      <c r="J851" s="62"/>
      <c r="K851" s="62"/>
      <c r="L851" s="46"/>
      <c r="M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</sheetData>
  <sheetProtection sheet="1" autoFilter="0" formatColumns="0" formatRows="0" objects="1" scenarios="1" spinCount="100000" saltValue="l2yb3VbKnSZY1FvXrASYFX5XUnWLtoCFBjLdBELdpAgte3E3IYw8NcQai+vN3d3VvPLRaMXHg22Hftd7jkvgxA==" hashValue="fd0+k+AwsDIz/KGHaoMworyG4tA53qJawI6w/xS28hz+9unVi+v6XvRsGn4kTy0oTnDVQq9es+K07hcqCnkqxw==" algorithmName="SHA-512" password="CC35"/>
  <autoFilter ref="C93:K85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8" r:id="rId1" display="https://podminky.urs.cz/item/CS_URS_2022_01/112151011"/>
    <hyperlink ref="F103" r:id="rId2" display="https://podminky.urs.cz/item/CS_URS_2022_01/121112003"/>
    <hyperlink ref="F108" r:id="rId3" display="https://podminky.urs.cz/item/CS_URS_2022_01/132212121"/>
    <hyperlink ref="F124" r:id="rId4" display="https://podminky.urs.cz/item/CS_URS_2022_01/132254102"/>
    <hyperlink ref="F136" r:id="rId5" display="https://podminky.urs.cz/item/CS_URS_2022_01/133212821"/>
    <hyperlink ref="F158" r:id="rId6" display="https://podminky.urs.cz/item/CS_URS_2022_01/133254101"/>
    <hyperlink ref="F172" r:id="rId7" display="https://podminky.urs.cz/item/CS_URS_2022_01/151101201"/>
    <hyperlink ref="F216" r:id="rId8" display="https://podminky.urs.cz/item/CS_URS_2022_01/151101211"/>
    <hyperlink ref="F260" r:id="rId9" display="https://podminky.urs.cz/item/CS_URS_2022_01/151101301"/>
    <hyperlink ref="F268" r:id="rId10" display="https://podminky.urs.cz/item/CS_URS_2022_01/151101311"/>
    <hyperlink ref="F276" r:id="rId11" display="https://podminky.urs.cz/item/CS_URS_2022_01/162351103"/>
    <hyperlink ref="F284" r:id="rId12" display="https://podminky.urs.cz/item/CS_URS_2022_01/162751117"/>
    <hyperlink ref="F296" r:id="rId13" display="https://podminky.urs.cz/item/CS_URS_2022_01/162751119"/>
    <hyperlink ref="F309" r:id="rId14" display="https://podminky.urs.cz/item/CS_URS_2022_01/167151101"/>
    <hyperlink ref="F317" r:id="rId15" display="https://podminky.urs.cz/item/CS_URS_2022_01/171201231"/>
    <hyperlink ref="F330" r:id="rId16" display="https://podminky.urs.cz/item/CS_URS_2022_01/174111101"/>
    <hyperlink ref="F347" r:id="rId17" display="https://podminky.urs.cz/item/CS_URS_2022_01/175112101"/>
    <hyperlink ref="F357" r:id="rId18" display="https://podminky.urs.cz/item/CS_URS_2022_01/181311103"/>
    <hyperlink ref="F362" r:id="rId19" display="https://podminky.urs.cz/item/CS_URS_2022_01/181411131"/>
    <hyperlink ref="F370" r:id="rId20" display="https://podminky.urs.cz/item/CS_URS_2022_01/211971121"/>
    <hyperlink ref="F384" r:id="rId21" display="https://podminky.urs.cz/item/CS_URS_2022_01/212751107"/>
    <hyperlink ref="F396" r:id="rId22" display="https://podminky.urs.cz/item/CS_URS_2022_01/243531111"/>
    <hyperlink ref="F402" r:id="rId23" display="https://podminky.urs.cz/item/CS_URS_2022_01/274313811"/>
    <hyperlink ref="F408" r:id="rId24" display="https://podminky.urs.cz/item/CS_URS_2022_01/279113143"/>
    <hyperlink ref="F414" r:id="rId25" display="https://podminky.urs.cz/item/CS_URS_2022_01/279361821"/>
    <hyperlink ref="F421" r:id="rId26" display="https://podminky.urs.cz/item/CS_URS_2022_01/452322131"/>
    <hyperlink ref="F433" r:id="rId27" display="https://podminky.urs.cz/item/CS_URS_2022_01/452368113"/>
    <hyperlink ref="F446" r:id="rId28" display="https://podminky.urs.cz/item/CS_URS_2022_01/622135001"/>
    <hyperlink ref="F455" r:id="rId29" display="https://podminky.urs.cz/item/CS_URS_2022_01/622135091"/>
    <hyperlink ref="F465" r:id="rId30" display="https://podminky.urs.cz/item/CS_URS_2022_01/871355241"/>
    <hyperlink ref="F471" r:id="rId31" display="https://podminky.urs.cz/item/CS_URS_2022_01/894410103"/>
    <hyperlink ref="F478" r:id="rId32" display="https://podminky.urs.cz/item/CS_URS_2022_01/894411311"/>
    <hyperlink ref="F485" r:id="rId33" display="https://podminky.urs.cz/item/CS_URS_2022_01/894412411"/>
    <hyperlink ref="F494" r:id="rId34" display="https://podminky.urs.cz/item/CS_URS_2022_01/895270001"/>
    <hyperlink ref="F502" r:id="rId35" display="https://podminky.urs.cz/item/CS_URS_2022_01/895270012"/>
    <hyperlink ref="F526" r:id="rId36" display="https://podminky.urs.cz/item/CS_URS_2022_01/895270021"/>
    <hyperlink ref="F554" r:id="rId37" display="https://podminky.urs.cz/item/CS_URS_2022_01/895270051"/>
    <hyperlink ref="F582" r:id="rId38" display="https://podminky.urs.cz/item/CS_URS_2022_01/895270067"/>
    <hyperlink ref="F610" r:id="rId39" display="https://podminky.urs.cz/item/CS_URS_2022_01/899102211"/>
    <hyperlink ref="F620" r:id="rId40" display="https://podminky.urs.cz/item/CS_URS_2022_01/899103112"/>
    <hyperlink ref="F629" r:id="rId41" display="https://podminky.urs.cz/item/CS_URS_2022_01/890211811"/>
    <hyperlink ref="F636" r:id="rId42" display="https://podminky.urs.cz/item/CS_URS_2022_01/890331811"/>
    <hyperlink ref="F643" r:id="rId43" display="https://podminky.urs.cz/item/CS_URS_2022_01/890431811"/>
    <hyperlink ref="F651" r:id="rId44" display="https://podminky.urs.cz/item/CS_URS_2022_01/963042819"/>
    <hyperlink ref="F659" r:id="rId45" display="https://podminky.urs.cz/item/CS_URS_2022_01/998011002"/>
    <hyperlink ref="F663" r:id="rId46" display="https://podminky.urs.cz/item/CS_URS_2022_01/711111011"/>
    <hyperlink ref="F673" r:id="rId47" display="https://podminky.urs.cz/item/CS_URS_2022_01/711112011"/>
    <hyperlink ref="F683" r:id="rId48" display="https://podminky.urs.cz/item/CS_URS_2022_01/711141559"/>
    <hyperlink ref="F701" r:id="rId49" display="https://podminky.urs.cz/item/CS_URS_2022_01/711142559"/>
    <hyperlink ref="F719" r:id="rId50" display="https://podminky.urs.cz/item/CS_URS_2022_01/711161122"/>
    <hyperlink ref="F727" r:id="rId51" display="https://podminky.urs.cz/item/CS_URS_2022_01/711161222"/>
    <hyperlink ref="F735" r:id="rId52" display="https://podminky.urs.cz/item/CS_URS_2022_01/711161383"/>
    <hyperlink ref="F743" r:id="rId53" display="https://podminky.urs.cz/item/CS_URS_2022_01/711161386"/>
    <hyperlink ref="F748" r:id="rId54" display="https://podminky.urs.cz/item/CS_URS_2022_01/711747067"/>
    <hyperlink ref="F756" r:id="rId55" display="https://podminky.urs.cz/item/CS_URS_2022_01/711747167"/>
    <hyperlink ref="F771" r:id="rId56" display="https://podminky.urs.cz/item/CS_URS_2022_01/998711102"/>
    <hyperlink ref="F774" r:id="rId57" display="https://podminky.urs.cz/item/CS_URS_2022_01/713131141"/>
    <hyperlink ref="F783" r:id="rId58" display="https://podminky.urs.cz/item/CS_URS_2022_01/998713102"/>
    <hyperlink ref="F786" r:id="rId59" display="https://podminky.urs.cz/item/CS_URS_2022_01/721910942"/>
    <hyperlink ref="F792" r:id="rId60" display="https://podminky.urs.cz/item/CS_URS_2022_01/721910945"/>
    <hyperlink ref="F806" r:id="rId61" display="https://podminky.urs.cz/item/CS_URS_2022_01/761661061"/>
    <hyperlink ref="F814" r:id="rId62" display="https://podminky.urs.cz/item/CS_URS_2022_01/761661805"/>
    <hyperlink ref="F820" r:id="rId63" display="https://podminky.urs.cz/item/CS_URS_2022_01/998761102"/>
    <hyperlink ref="F838" r:id="rId64" display="https://podminky.urs.cz/item/CS_URS_2022_01/764246344"/>
    <hyperlink ref="F844" r:id="rId65" display="https://podminky.urs.cz/item/CS_URS_2022_01/764246365"/>
    <hyperlink ref="F850" r:id="rId66" display="https://podminky.urs.cz/item/CS_URS_2022_01/998764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ZF MENDELU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40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ROUND((SUM(BE86:BE221)),  2)</f>
        <v>0</v>
      </c>
      <c r="G33" s="40"/>
      <c r="H33" s="40"/>
      <c r="I33" s="150">
        <v>0.20999999999999999</v>
      </c>
      <c r="J33" s="149">
        <f>ROUND(((SUM(BE86:BE221))*I33),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ROUND((SUM(BF86:BF221)),  2)</f>
        <v>0</v>
      </c>
      <c r="G34" s="40"/>
      <c r="H34" s="40"/>
      <c r="I34" s="150">
        <v>0.14999999999999999</v>
      </c>
      <c r="J34" s="149">
        <f>ROUND(((SUM(BF86:BF221))*I34),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ROUND((SUM(BG86:BG221)),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ROUND((SUM(BH86:BH221)),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ROUND((SUM(BI86:BI221)),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ZF MENDELU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Lednice</v>
      </c>
      <c r="G52" s="42"/>
      <c r="H52" s="42"/>
      <c r="I52" s="33" t="s">
        <v>24</v>
      </c>
      <c r="J52" s="74" t="str">
        <f>IF(J12="","",J12)</f>
        <v>18. 3. 2022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40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726</v>
      </c>
      <c r="E62" s="176"/>
      <c r="F62" s="176"/>
      <c r="G62" s="176"/>
      <c r="H62" s="176"/>
      <c r="I62" s="176"/>
      <c r="J62" s="177">
        <f>J117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J180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J194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727</v>
      </c>
      <c r="E65" s="176"/>
      <c r="F65" s="176"/>
      <c r="G65" s="176"/>
      <c r="H65" s="176"/>
      <c r="I65" s="176"/>
      <c r="J65" s="177">
        <f>J207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J219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119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ZF MENDELU</v>
      </c>
      <c r="F76" s="33"/>
      <c r="G76" s="33"/>
      <c r="H76" s="33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02 - Zpevněné plochy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F12</f>
        <v>Lednice</v>
      </c>
      <c r="G80" s="42"/>
      <c r="H80" s="42"/>
      <c r="I80" s="33" t="s">
        <v>24</v>
      </c>
      <c r="J80" s="74" t="str">
        <f>IF(J12="","",J12)</f>
        <v>18. 3. 2022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30</v>
      </c>
      <c r="D82" s="42"/>
      <c r="E82" s="42"/>
      <c r="F82" s="28" t="str">
        <f>E15</f>
        <v xml:space="preserve"> </v>
      </c>
      <c r="G82" s="42"/>
      <c r="H82" s="42"/>
      <c r="I82" s="33" t="s">
        <v>37</v>
      </c>
      <c r="J82" s="38" t="str">
        <f>E21</f>
        <v>DEKPROJEKT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IF(E18="","",E18)</f>
        <v>Vyplň údaj</v>
      </c>
      <c r="G83" s="42"/>
      <c r="H83" s="42"/>
      <c r="I83" s="33" t="s">
        <v>40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120</v>
      </c>
      <c r="D85" s="182" t="s">
        <v>62</v>
      </c>
      <c r="E85" s="182" t="s">
        <v>58</v>
      </c>
      <c r="F85" s="182" t="s">
        <v>59</v>
      </c>
      <c r="G85" s="182" t="s">
        <v>121</v>
      </c>
      <c r="H85" s="182" t="s">
        <v>122</v>
      </c>
      <c r="I85" s="182" t="s">
        <v>123</v>
      </c>
      <c r="J85" s="182" t="s">
        <v>102</v>
      </c>
      <c r="K85" s="183" t="s">
        <v>124</v>
      </c>
      <c r="L85" s="184"/>
      <c r="M85" s="94" t="s">
        <v>32</v>
      </c>
      <c r="N85" s="95" t="s">
        <v>47</v>
      </c>
      <c r="O85" s="95" t="s">
        <v>125</v>
      </c>
      <c r="P85" s="95" t="s">
        <v>126</v>
      </c>
      <c r="Q85" s="95" t="s">
        <v>127</v>
      </c>
      <c r="R85" s="95" t="s">
        <v>128</v>
      </c>
      <c r="S85" s="95" t="s">
        <v>129</v>
      </c>
      <c r="T85" s="96" t="s">
        <v>130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131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95.399349169999994</v>
      </c>
      <c r="S86" s="98"/>
      <c r="T86" s="188">
        <f>T87</f>
        <v>82.271649999999994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76</v>
      </c>
      <c r="AU86" s="18" t="s">
        <v>103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76</v>
      </c>
      <c r="E87" s="193" t="s">
        <v>132</v>
      </c>
      <c r="F87" s="193" t="s">
        <v>133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P88+P117+P180+P194+P207+P219</f>
        <v>0</v>
      </c>
      <c r="Q87" s="198"/>
      <c r="R87" s="199">
        <f>R88+R117+R180+R194+R207+R219</f>
        <v>95.399349169999994</v>
      </c>
      <c r="S87" s="198"/>
      <c r="T87" s="200">
        <f>T88+T117+T180+T194+T207+T219</f>
        <v>82.271649999999994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85</v>
      </c>
      <c r="AT87" s="202" t="s">
        <v>76</v>
      </c>
      <c r="AU87" s="202" t="s">
        <v>77</v>
      </c>
      <c r="AY87" s="201" t="s">
        <v>134</v>
      </c>
      <c r="BK87" s="203">
        <f>BK88+BK117+BK180+BK194+BK207+BK219</f>
        <v>0</v>
      </c>
    </row>
    <row r="88" s="12" customFormat="1" ht="22.8" customHeight="1">
      <c r="A88" s="12"/>
      <c r="B88" s="190"/>
      <c r="C88" s="191"/>
      <c r="D88" s="192" t="s">
        <v>76</v>
      </c>
      <c r="E88" s="204" t="s">
        <v>85</v>
      </c>
      <c r="F88" s="204" t="s">
        <v>135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SUM(P89:P116)</f>
        <v>0</v>
      </c>
      <c r="Q88" s="198"/>
      <c r="R88" s="199">
        <f>SUM(R89:R116)</f>
        <v>0</v>
      </c>
      <c r="S88" s="198"/>
      <c r="T88" s="200">
        <f>SUM(T89:T116)</f>
        <v>82.271649999999994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85</v>
      </c>
      <c r="AT88" s="202" t="s">
        <v>76</v>
      </c>
      <c r="AU88" s="202" t="s">
        <v>85</v>
      </c>
      <c r="AY88" s="201" t="s">
        <v>134</v>
      </c>
      <c r="BK88" s="203">
        <f>SUM(BK89:BK116)</f>
        <v>0</v>
      </c>
    </row>
    <row r="89" s="2" customFormat="1" ht="78" customHeight="1">
      <c r="A89" s="40"/>
      <c r="B89" s="41"/>
      <c r="C89" s="206" t="s">
        <v>85</v>
      </c>
      <c r="D89" s="206" t="s">
        <v>136</v>
      </c>
      <c r="E89" s="207" t="s">
        <v>728</v>
      </c>
      <c r="F89" s="208" t="s">
        <v>729</v>
      </c>
      <c r="G89" s="209" t="s">
        <v>151</v>
      </c>
      <c r="H89" s="210">
        <v>64.290000000000006</v>
      </c>
      <c r="I89" s="211"/>
      <c r="J89" s="212">
        <f>ROUND(I89*H89,2)</f>
        <v>0</v>
      </c>
      <c r="K89" s="208" t="s">
        <v>140</v>
      </c>
      <c r="L89" s="46"/>
      <c r="M89" s="213" t="s">
        <v>32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0.255</v>
      </c>
      <c r="T89" s="216">
        <f>S89*H89</f>
        <v>16.39395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141</v>
      </c>
      <c r="AT89" s="217" t="s">
        <v>136</v>
      </c>
      <c r="AU89" s="217" t="s">
        <v>87</v>
      </c>
      <c r="AY89" s="18" t="s">
        <v>134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85</v>
      </c>
      <c r="BK89" s="218">
        <f>ROUND(I89*H89,2)</f>
        <v>0</v>
      </c>
      <c r="BL89" s="18" t="s">
        <v>141</v>
      </c>
      <c r="BM89" s="217" t="s">
        <v>730</v>
      </c>
    </row>
    <row r="90" s="2" customFormat="1">
      <c r="A90" s="40"/>
      <c r="B90" s="41"/>
      <c r="C90" s="42"/>
      <c r="D90" s="219" t="s">
        <v>143</v>
      </c>
      <c r="E90" s="42"/>
      <c r="F90" s="220" t="s">
        <v>731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143</v>
      </c>
      <c r="AU90" s="18" t="s">
        <v>87</v>
      </c>
    </row>
    <row r="91" s="13" customFormat="1">
      <c r="A91" s="13"/>
      <c r="B91" s="224"/>
      <c r="C91" s="225"/>
      <c r="D91" s="226" t="s">
        <v>145</v>
      </c>
      <c r="E91" s="227" t="s">
        <v>32</v>
      </c>
      <c r="F91" s="228" t="s">
        <v>146</v>
      </c>
      <c r="G91" s="225"/>
      <c r="H91" s="227" t="s">
        <v>32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145</v>
      </c>
      <c r="AU91" s="234" t="s">
        <v>87</v>
      </c>
      <c r="AV91" s="13" t="s">
        <v>85</v>
      </c>
      <c r="AW91" s="13" t="s">
        <v>39</v>
      </c>
      <c r="AX91" s="13" t="s">
        <v>77</v>
      </c>
      <c r="AY91" s="234" t="s">
        <v>134</v>
      </c>
    </row>
    <row r="92" s="13" customFormat="1">
      <c r="A92" s="13"/>
      <c r="B92" s="224"/>
      <c r="C92" s="225"/>
      <c r="D92" s="226" t="s">
        <v>145</v>
      </c>
      <c r="E92" s="227" t="s">
        <v>32</v>
      </c>
      <c r="F92" s="228" t="s">
        <v>732</v>
      </c>
      <c r="G92" s="225"/>
      <c r="H92" s="227" t="s">
        <v>32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145</v>
      </c>
      <c r="AU92" s="234" t="s">
        <v>87</v>
      </c>
      <c r="AV92" s="13" t="s">
        <v>85</v>
      </c>
      <c r="AW92" s="13" t="s">
        <v>39</v>
      </c>
      <c r="AX92" s="13" t="s">
        <v>77</v>
      </c>
      <c r="AY92" s="234" t="s">
        <v>134</v>
      </c>
    </row>
    <row r="93" s="14" customFormat="1">
      <c r="A93" s="14"/>
      <c r="B93" s="235"/>
      <c r="C93" s="236"/>
      <c r="D93" s="226" t="s">
        <v>145</v>
      </c>
      <c r="E93" s="237" t="s">
        <v>32</v>
      </c>
      <c r="F93" s="238" t="s">
        <v>733</v>
      </c>
      <c r="G93" s="236"/>
      <c r="H93" s="239">
        <v>27.690000000000001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145</v>
      </c>
      <c r="AU93" s="245" t="s">
        <v>87</v>
      </c>
      <c r="AV93" s="14" t="s">
        <v>87</v>
      </c>
      <c r="AW93" s="14" t="s">
        <v>39</v>
      </c>
      <c r="AX93" s="14" t="s">
        <v>77</v>
      </c>
      <c r="AY93" s="245" t="s">
        <v>134</v>
      </c>
    </row>
    <row r="94" s="14" customFormat="1">
      <c r="A94" s="14"/>
      <c r="B94" s="235"/>
      <c r="C94" s="236"/>
      <c r="D94" s="226" t="s">
        <v>145</v>
      </c>
      <c r="E94" s="237" t="s">
        <v>32</v>
      </c>
      <c r="F94" s="238" t="s">
        <v>734</v>
      </c>
      <c r="G94" s="236"/>
      <c r="H94" s="239">
        <v>36.600000000000001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145</v>
      </c>
      <c r="AU94" s="245" t="s">
        <v>87</v>
      </c>
      <c r="AV94" s="14" t="s">
        <v>87</v>
      </c>
      <c r="AW94" s="14" t="s">
        <v>39</v>
      </c>
      <c r="AX94" s="14" t="s">
        <v>77</v>
      </c>
      <c r="AY94" s="245" t="s">
        <v>134</v>
      </c>
    </row>
    <row r="95" s="15" customFormat="1">
      <c r="A95" s="15"/>
      <c r="B95" s="246"/>
      <c r="C95" s="247"/>
      <c r="D95" s="226" t="s">
        <v>145</v>
      </c>
      <c r="E95" s="248" t="s">
        <v>32</v>
      </c>
      <c r="F95" s="249" t="s">
        <v>148</v>
      </c>
      <c r="G95" s="247"/>
      <c r="H95" s="250">
        <v>64.290000000000006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145</v>
      </c>
      <c r="AU95" s="256" t="s">
        <v>87</v>
      </c>
      <c r="AV95" s="15" t="s">
        <v>141</v>
      </c>
      <c r="AW95" s="15" t="s">
        <v>39</v>
      </c>
      <c r="AX95" s="15" t="s">
        <v>85</v>
      </c>
      <c r="AY95" s="256" t="s">
        <v>134</v>
      </c>
    </row>
    <row r="96" s="2" customFormat="1" ht="62.7" customHeight="1">
      <c r="A96" s="40"/>
      <c r="B96" s="41"/>
      <c r="C96" s="206" t="s">
        <v>87</v>
      </c>
      <c r="D96" s="206" t="s">
        <v>136</v>
      </c>
      <c r="E96" s="207" t="s">
        <v>735</v>
      </c>
      <c r="F96" s="208" t="s">
        <v>736</v>
      </c>
      <c r="G96" s="209" t="s">
        <v>151</v>
      </c>
      <c r="H96" s="210">
        <v>87.290000000000006</v>
      </c>
      <c r="I96" s="211"/>
      <c r="J96" s="212">
        <f>ROUND(I96*H96,2)</f>
        <v>0</v>
      </c>
      <c r="K96" s="208" t="s">
        <v>140</v>
      </c>
      <c r="L96" s="46"/>
      <c r="M96" s="213" t="s">
        <v>32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0.57999999999999996</v>
      </c>
      <c r="T96" s="216">
        <f>S96*H96</f>
        <v>50.6282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141</v>
      </c>
      <c r="AT96" s="217" t="s">
        <v>136</v>
      </c>
      <c r="AU96" s="217" t="s">
        <v>87</v>
      </c>
      <c r="AY96" s="18" t="s">
        <v>134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85</v>
      </c>
      <c r="BK96" s="218">
        <f>ROUND(I96*H96,2)</f>
        <v>0</v>
      </c>
      <c r="BL96" s="18" t="s">
        <v>141</v>
      </c>
      <c r="BM96" s="217" t="s">
        <v>737</v>
      </c>
    </row>
    <row r="97" s="2" customFormat="1">
      <c r="A97" s="40"/>
      <c r="B97" s="41"/>
      <c r="C97" s="42"/>
      <c r="D97" s="219" t="s">
        <v>143</v>
      </c>
      <c r="E97" s="42"/>
      <c r="F97" s="220" t="s">
        <v>738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143</v>
      </c>
      <c r="AU97" s="18" t="s">
        <v>87</v>
      </c>
    </row>
    <row r="98" s="13" customFormat="1">
      <c r="A98" s="13"/>
      <c r="B98" s="224"/>
      <c r="C98" s="225"/>
      <c r="D98" s="226" t="s">
        <v>145</v>
      </c>
      <c r="E98" s="227" t="s">
        <v>32</v>
      </c>
      <c r="F98" s="228" t="s">
        <v>146</v>
      </c>
      <c r="G98" s="225"/>
      <c r="H98" s="227" t="s">
        <v>32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145</v>
      </c>
      <c r="AU98" s="234" t="s">
        <v>87</v>
      </c>
      <c r="AV98" s="13" t="s">
        <v>85</v>
      </c>
      <c r="AW98" s="13" t="s">
        <v>39</v>
      </c>
      <c r="AX98" s="13" t="s">
        <v>77</v>
      </c>
      <c r="AY98" s="234" t="s">
        <v>134</v>
      </c>
    </row>
    <row r="99" s="13" customFormat="1">
      <c r="A99" s="13"/>
      <c r="B99" s="224"/>
      <c r="C99" s="225"/>
      <c r="D99" s="226" t="s">
        <v>145</v>
      </c>
      <c r="E99" s="227" t="s">
        <v>32</v>
      </c>
      <c r="F99" s="228" t="s">
        <v>739</v>
      </c>
      <c r="G99" s="225"/>
      <c r="H99" s="227" t="s">
        <v>32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87</v>
      </c>
      <c r="AV99" s="13" t="s">
        <v>85</v>
      </c>
      <c r="AW99" s="13" t="s">
        <v>39</v>
      </c>
      <c r="AX99" s="13" t="s">
        <v>77</v>
      </c>
      <c r="AY99" s="234" t="s">
        <v>134</v>
      </c>
    </row>
    <row r="100" s="14" customFormat="1">
      <c r="A100" s="14"/>
      <c r="B100" s="235"/>
      <c r="C100" s="236"/>
      <c r="D100" s="226" t="s">
        <v>145</v>
      </c>
      <c r="E100" s="237" t="s">
        <v>32</v>
      </c>
      <c r="F100" s="238" t="s">
        <v>740</v>
      </c>
      <c r="G100" s="236"/>
      <c r="H100" s="239">
        <v>23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145</v>
      </c>
      <c r="AU100" s="245" t="s">
        <v>87</v>
      </c>
      <c r="AV100" s="14" t="s">
        <v>87</v>
      </c>
      <c r="AW100" s="14" t="s">
        <v>39</v>
      </c>
      <c r="AX100" s="14" t="s">
        <v>77</v>
      </c>
      <c r="AY100" s="245" t="s">
        <v>134</v>
      </c>
    </row>
    <row r="101" s="13" customFormat="1">
      <c r="A101" s="13"/>
      <c r="B101" s="224"/>
      <c r="C101" s="225"/>
      <c r="D101" s="226" t="s">
        <v>145</v>
      </c>
      <c r="E101" s="227" t="s">
        <v>32</v>
      </c>
      <c r="F101" s="228" t="s">
        <v>732</v>
      </c>
      <c r="G101" s="225"/>
      <c r="H101" s="227" t="s">
        <v>32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87</v>
      </c>
      <c r="AV101" s="13" t="s">
        <v>85</v>
      </c>
      <c r="AW101" s="13" t="s">
        <v>39</v>
      </c>
      <c r="AX101" s="13" t="s">
        <v>77</v>
      </c>
      <c r="AY101" s="234" t="s">
        <v>134</v>
      </c>
    </row>
    <row r="102" s="14" customFormat="1">
      <c r="A102" s="14"/>
      <c r="B102" s="235"/>
      <c r="C102" s="236"/>
      <c r="D102" s="226" t="s">
        <v>145</v>
      </c>
      <c r="E102" s="237" t="s">
        <v>32</v>
      </c>
      <c r="F102" s="238" t="s">
        <v>733</v>
      </c>
      <c r="G102" s="236"/>
      <c r="H102" s="239">
        <v>27.690000000000001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145</v>
      </c>
      <c r="AU102" s="245" t="s">
        <v>87</v>
      </c>
      <c r="AV102" s="14" t="s">
        <v>87</v>
      </c>
      <c r="AW102" s="14" t="s">
        <v>39</v>
      </c>
      <c r="AX102" s="14" t="s">
        <v>77</v>
      </c>
      <c r="AY102" s="245" t="s">
        <v>134</v>
      </c>
    </row>
    <row r="103" s="14" customFormat="1">
      <c r="A103" s="14"/>
      <c r="B103" s="235"/>
      <c r="C103" s="236"/>
      <c r="D103" s="226" t="s">
        <v>145</v>
      </c>
      <c r="E103" s="237" t="s">
        <v>32</v>
      </c>
      <c r="F103" s="238" t="s">
        <v>734</v>
      </c>
      <c r="G103" s="236"/>
      <c r="H103" s="239">
        <v>36.600000000000001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145</v>
      </c>
      <c r="AU103" s="245" t="s">
        <v>87</v>
      </c>
      <c r="AV103" s="14" t="s">
        <v>87</v>
      </c>
      <c r="AW103" s="14" t="s">
        <v>39</v>
      </c>
      <c r="AX103" s="14" t="s">
        <v>77</v>
      </c>
      <c r="AY103" s="245" t="s">
        <v>134</v>
      </c>
    </row>
    <row r="104" s="15" customFormat="1">
      <c r="A104" s="15"/>
      <c r="B104" s="246"/>
      <c r="C104" s="247"/>
      <c r="D104" s="226" t="s">
        <v>145</v>
      </c>
      <c r="E104" s="248" t="s">
        <v>32</v>
      </c>
      <c r="F104" s="249" t="s">
        <v>148</v>
      </c>
      <c r="G104" s="247"/>
      <c r="H104" s="250">
        <v>87.289999999999992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145</v>
      </c>
      <c r="AU104" s="256" t="s">
        <v>87</v>
      </c>
      <c r="AV104" s="15" t="s">
        <v>141</v>
      </c>
      <c r="AW104" s="15" t="s">
        <v>39</v>
      </c>
      <c r="AX104" s="15" t="s">
        <v>85</v>
      </c>
      <c r="AY104" s="256" t="s">
        <v>134</v>
      </c>
    </row>
    <row r="105" s="2" customFormat="1" ht="62.7" customHeight="1">
      <c r="A105" s="40"/>
      <c r="B105" s="41"/>
      <c r="C105" s="206" t="s">
        <v>147</v>
      </c>
      <c r="D105" s="206" t="s">
        <v>136</v>
      </c>
      <c r="E105" s="207" t="s">
        <v>741</v>
      </c>
      <c r="F105" s="208" t="s">
        <v>742</v>
      </c>
      <c r="G105" s="209" t="s">
        <v>151</v>
      </c>
      <c r="H105" s="210">
        <v>23</v>
      </c>
      <c r="I105" s="211"/>
      <c r="J105" s="212">
        <f>ROUND(I105*H105,2)</f>
        <v>0</v>
      </c>
      <c r="K105" s="208" t="s">
        <v>140</v>
      </c>
      <c r="L105" s="46"/>
      <c r="M105" s="213" t="s">
        <v>32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0.45000000000000001</v>
      </c>
      <c r="T105" s="216">
        <f>S105*H105</f>
        <v>10.35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141</v>
      </c>
      <c r="AT105" s="217" t="s">
        <v>136</v>
      </c>
      <c r="AU105" s="217" t="s">
        <v>87</v>
      </c>
      <c r="AY105" s="18" t="s">
        <v>134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85</v>
      </c>
      <c r="BK105" s="218">
        <f>ROUND(I105*H105,2)</f>
        <v>0</v>
      </c>
      <c r="BL105" s="18" t="s">
        <v>141</v>
      </c>
      <c r="BM105" s="217" t="s">
        <v>743</v>
      </c>
    </row>
    <row r="106" s="2" customFormat="1">
      <c r="A106" s="40"/>
      <c r="B106" s="41"/>
      <c r="C106" s="42"/>
      <c r="D106" s="219" t="s">
        <v>143</v>
      </c>
      <c r="E106" s="42"/>
      <c r="F106" s="220" t="s">
        <v>744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143</v>
      </c>
      <c r="AU106" s="18" t="s">
        <v>87</v>
      </c>
    </row>
    <row r="107" s="13" customFormat="1">
      <c r="A107" s="13"/>
      <c r="B107" s="224"/>
      <c r="C107" s="225"/>
      <c r="D107" s="226" t="s">
        <v>145</v>
      </c>
      <c r="E107" s="227" t="s">
        <v>32</v>
      </c>
      <c r="F107" s="228" t="s">
        <v>146</v>
      </c>
      <c r="G107" s="225"/>
      <c r="H107" s="227" t="s">
        <v>32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145</v>
      </c>
      <c r="AU107" s="234" t="s">
        <v>87</v>
      </c>
      <c r="AV107" s="13" t="s">
        <v>85</v>
      </c>
      <c r="AW107" s="13" t="s">
        <v>39</v>
      </c>
      <c r="AX107" s="13" t="s">
        <v>77</v>
      </c>
      <c r="AY107" s="234" t="s">
        <v>134</v>
      </c>
    </row>
    <row r="108" s="13" customFormat="1">
      <c r="A108" s="13"/>
      <c r="B108" s="224"/>
      <c r="C108" s="225"/>
      <c r="D108" s="226" t="s">
        <v>145</v>
      </c>
      <c r="E108" s="227" t="s">
        <v>32</v>
      </c>
      <c r="F108" s="228" t="s">
        <v>745</v>
      </c>
      <c r="G108" s="225"/>
      <c r="H108" s="227" t="s">
        <v>32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145</v>
      </c>
      <c r="AU108" s="234" t="s">
        <v>87</v>
      </c>
      <c r="AV108" s="13" t="s">
        <v>85</v>
      </c>
      <c r="AW108" s="13" t="s">
        <v>39</v>
      </c>
      <c r="AX108" s="13" t="s">
        <v>77</v>
      </c>
      <c r="AY108" s="234" t="s">
        <v>134</v>
      </c>
    </row>
    <row r="109" s="14" customFormat="1">
      <c r="A109" s="14"/>
      <c r="B109" s="235"/>
      <c r="C109" s="236"/>
      <c r="D109" s="226" t="s">
        <v>145</v>
      </c>
      <c r="E109" s="237" t="s">
        <v>32</v>
      </c>
      <c r="F109" s="238" t="s">
        <v>740</v>
      </c>
      <c r="G109" s="236"/>
      <c r="H109" s="239">
        <v>23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145</v>
      </c>
      <c r="AU109" s="245" t="s">
        <v>87</v>
      </c>
      <c r="AV109" s="14" t="s">
        <v>87</v>
      </c>
      <c r="AW109" s="14" t="s">
        <v>39</v>
      </c>
      <c r="AX109" s="14" t="s">
        <v>77</v>
      </c>
      <c r="AY109" s="245" t="s">
        <v>134</v>
      </c>
    </row>
    <row r="110" s="15" customFormat="1">
      <c r="A110" s="15"/>
      <c r="B110" s="246"/>
      <c r="C110" s="247"/>
      <c r="D110" s="226" t="s">
        <v>145</v>
      </c>
      <c r="E110" s="248" t="s">
        <v>32</v>
      </c>
      <c r="F110" s="249" t="s">
        <v>148</v>
      </c>
      <c r="G110" s="247"/>
      <c r="H110" s="250">
        <v>23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145</v>
      </c>
      <c r="AU110" s="256" t="s">
        <v>87</v>
      </c>
      <c r="AV110" s="15" t="s">
        <v>141</v>
      </c>
      <c r="AW110" s="15" t="s">
        <v>39</v>
      </c>
      <c r="AX110" s="15" t="s">
        <v>85</v>
      </c>
      <c r="AY110" s="256" t="s">
        <v>134</v>
      </c>
    </row>
    <row r="111" s="2" customFormat="1" ht="49.05" customHeight="1">
      <c r="A111" s="40"/>
      <c r="B111" s="41"/>
      <c r="C111" s="206" t="s">
        <v>141</v>
      </c>
      <c r="D111" s="206" t="s">
        <v>136</v>
      </c>
      <c r="E111" s="207" t="s">
        <v>746</v>
      </c>
      <c r="F111" s="208" t="s">
        <v>747</v>
      </c>
      <c r="G111" s="209" t="s">
        <v>340</v>
      </c>
      <c r="H111" s="210">
        <v>23.899999999999999</v>
      </c>
      <c r="I111" s="211"/>
      <c r="J111" s="212">
        <f>ROUND(I111*H111,2)</f>
        <v>0</v>
      </c>
      <c r="K111" s="208" t="s">
        <v>140</v>
      </c>
      <c r="L111" s="46"/>
      <c r="M111" s="213" t="s">
        <v>32</v>
      </c>
      <c r="N111" s="214" t="s">
        <v>48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0.20499999999999999</v>
      </c>
      <c r="T111" s="216">
        <f>S111*H111</f>
        <v>4.8994999999999997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141</v>
      </c>
      <c r="AT111" s="217" t="s">
        <v>136</v>
      </c>
      <c r="AU111" s="217" t="s">
        <v>87</v>
      </c>
      <c r="AY111" s="18" t="s">
        <v>134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85</v>
      </c>
      <c r="BK111" s="218">
        <f>ROUND(I111*H111,2)</f>
        <v>0</v>
      </c>
      <c r="BL111" s="18" t="s">
        <v>141</v>
      </c>
      <c r="BM111" s="217" t="s">
        <v>748</v>
      </c>
    </row>
    <row r="112" s="2" customFormat="1">
      <c r="A112" s="40"/>
      <c r="B112" s="41"/>
      <c r="C112" s="42"/>
      <c r="D112" s="219" t="s">
        <v>143</v>
      </c>
      <c r="E112" s="42"/>
      <c r="F112" s="220" t="s">
        <v>749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143</v>
      </c>
      <c r="AU112" s="18" t="s">
        <v>87</v>
      </c>
    </row>
    <row r="113" s="13" customFormat="1">
      <c r="A113" s="13"/>
      <c r="B113" s="224"/>
      <c r="C113" s="225"/>
      <c r="D113" s="226" t="s">
        <v>145</v>
      </c>
      <c r="E113" s="227" t="s">
        <v>32</v>
      </c>
      <c r="F113" s="228" t="s">
        <v>146</v>
      </c>
      <c r="G113" s="225"/>
      <c r="H113" s="227" t="s">
        <v>32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87</v>
      </c>
      <c r="AV113" s="13" t="s">
        <v>85</v>
      </c>
      <c r="AW113" s="13" t="s">
        <v>39</v>
      </c>
      <c r="AX113" s="13" t="s">
        <v>77</v>
      </c>
      <c r="AY113" s="234" t="s">
        <v>134</v>
      </c>
    </row>
    <row r="114" s="13" customFormat="1">
      <c r="A114" s="13"/>
      <c r="B114" s="224"/>
      <c r="C114" s="225"/>
      <c r="D114" s="226" t="s">
        <v>145</v>
      </c>
      <c r="E114" s="227" t="s">
        <v>32</v>
      </c>
      <c r="F114" s="228" t="s">
        <v>750</v>
      </c>
      <c r="G114" s="225"/>
      <c r="H114" s="227" t="s">
        <v>32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145</v>
      </c>
      <c r="AU114" s="234" t="s">
        <v>87</v>
      </c>
      <c r="AV114" s="13" t="s">
        <v>85</v>
      </c>
      <c r="AW114" s="13" t="s">
        <v>39</v>
      </c>
      <c r="AX114" s="13" t="s">
        <v>77</v>
      </c>
      <c r="AY114" s="234" t="s">
        <v>134</v>
      </c>
    </row>
    <row r="115" s="14" customFormat="1">
      <c r="A115" s="14"/>
      <c r="B115" s="235"/>
      <c r="C115" s="236"/>
      <c r="D115" s="226" t="s">
        <v>145</v>
      </c>
      <c r="E115" s="237" t="s">
        <v>32</v>
      </c>
      <c r="F115" s="238" t="s">
        <v>751</v>
      </c>
      <c r="G115" s="236"/>
      <c r="H115" s="239">
        <v>23.899999999999999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145</v>
      </c>
      <c r="AU115" s="245" t="s">
        <v>87</v>
      </c>
      <c r="AV115" s="14" t="s">
        <v>87</v>
      </c>
      <c r="AW115" s="14" t="s">
        <v>39</v>
      </c>
      <c r="AX115" s="14" t="s">
        <v>77</v>
      </c>
      <c r="AY115" s="245" t="s">
        <v>134</v>
      </c>
    </row>
    <row r="116" s="15" customFormat="1">
      <c r="A116" s="15"/>
      <c r="B116" s="246"/>
      <c r="C116" s="247"/>
      <c r="D116" s="226" t="s">
        <v>145</v>
      </c>
      <c r="E116" s="248" t="s">
        <v>32</v>
      </c>
      <c r="F116" s="249" t="s">
        <v>148</v>
      </c>
      <c r="G116" s="247"/>
      <c r="H116" s="250">
        <v>23.899999999999999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145</v>
      </c>
      <c r="AU116" s="256" t="s">
        <v>87</v>
      </c>
      <c r="AV116" s="15" t="s">
        <v>141</v>
      </c>
      <c r="AW116" s="15" t="s">
        <v>39</v>
      </c>
      <c r="AX116" s="15" t="s">
        <v>85</v>
      </c>
      <c r="AY116" s="256" t="s">
        <v>134</v>
      </c>
    </row>
    <row r="117" s="12" customFormat="1" ht="22.8" customHeight="1">
      <c r="A117" s="12"/>
      <c r="B117" s="190"/>
      <c r="C117" s="191"/>
      <c r="D117" s="192" t="s">
        <v>76</v>
      </c>
      <c r="E117" s="204" t="s">
        <v>182</v>
      </c>
      <c r="F117" s="204" t="s">
        <v>752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SUM(P118:P179)</f>
        <v>0</v>
      </c>
      <c r="Q117" s="198"/>
      <c r="R117" s="199">
        <f>SUM(R118:R179)</f>
        <v>66.812097999999992</v>
      </c>
      <c r="S117" s="198"/>
      <c r="T117" s="200">
        <f>SUM(T118:T179)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85</v>
      </c>
      <c r="AT117" s="202" t="s">
        <v>76</v>
      </c>
      <c r="AU117" s="202" t="s">
        <v>85</v>
      </c>
      <c r="AY117" s="201" t="s">
        <v>134</v>
      </c>
      <c r="BK117" s="203">
        <f>SUM(BK118:BK179)</f>
        <v>0</v>
      </c>
    </row>
    <row r="118" s="2" customFormat="1" ht="44.25" customHeight="1">
      <c r="A118" s="40"/>
      <c r="B118" s="41"/>
      <c r="C118" s="206" t="s">
        <v>182</v>
      </c>
      <c r="D118" s="206" t="s">
        <v>136</v>
      </c>
      <c r="E118" s="207" t="s">
        <v>753</v>
      </c>
      <c r="F118" s="208" t="s">
        <v>754</v>
      </c>
      <c r="G118" s="209" t="s">
        <v>151</v>
      </c>
      <c r="H118" s="210">
        <v>61.777000000000001</v>
      </c>
      <c r="I118" s="211"/>
      <c r="J118" s="212">
        <f>ROUND(I118*H118,2)</f>
        <v>0</v>
      </c>
      <c r="K118" s="208" t="s">
        <v>140</v>
      </c>
      <c r="L118" s="46"/>
      <c r="M118" s="213" t="s">
        <v>32</v>
      </c>
      <c r="N118" s="214" t="s">
        <v>48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141</v>
      </c>
      <c r="AT118" s="217" t="s">
        <v>136</v>
      </c>
      <c r="AU118" s="217" t="s">
        <v>87</v>
      </c>
      <c r="AY118" s="18" t="s">
        <v>134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85</v>
      </c>
      <c r="BK118" s="218">
        <f>ROUND(I118*H118,2)</f>
        <v>0</v>
      </c>
      <c r="BL118" s="18" t="s">
        <v>141</v>
      </c>
      <c r="BM118" s="217" t="s">
        <v>755</v>
      </c>
    </row>
    <row r="119" s="2" customFormat="1">
      <c r="A119" s="40"/>
      <c r="B119" s="41"/>
      <c r="C119" s="42"/>
      <c r="D119" s="219" t="s">
        <v>143</v>
      </c>
      <c r="E119" s="42"/>
      <c r="F119" s="220" t="s">
        <v>756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143</v>
      </c>
      <c r="AU119" s="18" t="s">
        <v>87</v>
      </c>
    </row>
    <row r="120" s="13" customFormat="1">
      <c r="A120" s="13"/>
      <c r="B120" s="224"/>
      <c r="C120" s="225"/>
      <c r="D120" s="226" t="s">
        <v>145</v>
      </c>
      <c r="E120" s="227" t="s">
        <v>32</v>
      </c>
      <c r="F120" s="228" t="s">
        <v>146</v>
      </c>
      <c r="G120" s="225"/>
      <c r="H120" s="227" t="s">
        <v>32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87</v>
      </c>
      <c r="AV120" s="13" t="s">
        <v>85</v>
      </c>
      <c r="AW120" s="13" t="s">
        <v>39</v>
      </c>
      <c r="AX120" s="13" t="s">
        <v>77</v>
      </c>
      <c r="AY120" s="234" t="s">
        <v>134</v>
      </c>
    </row>
    <row r="121" s="13" customFormat="1">
      <c r="A121" s="13"/>
      <c r="B121" s="224"/>
      <c r="C121" s="225"/>
      <c r="D121" s="226" t="s">
        <v>145</v>
      </c>
      <c r="E121" s="227" t="s">
        <v>32</v>
      </c>
      <c r="F121" s="228" t="s">
        <v>750</v>
      </c>
      <c r="G121" s="225"/>
      <c r="H121" s="227" t="s">
        <v>32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87</v>
      </c>
      <c r="AV121" s="13" t="s">
        <v>85</v>
      </c>
      <c r="AW121" s="13" t="s">
        <v>39</v>
      </c>
      <c r="AX121" s="13" t="s">
        <v>77</v>
      </c>
      <c r="AY121" s="234" t="s">
        <v>134</v>
      </c>
    </row>
    <row r="122" s="14" customFormat="1">
      <c r="A122" s="14"/>
      <c r="B122" s="235"/>
      <c r="C122" s="236"/>
      <c r="D122" s="226" t="s">
        <v>145</v>
      </c>
      <c r="E122" s="237" t="s">
        <v>32</v>
      </c>
      <c r="F122" s="238" t="s">
        <v>757</v>
      </c>
      <c r="G122" s="236"/>
      <c r="H122" s="239">
        <v>22.530000000000001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145</v>
      </c>
      <c r="AU122" s="245" t="s">
        <v>87</v>
      </c>
      <c r="AV122" s="14" t="s">
        <v>87</v>
      </c>
      <c r="AW122" s="14" t="s">
        <v>39</v>
      </c>
      <c r="AX122" s="14" t="s">
        <v>77</v>
      </c>
      <c r="AY122" s="245" t="s">
        <v>134</v>
      </c>
    </row>
    <row r="123" s="14" customFormat="1">
      <c r="A123" s="14"/>
      <c r="B123" s="235"/>
      <c r="C123" s="236"/>
      <c r="D123" s="226" t="s">
        <v>145</v>
      </c>
      <c r="E123" s="237" t="s">
        <v>32</v>
      </c>
      <c r="F123" s="238" t="s">
        <v>758</v>
      </c>
      <c r="G123" s="236"/>
      <c r="H123" s="239">
        <v>39.247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145</v>
      </c>
      <c r="AU123" s="245" t="s">
        <v>87</v>
      </c>
      <c r="AV123" s="14" t="s">
        <v>87</v>
      </c>
      <c r="AW123" s="14" t="s">
        <v>39</v>
      </c>
      <c r="AX123" s="14" t="s">
        <v>77</v>
      </c>
      <c r="AY123" s="245" t="s">
        <v>134</v>
      </c>
    </row>
    <row r="124" s="15" customFormat="1">
      <c r="A124" s="15"/>
      <c r="B124" s="246"/>
      <c r="C124" s="247"/>
      <c r="D124" s="226" t="s">
        <v>145</v>
      </c>
      <c r="E124" s="248" t="s">
        <v>32</v>
      </c>
      <c r="F124" s="249" t="s">
        <v>148</v>
      </c>
      <c r="G124" s="247"/>
      <c r="H124" s="250">
        <v>61.777000000000001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145</v>
      </c>
      <c r="AU124" s="256" t="s">
        <v>87</v>
      </c>
      <c r="AV124" s="15" t="s">
        <v>141</v>
      </c>
      <c r="AW124" s="15" t="s">
        <v>39</v>
      </c>
      <c r="AX124" s="15" t="s">
        <v>85</v>
      </c>
      <c r="AY124" s="256" t="s">
        <v>134</v>
      </c>
    </row>
    <row r="125" s="2" customFormat="1" ht="44.25" customHeight="1">
      <c r="A125" s="40"/>
      <c r="B125" s="41"/>
      <c r="C125" s="206" t="s">
        <v>197</v>
      </c>
      <c r="D125" s="206" t="s">
        <v>136</v>
      </c>
      <c r="E125" s="207" t="s">
        <v>759</v>
      </c>
      <c r="F125" s="208" t="s">
        <v>760</v>
      </c>
      <c r="G125" s="209" t="s">
        <v>151</v>
      </c>
      <c r="H125" s="210">
        <v>61.777000000000001</v>
      </c>
      <c r="I125" s="211"/>
      <c r="J125" s="212">
        <f>ROUND(I125*H125,2)</f>
        <v>0</v>
      </c>
      <c r="K125" s="208" t="s">
        <v>140</v>
      </c>
      <c r="L125" s="46"/>
      <c r="M125" s="213" t="s">
        <v>32</v>
      </c>
      <c r="N125" s="214" t="s">
        <v>48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141</v>
      </c>
      <c r="AT125" s="217" t="s">
        <v>136</v>
      </c>
      <c r="AU125" s="217" t="s">
        <v>87</v>
      </c>
      <c r="AY125" s="18" t="s">
        <v>134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85</v>
      </c>
      <c r="BK125" s="218">
        <f>ROUND(I125*H125,2)</f>
        <v>0</v>
      </c>
      <c r="BL125" s="18" t="s">
        <v>141</v>
      </c>
      <c r="BM125" s="217" t="s">
        <v>761</v>
      </c>
    </row>
    <row r="126" s="2" customFormat="1">
      <c r="A126" s="40"/>
      <c r="B126" s="41"/>
      <c r="C126" s="42"/>
      <c r="D126" s="219" t="s">
        <v>143</v>
      </c>
      <c r="E126" s="42"/>
      <c r="F126" s="220" t="s">
        <v>762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143</v>
      </c>
      <c r="AU126" s="18" t="s">
        <v>87</v>
      </c>
    </row>
    <row r="127" s="13" customFormat="1">
      <c r="A127" s="13"/>
      <c r="B127" s="224"/>
      <c r="C127" s="225"/>
      <c r="D127" s="226" t="s">
        <v>145</v>
      </c>
      <c r="E127" s="227" t="s">
        <v>32</v>
      </c>
      <c r="F127" s="228" t="s">
        <v>146</v>
      </c>
      <c r="G127" s="225"/>
      <c r="H127" s="227" t="s">
        <v>32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87</v>
      </c>
      <c r="AV127" s="13" t="s">
        <v>85</v>
      </c>
      <c r="AW127" s="13" t="s">
        <v>39</v>
      </c>
      <c r="AX127" s="13" t="s">
        <v>77</v>
      </c>
      <c r="AY127" s="234" t="s">
        <v>134</v>
      </c>
    </row>
    <row r="128" s="13" customFormat="1">
      <c r="A128" s="13"/>
      <c r="B128" s="224"/>
      <c r="C128" s="225"/>
      <c r="D128" s="226" t="s">
        <v>145</v>
      </c>
      <c r="E128" s="227" t="s">
        <v>32</v>
      </c>
      <c r="F128" s="228" t="s">
        <v>750</v>
      </c>
      <c r="G128" s="225"/>
      <c r="H128" s="227" t="s">
        <v>32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87</v>
      </c>
      <c r="AV128" s="13" t="s">
        <v>85</v>
      </c>
      <c r="AW128" s="13" t="s">
        <v>39</v>
      </c>
      <c r="AX128" s="13" t="s">
        <v>77</v>
      </c>
      <c r="AY128" s="234" t="s">
        <v>134</v>
      </c>
    </row>
    <row r="129" s="14" customFormat="1">
      <c r="A129" s="14"/>
      <c r="B129" s="235"/>
      <c r="C129" s="236"/>
      <c r="D129" s="226" t="s">
        <v>145</v>
      </c>
      <c r="E129" s="237" t="s">
        <v>32</v>
      </c>
      <c r="F129" s="238" t="s">
        <v>757</v>
      </c>
      <c r="G129" s="236"/>
      <c r="H129" s="239">
        <v>22.530000000000001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87</v>
      </c>
      <c r="AV129" s="14" t="s">
        <v>87</v>
      </c>
      <c r="AW129" s="14" t="s">
        <v>39</v>
      </c>
      <c r="AX129" s="14" t="s">
        <v>77</v>
      </c>
      <c r="AY129" s="245" t="s">
        <v>134</v>
      </c>
    </row>
    <row r="130" s="14" customFormat="1">
      <c r="A130" s="14"/>
      <c r="B130" s="235"/>
      <c r="C130" s="236"/>
      <c r="D130" s="226" t="s">
        <v>145</v>
      </c>
      <c r="E130" s="237" t="s">
        <v>32</v>
      </c>
      <c r="F130" s="238" t="s">
        <v>758</v>
      </c>
      <c r="G130" s="236"/>
      <c r="H130" s="239">
        <v>39.247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145</v>
      </c>
      <c r="AU130" s="245" t="s">
        <v>87</v>
      </c>
      <c r="AV130" s="14" t="s">
        <v>87</v>
      </c>
      <c r="AW130" s="14" t="s">
        <v>39</v>
      </c>
      <c r="AX130" s="14" t="s">
        <v>77</v>
      </c>
      <c r="AY130" s="245" t="s">
        <v>134</v>
      </c>
    </row>
    <row r="131" s="15" customFormat="1">
      <c r="A131" s="15"/>
      <c r="B131" s="246"/>
      <c r="C131" s="247"/>
      <c r="D131" s="226" t="s">
        <v>145</v>
      </c>
      <c r="E131" s="248" t="s">
        <v>32</v>
      </c>
      <c r="F131" s="249" t="s">
        <v>148</v>
      </c>
      <c r="G131" s="247"/>
      <c r="H131" s="250">
        <v>61.777000000000001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145</v>
      </c>
      <c r="AU131" s="256" t="s">
        <v>87</v>
      </c>
      <c r="AV131" s="15" t="s">
        <v>141</v>
      </c>
      <c r="AW131" s="15" t="s">
        <v>39</v>
      </c>
      <c r="AX131" s="15" t="s">
        <v>85</v>
      </c>
      <c r="AY131" s="256" t="s">
        <v>134</v>
      </c>
    </row>
    <row r="132" s="2" customFormat="1" ht="37.8" customHeight="1">
      <c r="A132" s="40"/>
      <c r="B132" s="41"/>
      <c r="C132" s="206" t="s">
        <v>209</v>
      </c>
      <c r="D132" s="206" t="s">
        <v>136</v>
      </c>
      <c r="E132" s="207" t="s">
        <v>763</v>
      </c>
      <c r="F132" s="208" t="s">
        <v>764</v>
      </c>
      <c r="G132" s="209" t="s">
        <v>151</v>
      </c>
      <c r="H132" s="210">
        <v>59.600000000000001</v>
      </c>
      <c r="I132" s="211"/>
      <c r="J132" s="212">
        <f>ROUND(I132*H132,2)</f>
        <v>0</v>
      </c>
      <c r="K132" s="208" t="s">
        <v>140</v>
      </c>
      <c r="L132" s="46"/>
      <c r="M132" s="213" t="s">
        <v>32</v>
      </c>
      <c r="N132" s="214" t="s">
        <v>48</v>
      </c>
      <c r="O132" s="86"/>
      <c r="P132" s="215">
        <f>O132*H132</f>
        <v>0</v>
      </c>
      <c r="Q132" s="215">
        <v>0.57499999999999996</v>
      </c>
      <c r="R132" s="215">
        <f>Q132*H132</f>
        <v>34.269999999999996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141</v>
      </c>
      <c r="AT132" s="217" t="s">
        <v>136</v>
      </c>
      <c r="AU132" s="217" t="s">
        <v>87</v>
      </c>
      <c r="AY132" s="18" t="s">
        <v>134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85</v>
      </c>
      <c r="BK132" s="218">
        <f>ROUND(I132*H132,2)</f>
        <v>0</v>
      </c>
      <c r="BL132" s="18" t="s">
        <v>141</v>
      </c>
      <c r="BM132" s="217" t="s">
        <v>765</v>
      </c>
    </row>
    <row r="133" s="2" customFormat="1">
      <c r="A133" s="40"/>
      <c r="B133" s="41"/>
      <c r="C133" s="42"/>
      <c r="D133" s="219" t="s">
        <v>143</v>
      </c>
      <c r="E133" s="42"/>
      <c r="F133" s="220" t="s">
        <v>766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143</v>
      </c>
      <c r="AU133" s="18" t="s">
        <v>87</v>
      </c>
    </row>
    <row r="134" s="13" customFormat="1">
      <c r="A134" s="13"/>
      <c r="B134" s="224"/>
      <c r="C134" s="225"/>
      <c r="D134" s="226" t="s">
        <v>145</v>
      </c>
      <c r="E134" s="227" t="s">
        <v>32</v>
      </c>
      <c r="F134" s="228" t="s">
        <v>146</v>
      </c>
      <c r="G134" s="225"/>
      <c r="H134" s="227" t="s">
        <v>32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87</v>
      </c>
      <c r="AV134" s="13" t="s">
        <v>85</v>
      </c>
      <c r="AW134" s="13" t="s">
        <v>39</v>
      </c>
      <c r="AX134" s="13" t="s">
        <v>77</v>
      </c>
      <c r="AY134" s="234" t="s">
        <v>134</v>
      </c>
    </row>
    <row r="135" s="13" customFormat="1">
      <c r="A135" s="13"/>
      <c r="B135" s="224"/>
      <c r="C135" s="225"/>
      <c r="D135" s="226" t="s">
        <v>145</v>
      </c>
      <c r="E135" s="227" t="s">
        <v>32</v>
      </c>
      <c r="F135" s="228" t="s">
        <v>767</v>
      </c>
      <c r="G135" s="225"/>
      <c r="H135" s="227" t="s">
        <v>32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87</v>
      </c>
      <c r="AV135" s="13" t="s">
        <v>85</v>
      </c>
      <c r="AW135" s="13" t="s">
        <v>39</v>
      </c>
      <c r="AX135" s="13" t="s">
        <v>77</v>
      </c>
      <c r="AY135" s="234" t="s">
        <v>134</v>
      </c>
    </row>
    <row r="136" s="14" customFormat="1">
      <c r="A136" s="14"/>
      <c r="B136" s="235"/>
      <c r="C136" s="236"/>
      <c r="D136" s="226" t="s">
        <v>145</v>
      </c>
      <c r="E136" s="237" t="s">
        <v>32</v>
      </c>
      <c r="F136" s="238" t="s">
        <v>740</v>
      </c>
      <c r="G136" s="236"/>
      <c r="H136" s="239">
        <v>23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87</v>
      </c>
      <c r="AV136" s="14" t="s">
        <v>87</v>
      </c>
      <c r="AW136" s="14" t="s">
        <v>39</v>
      </c>
      <c r="AX136" s="14" t="s">
        <v>77</v>
      </c>
      <c r="AY136" s="245" t="s">
        <v>134</v>
      </c>
    </row>
    <row r="137" s="13" customFormat="1">
      <c r="A137" s="13"/>
      <c r="B137" s="224"/>
      <c r="C137" s="225"/>
      <c r="D137" s="226" t="s">
        <v>145</v>
      </c>
      <c r="E137" s="227" t="s">
        <v>32</v>
      </c>
      <c r="F137" s="228" t="s">
        <v>768</v>
      </c>
      <c r="G137" s="225"/>
      <c r="H137" s="227" t="s">
        <v>32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87</v>
      </c>
      <c r="AV137" s="13" t="s">
        <v>85</v>
      </c>
      <c r="AW137" s="13" t="s">
        <v>39</v>
      </c>
      <c r="AX137" s="13" t="s">
        <v>77</v>
      </c>
      <c r="AY137" s="234" t="s">
        <v>134</v>
      </c>
    </row>
    <row r="138" s="14" customFormat="1">
      <c r="A138" s="14"/>
      <c r="B138" s="235"/>
      <c r="C138" s="236"/>
      <c r="D138" s="226" t="s">
        <v>145</v>
      </c>
      <c r="E138" s="237" t="s">
        <v>32</v>
      </c>
      <c r="F138" s="238" t="s">
        <v>734</v>
      </c>
      <c r="G138" s="236"/>
      <c r="H138" s="239">
        <v>36.600000000000001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145</v>
      </c>
      <c r="AU138" s="245" t="s">
        <v>87</v>
      </c>
      <c r="AV138" s="14" t="s">
        <v>87</v>
      </c>
      <c r="AW138" s="14" t="s">
        <v>39</v>
      </c>
      <c r="AX138" s="14" t="s">
        <v>77</v>
      </c>
      <c r="AY138" s="245" t="s">
        <v>134</v>
      </c>
    </row>
    <row r="139" s="15" customFormat="1">
      <c r="A139" s="15"/>
      <c r="B139" s="246"/>
      <c r="C139" s="247"/>
      <c r="D139" s="226" t="s">
        <v>145</v>
      </c>
      <c r="E139" s="248" t="s">
        <v>32</v>
      </c>
      <c r="F139" s="249" t="s">
        <v>148</v>
      </c>
      <c r="G139" s="247"/>
      <c r="H139" s="250">
        <v>59.600000000000001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145</v>
      </c>
      <c r="AU139" s="256" t="s">
        <v>87</v>
      </c>
      <c r="AV139" s="15" t="s">
        <v>141</v>
      </c>
      <c r="AW139" s="15" t="s">
        <v>39</v>
      </c>
      <c r="AX139" s="15" t="s">
        <v>85</v>
      </c>
      <c r="AY139" s="256" t="s">
        <v>134</v>
      </c>
    </row>
    <row r="140" s="2" customFormat="1" ht="44.25" customHeight="1">
      <c r="A140" s="40"/>
      <c r="B140" s="41"/>
      <c r="C140" s="206" t="s">
        <v>223</v>
      </c>
      <c r="D140" s="206" t="s">
        <v>136</v>
      </c>
      <c r="E140" s="207" t="s">
        <v>769</v>
      </c>
      <c r="F140" s="208" t="s">
        <v>770</v>
      </c>
      <c r="G140" s="209" t="s">
        <v>151</v>
      </c>
      <c r="H140" s="210">
        <v>59.600000000000001</v>
      </c>
      <c r="I140" s="211"/>
      <c r="J140" s="212">
        <f>ROUND(I140*H140,2)</f>
        <v>0</v>
      </c>
      <c r="K140" s="208" t="s">
        <v>140</v>
      </c>
      <c r="L140" s="46"/>
      <c r="M140" s="213" t="s">
        <v>32</v>
      </c>
      <c r="N140" s="214" t="s">
        <v>48</v>
      </c>
      <c r="O140" s="86"/>
      <c r="P140" s="215">
        <f>O140*H140</f>
        <v>0</v>
      </c>
      <c r="Q140" s="215">
        <v>0.48081000000000002</v>
      </c>
      <c r="R140" s="215">
        <f>Q140*H140</f>
        <v>28.656276000000002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141</v>
      </c>
      <c r="AT140" s="217" t="s">
        <v>136</v>
      </c>
      <c r="AU140" s="217" t="s">
        <v>87</v>
      </c>
      <c r="AY140" s="18" t="s">
        <v>134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85</v>
      </c>
      <c r="BK140" s="218">
        <f>ROUND(I140*H140,2)</f>
        <v>0</v>
      </c>
      <c r="BL140" s="18" t="s">
        <v>141</v>
      </c>
      <c r="BM140" s="217" t="s">
        <v>771</v>
      </c>
    </row>
    <row r="141" s="2" customFormat="1">
      <c r="A141" s="40"/>
      <c r="B141" s="41"/>
      <c r="C141" s="42"/>
      <c r="D141" s="219" t="s">
        <v>143</v>
      </c>
      <c r="E141" s="42"/>
      <c r="F141" s="220" t="s">
        <v>772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143</v>
      </c>
      <c r="AU141" s="18" t="s">
        <v>87</v>
      </c>
    </row>
    <row r="142" s="13" customFormat="1">
      <c r="A142" s="13"/>
      <c r="B142" s="224"/>
      <c r="C142" s="225"/>
      <c r="D142" s="226" t="s">
        <v>145</v>
      </c>
      <c r="E142" s="227" t="s">
        <v>32</v>
      </c>
      <c r="F142" s="228" t="s">
        <v>146</v>
      </c>
      <c r="G142" s="225"/>
      <c r="H142" s="227" t="s">
        <v>32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87</v>
      </c>
      <c r="AV142" s="13" t="s">
        <v>85</v>
      </c>
      <c r="AW142" s="13" t="s">
        <v>39</v>
      </c>
      <c r="AX142" s="13" t="s">
        <v>77</v>
      </c>
      <c r="AY142" s="234" t="s">
        <v>134</v>
      </c>
    </row>
    <row r="143" s="13" customFormat="1">
      <c r="A143" s="13"/>
      <c r="B143" s="224"/>
      <c r="C143" s="225"/>
      <c r="D143" s="226" t="s">
        <v>145</v>
      </c>
      <c r="E143" s="227" t="s">
        <v>32</v>
      </c>
      <c r="F143" s="228" t="s">
        <v>767</v>
      </c>
      <c r="G143" s="225"/>
      <c r="H143" s="227" t="s">
        <v>32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87</v>
      </c>
      <c r="AV143" s="13" t="s">
        <v>85</v>
      </c>
      <c r="AW143" s="13" t="s">
        <v>39</v>
      </c>
      <c r="AX143" s="13" t="s">
        <v>77</v>
      </c>
      <c r="AY143" s="234" t="s">
        <v>134</v>
      </c>
    </row>
    <row r="144" s="14" customFormat="1">
      <c r="A144" s="14"/>
      <c r="B144" s="235"/>
      <c r="C144" s="236"/>
      <c r="D144" s="226" t="s">
        <v>145</v>
      </c>
      <c r="E144" s="237" t="s">
        <v>32</v>
      </c>
      <c r="F144" s="238" t="s">
        <v>740</v>
      </c>
      <c r="G144" s="236"/>
      <c r="H144" s="239">
        <v>23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87</v>
      </c>
      <c r="AV144" s="14" t="s">
        <v>87</v>
      </c>
      <c r="AW144" s="14" t="s">
        <v>39</v>
      </c>
      <c r="AX144" s="14" t="s">
        <v>77</v>
      </c>
      <c r="AY144" s="245" t="s">
        <v>134</v>
      </c>
    </row>
    <row r="145" s="13" customFormat="1">
      <c r="A145" s="13"/>
      <c r="B145" s="224"/>
      <c r="C145" s="225"/>
      <c r="D145" s="226" t="s">
        <v>145</v>
      </c>
      <c r="E145" s="227" t="s">
        <v>32</v>
      </c>
      <c r="F145" s="228" t="s">
        <v>768</v>
      </c>
      <c r="G145" s="225"/>
      <c r="H145" s="227" t="s">
        <v>32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87</v>
      </c>
      <c r="AV145" s="13" t="s">
        <v>85</v>
      </c>
      <c r="AW145" s="13" t="s">
        <v>39</v>
      </c>
      <c r="AX145" s="13" t="s">
        <v>77</v>
      </c>
      <c r="AY145" s="234" t="s">
        <v>134</v>
      </c>
    </row>
    <row r="146" s="14" customFormat="1">
      <c r="A146" s="14"/>
      <c r="B146" s="235"/>
      <c r="C146" s="236"/>
      <c r="D146" s="226" t="s">
        <v>145</v>
      </c>
      <c r="E146" s="237" t="s">
        <v>32</v>
      </c>
      <c r="F146" s="238" t="s">
        <v>734</v>
      </c>
      <c r="G146" s="236"/>
      <c r="H146" s="239">
        <v>36.600000000000001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145</v>
      </c>
      <c r="AU146" s="245" t="s">
        <v>87</v>
      </c>
      <c r="AV146" s="14" t="s">
        <v>87</v>
      </c>
      <c r="AW146" s="14" t="s">
        <v>39</v>
      </c>
      <c r="AX146" s="14" t="s">
        <v>77</v>
      </c>
      <c r="AY146" s="245" t="s">
        <v>134</v>
      </c>
    </row>
    <row r="147" s="15" customFormat="1">
      <c r="A147" s="15"/>
      <c r="B147" s="246"/>
      <c r="C147" s="247"/>
      <c r="D147" s="226" t="s">
        <v>145</v>
      </c>
      <c r="E147" s="248" t="s">
        <v>32</v>
      </c>
      <c r="F147" s="249" t="s">
        <v>148</v>
      </c>
      <c r="G147" s="247"/>
      <c r="H147" s="250">
        <v>59.600000000000001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145</v>
      </c>
      <c r="AU147" s="256" t="s">
        <v>87</v>
      </c>
      <c r="AV147" s="15" t="s">
        <v>141</v>
      </c>
      <c r="AW147" s="15" t="s">
        <v>39</v>
      </c>
      <c r="AX147" s="15" t="s">
        <v>85</v>
      </c>
      <c r="AY147" s="256" t="s">
        <v>134</v>
      </c>
    </row>
    <row r="148" s="2" customFormat="1" ht="24.15" customHeight="1">
      <c r="A148" s="40"/>
      <c r="B148" s="41"/>
      <c r="C148" s="206" t="s">
        <v>228</v>
      </c>
      <c r="D148" s="206" t="s">
        <v>136</v>
      </c>
      <c r="E148" s="207" t="s">
        <v>773</v>
      </c>
      <c r="F148" s="208" t="s">
        <v>774</v>
      </c>
      <c r="G148" s="209" t="s">
        <v>151</v>
      </c>
      <c r="H148" s="210">
        <v>23</v>
      </c>
      <c r="I148" s="211"/>
      <c r="J148" s="212">
        <f>ROUND(I148*H148,2)</f>
        <v>0</v>
      </c>
      <c r="K148" s="208" t="s">
        <v>140</v>
      </c>
      <c r="L148" s="46"/>
      <c r="M148" s="213" t="s">
        <v>32</v>
      </c>
      <c r="N148" s="214" t="s">
        <v>48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141</v>
      </c>
      <c r="AT148" s="217" t="s">
        <v>136</v>
      </c>
      <c r="AU148" s="217" t="s">
        <v>87</v>
      </c>
      <c r="AY148" s="18" t="s">
        <v>134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85</v>
      </c>
      <c r="BK148" s="218">
        <f>ROUND(I148*H148,2)</f>
        <v>0</v>
      </c>
      <c r="BL148" s="18" t="s">
        <v>141</v>
      </c>
      <c r="BM148" s="217" t="s">
        <v>775</v>
      </c>
    </row>
    <row r="149" s="2" customFormat="1">
      <c r="A149" s="40"/>
      <c r="B149" s="41"/>
      <c r="C149" s="42"/>
      <c r="D149" s="219" t="s">
        <v>143</v>
      </c>
      <c r="E149" s="42"/>
      <c r="F149" s="220" t="s">
        <v>776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143</v>
      </c>
      <c r="AU149" s="18" t="s">
        <v>87</v>
      </c>
    </row>
    <row r="150" s="13" customFormat="1">
      <c r="A150" s="13"/>
      <c r="B150" s="224"/>
      <c r="C150" s="225"/>
      <c r="D150" s="226" t="s">
        <v>145</v>
      </c>
      <c r="E150" s="227" t="s">
        <v>32</v>
      </c>
      <c r="F150" s="228" t="s">
        <v>146</v>
      </c>
      <c r="G150" s="225"/>
      <c r="H150" s="227" t="s">
        <v>32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87</v>
      </c>
      <c r="AV150" s="13" t="s">
        <v>85</v>
      </c>
      <c r="AW150" s="13" t="s">
        <v>39</v>
      </c>
      <c r="AX150" s="13" t="s">
        <v>77</v>
      </c>
      <c r="AY150" s="234" t="s">
        <v>134</v>
      </c>
    </row>
    <row r="151" s="13" customFormat="1">
      <c r="A151" s="13"/>
      <c r="B151" s="224"/>
      <c r="C151" s="225"/>
      <c r="D151" s="226" t="s">
        <v>145</v>
      </c>
      <c r="E151" s="227" t="s">
        <v>32</v>
      </c>
      <c r="F151" s="228" t="s">
        <v>745</v>
      </c>
      <c r="G151" s="225"/>
      <c r="H151" s="227" t="s">
        <v>32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87</v>
      </c>
      <c r="AV151" s="13" t="s">
        <v>85</v>
      </c>
      <c r="AW151" s="13" t="s">
        <v>39</v>
      </c>
      <c r="AX151" s="13" t="s">
        <v>77</v>
      </c>
      <c r="AY151" s="234" t="s">
        <v>134</v>
      </c>
    </row>
    <row r="152" s="14" customFormat="1">
      <c r="A152" s="14"/>
      <c r="B152" s="235"/>
      <c r="C152" s="236"/>
      <c r="D152" s="226" t="s">
        <v>145</v>
      </c>
      <c r="E152" s="237" t="s">
        <v>32</v>
      </c>
      <c r="F152" s="238" t="s">
        <v>740</v>
      </c>
      <c r="G152" s="236"/>
      <c r="H152" s="239">
        <v>23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145</v>
      </c>
      <c r="AU152" s="245" t="s">
        <v>87</v>
      </c>
      <c r="AV152" s="14" t="s">
        <v>87</v>
      </c>
      <c r="AW152" s="14" t="s">
        <v>39</v>
      </c>
      <c r="AX152" s="14" t="s">
        <v>77</v>
      </c>
      <c r="AY152" s="245" t="s">
        <v>134</v>
      </c>
    </row>
    <row r="153" s="15" customFormat="1">
      <c r="A153" s="15"/>
      <c r="B153" s="246"/>
      <c r="C153" s="247"/>
      <c r="D153" s="226" t="s">
        <v>145</v>
      </c>
      <c r="E153" s="248" t="s">
        <v>32</v>
      </c>
      <c r="F153" s="249" t="s">
        <v>148</v>
      </c>
      <c r="G153" s="247"/>
      <c r="H153" s="250">
        <v>23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145</v>
      </c>
      <c r="AU153" s="256" t="s">
        <v>87</v>
      </c>
      <c r="AV153" s="15" t="s">
        <v>141</v>
      </c>
      <c r="AW153" s="15" t="s">
        <v>39</v>
      </c>
      <c r="AX153" s="15" t="s">
        <v>85</v>
      </c>
      <c r="AY153" s="256" t="s">
        <v>134</v>
      </c>
    </row>
    <row r="154" s="2" customFormat="1" ht="24.15" customHeight="1">
      <c r="A154" s="40"/>
      <c r="B154" s="41"/>
      <c r="C154" s="206" t="s">
        <v>237</v>
      </c>
      <c r="D154" s="206" t="s">
        <v>136</v>
      </c>
      <c r="E154" s="207" t="s">
        <v>777</v>
      </c>
      <c r="F154" s="208" t="s">
        <v>778</v>
      </c>
      <c r="G154" s="209" t="s">
        <v>151</v>
      </c>
      <c r="H154" s="210">
        <v>23</v>
      </c>
      <c r="I154" s="211"/>
      <c r="J154" s="212">
        <f>ROUND(I154*H154,2)</f>
        <v>0</v>
      </c>
      <c r="K154" s="208" t="s">
        <v>140</v>
      </c>
      <c r="L154" s="46"/>
      <c r="M154" s="213" t="s">
        <v>32</v>
      </c>
      <c r="N154" s="214" t="s">
        <v>48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141</v>
      </c>
      <c r="AT154" s="217" t="s">
        <v>136</v>
      </c>
      <c r="AU154" s="217" t="s">
        <v>87</v>
      </c>
      <c r="AY154" s="18" t="s">
        <v>134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85</v>
      </c>
      <c r="BK154" s="218">
        <f>ROUND(I154*H154,2)</f>
        <v>0</v>
      </c>
      <c r="BL154" s="18" t="s">
        <v>141</v>
      </c>
      <c r="BM154" s="217" t="s">
        <v>779</v>
      </c>
    </row>
    <row r="155" s="2" customFormat="1">
      <c r="A155" s="40"/>
      <c r="B155" s="41"/>
      <c r="C155" s="42"/>
      <c r="D155" s="219" t="s">
        <v>143</v>
      </c>
      <c r="E155" s="42"/>
      <c r="F155" s="220" t="s">
        <v>780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143</v>
      </c>
      <c r="AU155" s="18" t="s">
        <v>87</v>
      </c>
    </row>
    <row r="156" s="13" customFormat="1">
      <c r="A156" s="13"/>
      <c r="B156" s="224"/>
      <c r="C156" s="225"/>
      <c r="D156" s="226" t="s">
        <v>145</v>
      </c>
      <c r="E156" s="227" t="s">
        <v>32</v>
      </c>
      <c r="F156" s="228" t="s">
        <v>146</v>
      </c>
      <c r="G156" s="225"/>
      <c r="H156" s="227" t="s">
        <v>32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145</v>
      </c>
      <c r="AU156" s="234" t="s">
        <v>87</v>
      </c>
      <c r="AV156" s="13" t="s">
        <v>85</v>
      </c>
      <c r="AW156" s="13" t="s">
        <v>39</v>
      </c>
      <c r="AX156" s="13" t="s">
        <v>77</v>
      </c>
      <c r="AY156" s="234" t="s">
        <v>134</v>
      </c>
    </row>
    <row r="157" s="13" customFormat="1">
      <c r="A157" s="13"/>
      <c r="B157" s="224"/>
      <c r="C157" s="225"/>
      <c r="D157" s="226" t="s">
        <v>145</v>
      </c>
      <c r="E157" s="227" t="s">
        <v>32</v>
      </c>
      <c r="F157" s="228" t="s">
        <v>745</v>
      </c>
      <c r="G157" s="225"/>
      <c r="H157" s="227" t="s">
        <v>32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87</v>
      </c>
      <c r="AV157" s="13" t="s">
        <v>85</v>
      </c>
      <c r="AW157" s="13" t="s">
        <v>39</v>
      </c>
      <c r="AX157" s="13" t="s">
        <v>77</v>
      </c>
      <c r="AY157" s="234" t="s">
        <v>134</v>
      </c>
    </row>
    <row r="158" s="14" customFormat="1">
      <c r="A158" s="14"/>
      <c r="B158" s="235"/>
      <c r="C158" s="236"/>
      <c r="D158" s="226" t="s">
        <v>145</v>
      </c>
      <c r="E158" s="237" t="s">
        <v>32</v>
      </c>
      <c r="F158" s="238" t="s">
        <v>740</v>
      </c>
      <c r="G158" s="236"/>
      <c r="H158" s="239">
        <v>23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87</v>
      </c>
      <c r="AV158" s="14" t="s">
        <v>87</v>
      </c>
      <c r="AW158" s="14" t="s">
        <v>39</v>
      </c>
      <c r="AX158" s="14" t="s">
        <v>77</v>
      </c>
      <c r="AY158" s="245" t="s">
        <v>134</v>
      </c>
    </row>
    <row r="159" s="15" customFormat="1">
      <c r="A159" s="15"/>
      <c r="B159" s="246"/>
      <c r="C159" s="247"/>
      <c r="D159" s="226" t="s">
        <v>145</v>
      </c>
      <c r="E159" s="248" t="s">
        <v>32</v>
      </c>
      <c r="F159" s="249" t="s">
        <v>148</v>
      </c>
      <c r="G159" s="247"/>
      <c r="H159" s="250">
        <v>23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145</v>
      </c>
      <c r="AU159" s="256" t="s">
        <v>87</v>
      </c>
      <c r="AV159" s="15" t="s">
        <v>141</v>
      </c>
      <c r="AW159" s="15" t="s">
        <v>39</v>
      </c>
      <c r="AX159" s="15" t="s">
        <v>85</v>
      </c>
      <c r="AY159" s="256" t="s">
        <v>134</v>
      </c>
    </row>
    <row r="160" s="2" customFormat="1" ht="44.25" customHeight="1">
      <c r="A160" s="40"/>
      <c r="B160" s="41"/>
      <c r="C160" s="206" t="s">
        <v>242</v>
      </c>
      <c r="D160" s="206" t="s">
        <v>136</v>
      </c>
      <c r="E160" s="207" t="s">
        <v>781</v>
      </c>
      <c r="F160" s="208" t="s">
        <v>782</v>
      </c>
      <c r="G160" s="209" t="s">
        <v>151</v>
      </c>
      <c r="H160" s="210">
        <v>23</v>
      </c>
      <c r="I160" s="211"/>
      <c r="J160" s="212">
        <f>ROUND(I160*H160,2)</f>
        <v>0</v>
      </c>
      <c r="K160" s="208" t="s">
        <v>140</v>
      </c>
      <c r="L160" s="46"/>
      <c r="M160" s="213" t="s">
        <v>32</v>
      </c>
      <c r="N160" s="214" t="s">
        <v>48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141</v>
      </c>
      <c r="AT160" s="217" t="s">
        <v>136</v>
      </c>
      <c r="AU160" s="217" t="s">
        <v>87</v>
      </c>
      <c r="AY160" s="18" t="s">
        <v>134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85</v>
      </c>
      <c r="BK160" s="218">
        <f>ROUND(I160*H160,2)</f>
        <v>0</v>
      </c>
      <c r="BL160" s="18" t="s">
        <v>141</v>
      </c>
      <c r="BM160" s="217" t="s">
        <v>783</v>
      </c>
    </row>
    <row r="161" s="2" customFormat="1">
      <c r="A161" s="40"/>
      <c r="B161" s="41"/>
      <c r="C161" s="42"/>
      <c r="D161" s="219" t="s">
        <v>143</v>
      </c>
      <c r="E161" s="42"/>
      <c r="F161" s="220" t="s">
        <v>784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143</v>
      </c>
      <c r="AU161" s="18" t="s">
        <v>87</v>
      </c>
    </row>
    <row r="162" s="13" customFormat="1">
      <c r="A162" s="13"/>
      <c r="B162" s="224"/>
      <c r="C162" s="225"/>
      <c r="D162" s="226" t="s">
        <v>145</v>
      </c>
      <c r="E162" s="227" t="s">
        <v>32</v>
      </c>
      <c r="F162" s="228" t="s">
        <v>146</v>
      </c>
      <c r="G162" s="225"/>
      <c r="H162" s="227" t="s">
        <v>32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87</v>
      </c>
      <c r="AV162" s="13" t="s">
        <v>85</v>
      </c>
      <c r="AW162" s="13" t="s">
        <v>39</v>
      </c>
      <c r="AX162" s="13" t="s">
        <v>77</v>
      </c>
      <c r="AY162" s="234" t="s">
        <v>134</v>
      </c>
    </row>
    <row r="163" s="13" customFormat="1">
      <c r="A163" s="13"/>
      <c r="B163" s="224"/>
      <c r="C163" s="225"/>
      <c r="D163" s="226" t="s">
        <v>145</v>
      </c>
      <c r="E163" s="227" t="s">
        <v>32</v>
      </c>
      <c r="F163" s="228" t="s">
        <v>745</v>
      </c>
      <c r="G163" s="225"/>
      <c r="H163" s="227" t="s">
        <v>32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87</v>
      </c>
      <c r="AV163" s="13" t="s">
        <v>85</v>
      </c>
      <c r="AW163" s="13" t="s">
        <v>39</v>
      </c>
      <c r="AX163" s="13" t="s">
        <v>77</v>
      </c>
      <c r="AY163" s="234" t="s">
        <v>134</v>
      </c>
    </row>
    <row r="164" s="14" customFormat="1">
      <c r="A164" s="14"/>
      <c r="B164" s="235"/>
      <c r="C164" s="236"/>
      <c r="D164" s="226" t="s">
        <v>145</v>
      </c>
      <c r="E164" s="237" t="s">
        <v>32</v>
      </c>
      <c r="F164" s="238" t="s">
        <v>740</v>
      </c>
      <c r="G164" s="236"/>
      <c r="H164" s="239">
        <v>23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145</v>
      </c>
      <c r="AU164" s="245" t="s">
        <v>87</v>
      </c>
      <c r="AV164" s="14" t="s">
        <v>87</v>
      </c>
      <c r="AW164" s="14" t="s">
        <v>39</v>
      </c>
      <c r="AX164" s="14" t="s">
        <v>77</v>
      </c>
      <c r="AY164" s="245" t="s">
        <v>134</v>
      </c>
    </row>
    <row r="165" s="15" customFormat="1">
      <c r="A165" s="15"/>
      <c r="B165" s="246"/>
      <c r="C165" s="247"/>
      <c r="D165" s="226" t="s">
        <v>145</v>
      </c>
      <c r="E165" s="248" t="s">
        <v>32</v>
      </c>
      <c r="F165" s="249" t="s">
        <v>148</v>
      </c>
      <c r="G165" s="247"/>
      <c r="H165" s="250">
        <v>23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145</v>
      </c>
      <c r="AU165" s="256" t="s">
        <v>87</v>
      </c>
      <c r="AV165" s="15" t="s">
        <v>141</v>
      </c>
      <c r="AW165" s="15" t="s">
        <v>39</v>
      </c>
      <c r="AX165" s="15" t="s">
        <v>85</v>
      </c>
      <c r="AY165" s="256" t="s">
        <v>134</v>
      </c>
    </row>
    <row r="166" s="2" customFormat="1" ht="44.25" customHeight="1">
      <c r="A166" s="40"/>
      <c r="B166" s="41"/>
      <c r="C166" s="206" t="s">
        <v>251</v>
      </c>
      <c r="D166" s="206" t="s">
        <v>136</v>
      </c>
      <c r="E166" s="207" t="s">
        <v>785</v>
      </c>
      <c r="F166" s="208" t="s">
        <v>786</v>
      </c>
      <c r="G166" s="209" t="s">
        <v>151</v>
      </c>
      <c r="H166" s="210">
        <v>23</v>
      </c>
      <c r="I166" s="211"/>
      <c r="J166" s="212">
        <f>ROUND(I166*H166,2)</f>
        <v>0</v>
      </c>
      <c r="K166" s="208" t="s">
        <v>140</v>
      </c>
      <c r="L166" s="46"/>
      <c r="M166" s="213" t="s">
        <v>32</v>
      </c>
      <c r="N166" s="214" t="s">
        <v>48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141</v>
      </c>
      <c r="AT166" s="217" t="s">
        <v>136</v>
      </c>
      <c r="AU166" s="217" t="s">
        <v>87</v>
      </c>
      <c r="AY166" s="18" t="s">
        <v>134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85</v>
      </c>
      <c r="BK166" s="218">
        <f>ROUND(I166*H166,2)</f>
        <v>0</v>
      </c>
      <c r="BL166" s="18" t="s">
        <v>141</v>
      </c>
      <c r="BM166" s="217" t="s">
        <v>787</v>
      </c>
    </row>
    <row r="167" s="2" customFormat="1">
      <c r="A167" s="40"/>
      <c r="B167" s="41"/>
      <c r="C167" s="42"/>
      <c r="D167" s="219" t="s">
        <v>143</v>
      </c>
      <c r="E167" s="42"/>
      <c r="F167" s="220" t="s">
        <v>788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143</v>
      </c>
      <c r="AU167" s="18" t="s">
        <v>87</v>
      </c>
    </row>
    <row r="168" s="13" customFormat="1">
      <c r="A168" s="13"/>
      <c r="B168" s="224"/>
      <c r="C168" s="225"/>
      <c r="D168" s="226" t="s">
        <v>145</v>
      </c>
      <c r="E168" s="227" t="s">
        <v>32</v>
      </c>
      <c r="F168" s="228" t="s">
        <v>146</v>
      </c>
      <c r="G168" s="225"/>
      <c r="H168" s="227" t="s">
        <v>32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87</v>
      </c>
      <c r="AV168" s="13" t="s">
        <v>85</v>
      </c>
      <c r="AW168" s="13" t="s">
        <v>39</v>
      </c>
      <c r="AX168" s="13" t="s">
        <v>77</v>
      </c>
      <c r="AY168" s="234" t="s">
        <v>134</v>
      </c>
    </row>
    <row r="169" s="13" customFormat="1">
      <c r="A169" s="13"/>
      <c r="B169" s="224"/>
      <c r="C169" s="225"/>
      <c r="D169" s="226" t="s">
        <v>145</v>
      </c>
      <c r="E169" s="227" t="s">
        <v>32</v>
      </c>
      <c r="F169" s="228" t="s">
        <v>745</v>
      </c>
      <c r="G169" s="225"/>
      <c r="H169" s="227" t="s">
        <v>32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87</v>
      </c>
      <c r="AV169" s="13" t="s">
        <v>85</v>
      </c>
      <c r="AW169" s="13" t="s">
        <v>39</v>
      </c>
      <c r="AX169" s="13" t="s">
        <v>77</v>
      </c>
      <c r="AY169" s="234" t="s">
        <v>134</v>
      </c>
    </row>
    <row r="170" s="14" customFormat="1">
      <c r="A170" s="14"/>
      <c r="B170" s="235"/>
      <c r="C170" s="236"/>
      <c r="D170" s="226" t="s">
        <v>145</v>
      </c>
      <c r="E170" s="237" t="s">
        <v>32</v>
      </c>
      <c r="F170" s="238" t="s">
        <v>740</v>
      </c>
      <c r="G170" s="236"/>
      <c r="H170" s="239">
        <v>23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145</v>
      </c>
      <c r="AU170" s="245" t="s">
        <v>87</v>
      </c>
      <c r="AV170" s="14" t="s">
        <v>87</v>
      </c>
      <c r="AW170" s="14" t="s">
        <v>39</v>
      </c>
      <c r="AX170" s="14" t="s">
        <v>77</v>
      </c>
      <c r="AY170" s="245" t="s">
        <v>134</v>
      </c>
    </row>
    <row r="171" s="15" customFormat="1">
      <c r="A171" s="15"/>
      <c r="B171" s="246"/>
      <c r="C171" s="247"/>
      <c r="D171" s="226" t="s">
        <v>145</v>
      </c>
      <c r="E171" s="248" t="s">
        <v>32</v>
      </c>
      <c r="F171" s="249" t="s">
        <v>148</v>
      </c>
      <c r="G171" s="247"/>
      <c r="H171" s="250">
        <v>23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145</v>
      </c>
      <c r="AU171" s="256" t="s">
        <v>87</v>
      </c>
      <c r="AV171" s="15" t="s">
        <v>141</v>
      </c>
      <c r="AW171" s="15" t="s">
        <v>39</v>
      </c>
      <c r="AX171" s="15" t="s">
        <v>85</v>
      </c>
      <c r="AY171" s="256" t="s">
        <v>134</v>
      </c>
    </row>
    <row r="172" s="2" customFormat="1" ht="78" customHeight="1">
      <c r="A172" s="40"/>
      <c r="B172" s="41"/>
      <c r="C172" s="206" t="s">
        <v>263</v>
      </c>
      <c r="D172" s="206" t="s">
        <v>136</v>
      </c>
      <c r="E172" s="207" t="s">
        <v>789</v>
      </c>
      <c r="F172" s="208" t="s">
        <v>790</v>
      </c>
      <c r="G172" s="209" t="s">
        <v>151</v>
      </c>
      <c r="H172" s="210">
        <v>36.600000000000001</v>
      </c>
      <c r="I172" s="211"/>
      <c r="J172" s="212">
        <f>ROUND(I172*H172,2)</f>
        <v>0</v>
      </c>
      <c r="K172" s="208" t="s">
        <v>140</v>
      </c>
      <c r="L172" s="46"/>
      <c r="M172" s="213" t="s">
        <v>32</v>
      </c>
      <c r="N172" s="214" t="s">
        <v>48</v>
      </c>
      <c r="O172" s="86"/>
      <c r="P172" s="215">
        <f>O172*H172</f>
        <v>0</v>
      </c>
      <c r="Q172" s="215">
        <v>0.089219999999999994</v>
      </c>
      <c r="R172" s="215">
        <f>Q172*H172</f>
        <v>3.2654519999999998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141</v>
      </c>
      <c r="AT172" s="217" t="s">
        <v>136</v>
      </c>
      <c r="AU172" s="217" t="s">
        <v>87</v>
      </c>
      <c r="AY172" s="18" t="s">
        <v>134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85</v>
      </c>
      <c r="BK172" s="218">
        <f>ROUND(I172*H172,2)</f>
        <v>0</v>
      </c>
      <c r="BL172" s="18" t="s">
        <v>141</v>
      </c>
      <c r="BM172" s="217" t="s">
        <v>791</v>
      </c>
    </row>
    <row r="173" s="2" customFormat="1">
      <c r="A173" s="40"/>
      <c r="B173" s="41"/>
      <c r="C173" s="42"/>
      <c r="D173" s="219" t="s">
        <v>143</v>
      </c>
      <c r="E173" s="42"/>
      <c r="F173" s="220" t="s">
        <v>792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143</v>
      </c>
      <c r="AU173" s="18" t="s">
        <v>87</v>
      </c>
    </row>
    <row r="174" s="13" customFormat="1">
      <c r="A174" s="13"/>
      <c r="B174" s="224"/>
      <c r="C174" s="225"/>
      <c r="D174" s="226" t="s">
        <v>145</v>
      </c>
      <c r="E174" s="227" t="s">
        <v>32</v>
      </c>
      <c r="F174" s="228" t="s">
        <v>146</v>
      </c>
      <c r="G174" s="225"/>
      <c r="H174" s="227" t="s">
        <v>32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87</v>
      </c>
      <c r="AV174" s="13" t="s">
        <v>85</v>
      </c>
      <c r="AW174" s="13" t="s">
        <v>39</v>
      </c>
      <c r="AX174" s="13" t="s">
        <v>77</v>
      </c>
      <c r="AY174" s="234" t="s">
        <v>134</v>
      </c>
    </row>
    <row r="175" s="13" customFormat="1">
      <c r="A175" s="13"/>
      <c r="B175" s="224"/>
      <c r="C175" s="225"/>
      <c r="D175" s="226" t="s">
        <v>145</v>
      </c>
      <c r="E175" s="227" t="s">
        <v>32</v>
      </c>
      <c r="F175" s="228" t="s">
        <v>793</v>
      </c>
      <c r="G175" s="225"/>
      <c r="H175" s="227" t="s">
        <v>32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145</v>
      </c>
      <c r="AU175" s="234" t="s">
        <v>87</v>
      </c>
      <c r="AV175" s="13" t="s">
        <v>85</v>
      </c>
      <c r="AW175" s="13" t="s">
        <v>39</v>
      </c>
      <c r="AX175" s="13" t="s">
        <v>77</v>
      </c>
      <c r="AY175" s="234" t="s">
        <v>134</v>
      </c>
    </row>
    <row r="176" s="14" customFormat="1">
      <c r="A176" s="14"/>
      <c r="B176" s="235"/>
      <c r="C176" s="236"/>
      <c r="D176" s="226" t="s">
        <v>145</v>
      </c>
      <c r="E176" s="237" t="s">
        <v>32</v>
      </c>
      <c r="F176" s="238" t="s">
        <v>734</v>
      </c>
      <c r="G176" s="236"/>
      <c r="H176" s="239">
        <v>36.600000000000001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145</v>
      </c>
      <c r="AU176" s="245" t="s">
        <v>87</v>
      </c>
      <c r="AV176" s="14" t="s">
        <v>87</v>
      </c>
      <c r="AW176" s="14" t="s">
        <v>39</v>
      </c>
      <c r="AX176" s="14" t="s">
        <v>77</v>
      </c>
      <c r="AY176" s="245" t="s">
        <v>134</v>
      </c>
    </row>
    <row r="177" s="15" customFormat="1">
      <c r="A177" s="15"/>
      <c r="B177" s="246"/>
      <c r="C177" s="247"/>
      <c r="D177" s="226" t="s">
        <v>145</v>
      </c>
      <c r="E177" s="248" t="s">
        <v>32</v>
      </c>
      <c r="F177" s="249" t="s">
        <v>148</v>
      </c>
      <c r="G177" s="247"/>
      <c r="H177" s="250">
        <v>36.600000000000001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145</v>
      </c>
      <c r="AU177" s="256" t="s">
        <v>87</v>
      </c>
      <c r="AV177" s="15" t="s">
        <v>141</v>
      </c>
      <c r="AW177" s="15" t="s">
        <v>39</v>
      </c>
      <c r="AX177" s="15" t="s">
        <v>85</v>
      </c>
      <c r="AY177" s="256" t="s">
        <v>134</v>
      </c>
    </row>
    <row r="178" s="2" customFormat="1" ht="16.5" customHeight="1">
      <c r="A178" s="40"/>
      <c r="B178" s="41"/>
      <c r="C178" s="257" t="s">
        <v>269</v>
      </c>
      <c r="D178" s="257" t="s">
        <v>301</v>
      </c>
      <c r="E178" s="258" t="s">
        <v>794</v>
      </c>
      <c r="F178" s="259" t="s">
        <v>795</v>
      </c>
      <c r="G178" s="260" t="s">
        <v>151</v>
      </c>
      <c r="H178" s="261">
        <v>5.4900000000000002</v>
      </c>
      <c r="I178" s="262"/>
      <c r="J178" s="263">
        <f>ROUND(I178*H178,2)</f>
        <v>0</v>
      </c>
      <c r="K178" s="259" t="s">
        <v>140</v>
      </c>
      <c r="L178" s="264"/>
      <c r="M178" s="265" t="s">
        <v>32</v>
      </c>
      <c r="N178" s="266" t="s">
        <v>48</v>
      </c>
      <c r="O178" s="86"/>
      <c r="P178" s="215">
        <f>O178*H178</f>
        <v>0</v>
      </c>
      <c r="Q178" s="215">
        <v>0.113</v>
      </c>
      <c r="R178" s="215">
        <f>Q178*H178</f>
        <v>0.62037000000000009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223</v>
      </c>
      <c r="AT178" s="217" t="s">
        <v>301</v>
      </c>
      <c r="AU178" s="217" t="s">
        <v>87</v>
      </c>
      <c r="AY178" s="18" t="s">
        <v>134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85</v>
      </c>
      <c r="BK178" s="218">
        <f>ROUND(I178*H178,2)</f>
        <v>0</v>
      </c>
      <c r="BL178" s="18" t="s">
        <v>141</v>
      </c>
      <c r="BM178" s="217" t="s">
        <v>796</v>
      </c>
    </row>
    <row r="179" s="14" customFormat="1">
      <c r="A179" s="14"/>
      <c r="B179" s="235"/>
      <c r="C179" s="236"/>
      <c r="D179" s="226" t="s">
        <v>145</v>
      </c>
      <c r="E179" s="236"/>
      <c r="F179" s="238" t="s">
        <v>797</v>
      </c>
      <c r="G179" s="236"/>
      <c r="H179" s="239">
        <v>5.4900000000000002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145</v>
      </c>
      <c r="AU179" s="245" t="s">
        <v>87</v>
      </c>
      <c r="AV179" s="14" t="s">
        <v>87</v>
      </c>
      <c r="AW179" s="14" t="s">
        <v>4</v>
      </c>
      <c r="AX179" s="14" t="s">
        <v>85</v>
      </c>
      <c r="AY179" s="245" t="s">
        <v>134</v>
      </c>
    </row>
    <row r="180" s="12" customFormat="1" ht="22.8" customHeight="1">
      <c r="A180" s="12"/>
      <c r="B180" s="190"/>
      <c r="C180" s="191"/>
      <c r="D180" s="192" t="s">
        <v>76</v>
      </c>
      <c r="E180" s="204" t="s">
        <v>197</v>
      </c>
      <c r="F180" s="204" t="s">
        <v>392</v>
      </c>
      <c r="G180" s="191"/>
      <c r="H180" s="191"/>
      <c r="I180" s="194"/>
      <c r="J180" s="205">
        <f>BK180</f>
        <v>0</v>
      </c>
      <c r="K180" s="191"/>
      <c r="L180" s="196"/>
      <c r="M180" s="197"/>
      <c r="N180" s="198"/>
      <c r="O180" s="198"/>
      <c r="P180" s="199">
        <f>SUM(P181:P193)</f>
        <v>0</v>
      </c>
      <c r="Q180" s="198"/>
      <c r="R180" s="199">
        <f>SUM(R181:R193)</f>
        <v>28.560411169999998</v>
      </c>
      <c r="S180" s="198"/>
      <c r="T180" s="200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85</v>
      </c>
      <c r="AT180" s="202" t="s">
        <v>76</v>
      </c>
      <c r="AU180" s="202" t="s">
        <v>85</v>
      </c>
      <c r="AY180" s="201" t="s">
        <v>134</v>
      </c>
      <c r="BK180" s="203">
        <f>SUM(BK181:BK193)</f>
        <v>0</v>
      </c>
    </row>
    <row r="181" s="2" customFormat="1" ht="33" customHeight="1">
      <c r="A181" s="40"/>
      <c r="B181" s="41"/>
      <c r="C181" s="206" t="s">
        <v>8</v>
      </c>
      <c r="D181" s="206" t="s">
        <v>136</v>
      </c>
      <c r="E181" s="207" t="s">
        <v>798</v>
      </c>
      <c r="F181" s="208" t="s">
        <v>799</v>
      </c>
      <c r="G181" s="209" t="s">
        <v>151</v>
      </c>
      <c r="H181" s="210">
        <v>61.777000000000001</v>
      </c>
      <c r="I181" s="211"/>
      <c r="J181" s="212">
        <f>ROUND(I181*H181,2)</f>
        <v>0</v>
      </c>
      <c r="K181" s="208" t="s">
        <v>140</v>
      </c>
      <c r="L181" s="46"/>
      <c r="M181" s="213" t="s">
        <v>32</v>
      </c>
      <c r="N181" s="214" t="s">
        <v>48</v>
      </c>
      <c r="O181" s="86"/>
      <c r="P181" s="215">
        <f>O181*H181</f>
        <v>0</v>
      </c>
      <c r="Q181" s="215">
        <v>0.26140999999999998</v>
      </c>
      <c r="R181" s="215">
        <f>Q181*H181</f>
        <v>16.149125569999999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141</v>
      </c>
      <c r="AT181" s="217" t="s">
        <v>136</v>
      </c>
      <c r="AU181" s="217" t="s">
        <v>87</v>
      </c>
      <c r="AY181" s="18" t="s">
        <v>134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85</v>
      </c>
      <c r="BK181" s="218">
        <f>ROUND(I181*H181,2)</f>
        <v>0</v>
      </c>
      <c r="BL181" s="18" t="s">
        <v>141</v>
      </c>
      <c r="BM181" s="217" t="s">
        <v>800</v>
      </c>
    </row>
    <row r="182" s="2" customFormat="1">
      <c r="A182" s="40"/>
      <c r="B182" s="41"/>
      <c r="C182" s="42"/>
      <c r="D182" s="219" t="s">
        <v>143</v>
      </c>
      <c r="E182" s="42"/>
      <c r="F182" s="220" t="s">
        <v>801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8" t="s">
        <v>143</v>
      </c>
      <c r="AU182" s="18" t="s">
        <v>87</v>
      </c>
    </row>
    <row r="183" s="13" customFormat="1">
      <c r="A183" s="13"/>
      <c r="B183" s="224"/>
      <c r="C183" s="225"/>
      <c r="D183" s="226" t="s">
        <v>145</v>
      </c>
      <c r="E183" s="227" t="s">
        <v>32</v>
      </c>
      <c r="F183" s="228" t="s">
        <v>146</v>
      </c>
      <c r="G183" s="225"/>
      <c r="H183" s="227" t="s">
        <v>32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145</v>
      </c>
      <c r="AU183" s="234" t="s">
        <v>87</v>
      </c>
      <c r="AV183" s="13" t="s">
        <v>85</v>
      </c>
      <c r="AW183" s="13" t="s">
        <v>39</v>
      </c>
      <c r="AX183" s="13" t="s">
        <v>77</v>
      </c>
      <c r="AY183" s="234" t="s">
        <v>134</v>
      </c>
    </row>
    <row r="184" s="13" customFormat="1">
      <c r="A184" s="13"/>
      <c r="B184" s="224"/>
      <c r="C184" s="225"/>
      <c r="D184" s="226" t="s">
        <v>145</v>
      </c>
      <c r="E184" s="227" t="s">
        <v>32</v>
      </c>
      <c r="F184" s="228" t="s">
        <v>750</v>
      </c>
      <c r="G184" s="225"/>
      <c r="H184" s="227" t="s">
        <v>32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87</v>
      </c>
      <c r="AV184" s="13" t="s">
        <v>85</v>
      </c>
      <c r="AW184" s="13" t="s">
        <v>39</v>
      </c>
      <c r="AX184" s="13" t="s">
        <v>77</v>
      </c>
      <c r="AY184" s="234" t="s">
        <v>134</v>
      </c>
    </row>
    <row r="185" s="14" customFormat="1">
      <c r="A185" s="14"/>
      <c r="B185" s="235"/>
      <c r="C185" s="236"/>
      <c r="D185" s="226" t="s">
        <v>145</v>
      </c>
      <c r="E185" s="237" t="s">
        <v>32</v>
      </c>
      <c r="F185" s="238" t="s">
        <v>757</v>
      </c>
      <c r="G185" s="236"/>
      <c r="H185" s="239">
        <v>22.530000000000001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87</v>
      </c>
      <c r="AV185" s="14" t="s">
        <v>87</v>
      </c>
      <c r="AW185" s="14" t="s">
        <v>39</v>
      </c>
      <c r="AX185" s="14" t="s">
        <v>77</v>
      </c>
      <c r="AY185" s="245" t="s">
        <v>134</v>
      </c>
    </row>
    <row r="186" s="14" customFormat="1">
      <c r="A186" s="14"/>
      <c r="B186" s="235"/>
      <c r="C186" s="236"/>
      <c r="D186" s="226" t="s">
        <v>145</v>
      </c>
      <c r="E186" s="237" t="s">
        <v>32</v>
      </c>
      <c r="F186" s="238" t="s">
        <v>758</v>
      </c>
      <c r="G186" s="236"/>
      <c r="H186" s="239">
        <v>39.247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145</v>
      </c>
      <c r="AU186" s="245" t="s">
        <v>87</v>
      </c>
      <c r="AV186" s="14" t="s">
        <v>87</v>
      </c>
      <c r="AW186" s="14" t="s">
        <v>39</v>
      </c>
      <c r="AX186" s="14" t="s">
        <v>77</v>
      </c>
      <c r="AY186" s="245" t="s">
        <v>134</v>
      </c>
    </row>
    <row r="187" s="15" customFormat="1">
      <c r="A187" s="15"/>
      <c r="B187" s="246"/>
      <c r="C187" s="247"/>
      <c r="D187" s="226" t="s">
        <v>145</v>
      </c>
      <c r="E187" s="248" t="s">
        <v>32</v>
      </c>
      <c r="F187" s="249" t="s">
        <v>148</v>
      </c>
      <c r="G187" s="247"/>
      <c r="H187" s="250">
        <v>61.777000000000001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145</v>
      </c>
      <c r="AU187" s="256" t="s">
        <v>87</v>
      </c>
      <c r="AV187" s="15" t="s">
        <v>141</v>
      </c>
      <c r="AW187" s="15" t="s">
        <v>39</v>
      </c>
      <c r="AX187" s="15" t="s">
        <v>85</v>
      </c>
      <c r="AY187" s="256" t="s">
        <v>134</v>
      </c>
    </row>
    <row r="188" s="2" customFormat="1" ht="44.25" customHeight="1">
      <c r="A188" s="40"/>
      <c r="B188" s="41"/>
      <c r="C188" s="206" t="s">
        <v>282</v>
      </c>
      <c r="D188" s="206" t="s">
        <v>136</v>
      </c>
      <c r="E188" s="207" t="s">
        <v>802</v>
      </c>
      <c r="F188" s="208" t="s">
        <v>803</v>
      </c>
      <c r="G188" s="209" t="s">
        <v>340</v>
      </c>
      <c r="H188" s="210">
        <v>63.119999999999997</v>
      </c>
      <c r="I188" s="211"/>
      <c r="J188" s="212">
        <f>ROUND(I188*H188,2)</f>
        <v>0</v>
      </c>
      <c r="K188" s="208" t="s">
        <v>140</v>
      </c>
      <c r="L188" s="46"/>
      <c r="M188" s="213" t="s">
        <v>32</v>
      </c>
      <c r="N188" s="214" t="s">
        <v>48</v>
      </c>
      <c r="O188" s="86"/>
      <c r="P188" s="215">
        <f>O188*H188</f>
        <v>0</v>
      </c>
      <c r="Q188" s="215">
        <v>0.19663</v>
      </c>
      <c r="R188" s="215">
        <f>Q188*H188</f>
        <v>12.411285599999999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141</v>
      </c>
      <c r="AT188" s="217" t="s">
        <v>136</v>
      </c>
      <c r="AU188" s="217" t="s">
        <v>87</v>
      </c>
      <c r="AY188" s="18" t="s">
        <v>134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85</v>
      </c>
      <c r="BK188" s="218">
        <f>ROUND(I188*H188,2)</f>
        <v>0</v>
      </c>
      <c r="BL188" s="18" t="s">
        <v>141</v>
      </c>
      <c r="BM188" s="217" t="s">
        <v>804</v>
      </c>
    </row>
    <row r="189" s="2" customFormat="1">
      <c r="A189" s="40"/>
      <c r="B189" s="41"/>
      <c r="C189" s="42"/>
      <c r="D189" s="219" t="s">
        <v>143</v>
      </c>
      <c r="E189" s="42"/>
      <c r="F189" s="220" t="s">
        <v>805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143</v>
      </c>
      <c r="AU189" s="18" t="s">
        <v>87</v>
      </c>
    </row>
    <row r="190" s="13" customFormat="1">
      <c r="A190" s="13"/>
      <c r="B190" s="224"/>
      <c r="C190" s="225"/>
      <c r="D190" s="226" t="s">
        <v>145</v>
      </c>
      <c r="E190" s="227" t="s">
        <v>32</v>
      </c>
      <c r="F190" s="228" t="s">
        <v>146</v>
      </c>
      <c r="G190" s="225"/>
      <c r="H190" s="227" t="s">
        <v>32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87</v>
      </c>
      <c r="AV190" s="13" t="s">
        <v>85</v>
      </c>
      <c r="AW190" s="13" t="s">
        <v>39</v>
      </c>
      <c r="AX190" s="13" t="s">
        <v>77</v>
      </c>
      <c r="AY190" s="234" t="s">
        <v>134</v>
      </c>
    </row>
    <row r="191" s="13" customFormat="1">
      <c r="A191" s="13"/>
      <c r="B191" s="224"/>
      <c r="C191" s="225"/>
      <c r="D191" s="226" t="s">
        <v>145</v>
      </c>
      <c r="E191" s="227" t="s">
        <v>32</v>
      </c>
      <c r="F191" s="228" t="s">
        <v>750</v>
      </c>
      <c r="G191" s="225"/>
      <c r="H191" s="227" t="s">
        <v>32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87</v>
      </c>
      <c r="AV191" s="13" t="s">
        <v>85</v>
      </c>
      <c r="AW191" s="13" t="s">
        <v>39</v>
      </c>
      <c r="AX191" s="13" t="s">
        <v>77</v>
      </c>
      <c r="AY191" s="234" t="s">
        <v>134</v>
      </c>
    </row>
    <row r="192" s="14" customFormat="1">
      <c r="A192" s="14"/>
      <c r="B192" s="235"/>
      <c r="C192" s="236"/>
      <c r="D192" s="226" t="s">
        <v>145</v>
      </c>
      <c r="E192" s="237" t="s">
        <v>32</v>
      </c>
      <c r="F192" s="238" t="s">
        <v>806</v>
      </c>
      <c r="G192" s="236"/>
      <c r="H192" s="239">
        <v>63.119999999999997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145</v>
      </c>
      <c r="AU192" s="245" t="s">
        <v>87</v>
      </c>
      <c r="AV192" s="14" t="s">
        <v>87</v>
      </c>
      <c r="AW192" s="14" t="s">
        <v>39</v>
      </c>
      <c r="AX192" s="14" t="s">
        <v>77</v>
      </c>
      <c r="AY192" s="245" t="s">
        <v>134</v>
      </c>
    </row>
    <row r="193" s="15" customFormat="1">
      <c r="A193" s="15"/>
      <c r="B193" s="246"/>
      <c r="C193" s="247"/>
      <c r="D193" s="226" t="s">
        <v>145</v>
      </c>
      <c r="E193" s="248" t="s">
        <v>32</v>
      </c>
      <c r="F193" s="249" t="s">
        <v>148</v>
      </c>
      <c r="G193" s="247"/>
      <c r="H193" s="250">
        <v>63.119999999999997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145</v>
      </c>
      <c r="AU193" s="256" t="s">
        <v>87</v>
      </c>
      <c r="AV193" s="15" t="s">
        <v>141</v>
      </c>
      <c r="AW193" s="15" t="s">
        <v>39</v>
      </c>
      <c r="AX193" s="15" t="s">
        <v>85</v>
      </c>
      <c r="AY193" s="256" t="s">
        <v>134</v>
      </c>
    </row>
    <row r="194" s="12" customFormat="1" ht="22.8" customHeight="1">
      <c r="A194" s="12"/>
      <c r="B194" s="190"/>
      <c r="C194" s="191"/>
      <c r="D194" s="192" t="s">
        <v>76</v>
      </c>
      <c r="E194" s="204" t="s">
        <v>228</v>
      </c>
      <c r="F194" s="204" t="s">
        <v>505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SUM(P195:P206)</f>
        <v>0</v>
      </c>
      <c r="Q194" s="198"/>
      <c r="R194" s="199">
        <f>SUM(R195:R206)</f>
        <v>0.026839999999999999</v>
      </c>
      <c r="S194" s="198"/>
      <c r="T194" s="200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85</v>
      </c>
      <c r="AT194" s="202" t="s">
        <v>76</v>
      </c>
      <c r="AU194" s="202" t="s">
        <v>85</v>
      </c>
      <c r="AY194" s="201" t="s">
        <v>134</v>
      </c>
      <c r="BK194" s="203">
        <f>SUM(BK195:BK206)</f>
        <v>0</v>
      </c>
    </row>
    <row r="195" s="2" customFormat="1" ht="62.7" customHeight="1">
      <c r="A195" s="40"/>
      <c r="B195" s="41"/>
      <c r="C195" s="206" t="s">
        <v>291</v>
      </c>
      <c r="D195" s="206" t="s">
        <v>136</v>
      </c>
      <c r="E195" s="207" t="s">
        <v>807</v>
      </c>
      <c r="F195" s="208" t="s">
        <v>808</v>
      </c>
      <c r="G195" s="209" t="s">
        <v>340</v>
      </c>
      <c r="H195" s="210">
        <v>44</v>
      </c>
      <c r="I195" s="211"/>
      <c r="J195" s="212">
        <f>ROUND(I195*H195,2)</f>
        <v>0</v>
      </c>
      <c r="K195" s="208" t="s">
        <v>140</v>
      </c>
      <c r="L195" s="46"/>
      <c r="M195" s="213" t="s">
        <v>32</v>
      </c>
      <c r="N195" s="214" t="s">
        <v>48</v>
      </c>
      <c r="O195" s="86"/>
      <c r="P195" s="215">
        <f>O195*H195</f>
        <v>0</v>
      </c>
      <c r="Q195" s="215">
        <v>0.00060999999999999997</v>
      </c>
      <c r="R195" s="215">
        <f>Q195*H195</f>
        <v>0.026839999999999999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141</v>
      </c>
      <c r="AT195" s="217" t="s">
        <v>136</v>
      </c>
      <c r="AU195" s="217" t="s">
        <v>87</v>
      </c>
      <c r="AY195" s="18" t="s">
        <v>134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85</v>
      </c>
      <c r="BK195" s="218">
        <f>ROUND(I195*H195,2)</f>
        <v>0</v>
      </c>
      <c r="BL195" s="18" t="s">
        <v>141</v>
      </c>
      <c r="BM195" s="217" t="s">
        <v>809</v>
      </c>
    </row>
    <row r="196" s="2" customFormat="1">
      <c r="A196" s="40"/>
      <c r="B196" s="41"/>
      <c r="C196" s="42"/>
      <c r="D196" s="219" t="s">
        <v>143</v>
      </c>
      <c r="E196" s="42"/>
      <c r="F196" s="220" t="s">
        <v>810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143</v>
      </c>
      <c r="AU196" s="18" t="s">
        <v>87</v>
      </c>
    </row>
    <row r="197" s="13" customFormat="1">
      <c r="A197" s="13"/>
      <c r="B197" s="224"/>
      <c r="C197" s="225"/>
      <c r="D197" s="226" t="s">
        <v>145</v>
      </c>
      <c r="E197" s="227" t="s">
        <v>32</v>
      </c>
      <c r="F197" s="228" t="s">
        <v>146</v>
      </c>
      <c r="G197" s="225"/>
      <c r="H197" s="227" t="s">
        <v>32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145</v>
      </c>
      <c r="AU197" s="234" t="s">
        <v>87</v>
      </c>
      <c r="AV197" s="13" t="s">
        <v>85</v>
      </c>
      <c r="AW197" s="13" t="s">
        <v>39</v>
      </c>
      <c r="AX197" s="13" t="s">
        <v>77</v>
      </c>
      <c r="AY197" s="234" t="s">
        <v>134</v>
      </c>
    </row>
    <row r="198" s="13" customFormat="1">
      <c r="A198" s="13"/>
      <c r="B198" s="224"/>
      <c r="C198" s="225"/>
      <c r="D198" s="226" t="s">
        <v>145</v>
      </c>
      <c r="E198" s="227" t="s">
        <v>32</v>
      </c>
      <c r="F198" s="228" t="s">
        <v>745</v>
      </c>
      <c r="G198" s="225"/>
      <c r="H198" s="227" t="s">
        <v>32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87</v>
      </c>
      <c r="AV198" s="13" t="s">
        <v>85</v>
      </c>
      <c r="AW198" s="13" t="s">
        <v>39</v>
      </c>
      <c r="AX198" s="13" t="s">
        <v>77</v>
      </c>
      <c r="AY198" s="234" t="s">
        <v>134</v>
      </c>
    </row>
    <row r="199" s="14" customFormat="1">
      <c r="A199" s="14"/>
      <c r="B199" s="235"/>
      <c r="C199" s="236"/>
      <c r="D199" s="226" t="s">
        <v>145</v>
      </c>
      <c r="E199" s="237" t="s">
        <v>32</v>
      </c>
      <c r="F199" s="238" t="s">
        <v>811</v>
      </c>
      <c r="G199" s="236"/>
      <c r="H199" s="239">
        <v>44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145</v>
      </c>
      <c r="AU199" s="245" t="s">
        <v>87</v>
      </c>
      <c r="AV199" s="14" t="s">
        <v>87</v>
      </c>
      <c r="AW199" s="14" t="s">
        <v>39</v>
      </c>
      <c r="AX199" s="14" t="s">
        <v>77</v>
      </c>
      <c r="AY199" s="245" t="s">
        <v>134</v>
      </c>
    </row>
    <row r="200" s="15" customFormat="1">
      <c r="A200" s="15"/>
      <c r="B200" s="246"/>
      <c r="C200" s="247"/>
      <c r="D200" s="226" t="s">
        <v>145</v>
      </c>
      <c r="E200" s="248" t="s">
        <v>32</v>
      </c>
      <c r="F200" s="249" t="s">
        <v>148</v>
      </c>
      <c r="G200" s="247"/>
      <c r="H200" s="250">
        <v>44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145</v>
      </c>
      <c r="AU200" s="256" t="s">
        <v>87</v>
      </c>
      <c r="AV200" s="15" t="s">
        <v>141</v>
      </c>
      <c r="AW200" s="15" t="s">
        <v>39</v>
      </c>
      <c r="AX200" s="15" t="s">
        <v>85</v>
      </c>
      <c r="AY200" s="256" t="s">
        <v>134</v>
      </c>
    </row>
    <row r="201" s="2" customFormat="1" ht="24.15" customHeight="1">
      <c r="A201" s="40"/>
      <c r="B201" s="41"/>
      <c r="C201" s="206" t="s">
        <v>300</v>
      </c>
      <c r="D201" s="206" t="s">
        <v>136</v>
      </c>
      <c r="E201" s="207" t="s">
        <v>812</v>
      </c>
      <c r="F201" s="208" t="s">
        <v>813</v>
      </c>
      <c r="G201" s="209" t="s">
        <v>340</v>
      </c>
      <c r="H201" s="210">
        <v>44</v>
      </c>
      <c r="I201" s="211"/>
      <c r="J201" s="212">
        <f>ROUND(I201*H201,2)</f>
        <v>0</v>
      </c>
      <c r="K201" s="208" t="s">
        <v>140</v>
      </c>
      <c r="L201" s="46"/>
      <c r="M201" s="213" t="s">
        <v>32</v>
      </c>
      <c r="N201" s="214" t="s">
        <v>48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141</v>
      </c>
      <c r="AT201" s="217" t="s">
        <v>136</v>
      </c>
      <c r="AU201" s="217" t="s">
        <v>87</v>
      </c>
      <c r="AY201" s="18" t="s">
        <v>134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85</v>
      </c>
      <c r="BK201" s="218">
        <f>ROUND(I201*H201,2)</f>
        <v>0</v>
      </c>
      <c r="BL201" s="18" t="s">
        <v>141</v>
      </c>
      <c r="BM201" s="217" t="s">
        <v>814</v>
      </c>
    </row>
    <row r="202" s="2" customFormat="1">
      <c r="A202" s="40"/>
      <c r="B202" s="41"/>
      <c r="C202" s="42"/>
      <c r="D202" s="219" t="s">
        <v>143</v>
      </c>
      <c r="E202" s="42"/>
      <c r="F202" s="220" t="s">
        <v>815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143</v>
      </c>
      <c r="AU202" s="18" t="s">
        <v>87</v>
      </c>
    </row>
    <row r="203" s="13" customFormat="1">
      <c r="A203" s="13"/>
      <c r="B203" s="224"/>
      <c r="C203" s="225"/>
      <c r="D203" s="226" t="s">
        <v>145</v>
      </c>
      <c r="E203" s="227" t="s">
        <v>32</v>
      </c>
      <c r="F203" s="228" t="s">
        <v>146</v>
      </c>
      <c r="G203" s="225"/>
      <c r="H203" s="227" t="s">
        <v>32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145</v>
      </c>
      <c r="AU203" s="234" t="s">
        <v>87</v>
      </c>
      <c r="AV203" s="13" t="s">
        <v>85</v>
      </c>
      <c r="AW203" s="13" t="s">
        <v>39</v>
      </c>
      <c r="AX203" s="13" t="s">
        <v>77</v>
      </c>
      <c r="AY203" s="234" t="s">
        <v>134</v>
      </c>
    </row>
    <row r="204" s="13" customFormat="1">
      <c r="A204" s="13"/>
      <c r="B204" s="224"/>
      <c r="C204" s="225"/>
      <c r="D204" s="226" t="s">
        <v>145</v>
      </c>
      <c r="E204" s="227" t="s">
        <v>32</v>
      </c>
      <c r="F204" s="228" t="s">
        <v>745</v>
      </c>
      <c r="G204" s="225"/>
      <c r="H204" s="227" t="s">
        <v>32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87</v>
      </c>
      <c r="AV204" s="13" t="s">
        <v>85</v>
      </c>
      <c r="AW204" s="13" t="s">
        <v>39</v>
      </c>
      <c r="AX204" s="13" t="s">
        <v>77</v>
      </c>
      <c r="AY204" s="234" t="s">
        <v>134</v>
      </c>
    </row>
    <row r="205" s="14" customFormat="1">
      <c r="A205" s="14"/>
      <c r="B205" s="235"/>
      <c r="C205" s="236"/>
      <c r="D205" s="226" t="s">
        <v>145</v>
      </c>
      <c r="E205" s="237" t="s">
        <v>32</v>
      </c>
      <c r="F205" s="238" t="s">
        <v>811</v>
      </c>
      <c r="G205" s="236"/>
      <c r="H205" s="239">
        <v>44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145</v>
      </c>
      <c r="AU205" s="245" t="s">
        <v>87</v>
      </c>
      <c r="AV205" s="14" t="s">
        <v>87</v>
      </c>
      <c r="AW205" s="14" t="s">
        <v>39</v>
      </c>
      <c r="AX205" s="14" t="s">
        <v>77</v>
      </c>
      <c r="AY205" s="245" t="s">
        <v>134</v>
      </c>
    </row>
    <row r="206" s="15" customFormat="1">
      <c r="A206" s="15"/>
      <c r="B206" s="246"/>
      <c r="C206" s="247"/>
      <c r="D206" s="226" t="s">
        <v>145</v>
      </c>
      <c r="E206" s="248" t="s">
        <v>32</v>
      </c>
      <c r="F206" s="249" t="s">
        <v>148</v>
      </c>
      <c r="G206" s="247"/>
      <c r="H206" s="250">
        <v>44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145</v>
      </c>
      <c r="AU206" s="256" t="s">
        <v>87</v>
      </c>
      <c r="AV206" s="15" t="s">
        <v>141</v>
      </c>
      <c r="AW206" s="15" t="s">
        <v>39</v>
      </c>
      <c r="AX206" s="15" t="s">
        <v>85</v>
      </c>
      <c r="AY206" s="256" t="s">
        <v>134</v>
      </c>
    </row>
    <row r="207" s="12" customFormat="1" ht="22.8" customHeight="1">
      <c r="A207" s="12"/>
      <c r="B207" s="190"/>
      <c r="C207" s="191"/>
      <c r="D207" s="192" t="s">
        <v>76</v>
      </c>
      <c r="E207" s="204" t="s">
        <v>816</v>
      </c>
      <c r="F207" s="204" t="s">
        <v>817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SUM(P208:P218)</f>
        <v>0</v>
      </c>
      <c r="Q207" s="198"/>
      <c r="R207" s="199">
        <f>SUM(R208:R218)</f>
        <v>0</v>
      </c>
      <c r="S207" s="198"/>
      <c r="T207" s="200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85</v>
      </c>
      <c r="AT207" s="202" t="s">
        <v>76</v>
      </c>
      <c r="AU207" s="202" t="s">
        <v>85</v>
      </c>
      <c r="AY207" s="201" t="s">
        <v>134</v>
      </c>
      <c r="BK207" s="203">
        <f>SUM(BK208:BK218)</f>
        <v>0</v>
      </c>
    </row>
    <row r="208" s="2" customFormat="1" ht="37.8" customHeight="1">
      <c r="A208" s="40"/>
      <c r="B208" s="41"/>
      <c r="C208" s="206" t="s">
        <v>306</v>
      </c>
      <c r="D208" s="206" t="s">
        <v>136</v>
      </c>
      <c r="E208" s="207" t="s">
        <v>818</v>
      </c>
      <c r="F208" s="208" t="s">
        <v>819</v>
      </c>
      <c r="G208" s="209" t="s">
        <v>278</v>
      </c>
      <c r="H208" s="210">
        <v>82.272000000000006</v>
      </c>
      <c r="I208" s="211"/>
      <c r="J208" s="212">
        <f>ROUND(I208*H208,2)</f>
        <v>0</v>
      </c>
      <c r="K208" s="208" t="s">
        <v>140</v>
      </c>
      <c r="L208" s="46"/>
      <c r="M208" s="213" t="s">
        <v>32</v>
      </c>
      <c r="N208" s="214" t="s">
        <v>48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141</v>
      </c>
      <c r="AT208" s="217" t="s">
        <v>136</v>
      </c>
      <c r="AU208" s="217" t="s">
        <v>87</v>
      </c>
      <c r="AY208" s="18" t="s">
        <v>134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85</v>
      </c>
      <c r="BK208" s="218">
        <f>ROUND(I208*H208,2)</f>
        <v>0</v>
      </c>
      <c r="BL208" s="18" t="s">
        <v>141</v>
      </c>
      <c r="BM208" s="217" t="s">
        <v>820</v>
      </c>
    </row>
    <row r="209" s="2" customFormat="1">
      <c r="A209" s="40"/>
      <c r="B209" s="41"/>
      <c r="C209" s="42"/>
      <c r="D209" s="219" t="s">
        <v>143</v>
      </c>
      <c r="E209" s="42"/>
      <c r="F209" s="220" t="s">
        <v>821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143</v>
      </c>
      <c r="AU209" s="18" t="s">
        <v>87</v>
      </c>
    </row>
    <row r="210" s="2" customFormat="1" ht="49.05" customHeight="1">
      <c r="A210" s="40"/>
      <c r="B210" s="41"/>
      <c r="C210" s="206" t="s">
        <v>312</v>
      </c>
      <c r="D210" s="206" t="s">
        <v>136</v>
      </c>
      <c r="E210" s="207" t="s">
        <v>822</v>
      </c>
      <c r="F210" s="208" t="s">
        <v>823</v>
      </c>
      <c r="G210" s="209" t="s">
        <v>278</v>
      </c>
      <c r="H210" s="210">
        <v>1563.1679999999999</v>
      </c>
      <c r="I210" s="211"/>
      <c r="J210" s="212">
        <f>ROUND(I210*H210,2)</f>
        <v>0</v>
      </c>
      <c r="K210" s="208" t="s">
        <v>140</v>
      </c>
      <c r="L210" s="46"/>
      <c r="M210" s="213" t="s">
        <v>32</v>
      </c>
      <c r="N210" s="214" t="s">
        <v>48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141</v>
      </c>
      <c r="AT210" s="217" t="s">
        <v>136</v>
      </c>
      <c r="AU210" s="217" t="s">
        <v>87</v>
      </c>
      <c r="AY210" s="18" t="s">
        <v>134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85</v>
      </c>
      <c r="BK210" s="218">
        <f>ROUND(I210*H210,2)</f>
        <v>0</v>
      </c>
      <c r="BL210" s="18" t="s">
        <v>141</v>
      </c>
      <c r="BM210" s="217" t="s">
        <v>824</v>
      </c>
    </row>
    <row r="211" s="2" customFormat="1">
      <c r="A211" s="40"/>
      <c r="B211" s="41"/>
      <c r="C211" s="42"/>
      <c r="D211" s="219" t="s">
        <v>143</v>
      </c>
      <c r="E211" s="42"/>
      <c r="F211" s="220" t="s">
        <v>825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143</v>
      </c>
      <c r="AU211" s="18" t="s">
        <v>87</v>
      </c>
    </row>
    <row r="212" s="14" customFormat="1">
      <c r="A212" s="14"/>
      <c r="B212" s="235"/>
      <c r="C212" s="236"/>
      <c r="D212" s="226" t="s">
        <v>145</v>
      </c>
      <c r="E212" s="236"/>
      <c r="F212" s="238" t="s">
        <v>826</v>
      </c>
      <c r="G212" s="236"/>
      <c r="H212" s="239">
        <v>1563.1679999999999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145</v>
      </c>
      <c r="AU212" s="245" t="s">
        <v>87</v>
      </c>
      <c r="AV212" s="14" t="s">
        <v>87</v>
      </c>
      <c r="AW212" s="14" t="s">
        <v>4</v>
      </c>
      <c r="AX212" s="14" t="s">
        <v>85</v>
      </c>
      <c r="AY212" s="245" t="s">
        <v>134</v>
      </c>
    </row>
    <row r="213" s="2" customFormat="1" ht="44.25" customHeight="1">
      <c r="A213" s="40"/>
      <c r="B213" s="41"/>
      <c r="C213" s="206" t="s">
        <v>7</v>
      </c>
      <c r="D213" s="206" t="s">
        <v>136</v>
      </c>
      <c r="E213" s="207" t="s">
        <v>827</v>
      </c>
      <c r="F213" s="208" t="s">
        <v>828</v>
      </c>
      <c r="G213" s="209" t="s">
        <v>278</v>
      </c>
      <c r="H213" s="210">
        <v>21.614999999999998</v>
      </c>
      <c r="I213" s="211"/>
      <c r="J213" s="212">
        <f>ROUND(I213*H213,2)</f>
        <v>0</v>
      </c>
      <c r="K213" s="208" t="s">
        <v>140</v>
      </c>
      <c r="L213" s="46"/>
      <c r="M213" s="213" t="s">
        <v>32</v>
      </c>
      <c r="N213" s="214" t="s">
        <v>48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141</v>
      </c>
      <c r="AT213" s="217" t="s">
        <v>136</v>
      </c>
      <c r="AU213" s="217" t="s">
        <v>87</v>
      </c>
      <c r="AY213" s="18" t="s">
        <v>134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85</v>
      </c>
      <c r="BK213" s="218">
        <f>ROUND(I213*H213,2)</f>
        <v>0</v>
      </c>
      <c r="BL213" s="18" t="s">
        <v>141</v>
      </c>
      <c r="BM213" s="217" t="s">
        <v>829</v>
      </c>
    </row>
    <row r="214" s="2" customFormat="1">
      <c r="A214" s="40"/>
      <c r="B214" s="41"/>
      <c r="C214" s="42"/>
      <c r="D214" s="219" t="s">
        <v>143</v>
      </c>
      <c r="E214" s="42"/>
      <c r="F214" s="220" t="s">
        <v>830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143</v>
      </c>
      <c r="AU214" s="18" t="s">
        <v>87</v>
      </c>
    </row>
    <row r="215" s="2" customFormat="1" ht="44.25" customHeight="1">
      <c r="A215" s="40"/>
      <c r="B215" s="41"/>
      <c r="C215" s="206" t="s">
        <v>323</v>
      </c>
      <c r="D215" s="206" t="s">
        <v>136</v>
      </c>
      <c r="E215" s="207" t="s">
        <v>831</v>
      </c>
      <c r="F215" s="208" t="s">
        <v>832</v>
      </c>
      <c r="G215" s="209" t="s">
        <v>278</v>
      </c>
      <c r="H215" s="210">
        <v>10.35</v>
      </c>
      <c r="I215" s="211"/>
      <c r="J215" s="212">
        <f>ROUND(I215*H215,2)</f>
        <v>0</v>
      </c>
      <c r="K215" s="208" t="s">
        <v>140</v>
      </c>
      <c r="L215" s="46"/>
      <c r="M215" s="213" t="s">
        <v>32</v>
      </c>
      <c r="N215" s="214" t="s">
        <v>48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141</v>
      </c>
      <c r="AT215" s="217" t="s">
        <v>136</v>
      </c>
      <c r="AU215" s="217" t="s">
        <v>87</v>
      </c>
      <c r="AY215" s="18" t="s">
        <v>134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85</v>
      </c>
      <c r="BK215" s="218">
        <f>ROUND(I215*H215,2)</f>
        <v>0</v>
      </c>
      <c r="BL215" s="18" t="s">
        <v>141</v>
      </c>
      <c r="BM215" s="217" t="s">
        <v>833</v>
      </c>
    </row>
    <row r="216" s="2" customFormat="1">
      <c r="A216" s="40"/>
      <c r="B216" s="41"/>
      <c r="C216" s="42"/>
      <c r="D216" s="219" t="s">
        <v>143</v>
      </c>
      <c r="E216" s="42"/>
      <c r="F216" s="220" t="s">
        <v>834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143</v>
      </c>
      <c r="AU216" s="18" t="s">
        <v>87</v>
      </c>
    </row>
    <row r="217" s="2" customFormat="1" ht="44.25" customHeight="1">
      <c r="A217" s="40"/>
      <c r="B217" s="41"/>
      <c r="C217" s="206" t="s">
        <v>332</v>
      </c>
      <c r="D217" s="206" t="s">
        <v>136</v>
      </c>
      <c r="E217" s="207" t="s">
        <v>835</v>
      </c>
      <c r="F217" s="208" t="s">
        <v>836</v>
      </c>
      <c r="G217" s="209" t="s">
        <v>278</v>
      </c>
      <c r="H217" s="210">
        <v>50.628</v>
      </c>
      <c r="I217" s="211"/>
      <c r="J217" s="212">
        <f>ROUND(I217*H217,2)</f>
        <v>0</v>
      </c>
      <c r="K217" s="208" t="s">
        <v>140</v>
      </c>
      <c r="L217" s="46"/>
      <c r="M217" s="213" t="s">
        <v>32</v>
      </c>
      <c r="N217" s="214" t="s">
        <v>48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141</v>
      </c>
      <c r="AT217" s="217" t="s">
        <v>136</v>
      </c>
      <c r="AU217" s="217" t="s">
        <v>87</v>
      </c>
      <c r="AY217" s="18" t="s">
        <v>134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85</v>
      </c>
      <c r="BK217" s="218">
        <f>ROUND(I217*H217,2)</f>
        <v>0</v>
      </c>
      <c r="BL217" s="18" t="s">
        <v>141</v>
      </c>
      <c r="BM217" s="217" t="s">
        <v>837</v>
      </c>
    </row>
    <row r="218" s="2" customFormat="1">
      <c r="A218" s="40"/>
      <c r="B218" s="41"/>
      <c r="C218" s="42"/>
      <c r="D218" s="219" t="s">
        <v>143</v>
      </c>
      <c r="E218" s="42"/>
      <c r="F218" s="220" t="s">
        <v>838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143</v>
      </c>
      <c r="AU218" s="18" t="s">
        <v>87</v>
      </c>
    </row>
    <row r="219" s="12" customFormat="1" ht="22.8" customHeight="1">
      <c r="A219" s="12"/>
      <c r="B219" s="190"/>
      <c r="C219" s="191"/>
      <c r="D219" s="192" t="s">
        <v>76</v>
      </c>
      <c r="E219" s="204" t="s">
        <v>514</v>
      </c>
      <c r="F219" s="204" t="s">
        <v>515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SUM(P220:P221)</f>
        <v>0</v>
      </c>
      <c r="Q219" s="198"/>
      <c r="R219" s="199">
        <f>SUM(R220:R221)</f>
        <v>0</v>
      </c>
      <c r="S219" s="198"/>
      <c r="T219" s="200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85</v>
      </c>
      <c r="AT219" s="202" t="s">
        <v>76</v>
      </c>
      <c r="AU219" s="202" t="s">
        <v>85</v>
      </c>
      <c r="AY219" s="201" t="s">
        <v>134</v>
      </c>
      <c r="BK219" s="203">
        <f>SUM(BK220:BK221)</f>
        <v>0</v>
      </c>
    </row>
    <row r="220" s="2" customFormat="1" ht="37.8" customHeight="1">
      <c r="A220" s="40"/>
      <c r="B220" s="41"/>
      <c r="C220" s="206" t="s">
        <v>337</v>
      </c>
      <c r="D220" s="206" t="s">
        <v>136</v>
      </c>
      <c r="E220" s="207" t="s">
        <v>839</v>
      </c>
      <c r="F220" s="208" t="s">
        <v>840</v>
      </c>
      <c r="G220" s="209" t="s">
        <v>278</v>
      </c>
      <c r="H220" s="210">
        <v>95.399000000000001</v>
      </c>
      <c r="I220" s="211"/>
      <c r="J220" s="212">
        <f>ROUND(I220*H220,2)</f>
        <v>0</v>
      </c>
      <c r="K220" s="208" t="s">
        <v>140</v>
      </c>
      <c r="L220" s="46"/>
      <c r="M220" s="213" t="s">
        <v>32</v>
      </c>
      <c r="N220" s="214" t="s">
        <v>48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141</v>
      </c>
      <c r="AT220" s="217" t="s">
        <v>136</v>
      </c>
      <c r="AU220" s="217" t="s">
        <v>87</v>
      </c>
      <c r="AY220" s="18" t="s">
        <v>134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85</v>
      </c>
      <c r="BK220" s="218">
        <f>ROUND(I220*H220,2)</f>
        <v>0</v>
      </c>
      <c r="BL220" s="18" t="s">
        <v>141</v>
      </c>
      <c r="BM220" s="217" t="s">
        <v>841</v>
      </c>
    </row>
    <row r="221" s="2" customFormat="1">
      <c r="A221" s="40"/>
      <c r="B221" s="41"/>
      <c r="C221" s="42"/>
      <c r="D221" s="219" t="s">
        <v>143</v>
      </c>
      <c r="E221" s="42"/>
      <c r="F221" s="220" t="s">
        <v>842</v>
      </c>
      <c r="G221" s="42"/>
      <c r="H221" s="42"/>
      <c r="I221" s="221"/>
      <c r="J221" s="42"/>
      <c r="K221" s="42"/>
      <c r="L221" s="46"/>
      <c r="M221" s="268"/>
      <c r="N221" s="269"/>
      <c r="O221" s="270"/>
      <c r="P221" s="270"/>
      <c r="Q221" s="270"/>
      <c r="R221" s="270"/>
      <c r="S221" s="270"/>
      <c r="T221" s="271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143</v>
      </c>
      <c r="AU221" s="18" t="s">
        <v>87</v>
      </c>
    </row>
    <row r="222" s="2" customFormat="1" ht="6.96" customHeight="1">
      <c r="A222" s="40"/>
      <c r="B222" s="61"/>
      <c r="C222" s="62"/>
      <c r="D222" s="62"/>
      <c r="E222" s="62"/>
      <c r="F222" s="62"/>
      <c r="G222" s="62"/>
      <c r="H222" s="62"/>
      <c r="I222" s="62"/>
      <c r="J222" s="62"/>
      <c r="K222" s="62"/>
      <c r="L222" s="46"/>
      <c r="M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</sheetData>
  <sheetProtection sheet="1" autoFilter="0" formatColumns="0" formatRows="0" objects="1" scenarios="1" spinCount="100000" saltValue="E665xQyWRUTQAtYhFrhfqN1qW59TM8vwpTs81EC2qz26J0L6xHgUC+7zeMJ241uqtI79NFc2JwtIQR0k9j1vZg==" hashValue="MwMX6daXFO1H4/17hFMS1FE1kQ8ANWGgVTueR4FTOaTPDi8UDI01aDNm0oeyRW8o3Vt4etdqQvM2d/b/KC1qIA==" algorithmName="SHA-512" password="CC35"/>
  <autoFilter ref="C85:K2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113106021"/>
    <hyperlink ref="F97" r:id="rId2" display="https://podminky.urs.cz/item/CS_URS_2022_01/113107024"/>
    <hyperlink ref="F106" r:id="rId3" display="https://podminky.urs.cz/item/CS_URS_2022_01/113107044"/>
    <hyperlink ref="F112" r:id="rId4" display="https://podminky.urs.cz/item/CS_URS_2022_01/113202111"/>
    <hyperlink ref="F119" r:id="rId5" display="https://podminky.urs.cz/item/CS_URS_2022_01/564710001"/>
    <hyperlink ref="F126" r:id="rId6" display="https://podminky.urs.cz/item/CS_URS_2022_01/564730101"/>
    <hyperlink ref="F133" r:id="rId7" display="https://podminky.urs.cz/item/CS_URS_2022_01/566901134"/>
    <hyperlink ref="F141" r:id="rId8" display="https://podminky.urs.cz/item/CS_URS_2022_01/566901144"/>
    <hyperlink ref="F149" r:id="rId9" display="https://podminky.urs.cz/item/CS_URS_2022_01/573111112"/>
    <hyperlink ref="F155" r:id="rId10" display="https://podminky.urs.cz/item/CS_URS_2022_01/573211111"/>
    <hyperlink ref="F161" r:id="rId11" display="https://podminky.urs.cz/item/CS_URS_2022_01/577134031"/>
    <hyperlink ref="F167" r:id="rId12" display="https://podminky.urs.cz/item/CS_URS_2022_01/577175032"/>
    <hyperlink ref="F173" r:id="rId13" display="https://podminky.urs.cz/item/CS_URS_2022_01/596211110"/>
    <hyperlink ref="F182" r:id="rId14" display="https://podminky.urs.cz/item/CS_URS_2022_01/637211121"/>
    <hyperlink ref="F189" r:id="rId15" display="https://podminky.urs.cz/item/CS_URS_2022_01/637311122"/>
    <hyperlink ref="F196" r:id="rId16" display="https://podminky.urs.cz/item/CS_URS_2022_01/919732211"/>
    <hyperlink ref="F202" r:id="rId17" display="https://podminky.urs.cz/item/CS_URS_2022_01/919735113"/>
    <hyperlink ref="F209" r:id="rId18" display="https://podminky.urs.cz/item/CS_URS_2022_01/997221571"/>
    <hyperlink ref="F211" r:id="rId19" display="https://podminky.urs.cz/item/CS_URS_2022_01/997221579"/>
    <hyperlink ref="F214" r:id="rId20" display="https://podminky.urs.cz/item/CS_URS_2022_01/997221615"/>
    <hyperlink ref="F216" r:id="rId21" display="https://podminky.urs.cz/item/CS_URS_2022_01/997221645"/>
    <hyperlink ref="F218" r:id="rId22" display="https://podminky.urs.cz/item/CS_URS_2022_01/997221655"/>
    <hyperlink ref="F221" r:id="rId23" display="https://podminky.urs.cz/item/CS_URS_2022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ZF MENDELU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40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ROUND((SUM(BE91:BE336)),  2)</f>
        <v>0</v>
      </c>
      <c r="G33" s="40"/>
      <c r="H33" s="40"/>
      <c r="I33" s="150">
        <v>0.20999999999999999</v>
      </c>
      <c r="J33" s="149">
        <f>ROUND(((SUM(BE91:BE336))*I33),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ROUND((SUM(BF91:BF336)),  2)</f>
        <v>0</v>
      </c>
      <c r="G34" s="40"/>
      <c r="H34" s="40"/>
      <c r="I34" s="150">
        <v>0.14999999999999999</v>
      </c>
      <c r="J34" s="149">
        <f>ROUND(((SUM(BF91:BF336))*I34),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ROUND((SUM(BG91:BG336)),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ROUND((SUM(BH91:BH336)),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ROUND((SUM(BI91:BI336)),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ZF MENDELU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Sanace zdiva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Lednice</v>
      </c>
      <c r="G52" s="42"/>
      <c r="H52" s="42"/>
      <c r="I52" s="33" t="s">
        <v>24</v>
      </c>
      <c r="J52" s="74" t="str">
        <f>IF(J12="","",J12)</f>
        <v>18. 3. 2022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40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844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J163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727</v>
      </c>
      <c r="E64" s="176"/>
      <c r="F64" s="176"/>
      <c r="G64" s="176"/>
      <c r="H64" s="176"/>
      <c r="I64" s="176"/>
      <c r="J64" s="177">
        <f>J190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111</v>
      </c>
      <c r="E65" s="176"/>
      <c r="F65" s="176"/>
      <c r="G65" s="176"/>
      <c r="H65" s="176"/>
      <c r="I65" s="176"/>
      <c r="J65" s="177">
        <f>J200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112</v>
      </c>
      <c r="E66" s="170"/>
      <c r="F66" s="170"/>
      <c r="G66" s="170"/>
      <c r="H66" s="170"/>
      <c r="I66" s="170"/>
      <c r="J66" s="171">
        <f>J203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113</v>
      </c>
      <c r="E67" s="176"/>
      <c r="F67" s="176"/>
      <c r="G67" s="176"/>
      <c r="H67" s="176"/>
      <c r="I67" s="176"/>
      <c r="J67" s="177">
        <f>J204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845</v>
      </c>
      <c r="E68" s="176"/>
      <c r="F68" s="176"/>
      <c r="G68" s="176"/>
      <c r="H68" s="176"/>
      <c r="I68" s="176"/>
      <c r="J68" s="177">
        <f>J220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846</v>
      </c>
      <c r="E69" s="176"/>
      <c r="F69" s="176"/>
      <c r="G69" s="176"/>
      <c r="H69" s="176"/>
      <c r="I69" s="176"/>
      <c r="J69" s="177">
        <f>J271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847</v>
      </c>
      <c r="E70" s="176"/>
      <c r="F70" s="176"/>
      <c r="G70" s="176"/>
      <c r="H70" s="176"/>
      <c r="I70" s="176"/>
      <c r="J70" s="177">
        <f>J278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848</v>
      </c>
      <c r="E71" s="176"/>
      <c r="F71" s="176"/>
      <c r="G71" s="176"/>
      <c r="H71" s="176"/>
      <c r="I71" s="176"/>
      <c r="J71" s="177">
        <f>J291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119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ZF MENDELU</v>
      </c>
      <c r="F81" s="33"/>
      <c r="G81" s="33"/>
      <c r="H81" s="33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98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03 - Sanace zdiva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F12</f>
        <v>Lednice</v>
      </c>
      <c r="G85" s="42"/>
      <c r="H85" s="42"/>
      <c r="I85" s="33" t="s">
        <v>24</v>
      </c>
      <c r="J85" s="74" t="str">
        <f>IF(J12="","",J12)</f>
        <v>18. 3. 2022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30</v>
      </c>
      <c r="D87" s="42"/>
      <c r="E87" s="42"/>
      <c r="F87" s="28" t="str">
        <f>E15</f>
        <v xml:space="preserve"> </v>
      </c>
      <c r="G87" s="42"/>
      <c r="H87" s="42"/>
      <c r="I87" s="33" t="s">
        <v>37</v>
      </c>
      <c r="J87" s="38" t="str">
        <f>E21</f>
        <v>DEKPROJEKT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35</v>
      </c>
      <c r="D88" s="42"/>
      <c r="E88" s="42"/>
      <c r="F88" s="28" t="str">
        <f>IF(E18="","",E18)</f>
        <v>Vyplň údaj</v>
      </c>
      <c r="G88" s="42"/>
      <c r="H88" s="42"/>
      <c r="I88" s="33" t="s">
        <v>40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120</v>
      </c>
      <c r="D90" s="182" t="s">
        <v>62</v>
      </c>
      <c r="E90" s="182" t="s">
        <v>58</v>
      </c>
      <c r="F90" s="182" t="s">
        <v>59</v>
      </c>
      <c r="G90" s="182" t="s">
        <v>121</v>
      </c>
      <c r="H90" s="182" t="s">
        <v>122</v>
      </c>
      <c r="I90" s="182" t="s">
        <v>123</v>
      </c>
      <c r="J90" s="182" t="s">
        <v>102</v>
      </c>
      <c r="K90" s="183" t="s">
        <v>124</v>
      </c>
      <c r="L90" s="184"/>
      <c r="M90" s="94" t="s">
        <v>32</v>
      </c>
      <c r="N90" s="95" t="s">
        <v>47</v>
      </c>
      <c r="O90" s="95" t="s">
        <v>125</v>
      </c>
      <c r="P90" s="95" t="s">
        <v>126</v>
      </c>
      <c r="Q90" s="95" t="s">
        <v>127</v>
      </c>
      <c r="R90" s="95" t="s">
        <v>128</v>
      </c>
      <c r="S90" s="95" t="s">
        <v>129</v>
      </c>
      <c r="T90" s="96" t="s">
        <v>130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131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P92+P203</f>
        <v>0</v>
      </c>
      <c r="Q91" s="98"/>
      <c r="R91" s="187">
        <f>R92+R203</f>
        <v>25.405994199999995</v>
      </c>
      <c r="S91" s="98"/>
      <c r="T91" s="188">
        <f>T92+T203</f>
        <v>32.348325819999999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76</v>
      </c>
      <c r="AU91" s="18" t="s">
        <v>103</v>
      </c>
      <c r="BK91" s="189">
        <f>BK92+BK203</f>
        <v>0</v>
      </c>
    </row>
    <row r="92" s="12" customFormat="1" ht="25.92" customHeight="1">
      <c r="A92" s="12"/>
      <c r="B92" s="190"/>
      <c r="C92" s="191"/>
      <c r="D92" s="192" t="s">
        <v>76</v>
      </c>
      <c r="E92" s="193" t="s">
        <v>132</v>
      </c>
      <c r="F92" s="193" t="s">
        <v>133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P93+P106+P163+P190+P200</f>
        <v>0</v>
      </c>
      <c r="Q92" s="198"/>
      <c r="R92" s="199">
        <f>R93+R106+R163+R190+R200</f>
        <v>22.370836159999996</v>
      </c>
      <c r="S92" s="198"/>
      <c r="T92" s="200">
        <f>T93+T106+T163+T190+T200</f>
        <v>25.922244319999997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85</v>
      </c>
      <c r="AT92" s="202" t="s">
        <v>76</v>
      </c>
      <c r="AU92" s="202" t="s">
        <v>77</v>
      </c>
      <c r="AY92" s="201" t="s">
        <v>134</v>
      </c>
      <c r="BK92" s="203">
        <f>BK93+BK106+BK163+BK190+BK200</f>
        <v>0</v>
      </c>
    </row>
    <row r="93" s="12" customFormat="1" ht="22.8" customHeight="1">
      <c r="A93" s="12"/>
      <c r="B93" s="190"/>
      <c r="C93" s="191"/>
      <c r="D93" s="192" t="s">
        <v>76</v>
      </c>
      <c r="E93" s="204" t="s">
        <v>147</v>
      </c>
      <c r="F93" s="204" t="s">
        <v>849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SUM(P94:P105)</f>
        <v>0</v>
      </c>
      <c r="Q93" s="198"/>
      <c r="R93" s="199">
        <f>SUM(R94:R105)</f>
        <v>1.1876729599999998</v>
      </c>
      <c r="S93" s="198"/>
      <c r="T93" s="200">
        <f>SUM(T94:T105)</f>
        <v>0.0066723200000000007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85</v>
      </c>
      <c r="AT93" s="202" t="s">
        <v>76</v>
      </c>
      <c r="AU93" s="202" t="s">
        <v>85</v>
      </c>
      <c r="AY93" s="201" t="s">
        <v>134</v>
      </c>
      <c r="BK93" s="203">
        <f>SUM(BK94:BK105)</f>
        <v>0</v>
      </c>
    </row>
    <row r="94" s="2" customFormat="1" ht="37.8" customHeight="1">
      <c r="A94" s="40"/>
      <c r="B94" s="41"/>
      <c r="C94" s="206" t="s">
        <v>85</v>
      </c>
      <c r="D94" s="206" t="s">
        <v>136</v>
      </c>
      <c r="E94" s="207" t="s">
        <v>850</v>
      </c>
      <c r="F94" s="208" t="s">
        <v>851</v>
      </c>
      <c r="G94" s="209" t="s">
        <v>340</v>
      </c>
      <c r="H94" s="210">
        <v>667.23199999999997</v>
      </c>
      <c r="I94" s="211"/>
      <c r="J94" s="212">
        <f>ROUND(I94*H94,2)</f>
        <v>0</v>
      </c>
      <c r="K94" s="208" t="s">
        <v>140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0.0017799999999999999</v>
      </c>
      <c r="R94" s="215">
        <f>Q94*H94</f>
        <v>1.1876729599999998</v>
      </c>
      <c r="S94" s="215">
        <v>1.0000000000000001E-05</v>
      </c>
      <c r="T94" s="216">
        <f>S94*H94</f>
        <v>0.0066723200000000007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141</v>
      </c>
      <c r="AT94" s="217" t="s">
        <v>136</v>
      </c>
      <c r="AU94" s="217" t="s">
        <v>87</v>
      </c>
      <c r="AY94" s="18" t="s">
        <v>134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141</v>
      </c>
      <c r="BM94" s="217" t="s">
        <v>852</v>
      </c>
    </row>
    <row r="95" s="2" customFormat="1">
      <c r="A95" s="40"/>
      <c r="B95" s="41"/>
      <c r="C95" s="42"/>
      <c r="D95" s="219" t="s">
        <v>143</v>
      </c>
      <c r="E95" s="42"/>
      <c r="F95" s="220" t="s">
        <v>853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143</v>
      </c>
      <c r="AU95" s="18" t="s">
        <v>87</v>
      </c>
    </row>
    <row r="96" s="13" customFormat="1">
      <c r="A96" s="13"/>
      <c r="B96" s="224"/>
      <c r="C96" s="225"/>
      <c r="D96" s="226" t="s">
        <v>145</v>
      </c>
      <c r="E96" s="227" t="s">
        <v>32</v>
      </c>
      <c r="F96" s="228" t="s">
        <v>146</v>
      </c>
      <c r="G96" s="225"/>
      <c r="H96" s="227" t="s">
        <v>32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87</v>
      </c>
      <c r="AV96" s="13" t="s">
        <v>85</v>
      </c>
      <c r="AW96" s="13" t="s">
        <v>39</v>
      </c>
      <c r="AX96" s="13" t="s">
        <v>77</v>
      </c>
      <c r="AY96" s="234" t="s">
        <v>134</v>
      </c>
    </row>
    <row r="97" s="13" customFormat="1">
      <c r="A97" s="13"/>
      <c r="B97" s="224"/>
      <c r="C97" s="225"/>
      <c r="D97" s="226" t="s">
        <v>145</v>
      </c>
      <c r="E97" s="227" t="s">
        <v>32</v>
      </c>
      <c r="F97" s="228" t="s">
        <v>854</v>
      </c>
      <c r="G97" s="225"/>
      <c r="H97" s="227" t="s">
        <v>32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145</v>
      </c>
      <c r="AU97" s="234" t="s">
        <v>87</v>
      </c>
      <c r="AV97" s="13" t="s">
        <v>85</v>
      </c>
      <c r="AW97" s="13" t="s">
        <v>39</v>
      </c>
      <c r="AX97" s="13" t="s">
        <v>77</v>
      </c>
      <c r="AY97" s="234" t="s">
        <v>134</v>
      </c>
    </row>
    <row r="98" s="14" customFormat="1">
      <c r="A98" s="14"/>
      <c r="B98" s="235"/>
      <c r="C98" s="236"/>
      <c r="D98" s="226" t="s">
        <v>145</v>
      </c>
      <c r="E98" s="237" t="s">
        <v>32</v>
      </c>
      <c r="F98" s="238" t="s">
        <v>855</v>
      </c>
      <c r="G98" s="236"/>
      <c r="H98" s="239">
        <v>84.057000000000002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145</v>
      </c>
      <c r="AU98" s="245" t="s">
        <v>87</v>
      </c>
      <c r="AV98" s="14" t="s">
        <v>87</v>
      </c>
      <c r="AW98" s="14" t="s">
        <v>39</v>
      </c>
      <c r="AX98" s="14" t="s">
        <v>77</v>
      </c>
      <c r="AY98" s="245" t="s">
        <v>134</v>
      </c>
    </row>
    <row r="99" s="14" customFormat="1">
      <c r="A99" s="14"/>
      <c r="B99" s="235"/>
      <c r="C99" s="236"/>
      <c r="D99" s="226" t="s">
        <v>145</v>
      </c>
      <c r="E99" s="237" t="s">
        <v>32</v>
      </c>
      <c r="F99" s="238" t="s">
        <v>856</v>
      </c>
      <c r="G99" s="236"/>
      <c r="H99" s="239">
        <v>81.724999999999994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145</v>
      </c>
      <c r="AU99" s="245" t="s">
        <v>87</v>
      </c>
      <c r="AV99" s="14" t="s">
        <v>87</v>
      </c>
      <c r="AW99" s="14" t="s">
        <v>39</v>
      </c>
      <c r="AX99" s="14" t="s">
        <v>77</v>
      </c>
      <c r="AY99" s="245" t="s">
        <v>134</v>
      </c>
    </row>
    <row r="100" s="14" customFormat="1">
      <c r="A100" s="14"/>
      <c r="B100" s="235"/>
      <c r="C100" s="236"/>
      <c r="D100" s="226" t="s">
        <v>145</v>
      </c>
      <c r="E100" s="237" t="s">
        <v>32</v>
      </c>
      <c r="F100" s="238" t="s">
        <v>857</v>
      </c>
      <c r="G100" s="236"/>
      <c r="H100" s="239">
        <v>5.7000000000000002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145</v>
      </c>
      <c r="AU100" s="245" t="s">
        <v>87</v>
      </c>
      <c r="AV100" s="14" t="s">
        <v>87</v>
      </c>
      <c r="AW100" s="14" t="s">
        <v>39</v>
      </c>
      <c r="AX100" s="14" t="s">
        <v>77</v>
      </c>
      <c r="AY100" s="245" t="s">
        <v>134</v>
      </c>
    </row>
    <row r="101" s="13" customFormat="1">
      <c r="A101" s="13"/>
      <c r="B101" s="224"/>
      <c r="C101" s="225"/>
      <c r="D101" s="226" t="s">
        <v>145</v>
      </c>
      <c r="E101" s="227" t="s">
        <v>32</v>
      </c>
      <c r="F101" s="228" t="s">
        <v>858</v>
      </c>
      <c r="G101" s="225"/>
      <c r="H101" s="227" t="s">
        <v>32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87</v>
      </c>
      <c r="AV101" s="13" t="s">
        <v>85</v>
      </c>
      <c r="AW101" s="13" t="s">
        <v>39</v>
      </c>
      <c r="AX101" s="13" t="s">
        <v>77</v>
      </c>
      <c r="AY101" s="234" t="s">
        <v>134</v>
      </c>
    </row>
    <row r="102" s="14" customFormat="1">
      <c r="A102" s="14"/>
      <c r="B102" s="235"/>
      <c r="C102" s="236"/>
      <c r="D102" s="226" t="s">
        <v>145</v>
      </c>
      <c r="E102" s="237" t="s">
        <v>32</v>
      </c>
      <c r="F102" s="238" t="s">
        <v>859</v>
      </c>
      <c r="G102" s="236"/>
      <c r="H102" s="239">
        <v>10.75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145</v>
      </c>
      <c r="AU102" s="245" t="s">
        <v>87</v>
      </c>
      <c r="AV102" s="14" t="s">
        <v>87</v>
      </c>
      <c r="AW102" s="14" t="s">
        <v>39</v>
      </c>
      <c r="AX102" s="14" t="s">
        <v>77</v>
      </c>
      <c r="AY102" s="245" t="s">
        <v>134</v>
      </c>
    </row>
    <row r="103" s="13" customFormat="1">
      <c r="A103" s="13"/>
      <c r="B103" s="224"/>
      <c r="C103" s="225"/>
      <c r="D103" s="226" t="s">
        <v>145</v>
      </c>
      <c r="E103" s="227" t="s">
        <v>32</v>
      </c>
      <c r="F103" s="228" t="s">
        <v>860</v>
      </c>
      <c r="G103" s="225"/>
      <c r="H103" s="227" t="s">
        <v>32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87</v>
      </c>
      <c r="AV103" s="13" t="s">
        <v>85</v>
      </c>
      <c r="AW103" s="13" t="s">
        <v>39</v>
      </c>
      <c r="AX103" s="13" t="s">
        <v>77</v>
      </c>
      <c r="AY103" s="234" t="s">
        <v>134</v>
      </c>
    </row>
    <row r="104" s="14" customFormat="1">
      <c r="A104" s="14"/>
      <c r="B104" s="235"/>
      <c r="C104" s="236"/>
      <c r="D104" s="226" t="s">
        <v>145</v>
      </c>
      <c r="E104" s="237" t="s">
        <v>32</v>
      </c>
      <c r="F104" s="238" t="s">
        <v>861</v>
      </c>
      <c r="G104" s="236"/>
      <c r="H104" s="239">
        <v>485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145</v>
      </c>
      <c r="AU104" s="245" t="s">
        <v>87</v>
      </c>
      <c r="AV104" s="14" t="s">
        <v>87</v>
      </c>
      <c r="AW104" s="14" t="s">
        <v>39</v>
      </c>
      <c r="AX104" s="14" t="s">
        <v>77</v>
      </c>
      <c r="AY104" s="245" t="s">
        <v>134</v>
      </c>
    </row>
    <row r="105" s="15" customFormat="1">
      <c r="A105" s="15"/>
      <c r="B105" s="246"/>
      <c r="C105" s="247"/>
      <c r="D105" s="226" t="s">
        <v>145</v>
      </c>
      <c r="E105" s="248" t="s">
        <v>32</v>
      </c>
      <c r="F105" s="249" t="s">
        <v>148</v>
      </c>
      <c r="G105" s="247"/>
      <c r="H105" s="250">
        <v>667.23199999999997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145</v>
      </c>
      <c r="AU105" s="256" t="s">
        <v>87</v>
      </c>
      <c r="AV105" s="15" t="s">
        <v>141</v>
      </c>
      <c r="AW105" s="15" t="s">
        <v>39</v>
      </c>
      <c r="AX105" s="15" t="s">
        <v>85</v>
      </c>
      <c r="AY105" s="256" t="s">
        <v>134</v>
      </c>
    </row>
    <row r="106" s="12" customFormat="1" ht="22.8" customHeight="1">
      <c r="A106" s="12"/>
      <c r="B106" s="190"/>
      <c r="C106" s="191"/>
      <c r="D106" s="192" t="s">
        <v>76</v>
      </c>
      <c r="E106" s="204" t="s">
        <v>197</v>
      </c>
      <c r="F106" s="204" t="s">
        <v>392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SUM(P107:P162)</f>
        <v>0</v>
      </c>
      <c r="Q106" s="198"/>
      <c r="R106" s="199">
        <f>SUM(R107:R162)</f>
        <v>21.183163199999996</v>
      </c>
      <c r="S106" s="198"/>
      <c r="T106" s="200">
        <f>SUM(T107:T162)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85</v>
      </c>
      <c r="AT106" s="202" t="s">
        <v>76</v>
      </c>
      <c r="AU106" s="202" t="s">
        <v>85</v>
      </c>
      <c r="AY106" s="201" t="s">
        <v>134</v>
      </c>
      <c r="BK106" s="203">
        <f>SUM(BK107:BK162)</f>
        <v>0</v>
      </c>
    </row>
    <row r="107" s="2" customFormat="1" ht="37.8" customHeight="1">
      <c r="A107" s="40"/>
      <c r="B107" s="41"/>
      <c r="C107" s="206" t="s">
        <v>87</v>
      </c>
      <c r="D107" s="206" t="s">
        <v>136</v>
      </c>
      <c r="E107" s="207" t="s">
        <v>862</v>
      </c>
      <c r="F107" s="208" t="s">
        <v>863</v>
      </c>
      <c r="G107" s="209" t="s">
        <v>151</v>
      </c>
      <c r="H107" s="210">
        <v>563.38199999999995</v>
      </c>
      <c r="I107" s="211"/>
      <c r="J107" s="212">
        <f>ROUND(I107*H107,2)</f>
        <v>0</v>
      </c>
      <c r="K107" s="208" t="s">
        <v>140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0.012</v>
      </c>
      <c r="R107" s="215">
        <f>Q107*H107</f>
        <v>6.7605839999999997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141</v>
      </c>
      <c r="AT107" s="217" t="s">
        <v>136</v>
      </c>
      <c r="AU107" s="217" t="s">
        <v>87</v>
      </c>
      <c r="AY107" s="18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141</v>
      </c>
      <c r="BM107" s="217" t="s">
        <v>864</v>
      </c>
    </row>
    <row r="108" s="2" customFormat="1">
      <c r="A108" s="40"/>
      <c r="B108" s="41"/>
      <c r="C108" s="42"/>
      <c r="D108" s="219" t="s">
        <v>143</v>
      </c>
      <c r="E108" s="42"/>
      <c r="F108" s="220" t="s">
        <v>865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143</v>
      </c>
      <c r="AU108" s="18" t="s">
        <v>87</v>
      </c>
    </row>
    <row r="109" s="13" customFormat="1">
      <c r="A109" s="13"/>
      <c r="B109" s="224"/>
      <c r="C109" s="225"/>
      <c r="D109" s="226" t="s">
        <v>145</v>
      </c>
      <c r="E109" s="227" t="s">
        <v>32</v>
      </c>
      <c r="F109" s="228" t="s">
        <v>146</v>
      </c>
      <c r="G109" s="225"/>
      <c r="H109" s="227" t="s">
        <v>32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87</v>
      </c>
      <c r="AV109" s="13" t="s">
        <v>85</v>
      </c>
      <c r="AW109" s="13" t="s">
        <v>39</v>
      </c>
      <c r="AX109" s="13" t="s">
        <v>77</v>
      </c>
      <c r="AY109" s="234" t="s">
        <v>134</v>
      </c>
    </row>
    <row r="110" s="13" customFormat="1">
      <c r="A110" s="13"/>
      <c r="B110" s="224"/>
      <c r="C110" s="225"/>
      <c r="D110" s="226" t="s">
        <v>145</v>
      </c>
      <c r="E110" s="227" t="s">
        <v>32</v>
      </c>
      <c r="F110" s="228" t="s">
        <v>866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87</v>
      </c>
      <c r="AV110" s="13" t="s">
        <v>85</v>
      </c>
      <c r="AW110" s="13" t="s">
        <v>39</v>
      </c>
      <c r="AX110" s="13" t="s">
        <v>77</v>
      </c>
      <c r="AY110" s="234" t="s">
        <v>134</v>
      </c>
    </row>
    <row r="111" s="14" customFormat="1">
      <c r="A111" s="14"/>
      <c r="B111" s="235"/>
      <c r="C111" s="236"/>
      <c r="D111" s="226" t="s">
        <v>145</v>
      </c>
      <c r="E111" s="237" t="s">
        <v>32</v>
      </c>
      <c r="F111" s="238" t="s">
        <v>867</v>
      </c>
      <c r="G111" s="236"/>
      <c r="H111" s="239">
        <v>57.692999999999998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145</v>
      </c>
      <c r="AU111" s="245" t="s">
        <v>87</v>
      </c>
      <c r="AV111" s="14" t="s">
        <v>87</v>
      </c>
      <c r="AW111" s="14" t="s">
        <v>39</v>
      </c>
      <c r="AX111" s="14" t="s">
        <v>77</v>
      </c>
      <c r="AY111" s="245" t="s">
        <v>134</v>
      </c>
    </row>
    <row r="112" s="14" customFormat="1">
      <c r="A112" s="14"/>
      <c r="B112" s="235"/>
      <c r="C112" s="236"/>
      <c r="D112" s="226" t="s">
        <v>145</v>
      </c>
      <c r="E112" s="237" t="s">
        <v>32</v>
      </c>
      <c r="F112" s="238" t="s">
        <v>868</v>
      </c>
      <c r="G112" s="236"/>
      <c r="H112" s="239">
        <v>30.106000000000002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87</v>
      </c>
      <c r="AV112" s="14" t="s">
        <v>87</v>
      </c>
      <c r="AW112" s="14" t="s">
        <v>39</v>
      </c>
      <c r="AX112" s="14" t="s">
        <v>77</v>
      </c>
      <c r="AY112" s="245" t="s">
        <v>134</v>
      </c>
    </row>
    <row r="113" s="14" customFormat="1">
      <c r="A113" s="14"/>
      <c r="B113" s="235"/>
      <c r="C113" s="236"/>
      <c r="D113" s="226" t="s">
        <v>145</v>
      </c>
      <c r="E113" s="237" t="s">
        <v>32</v>
      </c>
      <c r="F113" s="238" t="s">
        <v>869</v>
      </c>
      <c r="G113" s="236"/>
      <c r="H113" s="239">
        <v>50.468000000000004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145</v>
      </c>
      <c r="AU113" s="245" t="s">
        <v>87</v>
      </c>
      <c r="AV113" s="14" t="s">
        <v>87</v>
      </c>
      <c r="AW113" s="14" t="s">
        <v>39</v>
      </c>
      <c r="AX113" s="14" t="s">
        <v>77</v>
      </c>
      <c r="AY113" s="245" t="s">
        <v>134</v>
      </c>
    </row>
    <row r="114" s="14" customFormat="1">
      <c r="A114" s="14"/>
      <c r="B114" s="235"/>
      <c r="C114" s="236"/>
      <c r="D114" s="226" t="s">
        <v>145</v>
      </c>
      <c r="E114" s="237" t="s">
        <v>32</v>
      </c>
      <c r="F114" s="238" t="s">
        <v>870</v>
      </c>
      <c r="G114" s="236"/>
      <c r="H114" s="239">
        <v>75.775999999999996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145</v>
      </c>
      <c r="AU114" s="245" t="s">
        <v>87</v>
      </c>
      <c r="AV114" s="14" t="s">
        <v>87</v>
      </c>
      <c r="AW114" s="14" t="s">
        <v>39</v>
      </c>
      <c r="AX114" s="14" t="s">
        <v>77</v>
      </c>
      <c r="AY114" s="245" t="s">
        <v>134</v>
      </c>
    </row>
    <row r="115" s="14" customFormat="1">
      <c r="A115" s="14"/>
      <c r="B115" s="235"/>
      <c r="C115" s="236"/>
      <c r="D115" s="226" t="s">
        <v>145</v>
      </c>
      <c r="E115" s="237" t="s">
        <v>32</v>
      </c>
      <c r="F115" s="238" t="s">
        <v>871</v>
      </c>
      <c r="G115" s="236"/>
      <c r="H115" s="239">
        <v>53.579000000000001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145</v>
      </c>
      <c r="AU115" s="245" t="s">
        <v>87</v>
      </c>
      <c r="AV115" s="14" t="s">
        <v>87</v>
      </c>
      <c r="AW115" s="14" t="s">
        <v>39</v>
      </c>
      <c r="AX115" s="14" t="s">
        <v>77</v>
      </c>
      <c r="AY115" s="245" t="s">
        <v>134</v>
      </c>
    </row>
    <row r="116" s="14" customFormat="1">
      <c r="A116" s="14"/>
      <c r="B116" s="235"/>
      <c r="C116" s="236"/>
      <c r="D116" s="226" t="s">
        <v>145</v>
      </c>
      <c r="E116" s="237" t="s">
        <v>32</v>
      </c>
      <c r="F116" s="238" t="s">
        <v>872</v>
      </c>
      <c r="G116" s="236"/>
      <c r="H116" s="239">
        <v>87.825999999999993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145</v>
      </c>
      <c r="AU116" s="245" t="s">
        <v>87</v>
      </c>
      <c r="AV116" s="14" t="s">
        <v>87</v>
      </c>
      <c r="AW116" s="14" t="s">
        <v>39</v>
      </c>
      <c r="AX116" s="14" t="s">
        <v>77</v>
      </c>
      <c r="AY116" s="245" t="s">
        <v>134</v>
      </c>
    </row>
    <row r="117" s="14" customFormat="1">
      <c r="A117" s="14"/>
      <c r="B117" s="235"/>
      <c r="C117" s="236"/>
      <c r="D117" s="226" t="s">
        <v>145</v>
      </c>
      <c r="E117" s="237" t="s">
        <v>32</v>
      </c>
      <c r="F117" s="238" t="s">
        <v>873</v>
      </c>
      <c r="G117" s="236"/>
      <c r="H117" s="239">
        <v>69.991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145</v>
      </c>
      <c r="AU117" s="245" t="s">
        <v>87</v>
      </c>
      <c r="AV117" s="14" t="s">
        <v>87</v>
      </c>
      <c r="AW117" s="14" t="s">
        <v>39</v>
      </c>
      <c r="AX117" s="14" t="s">
        <v>77</v>
      </c>
      <c r="AY117" s="245" t="s">
        <v>134</v>
      </c>
    </row>
    <row r="118" s="14" customFormat="1">
      <c r="A118" s="14"/>
      <c r="B118" s="235"/>
      <c r="C118" s="236"/>
      <c r="D118" s="226" t="s">
        <v>145</v>
      </c>
      <c r="E118" s="237" t="s">
        <v>32</v>
      </c>
      <c r="F118" s="238" t="s">
        <v>874</v>
      </c>
      <c r="G118" s="236"/>
      <c r="H118" s="239">
        <v>67.513999999999996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145</v>
      </c>
      <c r="AU118" s="245" t="s">
        <v>87</v>
      </c>
      <c r="AV118" s="14" t="s">
        <v>87</v>
      </c>
      <c r="AW118" s="14" t="s">
        <v>39</v>
      </c>
      <c r="AX118" s="14" t="s">
        <v>77</v>
      </c>
      <c r="AY118" s="245" t="s">
        <v>134</v>
      </c>
    </row>
    <row r="119" s="14" customFormat="1">
      <c r="A119" s="14"/>
      <c r="B119" s="235"/>
      <c r="C119" s="236"/>
      <c r="D119" s="226" t="s">
        <v>145</v>
      </c>
      <c r="E119" s="237" t="s">
        <v>32</v>
      </c>
      <c r="F119" s="238" t="s">
        <v>875</v>
      </c>
      <c r="G119" s="236"/>
      <c r="H119" s="239">
        <v>70.429000000000002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145</v>
      </c>
      <c r="AU119" s="245" t="s">
        <v>87</v>
      </c>
      <c r="AV119" s="14" t="s">
        <v>87</v>
      </c>
      <c r="AW119" s="14" t="s">
        <v>39</v>
      </c>
      <c r="AX119" s="14" t="s">
        <v>77</v>
      </c>
      <c r="AY119" s="245" t="s">
        <v>134</v>
      </c>
    </row>
    <row r="120" s="15" customFormat="1">
      <c r="A120" s="15"/>
      <c r="B120" s="246"/>
      <c r="C120" s="247"/>
      <c r="D120" s="226" t="s">
        <v>145</v>
      </c>
      <c r="E120" s="248" t="s">
        <v>32</v>
      </c>
      <c r="F120" s="249" t="s">
        <v>148</v>
      </c>
      <c r="G120" s="247"/>
      <c r="H120" s="250">
        <v>563.38199999999995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145</v>
      </c>
      <c r="AU120" s="256" t="s">
        <v>87</v>
      </c>
      <c r="AV120" s="15" t="s">
        <v>141</v>
      </c>
      <c r="AW120" s="15" t="s">
        <v>39</v>
      </c>
      <c r="AX120" s="15" t="s">
        <v>85</v>
      </c>
      <c r="AY120" s="256" t="s">
        <v>134</v>
      </c>
    </row>
    <row r="121" s="2" customFormat="1" ht="33" customHeight="1">
      <c r="A121" s="40"/>
      <c r="B121" s="41"/>
      <c r="C121" s="206" t="s">
        <v>147</v>
      </c>
      <c r="D121" s="206" t="s">
        <v>136</v>
      </c>
      <c r="E121" s="207" t="s">
        <v>876</v>
      </c>
      <c r="F121" s="208" t="s">
        <v>877</v>
      </c>
      <c r="G121" s="209" t="s">
        <v>151</v>
      </c>
      <c r="H121" s="210">
        <v>563.38199999999995</v>
      </c>
      <c r="I121" s="211"/>
      <c r="J121" s="212">
        <f>ROUND(I121*H121,2)</f>
        <v>0</v>
      </c>
      <c r="K121" s="208" t="s">
        <v>140</v>
      </c>
      <c r="L121" s="46"/>
      <c r="M121" s="213" t="s">
        <v>32</v>
      </c>
      <c r="N121" s="214" t="s">
        <v>48</v>
      </c>
      <c r="O121" s="86"/>
      <c r="P121" s="215">
        <f>O121*H121</f>
        <v>0</v>
      </c>
      <c r="Q121" s="215">
        <v>0.016199999999999999</v>
      </c>
      <c r="R121" s="215">
        <f>Q121*H121</f>
        <v>9.1267883999999988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141</v>
      </c>
      <c r="AT121" s="217" t="s">
        <v>136</v>
      </c>
      <c r="AU121" s="217" t="s">
        <v>87</v>
      </c>
      <c r="AY121" s="18" t="s">
        <v>134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85</v>
      </c>
      <c r="BK121" s="218">
        <f>ROUND(I121*H121,2)</f>
        <v>0</v>
      </c>
      <c r="BL121" s="18" t="s">
        <v>141</v>
      </c>
      <c r="BM121" s="217" t="s">
        <v>878</v>
      </c>
    </row>
    <row r="122" s="2" customFormat="1">
      <c r="A122" s="40"/>
      <c r="B122" s="41"/>
      <c r="C122" s="42"/>
      <c r="D122" s="219" t="s">
        <v>143</v>
      </c>
      <c r="E122" s="42"/>
      <c r="F122" s="220" t="s">
        <v>879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143</v>
      </c>
      <c r="AU122" s="18" t="s">
        <v>87</v>
      </c>
    </row>
    <row r="123" s="13" customFormat="1">
      <c r="A123" s="13"/>
      <c r="B123" s="224"/>
      <c r="C123" s="225"/>
      <c r="D123" s="226" t="s">
        <v>145</v>
      </c>
      <c r="E123" s="227" t="s">
        <v>32</v>
      </c>
      <c r="F123" s="228" t="s">
        <v>146</v>
      </c>
      <c r="G123" s="225"/>
      <c r="H123" s="227" t="s">
        <v>32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145</v>
      </c>
      <c r="AU123" s="234" t="s">
        <v>87</v>
      </c>
      <c r="AV123" s="13" t="s">
        <v>85</v>
      </c>
      <c r="AW123" s="13" t="s">
        <v>39</v>
      </c>
      <c r="AX123" s="13" t="s">
        <v>77</v>
      </c>
      <c r="AY123" s="234" t="s">
        <v>134</v>
      </c>
    </row>
    <row r="124" s="13" customFormat="1">
      <c r="A124" s="13"/>
      <c r="B124" s="224"/>
      <c r="C124" s="225"/>
      <c r="D124" s="226" t="s">
        <v>145</v>
      </c>
      <c r="E124" s="227" t="s">
        <v>32</v>
      </c>
      <c r="F124" s="228" t="s">
        <v>866</v>
      </c>
      <c r="G124" s="225"/>
      <c r="H124" s="227" t="s">
        <v>32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87</v>
      </c>
      <c r="AV124" s="13" t="s">
        <v>85</v>
      </c>
      <c r="AW124" s="13" t="s">
        <v>39</v>
      </c>
      <c r="AX124" s="13" t="s">
        <v>77</v>
      </c>
      <c r="AY124" s="234" t="s">
        <v>134</v>
      </c>
    </row>
    <row r="125" s="14" customFormat="1">
      <c r="A125" s="14"/>
      <c r="B125" s="235"/>
      <c r="C125" s="236"/>
      <c r="D125" s="226" t="s">
        <v>145</v>
      </c>
      <c r="E125" s="237" t="s">
        <v>32</v>
      </c>
      <c r="F125" s="238" t="s">
        <v>867</v>
      </c>
      <c r="G125" s="236"/>
      <c r="H125" s="239">
        <v>57.692999999999998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145</v>
      </c>
      <c r="AU125" s="245" t="s">
        <v>87</v>
      </c>
      <c r="AV125" s="14" t="s">
        <v>87</v>
      </c>
      <c r="AW125" s="14" t="s">
        <v>39</v>
      </c>
      <c r="AX125" s="14" t="s">
        <v>77</v>
      </c>
      <c r="AY125" s="245" t="s">
        <v>134</v>
      </c>
    </row>
    <row r="126" s="14" customFormat="1">
      <c r="A126" s="14"/>
      <c r="B126" s="235"/>
      <c r="C126" s="236"/>
      <c r="D126" s="226" t="s">
        <v>145</v>
      </c>
      <c r="E126" s="237" t="s">
        <v>32</v>
      </c>
      <c r="F126" s="238" t="s">
        <v>868</v>
      </c>
      <c r="G126" s="236"/>
      <c r="H126" s="239">
        <v>30.106000000000002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145</v>
      </c>
      <c r="AU126" s="245" t="s">
        <v>87</v>
      </c>
      <c r="AV126" s="14" t="s">
        <v>87</v>
      </c>
      <c r="AW126" s="14" t="s">
        <v>39</v>
      </c>
      <c r="AX126" s="14" t="s">
        <v>77</v>
      </c>
      <c r="AY126" s="245" t="s">
        <v>134</v>
      </c>
    </row>
    <row r="127" s="14" customFormat="1">
      <c r="A127" s="14"/>
      <c r="B127" s="235"/>
      <c r="C127" s="236"/>
      <c r="D127" s="226" t="s">
        <v>145</v>
      </c>
      <c r="E127" s="237" t="s">
        <v>32</v>
      </c>
      <c r="F127" s="238" t="s">
        <v>869</v>
      </c>
      <c r="G127" s="236"/>
      <c r="H127" s="239">
        <v>50.468000000000004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145</v>
      </c>
      <c r="AU127" s="245" t="s">
        <v>87</v>
      </c>
      <c r="AV127" s="14" t="s">
        <v>87</v>
      </c>
      <c r="AW127" s="14" t="s">
        <v>39</v>
      </c>
      <c r="AX127" s="14" t="s">
        <v>77</v>
      </c>
      <c r="AY127" s="245" t="s">
        <v>134</v>
      </c>
    </row>
    <row r="128" s="14" customFormat="1">
      <c r="A128" s="14"/>
      <c r="B128" s="235"/>
      <c r="C128" s="236"/>
      <c r="D128" s="226" t="s">
        <v>145</v>
      </c>
      <c r="E128" s="237" t="s">
        <v>32</v>
      </c>
      <c r="F128" s="238" t="s">
        <v>870</v>
      </c>
      <c r="G128" s="236"/>
      <c r="H128" s="239">
        <v>75.775999999999996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145</v>
      </c>
      <c r="AU128" s="245" t="s">
        <v>87</v>
      </c>
      <c r="AV128" s="14" t="s">
        <v>87</v>
      </c>
      <c r="AW128" s="14" t="s">
        <v>39</v>
      </c>
      <c r="AX128" s="14" t="s">
        <v>77</v>
      </c>
      <c r="AY128" s="245" t="s">
        <v>134</v>
      </c>
    </row>
    <row r="129" s="14" customFormat="1">
      <c r="A129" s="14"/>
      <c r="B129" s="235"/>
      <c r="C129" s="236"/>
      <c r="D129" s="226" t="s">
        <v>145</v>
      </c>
      <c r="E129" s="237" t="s">
        <v>32</v>
      </c>
      <c r="F129" s="238" t="s">
        <v>871</v>
      </c>
      <c r="G129" s="236"/>
      <c r="H129" s="239">
        <v>53.579000000000001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87</v>
      </c>
      <c r="AV129" s="14" t="s">
        <v>87</v>
      </c>
      <c r="AW129" s="14" t="s">
        <v>39</v>
      </c>
      <c r="AX129" s="14" t="s">
        <v>77</v>
      </c>
      <c r="AY129" s="245" t="s">
        <v>134</v>
      </c>
    </row>
    <row r="130" s="14" customFormat="1">
      <c r="A130" s="14"/>
      <c r="B130" s="235"/>
      <c r="C130" s="236"/>
      <c r="D130" s="226" t="s">
        <v>145</v>
      </c>
      <c r="E130" s="237" t="s">
        <v>32</v>
      </c>
      <c r="F130" s="238" t="s">
        <v>872</v>
      </c>
      <c r="G130" s="236"/>
      <c r="H130" s="239">
        <v>87.825999999999993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145</v>
      </c>
      <c r="AU130" s="245" t="s">
        <v>87</v>
      </c>
      <c r="AV130" s="14" t="s">
        <v>87</v>
      </c>
      <c r="AW130" s="14" t="s">
        <v>39</v>
      </c>
      <c r="AX130" s="14" t="s">
        <v>77</v>
      </c>
      <c r="AY130" s="245" t="s">
        <v>134</v>
      </c>
    </row>
    <row r="131" s="14" customFormat="1">
      <c r="A131" s="14"/>
      <c r="B131" s="235"/>
      <c r="C131" s="236"/>
      <c r="D131" s="226" t="s">
        <v>145</v>
      </c>
      <c r="E131" s="237" t="s">
        <v>32</v>
      </c>
      <c r="F131" s="238" t="s">
        <v>873</v>
      </c>
      <c r="G131" s="236"/>
      <c r="H131" s="239">
        <v>69.991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87</v>
      </c>
      <c r="AV131" s="14" t="s">
        <v>87</v>
      </c>
      <c r="AW131" s="14" t="s">
        <v>39</v>
      </c>
      <c r="AX131" s="14" t="s">
        <v>77</v>
      </c>
      <c r="AY131" s="245" t="s">
        <v>134</v>
      </c>
    </row>
    <row r="132" s="14" customFormat="1">
      <c r="A132" s="14"/>
      <c r="B132" s="235"/>
      <c r="C132" s="236"/>
      <c r="D132" s="226" t="s">
        <v>145</v>
      </c>
      <c r="E132" s="237" t="s">
        <v>32</v>
      </c>
      <c r="F132" s="238" t="s">
        <v>874</v>
      </c>
      <c r="G132" s="236"/>
      <c r="H132" s="239">
        <v>67.513999999999996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145</v>
      </c>
      <c r="AU132" s="245" t="s">
        <v>87</v>
      </c>
      <c r="AV132" s="14" t="s">
        <v>87</v>
      </c>
      <c r="AW132" s="14" t="s">
        <v>39</v>
      </c>
      <c r="AX132" s="14" t="s">
        <v>77</v>
      </c>
      <c r="AY132" s="245" t="s">
        <v>134</v>
      </c>
    </row>
    <row r="133" s="14" customFormat="1">
      <c r="A133" s="14"/>
      <c r="B133" s="235"/>
      <c r="C133" s="236"/>
      <c r="D133" s="226" t="s">
        <v>145</v>
      </c>
      <c r="E133" s="237" t="s">
        <v>32</v>
      </c>
      <c r="F133" s="238" t="s">
        <v>875</v>
      </c>
      <c r="G133" s="236"/>
      <c r="H133" s="239">
        <v>70.429000000000002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145</v>
      </c>
      <c r="AU133" s="245" t="s">
        <v>87</v>
      </c>
      <c r="AV133" s="14" t="s">
        <v>87</v>
      </c>
      <c r="AW133" s="14" t="s">
        <v>39</v>
      </c>
      <c r="AX133" s="14" t="s">
        <v>77</v>
      </c>
      <c r="AY133" s="245" t="s">
        <v>134</v>
      </c>
    </row>
    <row r="134" s="15" customFormat="1">
      <c r="A134" s="15"/>
      <c r="B134" s="246"/>
      <c r="C134" s="247"/>
      <c r="D134" s="226" t="s">
        <v>145</v>
      </c>
      <c r="E134" s="248" t="s">
        <v>32</v>
      </c>
      <c r="F134" s="249" t="s">
        <v>148</v>
      </c>
      <c r="G134" s="247"/>
      <c r="H134" s="250">
        <v>563.38199999999995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145</v>
      </c>
      <c r="AU134" s="256" t="s">
        <v>87</v>
      </c>
      <c r="AV134" s="15" t="s">
        <v>141</v>
      </c>
      <c r="AW134" s="15" t="s">
        <v>39</v>
      </c>
      <c r="AX134" s="15" t="s">
        <v>85</v>
      </c>
      <c r="AY134" s="256" t="s">
        <v>134</v>
      </c>
    </row>
    <row r="135" s="2" customFormat="1" ht="37.8" customHeight="1">
      <c r="A135" s="40"/>
      <c r="B135" s="41"/>
      <c r="C135" s="206" t="s">
        <v>141</v>
      </c>
      <c r="D135" s="206" t="s">
        <v>136</v>
      </c>
      <c r="E135" s="207" t="s">
        <v>880</v>
      </c>
      <c r="F135" s="208" t="s">
        <v>881</v>
      </c>
      <c r="G135" s="209" t="s">
        <v>151</v>
      </c>
      <c r="H135" s="210">
        <v>563.38199999999995</v>
      </c>
      <c r="I135" s="211"/>
      <c r="J135" s="212">
        <f>ROUND(I135*H135,2)</f>
        <v>0</v>
      </c>
      <c r="K135" s="208" t="s">
        <v>140</v>
      </c>
      <c r="L135" s="46"/>
      <c r="M135" s="213" t="s">
        <v>32</v>
      </c>
      <c r="N135" s="214" t="s">
        <v>48</v>
      </c>
      <c r="O135" s="86"/>
      <c r="P135" s="215">
        <f>O135*H135</f>
        <v>0</v>
      </c>
      <c r="Q135" s="215">
        <v>0.0054000000000000003</v>
      </c>
      <c r="R135" s="215">
        <f>Q135*H135</f>
        <v>3.0422628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141</v>
      </c>
      <c r="AT135" s="217" t="s">
        <v>136</v>
      </c>
      <c r="AU135" s="217" t="s">
        <v>87</v>
      </c>
      <c r="AY135" s="18" t="s">
        <v>134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85</v>
      </c>
      <c r="BK135" s="218">
        <f>ROUND(I135*H135,2)</f>
        <v>0</v>
      </c>
      <c r="BL135" s="18" t="s">
        <v>141</v>
      </c>
      <c r="BM135" s="217" t="s">
        <v>882</v>
      </c>
    </row>
    <row r="136" s="2" customFormat="1">
      <c r="A136" s="40"/>
      <c r="B136" s="41"/>
      <c r="C136" s="42"/>
      <c r="D136" s="219" t="s">
        <v>143</v>
      </c>
      <c r="E136" s="42"/>
      <c r="F136" s="220" t="s">
        <v>883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143</v>
      </c>
      <c r="AU136" s="18" t="s">
        <v>87</v>
      </c>
    </row>
    <row r="137" s="13" customFormat="1">
      <c r="A137" s="13"/>
      <c r="B137" s="224"/>
      <c r="C137" s="225"/>
      <c r="D137" s="226" t="s">
        <v>145</v>
      </c>
      <c r="E137" s="227" t="s">
        <v>32</v>
      </c>
      <c r="F137" s="228" t="s">
        <v>146</v>
      </c>
      <c r="G137" s="225"/>
      <c r="H137" s="227" t="s">
        <v>32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87</v>
      </c>
      <c r="AV137" s="13" t="s">
        <v>85</v>
      </c>
      <c r="AW137" s="13" t="s">
        <v>39</v>
      </c>
      <c r="AX137" s="13" t="s">
        <v>77</v>
      </c>
      <c r="AY137" s="234" t="s">
        <v>134</v>
      </c>
    </row>
    <row r="138" s="13" customFormat="1">
      <c r="A138" s="13"/>
      <c r="B138" s="224"/>
      <c r="C138" s="225"/>
      <c r="D138" s="226" t="s">
        <v>145</v>
      </c>
      <c r="E138" s="227" t="s">
        <v>32</v>
      </c>
      <c r="F138" s="228" t="s">
        <v>866</v>
      </c>
      <c r="G138" s="225"/>
      <c r="H138" s="227" t="s">
        <v>32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87</v>
      </c>
      <c r="AV138" s="13" t="s">
        <v>85</v>
      </c>
      <c r="AW138" s="13" t="s">
        <v>39</v>
      </c>
      <c r="AX138" s="13" t="s">
        <v>77</v>
      </c>
      <c r="AY138" s="234" t="s">
        <v>134</v>
      </c>
    </row>
    <row r="139" s="14" customFormat="1">
      <c r="A139" s="14"/>
      <c r="B139" s="235"/>
      <c r="C139" s="236"/>
      <c r="D139" s="226" t="s">
        <v>145</v>
      </c>
      <c r="E139" s="237" t="s">
        <v>32</v>
      </c>
      <c r="F139" s="238" t="s">
        <v>867</v>
      </c>
      <c r="G139" s="236"/>
      <c r="H139" s="239">
        <v>57.692999999999998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145</v>
      </c>
      <c r="AU139" s="245" t="s">
        <v>87</v>
      </c>
      <c r="AV139" s="14" t="s">
        <v>87</v>
      </c>
      <c r="AW139" s="14" t="s">
        <v>39</v>
      </c>
      <c r="AX139" s="14" t="s">
        <v>77</v>
      </c>
      <c r="AY139" s="245" t="s">
        <v>134</v>
      </c>
    </row>
    <row r="140" s="14" customFormat="1">
      <c r="A140" s="14"/>
      <c r="B140" s="235"/>
      <c r="C140" s="236"/>
      <c r="D140" s="226" t="s">
        <v>145</v>
      </c>
      <c r="E140" s="237" t="s">
        <v>32</v>
      </c>
      <c r="F140" s="238" t="s">
        <v>868</v>
      </c>
      <c r="G140" s="236"/>
      <c r="H140" s="239">
        <v>30.106000000000002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145</v>
      </c>
      <c r="AU140" s="245" t="s">
        <v>87</v>
      </c>
      <c r="AV140" s="14" t="s">
        <v>87</v>
      </c>
      <c r="AW140" s="14" t="s">
        <v>39</v>
      </c>
      <c r="AX140" s="14" t="s">
        <v>77</v>
      </c>
      <c r="AY140" s="245" t="s">
        <v>134</v>
      </c>
    </row>
    <row r="141" s="14" customFormat="1">
      <c r="A141" s="14"/>
      <c r="B141" s="235"/>
      <c r="C141" s="236"/>
      <c r="D141" s="226" t="s">
        <v>145</v>
      </c>
      <c r="E141" s="237" t="s">
        <v>32</v>
      </c>
      <c r="F141" s="238" t="s">
        <v>869</v>
      </c>
      <c r="G141" s="236"/>
      <c r="H141" s="239">
        <v>50.468000000000004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145</v>
      </c>
      <c r="AU141" s="245" t="s">
        <v>87</v>
      </c>
      <c r="AV141" s="14" t="s">
        <v>87</v>
      </c>
      <c r="AW141" s="14" t="s">
        <v>39</v>
      </c>
      <c r="AX141" s="14" t="s">
        <v>77</v>
      </c>
      <c r="AY141" s="245" t="s">
        <v>134</v>
      </c>
    </row>
    <row r="142" s="14" customFormat="1">
      <c r="A142" s="14"/>
      <c r="B142" s="235"/>
      <c r="C142" s="236"/>
      <c r="D142" s="226" t="s">
        <v>145</v>
      </c>
      <c r="E142" s="237" t="s">
        <v>32</v>
      </c>
      <c r="F142" s="238" t="s">
        <v>870</v>
      </c>
      <c r="G142" s="236"/>
      <c r="H142" s="239">
        <v>75.775999999999996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145</v>
      </c>
      <c r="AU142" s="245" t="s">
        <v>87</v>
      </c>
      <c r="AV142" s="14" t="s">
        <v>87</v>
      </c>
      <c r="AW142" s="14" t="s">
        <v>39</v>
      </c>
      <c r="AX142" s="14" t="s">
        <v>77</v>
      </c>
      <c r="AY142" s="245" t="s">
        <v>134</v>
      </c>
    </row>
    <row r="143" s="14" customFormat="1">
      <c r="A143" s="14"/>
      <c r="B143" s="235"/>
      <c r="C143" s="236"/>
      <c r="D143" s="226" t="s">
        <v>145</v>
      </c>
      <c r="E143" s="237" t="s">
        <v>32</v>
      </c>
      <c r="F143" s="238" t="s">
        <v>871</v>
      </c>
      <c r="G143" s="236"/>
      <c r="H143" s="239">
        <v>53.579000000000001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145</v>
      </c>
      <c r="AU143" s="245" t="s">
        <v>87</v>
      </c>
      <c r="AV143" s="14" t="s">
        <v>87</v>
      </c>
      <c r="AW143" s="14" t="s">
        <v>39</v>
      </c>
      <c r="AX143" s="14" t="s">
        <v>77</v>
      </c>
      <c r="AY143" s="245" t="s">
        <v>134</v>
      </c>
    </row>
    <row r="144" s="14" customFormat="1">
      <c r="A144" s="14"/>
      <c r="B144" s="235"/>
      <c r="C144" s="236"/>
      <c r="D144" s="226" t="s">
        <v>145</v>
      </c>
      <c r="E144" s="237" t="s">
        <v>32</v>
      </c>
      <c r="F144" s="238" t="s">
        <v>872</v>
      </c>
      <c r="G144" s="236"/>
      <c r="H144" s="239">
        <v>87.825999999999993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87</v>
      </c>
      <c r="AV144" s="14" t="s">
        <v>87</v>
      </c>
      <c r="AW144" s="14" t="s">
        <v>39</v>
      </c>
      <c r="AX144" s="14" t="s">
        <v>77</v>
      </c>
      <c r="AY144" s="245" t="s">
        <v>134</v>
      </c>
    </row>
    <row r="145" s="14" customFormat="1">
      <c r="A145" s="14"/>
      <c r="B145" s="235"/>
      <c r="C145" s="236"/>
      <c r="D145" s="226" t="s">
        <v>145</v>
      </c>
      <c r="E145" s="237" t="s">
        <v>32</v>
      </c>
      <c r="F145" s="238" t="s">
        <v>873</v>
      </c>
      <c r="G145" s="236"/>
      <c r="H145" s="239">
        <v>69.991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145</v>
      </c>
      <c r="AU145" s="245" t="s">
        <v>87</v>
      </c>
      <c r="AV145" s="14" t="s">
        <v>87</v>
      </c>
      <c r="AW145" s="14" t="s">
        <v>39</v>
      </c>
      <c r="AX145" s="14" t="s">
        <v>77</v>
      </c>
      <c r="AY145" s="245" t="s">
        <v>134</v>
      </c>
    </row>
    <row r="146" s="14" customFormat="1">
      <c r="A146" s="14"/>
      <c r="B146" s="235"/>
      <c r="C146" s="236"/>
      <c r="D146" s="226" t="s">
        <v>145</v>
      </c>
      <c r="E146" s="237" t="s">
        <v>32</v>
      </c>
      <c r="F146" s="238" t="s">
        <v>874</v>
      </c>
      <c r="G146" s="236"/>
      <c r="H146" s="239">
        <v>67.513999999999996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145</v>
      </c>
      <c r="AU146" s="245" t="s">
        <v>87</v>
      </c>
      <c r="AV146" s="14" t="s">
        <v>87</v>
      </c>
      <c r="AW146" s="14" t="s">
        <v>39</v>
      </c>
      <c r="AX146" s="14" t="s">
        <v>77</v>
      </c>
      <c r="AY146" s="245" t="s">
        <v>134</v>
      </c>
    </row>
    <row r="147" s="14" customFormat="1">
      <c r="A147" s="14"/>
      <c r="B147" s="235"/>
      <c r="C147" s="236"/>
      <c r="D147" s="226" t="s">
        <v>145</v>
      </c>
      <c r="E147" s="237" t="s">
        <v>32</v>
      </c>
      <c r="F147" s="238" t="s">
        <v>875</v>
      </c>
      <c r="G147" s="236"/>
      <c r="H147" s="239">
        <v>70.429000000000002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145</v>
      </c>
      <c r="AU147" s="245" t="s">
        <v>87</v>
      </c>
      <c r="AV147" s="14" t="s">
        <v>87</v>
      </c>
      <c r="AW147" s="14" t="s">
        <v>39</v>
      </c>
      <c r="AX147" s="14" t="s">
        <v>77</v>
      </c>
      <c r="AY147" s="245" t="s">
        <v>134</v>
      </c>
    </row>
    <row r="148" s="15" customFormat="1">
      <c r="A148" s="15"/>
      <c r="B148" s="246"/>
      <c r="C148" s="247"/>
      <c r="D148" s="226" t="s">
        <v>145</v>
      </c>
      <c r="E148" s="248" t="s">
        <v>32</v>
      </c>
      <c r="F148" s="249" t="s">
        <v>148</v>
      </c>
      <c r="G148" s="247"/>
      <c r="H148" s="250">
        <v>563.38199999999995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145</v>
      </c>
      <c r="AU148" s="256" t="s">
        <v>87</v>
      </c>
      <c r="AV148" s="15" t="s">
        <v>141</v>
      </c>
      <c r="AW148" s="15" t="s">
        <v>39</v>
      </c>
      <c r="AX148" s="15" t="s">
        <v>85</v>
      </c>
      <c r="AY148" s="256" t="s">
        <v>134</v>
      </c>
    </row>
    <row r="149" s="2" customFormat="1" ht="24.15" customHeight="1">
      <c r="A149" s="40"/>
      <c r="B149" s="41"/>
      <c r="C149" s="206" t="s">
        <v>182</v>
      </c>
      <c r="D149" s="206" t="s">
        <v>136</v>
      </c>
      <c r="E149" s="207" t="s">
        <v>884</v>
      </c>
      <c r="F149" s="208" t="s">
        <v>885</v>
      </c>
      <c r="G149" s="209" t="s">
        <v>151</v>
      </c>
      <c r="H149" s="210">
        <v>563.38199999999995</v>
      </c>
      <c r="I149" s="211"/>
      <c r="J149" s="212">
        <f>ROUND(I149*H149,2)</f>
        <v>0</v>
      </c>
      <c r="K149" s="208" t="s">
        <v>140</v>
      </c>
      <c r="L149" s="46"/>
      <c r="M149" s="213" t="s">
        <v>32</v>
      </c>
      <c r="N149" s="214" t="s">
        <v>48</v>
      </c>
      <c r="O149" s="86"/>
      <c r="P149" s="215">
        <f>O149*H149</f>
        <v>0</v>
      </c>
      <c r="Q149" s="215">
        <v>0.0040000000000000001</v>
      </c>
      <c r="R149" s="215">
        <f>Q149*H149</f>
        <v>2.2535279999999998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141</v>
      </c>
      <c r="AT149" s="217" t="s">
        <v>136</v>
      </c>
      <c r="AU149" s="217" t="s">
        <v>87</v>
      </c>
      <c r="AY149" s="18" t="s">
        <v>134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85</v>
      </c>
      <c r="BK149" s="218">
        <f>ROUND(I149*H149,2)</f>
        <v>0</v>
      </c>
      <c r="BL149" s="18" t="s">
        <v>141</v>
      </c>
      <c r="BM149" s="217" t="s">
        <v>886</v>
      </c>
    </row>
    <row r="150" s="2" customFormat="1">
      <c r="A150" s="40"/>
      <c r="B150" s="41"/>
      <c r="C150" s="42"/>
      <c r="D150" s="219" t="s">
        <v>143</v>
      </c>
      <c r="E150" s="42"/>
      <c r="F150" s="220" t="s">
        <v>887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143</v>
      </c>
      <c r="AU150" s="18" t="s">
        <v>87</v>
      </c>
    </row>
    <row r="151" s="13" customFormat="1">
      <c r="A151" s="13"/>
      <c r="B151" s="224"/>
      <c r="C151" s="225"/>
      <c r="D151" s="226" t="s">
        <v>145</v>
      </c>
      <c r="E151" s="227" t="s">
        <v>32</v>
      </c>
      <c r="F151" s="228" t="s">
        <v>146</v>
      </c>
      <c r="G151" s="225"/>
      <c r="H151" s="227" t="s">
        <v>32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87</v>
      </c>
      <c r="AV151" s="13" t="s">
        <v>85</v>
      </c>
      <c r="AW151" s="13" t="s">
        <v>39</v>
      </c>
      <c r="AX151" s="13" t="s">
        <v>77</v>
      </c>
      <c r="AY151" s="234" t="s">
        <v>134</v>
      </c>
    </row>
    <row r="152" s="13" customFormat="1">
      <c r="A152" s="13"/>
      <c r="B152" s="224"/>
      <c r="C152" s="225"/>
      <c r="D152" s="226" t="s">
        <v>145</v>
      </c>
      <c r="E152" s="227" t="s">
        <v>32</v>
      </c>
      <c r="F152" s="228" t="s">
        <v>866</v>
      </c>
      <c r="G152" s="225"/>
      <c r="H152" s="227" t="s">
        <v>32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87</v>
      </c>
      <c r="AV152" s="13" t="s">
        <v>85</v>
      </c>
      <c r="AW152" s="13" t="s">
        <v>39</v>
      </c>
      <c r="AX152" s="13" t="s">
        <v>77</v>
      </c>
      <c r="AY152" s="234" t="s">
        <v>134</v>
      </c>
    </row>
    <row r="153" s="14" customFormat="1">
      <c r="A153" s="14"/>
      <c r="B153" s="235"/>
      <c r="C153" s="236"/>
      <c r="D153" s="226" t="s">
        <v>145</v>
      </c>
      <c r="E153" s="237" t="s">
        <v>32</v>
      </c>
      <c r="F153" s="238" t="s">
        <v>867</v>
      </c>
      <c r="G153" s="236"/>
      <c r="H153" s="239">
        <v>57.692999999999998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145</v>
      </c>
      <c r="AU153" s="245" t="s">
        <v>87</v>
      </c>
      <c r="AV153" s="14" t="s">
        <v>87</v>
      </c>
      <c r="AW153" s="14" t="s">
        <v>39</v>
      </c>
      <c r="AX153" s="14" t="s">
        <v>77</v>
      </c>
      <c r="AY153" s="245" t="s">
        <v>134</v>
      </c>
    </row>
    <row r="154" s="14" customFormat="1">
      <c r="A154" s="14"/>
      <c r="B154" s="235"/>
      <c r="C154" s="236"/>
      <c r="D154" s="226" t="s">
        <v>145</v>
      </c>
      <c r="E154" s="237" t="s">
        <v>32</v>
      </c>
      <c r="F154" s="238" t="s">
        <v>868</v>
      </c>
      <c r="G154" s="236"/>
      <c r="H154" s="239">
        <v>30.106000000000002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145</v>
      </c>
      <c r="AU154" s="245" t="s">
        <v>87</v>
      </c>
      <c r="AV154" s="14" t="s">
        <v>87</v>
      </c>
      <c r="AW154" s="14" t="s">
        <v>39</v>
      </c>
      <c r="AX154" s="14" t="s">
        <v>77</v>
      </c>
      <c r="AY154" s="245" t="s">
        <v>134</v>
      </c>
    </row>
    <row r="155" s="14" customFormat="1">
      <c r="A155" s="14"/>
      <c r="B155" s="235"/>
      <c r="C155" s="236"/>
      <c r="D155" s="226" t="s">
        <v>145</v>
      </c>
      <c r="E155" s="237" t="s">
        <v>32</v>
      </c>
      <c r="F155" s="238" t="s">
        <v>869</v>
      </c>
      <c r="G155" s="236"/>
      <c r="H155" s="239">
        <v>50.468000000000004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145</v>
      </c>
      <c r="AU155" s="245" t="s">
        <v>87</v>
      </c>
      <c r="AV155" s="14" t="s">
        <v>87</v>
      </c>
      <c r="AW155" s="14" t="s">
        <v>39</v>
      </c>
      <c r="AX155" s="14" t="s">
        <v>77</v>
      </c>
      <c r="AY155" s="245" t="s">
        <v>134</v>
      </c>
    </row>
    <row r="156" s="14" customFormat="1">
      <c r="A156" s="14"/>
      <c r="B156" s="235"/>
      <c r="C156" s="236"/>
      <c r="D156" s="226" t="s">
        <v>145</v>
      </c>
      <c r="E156" s="237" t="s">
        <v>32</v>
      </c>
      <c r="F156" s="238" t="s">
        <v>870</v>
      </c>
      <c r="G156" s="236"/>
      <c r="H156" s="239">
        <v>75.775999999999996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145</v>
      </c>
      <c r="AU156" s="245" t="s">
        <v>87</v>
      </c>
      <c r="AV156" s="14" t="s">
        <v>87</v>
      </c>
      <c r="AW156" s="14" t="s">
        <v>39</v>
      </c>
      <c r="AX156" s="14" t="s">
        <v>77</v>
      </c>
      <c r="AY156" s="245" t="s">
        <v>134</v>
      </c>
    </row>
    <row r="157" s="14" customFormat="1">
      <c r="A157" s="14"/>
      <c r="B157" s="235"/>
      <c r="C157" s="236"/>
      <c r="D157" s="226" t="s">
        <v>145</v>
      </c>
      <c r="E157" s="237" t="s">
        <v>32</v>
      </c>
      <c r="F157" s="238" t="s">
        <v>871</v>
      </c>
      <c r="G157" s="236"/>
      <c r="H157" s="239">
        <v>53.579000000000001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145</v>
      </c>
      <c r="AU157" s="245" t="s">
        <v>87</v>
      </c>
      <c r="AV157" s="14" t="s">
        <v>87</v>
      </c>
      <c r="AW157" s="14" t="s">
        <v>39</v>
      </c>
      <c r="AX157" s="14" t="s">
        <v>77</v>
      </c>
      <c r="AY157" s="245" t="s">
        <v>134</v>
      </c>
    </row>
    <row r="158" s="14" customFormat="1">
      <c r="A158" s="14"/>
      <c r="B158" s="235"/>
      <c r="C158" s="236"/>
      <c r="D158" s="226" t="s">
        <v>145</v>
      </c>
      <c r="E158" s="237" t="s">
        <v>32</v>
      </c>
      <c r="F158" s="238" t="s">
        <v>872</v>
      </c>
      <c r="G158" s="236"/>
      <c r="H158" s="239">
        <v>87.825999999999993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145</v>
      </c>
      <c r="AU158" s="245" t="s">
        <v>87</v>
      </c>
      <c r="AV158" s="14" t="s">
        <v>87</v>
      </c>
      <c r="AW158" s="14" t="s">
        <v>39</v>
      </c>
      <c r="AX158" s="14" t="s">
        <v>77</v>
      </c>
      <c r="AY158" s="245" t="s">
        <v>134</v>
      </c>
    </row>
    <row r="159" s="14" customFormat="1">
      <c r="A159" s="14"/>
      <c r="B159" s="235"/>
      <c r="C159" s="236"/>
      <c r="D159" s="226" t="s">
        <v>145</v>
      </c>
      <c r="E159" s="237" t="s">
        <v>32</v>
      </c>
      <c r="F159" s="238" t="s">
        <v>873</v>
      </c>
      <c r="G159" s="236"/>
      <c r="H159" s="239">
        <v>69.991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145</v>
      </c>
      <c r="AU159" s="245" t="s">
        <v>87</v>
      </c>
      <c r="AV159" s="14" t="s">
        <v>87</v>
      </c>
      <c r="AW159" s="14" t="s">
        <v>39</v>
      </c>
      <c r="AX159" s="14" t="s">
        <v>77</v>
      </c>
      <c r="AY159" s="245" t="s">
        <v>134</v>
      </c>
    </row>
    <row r="160" s="14" customFormat="1">
      <c r="A160" s="14"/>
      <c r="B160" s="235"/>
      <c r="C160" s="236"/>
      <c r="D160" s="226" t="s">
        <v>145</v>
      </c>
      <c r="E160" s="237" t="s">
        <v>32</v>
      </c>
      <c r="F160" s="238" t="s">
        <v>874</v>
      </c>
      <c r="G160" s="236"/>
      <c r="H160" s="239">
        <v>67.513999999999996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145</v>
      </c>
      <c r="AU160" s="245" t="s">
        <v>87</v>
      </c>
      <c r="AV160" s="14" t="s">
        <v>87</v>
      </c>
      <c r="AW160" s="14" t="s">
        <v>39</v>
      </c>
      <c r="AX160" s="14" t="s">
        <v>77</v>
      </c>
      <c r="AY160" s="245" t="s">
        <v>134</v>
      </c>
    </row>
    <row r="161" s="14" customFormat="1">
      <c r="A161" s="14"/>
      <c r="B161" s="235"/>
      <c r="C161" s="236"/>
      <c r="D161" s="226" t="s">
        <v>145</v>
      </c>
      <c r="E161" s="237" t="s">
        <v>32</v>
      </c>
      <c r="F161" s="238" t="s">
        <v>875</v>
      </c>
      <c r="G161" s="236"/>
      <c r="H161" s="239">
        <v>70.429000000000002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145</v>
      </c>
      <c r="AU161" s="245" t="s">
        <v>87</v>
      </c>
      <c r="AV161" s="14" t="s">
        <v>87</v>
      </c>
      <c r="AW161" s="14" t="s">
        <v>39</v>
      </c>
      <c r="AX161" s="14" t="s">
        <v>77</v>
      </c>
      <c r="AY161" s="245" t="s">
        <v>134</v>
      </c>
    </row>
    <row r="162" s="15" customFormat="1">
      <c r="A162" s="15"/>
      <c r="B162" s="246"/>
      <c r="C162" s="247"/>
      <c r="D162" s="226" t="s">
        <v>145</v>
      </c>
      <c r="E162" s="248" t="s">
        <v>32</v>
      </c>
      <c r="F162" s="249" t="s">
        <v>148</v>
      </c>
      <c r="G162" s="247"/>
      <c r="H162" s="250">
        <v>563.38199999999995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145</v>
      </c>
      <c r="AU162" s="256" t="s">
        <v>87</v>
      </c>
      <c r="AV162" s="15" t="s">
        <v>141</v>
      </c>
      <c r="AW162" s="15" t="s">
        <v>39</v>
      </c>
      <c r="AX162" s="15" t="s">
        <v>85</v>
      </c>
      <c r="AY162" s="256" t="s">
        <v>134</v>
      </c>
    </row>
    <row r="163" s="12" customFormat="1" ht="22.8" customHeight="1">
      <c r="A163" s="12"/>
      <c r="B163" s="190"/>
      <c r="C163" s="191"/>
      <c r="D163" s="192" t="s">
        <v>76</v>
      </c>
      <c r="E163" s="204" t="s">
        <v>228</v>
      </c>
      <c r="F163" s="204" t="s">
        <v>505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SUM(P164:P189)</f>
        <v>0</v>
      </c>
      <c r="Q163" s="198"/>
      <c r="R163" s="199">
        <f>SUM(R164:R189)</f>
        <v>0</v>
      </c>
      <c r="S163" s="198"/>
      <c r="T163" s="200">
        <f>SUM(T164:T189)</f>
        <v>25.915571999999997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85</v>
      </c>
      <c r="AT163" s="202" t="s">
        <v>76</v>
      </c>
      <c r="AU163" s="202" t="s">
        <v>85</v>
      </c>
      <c r="AY163" s="201" t="s">
        <v>134</v>
      </c>
      <c r="BK163" s="203">
        <f>SUM(BK164:BK189)</f>
        <v>0</v>
      </c>
    </row>
    <row r="164" s="2" customFormat="1" ht="33" customHeight="1">
      <c r="A164" s="40"/>
      <c r="B164" s="41"/>
      <c r="C164" s="206" t="s">
        <v>197</v>
      </c>
      <c r="D164" s="206" t="s">
        <v>136</v>
      </c>
      <c r="E164" s="207" t="s">
        <v>888</v>
      </c>
      <c r="F164" s="208" t="s">
        <v>889</v>
      </c>
      <c r="G164" s="209" t="s">
        <v>151</v>
      </c>
      <c r="H164" s="210">
        <v>563.38199999999995</v>
      </c>
      <c r="I164" s="211"/>
      <c r="J164" s="212">
        <f>ROUND(I164*H164,2)</f>
        <v>0</v>
      </c>
      <c r="K164" s="208" t="s">
        <v>615</v>
      </c>
      <c r="L164" s="46"/>
      <c r="M164" s="213" t="s">
        <v>32</v>
      </c>
      <c r="N164" s="214" t="s">
        <v>48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0.023</v>
      </c>
      <c r="T164" s="216">
        <f>S164*H164</f>
        <v>12.957785999999999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141</v>
      </c>
      <c r="AT164" s="217" t="s">
        <v>136</v>
      </c>
      <c r="AU164" s="217" t="s">
        <v>87</v>
      </c>
      <c r="AY164" s="18" t="s">
        <v>134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85</v>
      </c>
      <c r="BK164" s="218">
        <f>ROUND(I164*H164,2)</f>
        <v>0</v>
      </c>
      <c r="BL164" s="18" t="s">
        <v>141</v>
      </c>
      <c r="BM164" s="217" t="s">
        <v>890</v>
      </c>
    </row>
    <row r="165" s="13" customFormat="1">
      <c r="A165" s="13"/>
      <c r="B165" s="224"/>
      <c r="C165" s="225"/>
      <c r="D165" s="226" t="s">
        <v>145</v>
      </c>
      <c r="E165" s="227" t="s">
        <v>32</v>
      </c>
      <c r="F165" s="228" t="s">
        <v>146</v>
      </c>
      <c r="G165" s="225"/>
      <c r="H165" s="227" t="s">
        <v>32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87</v>
      </c>
      <c r="AV165" s="13" t="s">
        <v>85</v>
      </c>
      <c r="AW165" s="13" t="s">
        <v>39</v>
      </c>
      <c r="AX165" s="13" t="s">
        <v>77</v>
      </c>
      <c r="AY165" s="234" t="s">
        <v>134</v>
      </c>
    </row>
    <row r="166" s="13" customFormat="1">
      <c r="A166" s="13"/>
      <c r="B166" s="224"/>
      <c r="C166" s="225"/>
      <c r="D166" s="226" t="s">
        <v>145</v>
      </c>
      <c r="E166" s="227" t="s">
        <v>32</v>
      </c>
      <c r="F166" s="228" t="s">
        <v>866</v>
      </c>
      <c r="G166" s="225"/>
      <c r="H166" s="227" t="s">
        <v>32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87</v>
      </c>
      <c r="AV166" s="13" t="s">
        <v>85</v>
      </c>
      <c r="AW166" s="13" t="s">
        <v>39</v>
      </c>
      <c r="AX166" s="13" t="s">
        <v>77</v>
      </c>
      <c r="AY166" s="234" t="s">
        <v>134</v>
      </c>
    </row>
    <row r="167" s="14" customFormat="1">
      <c r="A167" s="14"/>
      <c r="B167" s="235"/>
      <c r="C167" s="236"/>
      <c r="D167" s="226" t="s">
        <v>145</v>
      </c>
      <c r="E167" s="237" t="s">
        <v>32</v>
      </c>
      <c r="F167" s="238" t="s">
        <v>867</v>
      </c>
      <c r="G167" s="236"/>
      <c r="H167" s="239">
        <v>57.692999999999998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145</v>
      </c>
      <c r="AU167" s="245" t="s">
        <v>87</v>
      </c>
      <c r="AV167" s="14" t="s">
        <v>87</v>
      </c>
      <c r="AW167" s="14" t="s">
        <v>39</v>
      </c>
      <c r="AX167" s="14" t="s">
        <v>77</v>
      </c>
      <c r="AY167" s="245" t="s">
        <v>134</v>
      </c>
    </row>
    <row r="168" s="14" customFormat="1">
      <c r="A168" s="14"/>
      <c r="B168" s="235"/>
      <c r="C168" s="236"/>
      <c r="D168" s="226" t="s">
        <v>145</v>
      </c>
      <c r="E168" s="237" t="s">
        <v>32</v>
      </c>
      <c r="F168" s="238" t="s">
        <v>868</v>
      </c>
      <c r="G168" s="236"/>
      <c r="H168" s="239">
        <v>30.106000000000002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145</v>
      </c>
      <c r="AU168" s="245" t="s">
        <v>87</v>
      </c>
      <c r="AV168" s="14" t="s">
        <v>87</v>
      </c>
      <c r="AW168" s="14" t="s">
        <v>39</v>
      </c>
      <c r="AX168" s="14" t="s">
        <v>77</v>
      </c>
      <c r="AY168" s="245" t="s">
        <v>134</v>
      </c>
    </row>
    <row r="169" s="14" customFormat="1">
      <c r="A169" s="14"/>
      <c r="B169" s="235"/>
      <c r="C169" s="236"/>
      <c r="D169" s="226" t="s">
        <v>145</v>
      </c>
      <c r="E169" s="237" t="s">
        <v>32</v>
      </c>
      <c r="F169" s="238" t="s">
        <v>869</v>
      </c>
      <c r="G169" s="236"/>
      <c r="H169" s="239">
        <v>50.468000000000004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145</v>
      </c>
      <c r="AU169" s="245" t="s">
        <v>87</v>
      </c>
      <c r="AV169" s="14" t="s">
        <v>87</v>
      </c>
      <c r="AW169" s="14" t="s">
        <v>39</v>
      </c>
      <c r="AX169" s="14" t="s">
        <v>77</v>
      </c>
      <c r="AY169" s="245" t="s">
        <v>134</v>
      </c>
    </row>
    <row r="170" s="14" customFormat="1">
      <c r="A170" s="14"/>
      <c r="B170" s="235"/>
      <c r="C170" s="236"/>
      <c r="D170" s="226" t="s">
        <v>145</v>
      </c>
      <c r="E170" s="237" t="s">
        <v>32</v>
      </c>
      <c r="F170" s="238" t="s">
        <v>870</v>
      </c>
      <c r="G170" s="236"/>
      <c r="H170" s="239">
        <v>75.775999999999996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145</v>
      </c>
      <c r="AU170" s="245" t="s">
        <v>87</v>
      </c>
      <c r="AV170" s="14" t="s">
        <v>87</v>
      </c>
      <c r="AW170" s="14" t="s">
        <v>39</v>
      </c>
      <c r="AX170" s="14" t="s">
        <v>77</v>
      </c>
      <c r="AY170" s="245" t="s">
        <v>134</v>
      </c>
    </row>
    <row r="171" s="14" customFormat="1">
      <c r="A171" s="14"/>
      <c r="B171" s="235"/>
      <c r="C171" s="236"/>
      <c r="D171" s="226" t="s">
        <v>145</v>
      </c>
      <c r="E171" s="237" t="s">
        <v>32</v>
      </c>
      <c r="F171" s="238" t="s">
        <v>871</v>
      </c>
      <c r="G171" s="236"/>
      <c r="H171" s="239">
        <v>53.579000000000001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87</v>
      </c>
      <c r="AV171" s="14" t="s">
        <v>87</v>
      </c>
      <c r="AW171" s="14" t="s">
        <v>39</v>
      </c>
      <c r="AX171" s="14" t="s">
        <v>77</v>
      </c>
      <c r="AY171" s="245" t="s">
        <v>134</v>
      </c>
    </row>
    <row r="172" s="14" customFormat="1">
      <c r="A172" s="14"/>
      <c r="B172" s="235"/>
      <c r="C172" s="236"/>
      <c r="D172" s="226" t="s">
        <v>145</v>
      </c>
      <c r="E172" s="237" t="s">
        <v>32</v>
      </c>
      <c r="F172" s="238" t="s">
        <v>872</v>
      </c>
      <c r="G172" s="236"/>
      <c r="H172" s="239">
        <v>87.825999999999993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145</v>
      </c>
      <c r="AU172" s="245" t="s">
        <v>87</v>
      </c>
      <c r="AV172" s="14" t="s">
        <v>87</v>
      </c>
      <c r="AW172" s="14" t="s">
        <v>39</v>
      </c>
      <c r="AX172" s="14" t="s">
        <v>77</v>
      </c>
      <c r="AY172" s="245" t="s">
        <v>134</v>
      </c>
    </row>
    <row r="173" s="14" customFormat="1">
      <c r="A173" s="14"/>
      <c r="B173" s="235"/>
      <c r="C173" s="236"/>
      <c r="D173" s="226" t="s">
        <v>145</v>
      </c>
      <c r="E173" s="237" t="s">
        <v>32</v>
      </c>
      <c r="F173" s="238" t="s">
        <v>873</v>
      </c>
      <c r="G173" s="236"/>
      <c r="H173" s="239">
        <v>69.991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145</v>
      </c>
      <c r="AU173" s="245" t="s">
        <v>87</v>
      </c>
      <c r="AV173" s="14" t="s">
        <v>87</v>
      </c>
      <c r="AW173" s="14" t="s">
        <v>39</v>
      </c>
      <c r="AX173" s="14" t="s">
        <v>77</v>
      </c>
      <c r="AY173" s="245" t="s">
        <v>134</v>
      </c>
    </row>
    <row r="174" s="14" customFormat="1">
      <c r="A174" s="14"/>
      <c r="B174" s="235"/>
      <c r="C174" s="236"/>
      <c r="D174" s="226" t="s">
        <v>145</v>
      </c>
      <c r="E174" s="237" t="s">
        <v>32</v>
      </c>
      <c r="F174" s="238" t="s">
        <v>874</v>
      </c>
      <c r="G174" s="236"/>
      <c r="H174" s="239">
        <v>67.513999999999996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145</v>
      </c>
      <c r="AU174" s="245" t="s">
        <v>87</v>
      </c>
      <c r="AV174" s="14" t="s">
        <v>87</v>
      </c>
      <c r="AW174" s="14" t="s">
        <v>39</v>
      </c>
      <c r="AX174" s="14" t="s">
        <v>77</v>
      </c>
      <c r="AY174" s="245" t="s">
        <v>134</v>
      </c>
    </row>
    <row r="175" s="14" customFormat="1">
      <c r="A175" s="14"/>
      <c r="B175" s="235"/>
      <c r="C175" s="236"/>
      <c r="D175" s="226" t="s">
        <v>145</v>
      </c>
      <c r="E175" s="237" t="s">
        <v>32</v>
      </c>
      <c r="F175" s="238" t="s">
        <v>875</v>
      </c>
      <c r="G175" s="236"/>
      <c r="H175" s="239">
        <v>70.429000000000002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145</v>
      </c>
      <c r="AU175" s="245" t="s">
        <v>87</v>
      </c>
      <c r="AV175" s="14" t="s">
        <v>87</v>
      </c>
      <c r="AW175" s="14" t="s">
        <v>39</v>
      </c>
      <c r="AX175" s="14" t="s">
        <v>77</v>
      </c>
      <c r="AY175" s="245" t="s">
        <v>134</v>
      </c>
    </row>
    <row r="176" s="15" customFormat="1">
      <c r="A176" s="15"/>
      <c r="B176" s="246"/>
      <c r="C176" s="247"/>
      <c r="D176" s="226" t="s">
        <v>145</v>
      </c>
      <c r="E176" s="248" t="s">
        <v>32</v>
      </c>
      <c r="F176" s="249" t="s">
        <v>148</v>
      </c>
      <c r="G176" s="247"/>
      <c r="H176" s="250">
        <v>563.38199999999995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145</v>
      </c>
      <c r="AU176" s="256" t="s">
        <v>87</v>
      </c>
      <c r="AV176" s="15" t="s">
        <v>141</v>
      </c>
      <c r="AW176" s="15" t="s">
        <v>39</v>
      </c>
      <c r="AX176" s="15" t="s">
        <v>85</v>
      </c>
      <c r="AY176" s="256" t="s">
        <v>134</v>
      </c>
    </row>
    <row r="177" s="2" customFormat="1" ht="24.15" customHeight="1">
      <c r="A177" s="40"/>
      <c r="B177" s="41"/>
      <c r="C177" s="206" t="s">
        <v>209</v>
      </c>
      <c r="D177" s="206" t="s">
        <v>136</v>
      </c>
      <c r="E177" s="207" t="s">
        <v>891</v>
      </c>
      <c r="F177" s="208" t="s">
        <v>892</v>
      </c>
      <c r="G177" s="209" t="s">
        <v>151</v>
      </c>
      <c r="H177" s="210">
        <v>563.38199999999995</v>
      </c>
      <c r="I177" s="211"/>
      <c r="J177" s="212">
        <f>ROUND(I177*H177,2)</f>
        <v>0</v>
      </c>
      <c r="K177" s="208" t="s">
        <v>615</v>
      </c>
      <c r="L177" s="46"/>
      <c r="M177" s="213" t="s">
        <v>32</v>
      </c>
      <c r="N177" s="214" t="s">
        <v>48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0.023</v>
      </c>
      <c r="T177" s="216">
        <f>S177*H177</f>
        <v>12.957785999999999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141</v>
      </c>
      <c r="AT177" s="217" t="s">
        <v>136</v>
      </c>
      <c r="AU177" s="217" t="s">
        <v>87</v>
      </c>
      <c r="AY177" s="18" t="s">
        <v>134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85</v>
      </c>
      <c r="BK177" s="218">
        <f>ROUND(I177*H177,2)</f>
        <v>0</v>
      </c>
      <c r="BL177" s="18" t="s">
        <v>141</v>
      </c>
      <c r="BM177" s="217" t="s">
        <v>893</v>
      </c>
    </row>
    <row r="178" s="13" customFormat="1">
      <c r="A178" s="13"/>
      <c r="B178" s="224"/>
      <c r="C178" s="225"/>
      <c r="D178" s="226" t="s">
        <v>145</v>
      </c>
      <c r="E178" s="227" t="s">
        <v>32</v>
      </c>
      <c r="F178" s="228" t="s">
        <v>146</v>
      </c>
      <c r="G178" s="225"/>
      <c r="H178" s="227" t="s">
        <v>32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87</v>
      </c>
      <c r="AV178" s="13" t="s">
        <v>85</v>
      </c>
      <c r="AW178" s="13" t="s">
        <v>39</v>
      </c>
      <c r="AX178" s="13" t="s">
        <v>77</v>
      </c>
      <c r="AY178" s="234" t="s">
        <v>134</v>
      </c>
    </row>
    <row r="179" s="13" customFormat="1">
      <c r="A179" s="13"/>
      <c r="B179" s="224"/>
      <c r="C179" s="225"/>
      <c r="D179" s="226" t="s">
        <v>145</v>
      </c>
      <c r="E179" s="227" t="s">
        <v>32</v>
      </c>
      <c r="F179" s="228" t="s">
        <v>866</v>
      </c>
      <c r="G179" s="225"/>
      <c r="H179" s="227" t="s">
        <v>32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87</v>
      </c>
      <c r="AV179" s="13" t="s">
        <v>85</v>
      </c>
      <c r="AW179" s="13" t="s">
        <v>39</v>
      </c>
      <c r="AX179" s="13" t="s">
        <v>77</v>
      </c>
      <c r="AY179" s="234" t="s">
        <v>134</v>
      </c>
    </row>
    <row r="180" s="14" customFormat="1">
      <c r="A180" s="14"/>
      <c r="B180" s="235"/>
      <c r="C180" s="236"/>
      <c r="D180" s="226" t="s">
        <v>145</v>
      </c>
      <c r="E180" s="237" t="s">
        <v>32</v>
      </c>
      <c r="F180" s="238" t="s">
        <v>867</v>
      </c>
      <c r="G180" s="236"/>
      <c r="H180" s="239">
        <v>57.692999999999998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145</v>
      </c>
      <c r="AU180" s="245" t="s">
        <v>87</v>
      </c>
      <c r="AV180" s="14" t="s">
        <v>87</v>
      </c>
      <c r="AW180" s="14" t="s">
        <v>39</v>
      </c>
      <c r="AX180" s="14" t="s">
        <v>77</v>
      </c>
      <c r="AY180" s="245" t="s">
        <v>134</v>
      </c>
    </row>
    <row r="181" s="14" customFormat="1">
      <c r="A181" s="14"/>
      <c r="B181" s="235"/>
      <c r="C181" s="236"/>
      <c r="D181" s="226" t="s">
        <v>145</v>
      </c>
      <c r="E181" s="237" t="s">
        <v>32</v>
      </c>
      <c r="F181" s="238" t="s">
        <v>868</v>
      </c>
      <c r="G181" s="236"/>
      <c r="H181" s="239">
        <v>30.106000000000002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87</v>
      </c>
      <c r="AV181" s="14" t="s">
        <v>87</v>
      </c>
      <c r="AW181" s="14" t="s">
        <v>39</v>
      </c>
      <c r="AX181" s="14" t="s">
        <v>77</v>
      </c>
      <c r="AY181" s="245" t="s">
        <v>134</v>
      </c>
    </row>
    <row r="182" s="14" customFormat="1">
      <c r="A182" s="14"/>
      <c r="B182" s="235"/>
      <c r="C182" s="236"/>
      <c r="D182" s="226" t="s">
        <v>145</v>
      </c>
      <c r="E182" s="237" t="s">
        <v>32</v>
      </c>
      <c r="F182" s="238" t="s">
        <v>869</v>
      </c>
      <c r="G182" s="236"/>
      <c r="H182" s="239">
        <v>50.468000000000004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145</v>
      </c>
      <c r="AU182" s="245" t="s">
        <v>87</v>
      </c>
      <c r="AV182" s="14" t="s">
        <v>87</v>
      </c>
      <c r="AW182" s="14" t="s">
        <v>39</v>
      </c>
      <c r="AX182" s="14" t="s">
        <v>77</v>
      </c>
      <c r="AY182" s="245" t="s">
        <v>134</v>
      </c>
    </row>
    <row r="183" s="14" customFormat="1">
      <c r="A183" s="14"/>
      <c r="B183" s="235"/>
      <c r="C183" s="236"/>
      <c r="D183" s="226" t="s">
        <v>145</v>
      </c>
      <c r="E183" s="237" t="s">
        <v>32</v>
      </c>
      <c r="F183" s="238" t="s">
        <v>870</v>
      </c>
      <c r="G183" s="236"/>
      <c r="H183" s="239">
        <v>75.775999999999996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145</v>
      </c>
      <c r="AU183" s="245" t="s">
        <v>87</v>
      </c>
      <c r="AV183" s="14" t="s">
        <v>87</v>
      </c>
      <c r="AW183" s="14" t="s">
        <v>39</v>
      </c>
      <c r="AX183" s="14" t="s">
        <v>77</v>
      </c>
      <c r="AY183" s="245" t="s">
        <v>134</v>
      </c>
    </row>
    <row r="184" s="14" customFormat="1">
      <c r="A184" s="14"/>
      <c r="B184" s="235"/>
      <c r="C184" s="236"/>
      <c r="D184" s="226" t="s">
        <v>145</v>
      </c>
      <c r="E184" s="237" t="s">
        <v>32</v>
      </c>
      <c r="F184" s="238" t="s">
        <v>871</v>
      </c>
      <c r="G184" s="236"/>
      <c r="H184" s="239">
        <v>53.579000000000001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145</v>
      </c>
      <c r="AU184" s="245" t="s">
        <v>87</v>
      </c>
      <c r="AV184" s="14" t="s">
        <v>87</v>
      </c>
      <c r="AW184" s="14" t="s">
        <v>39</v>
      </c>
      <c r="AX184" s="14" t="s">
        <v>77</v>
      </c>
      <c r="AY184" s="245" t="s">
        <v>134</v>
      </c>
    </row>
    <row r="185" s="14" customFormat="1">
      <c r="A185" s="14"/>
      <c r="B185" s="235"/>
      <c r="C185" s="236"/>
      <c r="D185" s="226" t="s">
        <v>145</v>
      </c>
      <c r="E185" s="237" t="s">
        <v>32</v>
      </c>
      <c r="F185" s="238" t="s">
        <v>872</v>
      </c>
      <c r="G185" s="236"/>
      <c r="H185" s="239">
        <v>87.825999999999993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87</v>
      </c>
      <c r="AV185" s="14" t="s">
        <v>87</v>
      </c>
      <c r="AW185" s="14" t="s">
        <v>39</v>
      </c>
      <c r="AX185" s="14" t="s">
        <v>77</v>
      </c>
      <c r="AY185" s="245" t="s">
        <v>134</v>
      </c>
    </row>
    <row r="186" s="14" customFormat="1">
      <c r="A186" s="14"/>
      <c r="B186" s="235"/>
      <c r="C186" s="236"/>
      <c r="D186" s="226" t="s">
        <v>145</v>
      </c>
      <c r="E186" s="237" t="s">
        <v>32</v>
      </c>
      <c r="F186" s="238" t="s">
        <v>873</v>
      </c>
      <c r="G186" s="236"/>
      <c r="H186" s="239">
        <v>69.991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145</v>
      </c>
      <c r="AU186" s="245" t="s">
        <v>87</v>
      </c>
      <c r="AV186" s="14" t="s">
        <v>87</v>
      </c>
      <c r="AW186" s="14" t="s">
        <v>39</v>
      </c>
      <c r="AX186" s="14" t="s">
        <v>77</v>
      </c>
      <c r="AY186" s="245" t="s">
        <v>134</v>
      </c>
    </row>
    <row r="187" s="14" customFormat="1">
      <c r="A187" s="14"/>
      <c r="B187" s="235"/>
      <c r="C187" s="236"/>
      <c r="D187" s="226" t="s">
        <v>145</v>
      </c>
      <c r="E187" s="237" t="s">
        <v>32</v>
      </c>
      <c r="F187" s="238" t="s">
        <v>874</v>
      </c>
      <c r="G187" s="236"/>
      <c r="H187" s="239">
        <v>67.513999999999996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145</v>
      </c>
      <c r="AU187" s="245" t="s">
        <v>87</v>
      </c>
      <c r="AV187" s="14" t="s">
        <v>87</v>
      </c>
      <c r="AW187" s="14" t="s">
        <v>39</v>
      </c>
      <c r="AX187" s="14" t="s">
        <v>77</v>
      </c>
      <c r="AY187" s="245" t="s">
        <v>134</v>
      </c>
    </row>
    <row r="188" s="14" customFormat="1">
      <c r="A188" s="14"/>
      <c r="B188" s="235"/>
      <c r="C188" s="236"/>
      <c r="D188" s="226" t="s">
        <v>145</v>
      </c>
      <c r="E188" s="237" t="s">
        <v>32</v>
      </c>
      <c r="F188" s="238" t="s">
        <v>875</v>
      </c>
      <c r="G188" s="236"/>
      <c r="H188" s="239">
        <v>70.429000000000002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145</v>
      </c>
      <c r="AU188" s="245" t="s">
        <v>87</v>
      </c>
      <c r="AV188" s="14" t="s">
        <v>87</v>
      </c>
      <c r="AW188" s="14" t="s">
        <v>39</v>
      </c>
      <c r="AX188" s="14" t="s">
        <v>77</v>
      </c>
      <c r="AY188" s="245" t="s">
        <v>134</v>
      </c>
    </row>
    <row r="189" s="15" customFormat="1">
      <c r="A189" s="15"/>
      <c r="B189" s="246"/>
      <c r="C189" s="247"/>
      <c r="D189" s="226" t="s">
        <v>145</v>
      </c>
      <c r="E189" s="248" t="s">
        <v>32</v>
      </c>
      <c r="F189" s="249" t="s">
        <v>148</v>
      </c>
      <c r="G189" s="247"/>
      <c r="H189" s="250">
        <v>563.38199999999995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145</v>
      </c>
      <c r="AU189" s="256" t="s">
        <v>87</v>
      </c>
      <c r="AV189" s="15" t="s">
        <v>141</v>
      </c>
      <c r="AW189" s="15" t="s">
        <v>39</v>
      </c>
      <c r="AX189" s="15" t="s">
        <v>85</v>
      </c>
      <c r="AY189" s="256" t="s">
        <v>134</v>
      </c>
    </row>
    <row r="190" s="12" customFormat="1" ht="22.8" customHeight="1">
      <c r="A190" s="12"/>
      <c r="B190" s="190"/>
      <c r="C190" s="191"/>
      <c r="D190" s="192" t="s">
        <v>76</v>
      </c>
      <c r="E190" s="204" t="s">
        <v>816</v>
      </c>
      <c r="F190" s="204" t="s">
        <v>817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SUM(P191:P199)</f>
        <v>0</v>
      </c>
      <c r="Q190" s="198"/>
      <c r="R190" s="199">
        <f>SUM(R191:R199)</f>
        <v>0</v>
      </c>
      <c r="S190" s="198"/>
      <c r="T190" s="200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85</v>
      </c>
      <c r="AT190" s="202" t="s">
        <v>76</v>
      </c>
      <c r="AU190" s="202" t="s">
        <v>85</v>
      </c>
      <c r="AY190" s="201" t="s">
        <v>134</v>
      </c>
      <c r="BK190" s="203">
        <f>SUM(BK191:BK199)</f>
        <v>0</v>
      </c>
    </row>
    <row r="191" s="2" customFormat="1" ht="37.8" customHeight="1">
      <c r="A191" s="40"/>
      <c r="B191" s="41"/>
      <c r="C191" s="206" t="s">
        <v>223</v>
      </c>
      <c r="D191" s="206" t="s">
        <v>136</v>
      </c>
      <c r="E191" s="207" t="s">
        <v>894</v>
      </c>
      <c r="F191" s="208" t="s">
        <v>895</v>
      </c>
      <c r="G191" s="209" t="s">
        <v>278</v>
      </c>
      <c r="H191" s="210">
        <v>32.347999999999999</v>
      </c>
      <c r="I191" s="211"/>
      <c r="J191" s="212">
        <f>ROUND(I191*H191,2)</f>
        <v>0</v>
      </c>
      <c r="K191" s="208" t="s">
        <v>140</v>
      </c>
      <c r="L191" s="46"/>
      <c r="M191" s="213" t="s">
        <v>32</v>
      </c>
      <c r="N191" s="214" t="s">
        <v>48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141</v>
      </c>
      <c r="AT191" s="217" t="s">
        <v>136</v>
      </c>
      <c r="AU191" s="217" t="s">
        <v>87</v>
      </c>
      <c r="AY191" s="18" t="s">
        <v>134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85</v>
      </c>
      <c r="BK191" s="218">
        <f>ROUND(I191*H191,2)</f>
        <v>0</v>
      </c>
      <c r="BL191" s="18" t="s">
        <v>141</v>
      </c>
      <c r="BM191" s="217" t="s">
        <v>896</v>
      </c>
    </row>
    <row r="192" s="2" customFormat="1">
      <c r="A192" s="40"/>
      <c r="B192" s="41"/>
      <c r="C192" s="42"/>
      <c r="D192" s="219" t="s">
        <v>143</v>
      </c>
      <c r="E192" s="42"/>
      <c r="F192" s="220" t="s">
        <v>897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143</v>
      </c>
      <c r="AU192" s="18" t="s">
        <v>87</v>
      </c>
    </row>
    <row r="193" s="2" customFormat="1" ht="33" customHeight="1">
      <c r="A193" s="40"/>
      <c r="B193" s="41"/>
      <c r="C193" s="206" t="s">
        <v>228</v>
      </c>
      <c r="D193" s="206" t="s">
        <v>136</v>
      </c>
      <c r="E193" s="207" t="s">
        <v>898</v>
      </c>
      <c r="F193" s="208" t="s">
        <v>899</v>
      </c>
      <c r="G193" s="209" t="s">
        <v>278</v>
      </c>
      <c r="H193" s="210">
        <v>32.347999999999999</v>
      </c>
      <c r="I193" s="211"/>
      <c r="J193" s="212">
        <f>ROUND(I193*H193,2)</f>
        <v>0</v>
      </c>
      <c r="K193" s="208" t="s">
        <v>140</v>
      </c>
      <c r="L193" s="46"/>
      <c r="M193" s="213" t="s">
        <v>32</v>
      </c>
      <c r="N193" s="214" t="s">
        <v>48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141</v>
      </c>
      <c r="AT193" s="217" t="s">
        <v>136</v>
      </c>
      <c r="AU193" s="217" t="s">
        <v>87</v>
      </c>
      <c r="AY193" s="18" t="s">
        <v>134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85</v>
      </c>
      <c r="BK193" s="218">
        <f>ROUND(I193*H193,2)</f>
        <v>0</v>
      </c>
      <c r="BL193" s="18" t="s">
        <v>141</v>
      </c>
      <c r="BM193" s="217" t="s">
        <v>900</v>
      </c>
    </row>
    <row r="194" s="2" customFormat="1">
      <c r="A194" s="40"/>
      <c r="B194" s="41"/>
      <c r="C194" s="42"/>
      <c r="D194" s="219" t="s">
        <v>143</v>
      </c>
      <c r="E194" s="42"/>
      <c r="F194" s="220" t="s">
        <v>901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143</v>
      </c>
      <c r="AU194" s="18" t="s">
        <v>87</v>
      </c>
    </row>
    <row r="195" s="2" customFormat="1" ht="44.25" customHeight="1">
      <c r="A195" s="40"/>
      <c r="B195" s="41"/>
      <c r="C195" s="206" t="s">
        <v>237</v>
      </c>
      <c r="D195" s="206" t="s">
        <v>136</v>
      </c>
      <c r="E195" s="207" t="s">
        <v>902</v>
      </c>
      <c r="F195" s="208" t="s">
        <v>903</v>
      </c>
      <c r="G195" s="209" t="s">
        <v>278</v>
      </c>
      <c r="H195" s="210">
        <v>614.61199999999997</v>
      </c>
      <c r="I195" s="211"/>
      <c r="J195" s="212">
        <f>ROUND(I195*H195,2)</f>
        <v>0</v>
      </c>
      <c r="K195" s="208" t="s">
        <v>140</v>
      </c>
      <c r="L195" s="46"/>
      <c r="M195" s="213" t="s">
        <v>32</v>
      </c>
      <c r="N195" s="214" t="s">
        <v>48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141</v>
      </c>
      <c r="AT195" s="217" t="s">
        <v>136</v>
      </c>
      <c r="AU195" s="217" t="s">
        <v>87</v>
      </c>
      <c r="AY195" s="18" t="s">
        <v>134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85</v>
      </c>
      <c r="BK195" s="218">
        <f>ROUND(I195*H195,2)</f>
        <v>0</v>
      </c>
      <c r="BL195" s="18" t="s">
        <v>141</v>
      </c>
      <c r="BM195" s="217" t="s">
        <v>904</v>
      </c>
    </row>
    <row r="196" s="2" customFormat="1">
      <c r="A196" s="40"/>
      <c r="B196" s="41"/>
      <c r="C196" s="42"/>
      <c r="D196" s="219" t="s">
        <v>143</v>
      </c>
      <c r="E196" s="42"/>
      <c r="F196" s="220" t="s">
        <v>905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8" t="s">
        <v>143</v>
      </c>
      <c r="AU196" s="18" t="s">
        <v>87</v>
      </c>
    </row>
    <row r="197" s="14" customFormat="1">
      <c r="A197" s="14"/>
      <c r="B197" s="235"/>
      <c r="C197" s="236"/>
      <c r="D197" s="226" t="s">
        <v>145</v>
      </c>
      <c r="E197" s="236"/>
      <c r="F197" s="238" t="s">
        <v>906</v>
      </c>
      <c r="G197" s="236"/>
      <c r="H197" s="239">
        <v>614.61199999999997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145</v>
      </c>
      <c r="AU197" s="245" t="s">
        <v>87</v>
      </c>
      <c r="AV197" s="14" t="s">
        <v>87</v>
      </c>
      <c r="AW197" s="14" t="s">
        <v>4</v>
      </c>
      <c r="AX197" s="14" t="s">
        <v>85</v>
      </c>
      <c r="AY197" s="245" t="s">
        <v>134</v>
      </c>
    </row>
    <row r="198" s="2" customFormat="1" ht="44.25" customHeight="1">
      <c r="A198" s="40"/>
      <c r="B198" s="41"/>
      <c r="C198" s="206" t="s">
        <v>242</v>
      </c>
      <c r="D198" s="206" t="s">
        <v>136</v>
      </c>
      <c r="E198" s="207" t="s">
        <v>907</v>
      </c>
      <c r="F198" s="208" t="s">
        <v>908</v>
      </c>
      <c r="G198" s="209" t="s">
        <v>278</v>
      </c>
      <c r="H198" s="210">
        <v>32.347999999999999</v>
      </c>
      <c r="I198" s="211"/>
      <c r="J198" s="212">
        <f>ROUND(I198*H198,2)</f>
        <v>0</v>
      </c>
      <c r="K198" s="208" t="s">
        <v>140</v>
      </c>
      <c r="L198" s="46"/>
      <c r="M198" s="213" t="s">
        <v>32</v>
      </c>
      <c r="N198" s="214" t="s">
        <v>48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141</v>
      </c>
      <c r="AT198" s="217" t="s">
        <v>136</v>
      </c>
      <c r="AU198" s="217" t="s">
        <v>87</v>
      </c>
      <c r="AY198" s="18" t="s">
        <v>134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85</v>
      </c>
      <c r="BK198" s="218">
        <f>ROUND(I198*H198,2)</f>
        <v>0</v>
      </c>
      <c r="BL198" s="18" t="s">
        <v>141</v>
      </c>
      <c r="BM198" s="217" t="s">
        <v>909</v>
      </c>
    </row>
    <row r="199" s="2" customFormat="1">
      <c r="A199" s="40"/>
      <c r="B199" s="41"/>
      <c r="C199" s="42"/>
      <c r="D199" s="219" t="s">
        <v>143</v>
      </c>
      <c r="E199" s="42"/>
      <c r="F199" s="220" t="s">
        <v>910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143</v>
      </c>
      <c r="AU199" s="18" t="s">
        <v>87</v>
      </c>
    </row>
    <row r="200" s="12" customFormat="1" ht="22.8" customHeight="1">
      <c r="A200" s="12"/>
      <c r="B200" s="190"/>
      <c r="C200" s="191"/>
      <c r="D200" s="192" t="s">
        <v>76</v>
      </c>
      <c r="E200" s="204" t="s">
        <v>514</v>
      </c>
      <c r="F200" s="204" t="s">
        <v>515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SUM(P201:P202)</f>
        <v>0</v>
      </c>
      <c r="Q200" s="198"/>
      <c r="R200" s="199">
        <f>SUM(R201:R202)</f>
        <v>0</v>
      </c>
      <c r="S200" s="198"/>
      <c r="T200" s="20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85</v>
      </c>
      <c r="AT200" s="202" t="s">
        <v>76</v>
      </c>
      <c r="AU200" s="202" t="s">
        <v>85</v>
      </c>
      <c r="AY200" s="201" t="s">
        <v>134</v>
      </c>
      <c r="BK200" s="203">
        <f>SUM(BK201:BK202)</f>
        <v>0</v>
      </c>
    </row>
    <row r="201" s="2" customFormat="1" ht="55.5" customHeight="1">
      <c r="A201" s="40"/>
      <c r="B201" s="41"/>
      <c r="C201" s="206" t="s">
        <v>251</v>
      </c>
      <c r="D201" s="206" t="s">
        <v>136</v>
      </c>
      <c r="E201" s="207" t="s">
        <v>517</v>
      </c>
      <c r="F201" s="208" t="s">
        <v>518</v>
      </c>
      <c r="G201" s="209" t="s">
        <v>278</v>
      </c>
      <c r="H201" s="210">
        <v>22.370999999999999</v>
      </c>
      <c r="I201" s="211"/>
      <c r="J201" s="212">
        <f>ROUND(I201*H201,2)</f>
        <v>0</v>
      </c>
      <c r="K201" s="208" t="s">
        <v>140</v>
      </c>
      <c r="L201" s="46"/>
      <c r="M201" s="213" t="s">
        <v>32</v>
      </c>
      <c r="N201" s="214" t="s">
        <v>48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141</v>
      </c>
      <c r="AT201" s="217" t="s">
        <v>136</v>
      </c>
      <c r="AU201" s="217" t="s">
        <v>87</v>
      </c>
      <c r="AY201" s="18" t="s">
        <v>134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85</v>
      </c>
      <c r="BK201" s="218">
        <f>ROUND(I201*H201,2)</f>
        <v>0</v>
      </c>
      <c r="BL201" s="18" t="s">
        <v>141</v>
      </c>
      <c r="BM201" s="217" t="s">
        <v>911</v>
      </c>
    </row>
    <row r="202" s="2" customFormat="1">
      <c r="A202" s="40"/>
      <c r="B202" s="41"/>
      <c r="C202" s="42"/>
      <c r="D202" s="219" t="s">
        <v>143</v>
      </c>
      <c r="E202" s="42"/>
      <c r="F202" s="220" t="s">
        <v>520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143</v>
      </c>
      <c r="AU202" s="18" t="s">
        <v>87</v>
      </c>
    </row>
    <row r="203" s="12" customFormat="1" ht="25.92" customHeight="1">
      <c r="A203" s="12"/>
      <c r="B203" s="190"/>
      <c r="C203" s="191"/>
      <c r="D203" s="192" t="s">
        <v>76</v>
      </c>
      <c r="E203" s="193" t="s">
        <v>521</v>
      </c>
      <c r="F203" s="193" t="s">
        <v>522</v>
      </c>
      <c r="G203" s="191"/>
      <c r="H203" s="191"/>
      <c r="I203" s="194"/>
      <c r="J203" s="195">
        <f>BK203</f>
        <v>0</v>
      </c>
      <c r="K203" s="191"/>
      <c r="L203" s="196"/>
      <c r="M203" s="197"/>
      <c r="N203" s="198"/>
      <c r="O203" s="198"/>
      <c r="P203" s="199">
        <f>P204+P220+P271+P278+P291</f>
        <v>0</v>
      </c>
      <c r="Q203" s="198"/>
      <c r="R203" s="199">
        <f>R204+R220+R271+R278+R291</f>
        <v>3.0351580399999998</v>
      </c>
      <c r="S203" s="198"/>
      <c r="T203" s="200">
        <f>T204+T220+T271+T278+T291</f>
        <v>6.4260814999999996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87</v>
      </c>
      <c r="AT203" s="202" t="s">
        <v>76</v>
      </c>
      <c r="AU203" s="202" t="s">
        <v>77</v>
      </c>
      <c r="AY203" s="201" t="s">
        <v>134</v>
      </c>
      <c r="BK203" s="203">
        <f>BK204+BK220+BK271+BK278+BK291</f>
        <v>0</v>
      </c>
    </row>
    <row r="204" s="12" customFormat="1" ht="22.8" customHeight="1">
      <c r="A204" s="12"/>
      <c r="B204" s="190"/>
      <c r="C204" s="191"/>
      <c r="D204" s="192" t="s">
        <v>76</v>
      </c>
      <c r="E204" s="204" t="s">
        <v>523</v>
      </c>
      <c r="F204" s="204" t="s">
        <v>524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SUM(P205:P219)</f>
        <v>0</v>
      </c>
      <c r="Q204" s="198"/>
      <c r="R204" s="199">
        <f>SUM(R205:R219)</f>
        <v>2.5352189999999997</v>
      </c>
      <c r="S204" s="198"/>
      <c r="T204" s="200">
        <f>SUM(T205:T219)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87</v>
      </c>
      <c r="AT204" s="202" t="s">
        <v>76</v>
      </c>
      <c r="AU204" s="202" t="s">
        <v>85</v>
      </c>
      <c r="AY204" s="201" t="s">
        <v>134</v>
      </c>
      <c r="BK204" s="203">
        <f>SUM(BK205:BK219)</f>
        <v>0</v>
      </c>
    </row>
    <row r="205" s="2" customFormat="1" ht="24.15" customHeight="1">
      <c r="A205" s="40"/>
      <c r="B205" s="41"/>
      <c r="C205" s="206" t="s">
        <v>263</v>
      </c>
      <c r="D205" s="206" t="s">
        <v>136</v>
      </c>
      <c r="E205" s="207" t="s">
        <v>912</v>
      </c>
      <c r="F205" s="208" t="s">
        <v>913</v>
      </c>
      <c r="G205" s="209" t="s">
        <v>151</v>
      </c>
      <c r="H205" s="210">
        <v>563.38199999999995</v>
      </c>
      <c r="I205" s="211"/>
      <c r="J205" s="212">
        <f>ROUND(I205*H205,2)</f>
        <v>0</v>
      </c>
      <c r="K205" s="208" t="s">
        <v>615</v>
      </c>
      <c r="L205" s="46"/>
      <c r="M205" s="213" t="s">
        <v>32</v>
      </c>
      <c r="N205" s="214" t="s">
        <v>48</v>
      </c>
      <c r="O205" s="86"/>
      <c r="P205" s="215">
        <f>O205*H205</f>
        <v>0</v>
      </c>
      <c r="Q205" s="215">
        <v>0.0044999999999999997</v>
      </c>
      <c r="R205" s="215">
        <f>Q205*H205</f>
        <v>2.5352189999999997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282</v>
      </c>
      <c r="AT205" s="217" t="s">
        <v>136</v>
      </c>
      <c r="AU205" s="217" t="s">
        <v>87</v>
      </c>
      <c r="AY205" s="18" t="s">
        <v>134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85</v>
      </c>
      <c r="BK205" s="218">
        <f>ROUND(I205*H205,2)</f>
        <v>0</v>
      </c>
      <c r="BL205" s="18" t="s">
        <v>282</v>
      </c>
      <c r="BM205" s="217" t="s">
        <v>914</v>
      </c>
    </row>
    <row r="206" s="13" customFormat="1">
      <c r="A206" s="13"/>
      <c r="B206" s="224"/>
      <c r="C206" s="225"/>
      <c r="D206" s="226" t="s">
        <v>145</v>
      </c>
      <c r="E206" s="227" t="s">
        <v>32</v>
      </c>
      <c r="F206" s="228" t="s">
        <v>146</v>
      </c>
      <c r="G206" s="225"/>
      <c r="H206" s="227" t="s">
        <v>32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87</v>
      </c>
      <c r="AV206" s="13" t="s">
        <v>85</v>
      </c>
      <c r="AW206" s="13" t="s">
        <v>39</v>
      </c>
      <c r="AX206" s="13" t="s">
        <v>77</v>
      </c>
      <c r="AY206" s="234" t="s">
        <v>134</v>
      </c>
    </row>
    <row r="207" s="13" customFormat="1">
      <c r="A207" s="13"/>
      <c r="B207" s="224"/>
      <c r="C207" s="225"/>
      <c r="D207" s="226" t="s">
        <v>145</v>
      </c>
      <c r="E207" s="227" t="s">
        <v>32</v>
      </c>
      <c r="F207" s="228" t="s">
        <v>866</v>
      </c>
      <c r="G207" s="225"/>
      <c r="H207" s="227" t="s">
        <v>32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87</v>
      </c>
      <c r="AV207" s="13" t="s">
        <v>85</v>
      </c>
      <c r="AW207" s="13" t="s">
        <v>39</v>
      </c>
      <c r="AX207" s="13" t="s">
        <v>77</v>
      </c>
      <c r="AY207" s="234" t="s">
        <v>134</v>
      </c>
    </row>
    <row r="208" s="14" customFormat="1">
      <c r="A208" s="14"/>
      <c r="B208" s="235"/>
      <c r="C208" s="236"/>
      <c r="D208" s="226" t="s">
        <v>145</v>
      </c>
      <c r="E208" s="237" t="s">
        <v>32</v>
      </c>
      <c r="F208" s="238" t="s">
        <v>867</v>
      </c>
      <c r="G208" s="236"/>
      <c r="H208" s="239">
        <v>57.692999999999998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145</v>
      </c>
      <c r="AU208" s="245" t="s">
        <v>87</v>
      </c>
      <c r="AV208" s="14" t="s">
        <v>87</v>
      </c>
      <c r="AW208" s="14" t="s">
        <v>39</v>
      </c>
      <c r="AX208" s="14" t="s">
        <v>77</v>
      </c>
      <c r="AY208" s="245" t="s">
        <v>134</v>
      </c>
    </row>
    <row r="209" s="14" customFormat="1">
      <c r="A209" s="14"/>
      <c r="B209" s="235"/>
      <c r="C209" s="236"/>
      <c r="D209" s="226" t="s">
        <v>145</v>
      </c>
      <c r="E209" s="237" t="s">
        <v>32</v>
      </c>
      <c r="F209" s="238" t="s">
        <v>868</v>
      </c>
      <c r="G209" s="236"/>
      <c r="H209" s="239">
        <v>30.106000000000002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145</v>
      </c>
      <c r="AU209" s="245" t="s">
        <v>87</v>
      </c>
      <c r="AV209" s="14" t="s">
        <v>87</v>
      </c>
      <c r="AW209" s="14" t="s">
        <v>39</v>
      </c>
      <c r="AX209" s="14" t="s">
        <v>77</v>
      </c>
      <c r="AY209" s="245" t="s">
        <v>134</v>
      </c>
    </row>
    <row r="210" s="14" customFormat="1">
      <c r="A210" s="14"/>
      <c r="B210" s="235"/>
      <c r="C210" s="236"/>
      <c r="D210" s="226" t="s">
        <v>145</v>
      </c>
      <c r="E210" s="237" t="s">
        <v>32</v>
      </c>
      <c r="F210" s="238" t="s">
        <v>869</v>
      </c>
      <c r="G210" s="236"/>
      <c r="H210" s="239">
        <v>50.468000000000004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145</v>
      </c>
      <c r="AU210" s="245" t="s">
        <v>87</v>
      </c>
      <c r="AV210" s="14" t="s">
        <v>87</v>
      </c>
      <c r="AW210" s="14" t="s">
        <v>39</v>
      </c>
      <c r="AX210" s="14" t="s">
        <v>77</v>
      </c>
      <c r="AY210" s="245" t="s">
        <v>134</v>
      </c>
    </row>
    <row r="211" s="14" customFormat="1">
      <c r="A211" s="14"/>
      <c r="B211" s="235"/>
      <c r="C211" s="236"/>
      <c r="D211" s="226" t="s">
        <v>145</v>
      </c>
      <c r="E211" s="237" t="s">
        <v>32</v>
      </c>
      <c r="F211" s="238" t="s">
        <v>870</v>
      </c>
      <c r="G211" s="236"/>
      <c r="H211" s="239">
        <v>75.775999999999996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145</v>
      </c>
      <c r="AU211" s="245" t="s">
        <v>87</v>
      </c>
      <c r="AV211" s="14" t="s">
        <v>87</v>
      </c>
      <c r="AW211" s="14" t="s">
        <v>39</v>
      </c>
      <c r="AX211" s="14" t="s">
        <v>77</v>
      </c>
      <c r="AY211" s="245" t="s">
        <v>134</v>
      </c>
    </row>
    <row r="212" s="14" customFormat="1">
      <c r="A212" s="14"/>
      <c r="B212" s="235"/>
      <c r="C212" s="236"/>
      <c r="D212" s="226" t="s">
        <v>145</v>
      </c>
      <c r="E212" s="237" t="s">
        <v>32</v>
      </c>
      <c r="F212" s="238" t="s">
        <v>871</v>
      </c>
      <c r="G212" s="236"/>
      <c r="H212" s="239">
        <v>53.579000000000001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145</v>
      </c>
      <c r="AU212" s="245" t="s">
        <v>87</v>
      </c>
      <c r="AV212" s="14" t="s">
        <v>87</v>
      </c>
      <c r="AW212" s="14" t="s">
        <v>39</v>
      </c>
      <c r="AX212" s="14" t="s">
        <v>77</v>
      </c>
      <c r="AY212" s="245" t="s">
        <v>134</v>
      </c>
    </row>
    <row r="213" s="14" customFormat="1">
      <c r="A213" s="14"/>
      <c r="B213" s="235"/>
      <c r="C213" s="236"/>
      <c r="D213" s="226" t="s">
        <v>145</v>
      </c>
      <c r="E213" s="237" t="s">
        <v>32</v>
      </c>
      <c r="F213" s="238" t="s">
        <v>872</v>
      </c>
      <c r="G213" s="236"/>
      <c r="H213" s="239">
        <v>87.825999999999993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145</v>
      </c>
      <c r="AU213" s="245" t="s">
        <v>87</v>
      </c>
      <c r="AV213" s="14" t="s">
        <v>87</v>
      </c>
      <c r="AW213" s="14" t="s">
        <v>39</v>
      </c>
      <c r="AX213" s="14" t="s">
        <v>77</v>
      </c>
      <c r="AY213" s="245" t="s">
        <v>134</v>
      </c>
    </row>
    <row r="214" s="14" customFormat="1">
      <c r="A214" s="14"/>
      <c r="B214" s="235"/>
      <c r="C214" s="236"/>
      <c r="D214" s="226" t="s">
        <v>145</v>
      </c>
      <c r="E214" s="237" t="s">
        <v>32</v>
      </c>
      <c r="F214" s="238" t="s">
        <v>873</v>
      </c>
      <c r="G214" s="236"/>
      <c r="H214" s="239">
        <v>69.991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145</v>
      </c>
      <c r="AU214" s="245" t="s">
        <v>87</v>
      </c>
      <c r="AV214" s="14" t="s">
        <v>87</v>
      </c>
      <c r="AW214" s="14" t="s">
        <v>39</v>
      </c>
      <c r="AX214" s="14" t="s">
        <v>77</v>
      </c>
      <c r="AY214" s="245" t="s">
        <v>134</v>
      </c>
    </row>
    <row r="215" s="14" customFormat="1">
      <c r="A215" s="14"/>
      <c r="B215" s="235"/>
      <c r="C215" s="236"/>
      <c r="D215" s="226" t="s">
        <v>145</v>
      </c>
      <c r="E215" s="237" t="s">
        <v>32</v>
      </c>
      <c r="F215" s="238" t="s">
        <v>874</v>
      </c>
      <c r="G215" s="236"/>
      <c r="H215" s="239">
        <v>67.513999999999996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145</v>
      </c>
      <c r="AU215" s="245" t="s">
        <v>87</v>
      </c>
      <c r="AV215" s="14" t="s">
        <v>87</v>
      </c>
      <c r="AW215" s="14" t="s">
        <v>39</v>
      </c>
      <c r="AX215" s="14" t="s">
        <v>77</v>
      </c>
      <c r="AY215" s="245" t="s">
        <v>134</v>
      </c>
    </row>
    <row r="216" s="14" customFormat="1">
      <c r="A216" s="14"/>
      <c r="B216" s="235"/>
      <c r="C216" s="236"/>
      <c r="D216" s="226" t="s">
        <v>145</v>
      </c>
      <c r="E216" s="237" t="s">
        <v>32</v>
      </c>
      <c r="F216" s="238" t="s">
        <v>875</v>
      </c>
      <c r="G216" s="236"/>
      <c r="H216" s="239">
        <v>70.429000000000002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145</v>
      </c>
      <c r="AU216" s="245" t="s">
        <v>87</v>
      </c>
      <c r="AV216" s="14" t="s">
        <v>87</v>
      </c>
      <c r="AW216" s="14" t="s">
        <v>39</v>
      </c>
      <c r="AX216" s="14" t="s">
        <v>77</v>
      </c>
      <c r="AY216" s="245" t="s">
        <v>134</v>
      </c>
    </row>
    <row r="217" s="15" customFormat="1">
      <c r="A217" s="15"/>
      <c r="B217" s="246"/>
      <c r="C217" s="247"/>
      <c r="D217" s="226" t="s">
        <v>145</v>
      </c>
      <c r="E217" s="248" t="s">
        <v>32</v>
      </c>
      <c r="F217" s="249" t="s">
        <v>148</v>
      </c>
      <c r="G217" s="247"/>
      <c r="H217" s="250">
        <v>563.38199999999995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145</v>
      </c>
      <c r="AU217" s="256" t="s">
        <v>87</v>
      </c>
      <c r="AV217" s="15" t="s">
        <v>141</v>
      </c>
      <c r="AW217" s="15" t="s">
        <v>39</v>
      </c>
      <c r="AX217" s="15" t="s">
        <v>85</v>
      </c>
      <c r="AY217" s="256" t="s">
        <v>134</v>
      </c>
    </row>
    <row r="218" s="2" customFormat="1" ht="49.05" customHeight="1">
      <c r="A218" s="40"/>
      <c r="B218" s="41"/>
      <c r="C218" s="206" t="s">
        <v>269</v>
      </c>
      <c r="D218" s="206" t="s">
        <v>136</v>
      </c>
      <c r="E218" s="207" t="s">
        <v>620</v>
      </c>
      <c r="F218" s="208" t="s">
        <v>621</v>
      </c>
      <c r="G218" s="209" t="s">
        <v>278</v>
      </c>
      <c r="H218" s="210">
        <v>2.5350000000000001</v>
      </c>
      <c r="I218" s="211"/>
      <c r="J218" s="212">
        <f>ROUND(I218*H218,2)</f>
        <v>0</v>
      </c>
      <c r="K218" s="208" t="s">
        <v>140</v>
      </c>
      <c r="L218" s="46"/>
      <c r="M218" s="213" t="s">
        <v>32</v>
      </c>
      <c r="N218" s="214" t="s">
        <v>48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282</v>
      </c>
      <c r="AT218" s="217" t="s">
        <v>136</v>
      </c>
      <c r="AU218" s="217" t="s">
        <v>87</v>
      </c>
      <c r="AY218" s="18" t="s">
        <v>134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85</v>
      </c>
      <c r="BK218" s="218">
        <f>ROUND(I218*H218,2)</f>
        <v>0</v>
      </c>
      <c r="BL218" s="18" t="s">
        <v>282</v>
      </c>
      <c r="BM218" s="217" t="s">
        <v>915</v>
      </c>
    </row>
    <row r="219" s="2" customFormat="1">
      <c r="A219" s="40"/>
      <c r="B219" s="41"/>
      <c r="C219" s="42"/>
      <c r="D219" s="219" t="s">
        <v>143</v>
      </c>
      <c r="E219" s="42"/>
      <c r="F219" s="220" t="s">
        <v>623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143</v>
      </c>
      <c r="AU219" s="18" t="s">
        <v>87</v>
      </c>
    </row>
    <row r="220" s="12" customFormat="1" ht="22.8" customHeight="1">
      <c r="A220" s="12"/>
      <c r="B220" s="190"/>
      <c r="C220" s="191"/>
      <c r="D220" s="192" t="s">
        <v>76</v>
      </c>
      <c r="E220" s="204" t="s">
        <v>916</v>
      </c>
      <c r="F220" s="204" t="s">
        <v>917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SUM(P221:P270)</f>
        <v>0</v>
      </c>
      <c r="Q220" s="198"/>
      <c r="R220" s="199">
        <f>SUM(R221:R270)</f>
        <v>0.01545</v>
      </c>
      <c r="S220" s="198"/>
      <c r="T220" s="200">
        <f>SUM(T221:T270)</f>
        <v>0.12279000000000001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87</v>
      </c>
      <c r="AT220" s="202" t="s">
        <v>76</v>
      </c>
      <c r="AU220" s="202" t="s">
        <v>85</v>
      </c>
      <c r="AY220" s="201" t="s">
        <v>134</v>
      </c>
      <c r="BK220" s="203">
        <f>SUM(BK221:BK270)</f>
        <v>0</v>
      </c>
    </row>
    <row r="221" s="2" customFormat="1" ht="21.75" customHeight="1">
      <c r="A221" s="40"/>
      <c r="B221" s="41"/>
      <c r="C221" s="206" t="s">
        <v>8</v>
      </c>
      <c r="D221" s="206" t="s">
        <v>136</v>
      </c>
      <c r="E221" s="207" t="s">
        <v>918</v>
      </c>
      <c r="F221" s="208" t="s">
        <v>919</v>
      </c>
      <c r="G221" s="209" t="s">
        <v>660</v>
      </c>
      <c r="H221" s="210">
        <v>4</v>
      </c>
      <c r="I221" s="211"/>
      <c r="J221" s="212">
        <f>ROUND(I221*H221,2)</f>
        <v>0</v>
      </c>
      <c r="K221" s="208" t="s">
        <v>140</v>
      </c>
      <c r="L221" s="46"/>
      <c r="M221" s="213" t="s">
        <v>32</v>
      </c>
      <c r="N221" s="214" t="s">
        <v>48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0.019460000000000002</v>
      </c>
      <c r="T221" s="216">
        <f>S221*H221</f>
        <v>0.077840000000000006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282</v>
      </c>
      <c r="AT221" s="217" t="s">
        <v>136</v>
      </c>
      <c r="AU221" s="217" t="s">
        <v>87</v>
      </c>
      <c r="AY221" s="18" t="s">
        <v>134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85</v>
      </c>
      <c r="BK221" s="218">
        <f>ROUND(I221*H221,2)</f>
        <v>0</v>
      </c>
      <c r="BL221" s="18" t="s">
        <v>282</v>
      </c>
      <c r="BM221" s="217" t="s">
        <v>920</v>
      </c>
    </row>
    <row r="222" s="2" customFormat="1">
      <c r="A222" s="40"/>
      <c r="B222" s="41"/>
      <c r="C222" s="42"/>
      <c r="D222" s="219" t="s">
        <v>143</v>
      </c>
      <c r="E222" s="42"/>
      <c r="F222" s="220" t="s">
        <v>921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143</v>
      </c>
      <c r="AU222" s="18" t="s">
        <v>87</v>
      </c>
    </row>
    <row r="223" s="13" customFormat="1">
      <c r="A223" s="13"/>
      <c r="B223" s="224"/>
      <c r="C223" s="225"/>
      <c r="D223" s="226" t="s">
        <v>145</v>
      </c>
      <c r="E223" s="227" t="s">
        <v>32</v>
      </c>
      <c r="F223" s="228" t="s">
        <v>146</v>
      </c>
      <c r="G223" s="225"/>
      <c r="H223" s="227" t="s">
        <v>32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145</v>
      </c>
      <c r="AU223" s="234" t="s">
        <v>87</v>
      </c>
      <c r="AV223" s="13" t="s">
        <v>85</v>
      </c>
      <c r="AW223" s="13" t="s">
        <v>39</v>
      </c>
      <c r="AX223" s="13" t="s">
        <v>77</v>
      </c>
      <c r="AY223" s="234" t="s">
        <v>134</v>
      </c>
    </row>
    <row r="224" s="13" customFormat="1">
      <c r="A224" s="13"/>
      <c r="B224" s="224"/>
      <c r="C224" s="225"/>
      <c r="D224" s="226" t="s">
        <v>145</v>
      </c>
      <c r="E224" s="227" t="s">
        <v>32</v>
      </c>
      <c r="F224" s="228" t="s">
        <v>922</v>
      </c>
      <c r="G224" s="225"/>
      <c r="H224" s="227" t="s">
        <v>32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87</v>
      </c>
      <c r="AV224" s="13" t="s">
        <v>85</v>
      </c>
      <c r="AW224" s="13" t="s">
        <v>39</v>
      </c>
      <c r="AX224" s="13" t="s">
        <v>77</v>
      </c>
      <c r="AY224" s="234" t="s">
        <v>134</v>
      </c>
    </row>
    <row r="225" s="14" customFormat="1">
      <c r="A225" s="14"/>
      <c r="B225" s="235"/>
      <c r="C225" s="236"/>
      <c r="D225" s="226" t="s">
        <v>145</v>
      </c>
      <c r="E225" s="237" t="s">
        <v>32</v>
      </c>
      <c r="F225" s="238" t="s">
        <v>923</v>
      </c>
      <c r="G225" s="236"/>
      <c r="H225" s="239">
        <v>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145</v>
      </c>
      <c r="AU225" s="245" t="s">
        <v>87</v>
      </c>
      <c r="AV225" s="14" t="s">
        <v>87</v>
      </c>
      <c r="AW225" s="14" t="s">
        <v>39</v>
      </c>
      <c r="AX225" s="14" t="s">
        <v>77</v>
      </c>
      <c r="AY225" s="245" t="s">
        <v>134</v>
      </c>
    </row>
    <row r="226" s="15" customFormat="1">
      <c r="A226" s="15"/>
      <c r="B226" s="246"/>
      <c r="C226" s="247"/>
      <c r="D226" s="226" t="s">
        <v>145</v>
      </c>
      <c r="E226" s="248" t="s">
        <v>32</v>
      </c>
      <c r="F226" s="249" t="s">
        <v>148</v>
      </c>
      <c r="G226" s="247"/>
      <c r="H226" s="250">
        <v>4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145</v>
      </c>
      <c r="AU226" s="256" t="s">
        <v>87</v>
      </c>
      <c r="AV226" s="15" t="s">
        <v>141</v>
      </c>
      <c r="AW226" s="15" t="s">
        <v>39</v>
      </c>
      <c r="AX226" s="15" t="s">
        <v>85</v>
      </c>
      <c r="AY226" s="256" t="s">
        <v>134</v>
      </c>
    </row>
    <row r="227" s="2" customFormat="1" ht="21.75" customHeight="1">
      <c r="A227" s="40"/>
      <c r="B227" s="41"/>
      <c r="C227" s="206" t="s">
        <v>282</v>
      </c>
      <c r="D227" s="206" t="s">
        <v>136</v>
      </c>
      <c r="E227" s="207" t="s">
        <v>924</v>
      </c>
      <c r="F227" s="208" t="s">
        <v>925</v>
      </c>
      <c r="G227" s="209" t="s">
        <v>660</v>
      </c>
      <c r="H227" s="210">
        <v>4</v>
      </c>
      <c r="I227" s="211"/>
      <c r="J227" s="212">
        <f>ROUND(I227*H227,2)</f>
        <v>0</v>
      </c>
      <c r="K227" s="208" t="s">
        <v>140</v>
      </c>
      <c r="L227" s="46"/>
      <c r="M227" s="213" t="s">
        <v>32</v>
      </c>
      <c r="N227" s="214" t="s">
        <v>48</v>
      </c>
      <c r="O227" s="86"/>
      <c r="P227" s="215">
        <f>O227*H227</f>
        <v>0</v>
      </c>
      <c r="Q227" s="215">
        <v>0.0032599999999999999</v>
      </c>
      <c r="R227" s="215">
        <f>Q227*H227</f>
        <v>0.01304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282</v>
      </c>
      <c r="AT227" s="217" t="s">
        <v>136</v>
      </c>
      <c r="AU227" s="217" t="s">
        <v>87</v>
      </c>
      <c r="AY227" s="18" t="s">
        <v>134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85</v>
      </c>
      <c r="BK227" s="218">
        <f>ROUND(I227*H227,2)</f>
        <v>0</v>
      </c>
      <c r="BL227" s="18" t="s">
        <v>282</v>
      </c>
      <c r="BM227" s="217" t="s">
        <v>926</v>
      </c>
    </row>
    <row r="228" s="2" customFormat="1">
      <c r="A228" s="40"/>
      <c r="B228" s="41"/>
      <c r="C228" s="42"/>
      <c r="D228" s="219" t="s">
        <v>143</v>
      </c>
      <c r="E228" s="42"/>
      <c r="F228" s="220" t="s">
        <v>927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143</v>
      </c>
      <c r="AU228" s="18" t="s">
        <v>87</v>
      </c>
    </row>
    <row r="229" s="13" customFormat="1">
      <c r="A229" s="13"/>
      <c r="B229" s="224"/>
      <c r="C229" s="225"/>
      <c r="D229" s="226" t="s">
        <v>145</v>
      </c>
      <c r="E229" s="227" t="s">
        <v>32</v>
      </c>
      <c r="F229" s="228" t="s">
        <v>146</v>
      </c>
      <c r="G229" s="225"/>
      <c r="H229" s="227" t="s">
        <v>32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87</v>
      </c>
      <c r="AV229" s="13" t="s">
        <v>85</v>
      </c>
      <c r="AW229" s="13" t="s">
        <v>39</v>
      </c>
      <c r="AX229" s="13" t="s">
        <v>77</v>
      </c>
      <c r="AY229" s="234" t="s">
        <v>134</v>
      </c>
    </row>
    <row r="230" s="13" customFormat="1">
      <c r="A230" s="13"/>
      <c r="B230" s="224"/>
      <c r="C230" s="225"/>
      <c r="D230" s="226" t="s">
        <v>145</v>
      </c>
      <c r="E230" s="227" t="s">
        <v>32</v>
      </c>
      <c r="F230" s="228" t="s">
        <v>922</v>
      </c>
      <c r="G230" s="225"/>
      <c r="H230" s="227" t="s">
        <v>32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87</v>
      </c>
      <c r="AV230" s="13" t="s">
        <v>85</v>
      </c>
      <c r="AW230" s="13" t="s">
        <v>39</v>
      </c>
      <c r="AX230" s="13" t="s">
        <v>77</v>
      </c>
      <c r="AY230" s="234" t="s">
        <v>134</v>
      </c>
    </row>
    <row r="231" s="14" customFormat="1">
      <c r="A231" s="14"/>
      <c r="B231" s="235"/>
      <c r="C231" s="236"/>
      <c r="D231" s="226" t="s">
        <v>145</v>
      </c>
      <c r="E231" s="237" t="s">
        <v>32</v>
      </c>
      <c r="F231" s="238" t="s">
        <v>923</v>
      </c>
      <c r="G231" s="236"/>
      <c r="H231" s="239">
        <v>4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145</v>
      </c>
      <c r="AU231" s="245" t="s">
        <v>87</v>
      </c>
      <c r="AV231" s="14" t="s">
        <v>87</v>
      </c>
      <c r="AW231" s="14" t="s">
        <v>39</v>
      </c>
      <c r="AX231" s="14" t="s">
        <v>77</v>
      </c>
      <c r="AY231" s="245" t="s">
        <v>134</v>
      </c>
    </row>
    <row r="232" s="15" customFormat="1">
      <c r="A232" s="15"/>
      <c r="B232" s="246"/>
      <c r="C232" s="247"/>
      <c r="D232" s="226" t="s">
        <v>145</v>
      </c>
      <c r="E232" s="248" t="s">
        <v>32</v>
      </c>
      <c r="F232" s="249" t="s">
        <v>148</v>
      </c>
      <c r="G232" s="247"/>
      <c r="H232" s="250">
        <v>4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145</v>
      </c>
      <c r="AU232" s="256" t="s">
        <v>87</v>
      </c>
      <c r="AV232" s="15" t="s">
        <v>141</v>
      </c>
      <c r="AW232" s="15" t="s">
        <v>39</v>
      </c>
      <c r="AX232" s="15" t="s">
        <v>85</v>
      </c>
      <c r="AY232" s="256" t="s">
        <v>134</v>
      </c>
    </row>
    <row r="233" s="2" customFormat="1" ht="16.5" customHeight="1">
      <c r="A233" s="40"/>
      <c r="B233" s="41"/>
      <c r="C233" s="206" t="s">
        <v>291</v>
      </c>
      <c r="D233" s="206" t="s">
        <v>136</v>
      </c>
      <c r="E233" s="207" t="s">
        <v>928</v>
      </c>
      <c r="F233" s="208" t="s">
        <v>929</v>
      </c>
      <c r="G233" s="209" t="s">
        <v>660</v>
      </c>
      <c r="H233" s="210">
        <v>1</v>
      </c>
      <c r="I233" s="211"/>
      <c r="J233" s="212">
        <f>ROUND(I233*H233,2)</f>
        <v>0</v>
      </c>
      <c r="K233" s="208" t="s">
        <v>140</v>
      </c>
      <c r="L233" s="46"/>
      <c r="M233" s="213" t="s">
        <v>32</v>
      </c>
      <c r="N233" s="214" t="s">
        <v>48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0.032899999999999999</v>
      </c>
      <c r="T233" s="216">
        <f>S233*H233</f>
        <v>0.032899999999999999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282</v>
      </c>
      <c r="AT233" s="217" t="s">
        <v>136</v>
      </c>
      <c r="AU233" s="217" t="s">
        <v>87</v>
      </c>
      <c r="AY233" s="18" t="s">
        <v>134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85</v>
      </c>
      <c r="BK233" s="218">
        <f>ROUND(I233*H233,2)</f>
        <v>0</v>
      </c>
      <c r="BL233" s="18" t="s">
        <v>282</v>
      </c>
      <c r="BM233" s="217" t="s">
        <v>930</v>
      </c>
    </row>
    <row r="234" s="2" customFormat="1">
      <c r="A234" s="40"/>
      <c r="B234" s="41"/>
      <c r="C234" s="42"/>
      <c r="D234" s="219" t="s">
        <v>143</v>
      </c>
      <c r="E234" s="42"/>
      <c r="F234" s="220" t="s">
        <v>931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143</v>
      </c>
      <c r="AU234" s="18" t="s">
        <v>87</v>
      </c>
    </row>
    <row r="235" s="13" customFormat="1">
      <c r="A235" s="13"/>
      <c r="B235" s="224"/>
      <c r="C235" s="225"/>
      <c r="D235" s="226" t="s">
        <v>145</v>
      </c>
      <c r="E235" s="227" t="s">
        <v>32</v>
      </c>
      <c r="F235" s="228" t="s">
        <v>146</v>
      </c>
      <c r="G235" s="225"/>
      <c r="H235" s="227" t="s">
        <v>32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145</v>
      </c>
      <c r="AU235" s="234" t="s">
        <v>87</v>
      </c>
      <c r="AV235" s="13" t="s">
        <v>85</v>
      </c>
      <c r="AW235" s="13" t="s">
        <v>39</v>
      </c>
      <c r="AX235" s="13" t="s">
        <v>77</v>
      </c>
      <c r="AY235" s="234" t="s">
        <v>134</v>
      </c>
    </row>
    <row r="236" s="13" customFormat="1">
      <c r="A236" s="13"/>
      <c r="B236" s="224"/>
      <c r="C236" s="225"/>
      <c r="D236" s="226" t="s">
        <v>145</v>
      </c>
      <c r="E236" s="227" t="s">
        <v>32</v>
      </c>
      <c r="F236" s="228" t="s">
        <v>922</v>
      </c>
      <c r="G236" s="225"/>
      <c r="H236" s="227" t="s">
        <v>32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87</v>
      </c>
      <c r="AV236" s="13" t="s">
        <v>85</v>
      </c>
      <c r="AW236" s="13" t="s">
        <v>39</v>
      </c>
      <c r="AX236" s="13" t="s">
        <v>77</v>
      </c>
      <c r="AY236" s="234" t="s">
        <v>134</v>
      </c>
    </row>
    <row r="237" s="14" customFormat="1">
      <c r="A237" s="14"/>
      <c r="B237" s="235"/>
      <c r="C237" s="236"/>
      <c r="D237" s="226" t="s">
        <v>145</v>
      </c>
      <c r="E237" s="237" t="s">
        <v>32</v>
      </c>
      <c r="F237" s="238" t="s">
        <v>85</v>
      </c>
      <c r="G237" s="236"/>
      <c r="H237" s="239">
        <v>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145</v>
      </c>
      <c r="AU237" s="245" t="s">
        <v>87</v>
      </c>
      <c r="AV237" s="14" t="s">
        <v>87</v>
      </c>
      <c r="AW237" s="14" t="s">
        <v>39</v>
      </c>
      <c r="AX237" s="14" t="s">
        <v>77</v>
      </c>
      <c r="AY237" s="245" t="s">
        <v>134</v>
      </c>
    </row>
    <row r="238" s="15" customFormat="1">
      <c r="A238" s="15"/>
      <c r="B238" s="246"/>
      <c r="C238" s="247"/>
      <c r="D238" s="226" t="s">
        <v>145</v>
      </c>
      <c r="E238" s="248" t="s">
        <v>32</v>
      </c>
      <c r="F238" s="249" t="s">
        <v>148</v>
      </c>
      <c r="G238" s="247"/>
      <c r="H238" s="250">
        <v>1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145</v>
      </c>
      <c r="AU238" s="256" t="s">
        <v>87</v>
      </c>
      <c r="AV238" s="15" t="s">
        <v>141</v>
      </c>
      <c r="AW238" s="15" t="s">
        <v>39</v>
      </c>
      <c r="AX238" s="15" t="s">
        <v>85</v>
      </c>
      <c r="AY238" s="256" t="s">
        <v>134</v>
      </c>
    </row>
    <row r="239" s="2" customFormat="1" ht="24.15" customHeight="1">
      <c r="A239" s="40"/>
      <c r="B239" s="41"/>
      <c r="C239" s="206" t="s">
        <v>300</v>
      </c>
      <c r="D239" s="206" t="s">
        <v>136</v>
      </c>
      <c r="E239" s="207" t="s">
        <v>932</v>
      </c>
      <c r="F239" s="208" t="s">
        <v>933</v>
      </c>
      <c r="G239" s="209" t="s">
        <v>660</v>
      </c>
      <c r="H239" s="210">
        <v>1</v>
      </c>
      <c r="I239" s="211"/>
      <c r="J239" s="212">
        <f>ROUND(I239*H239,2)</f>
        <v>0</v>
      </c>
      <c r="K239" s="208" t="s">
        <v>140</v>
      </c>
      <c r="L239" s="46"/>
      <c r="M239" s="213" t="s">
        <v>32</v>
      </c>
      <c r="N239" s="214" t="s">
        <v>48</v>
      </c>
      <c r="O239" s="86"/>
      <c r="P239" s="215">
        <f>O239*H239</f>
        <v>0</v>
      </c>
      <c r="Q239" s="215">
        <v>0.00157</v>
      </c>
      <c r="R239" s="215">
        <f>Q239*H239</f>
        <v>0.00157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282</v>
      </c>
      <c r="AT239" s="217" t="s">
        <v>136</v>
      </c>
      <c r="AU239" s="217" t="s">
        <v>87</v>
      </c>
      <c r="AY239" s="18" t="s">
        <v>134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8" t="s">
        <v>85</v>
      </c>
      <c r="BK239" s="218">
        <f>ROUND(I239*H239,2)</f>
        <v>0</v>
      </c>
      <c r="BL239" s="18" t="s">
        <v>282</v>
      </c>
      <c r="BM239" s="217" t="s">
        <v>934</v>
      </c>
    </row>
    <row r="240" s="2" customFormat="1">
      <c r="A240" s="40"/>
      <c r="B240" s="41"/>
      <c r="C240" s="42"/>
      <c r="D240" s="219" t="s">
        <v>143</v>
      </c>
      <c r="E240" s="42"/>
      <c r="F240" s="220" t="s">
        <v>935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143</v>
      </c>
      <c r="AU240" s="18" t="s">
        <v>87</v>
      </c>
    </row>
    <row r="241" s="13" customFormat="1">
      <c r="A241" s="13"/>
      <c r="B241" s="224"/>
      <c r="C241" s="225"/>
      <c r="D241" s="226" t="s">
        <v>145</v>
      </c>
      <c r="E241" s="227" t="s">
        <v>32</v>
      </c>
      <c r="F241" s="228" t="s">
        <v>146</v>
      </c>
      <c r="G241" s="225"/>
      <c r="H241" s="227" t="s">
        <v>32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145</v>
      </c>
      <c r="AU241" s="234" t="s">
        <v>87</v>
      </c>
      <c r="AV241" s="13" t="s">
        <v>85</v>
      </c>
      <c r="AW241" s="13" t="s">
        <v>39</v>
      </c>
      <c r="AX241" s="13" t="s">
        <v>77</v>
      </c>
      <c r="AY241" s="234" t="s">
        <v>134</v>
      </c>
    </row>
    <row r="242" s="13" customFormat="1">
      <c r="A242" s="13"/>
      <c r="B242" s="224"/>
      <c r="C242" s="225"/>
      <c r="D242" s="226" t="s">
        <v>145</v>
      </c>
      <c r="E242" s="227" t="s">
        <v>32</v>
      </c>
      <c r="F242" s="228" t="s">
        <v>922</v>
      </c>
      <c r="G242" s="225"/>
      <c r="H242" s="227" t="s">
        <v>32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87</v>
      </c>
      <c r="AV242" s="13" t="s">
        <v>85</v>
      </c>
      <c r="AW242" s="13" t="s">
        <v>39</v>
      </c>
      <c r="AX242" s="13" t="s">
        <v>77</v>
      </c>
      <c r="AY242" s="234" t="s">
        <v>134</v>
      </c>
    </row>
    <row r="243" s="14" customFormat="1">
      <c r="A243" s="14"/>
      <c r="B243" s="235"/>
      <c r="C243" s="236"/>
      <c r="D243" s="226" t="s">
        <v>145</v>
      </c>
      <c r="E243" s="237" t="s">
        <v>32</v>
      </c>
      <c r="F243" s="238" t="s">
        <v>85</v>
      </c>
      <c r="G243" s="236"/>
      <c r="H243" s="239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145</v>
      </c>
      <c r="AU243" s="245" t="s">
        <v>87</v>
      </c>
      <c r="AV243" s="14" t="s">
        <v>87</v>
      </c>
      <c r="AW243" s="14" t="s">
        <v>39</v>
      </c>
      <c r="AX243" s="14" t="s">
        <v>77</v>
      </c>
      <c r="AY243" s="245" t="s">
        <v>134</v>
      </c>
    </row>
    <row r="244" s="15" customFormat="1">
      <c r="A244" s="15"/>
      <c r="B244" s="246"/>
      <c r="C244" s="247"/>
      <c r="D244" s="226" t="s">
        <v>145</v>
      </c>
      <c r="E244" s="248" t="s">
        <v>32</v>
      </c>
      <c r="F244" s="249" t="s">
        <v>148</v>
      </c>
      <c r="G244" s="247"/>
      <c r="H244" s="250">
        <v>1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145</v>
      </c>
      <c r="AU244" s="256" t="s">
        <v>87</v>
      </c>
      <c r="AV244" s="15" t="s">
        <v>141</v>
      </c>
      <c r="AW244" s="15" t="s">
        <v>39</v>
      </c>
      <c r="AX244" s="15" t="s">
        <v>85</v>
      </c>
      <c r="AY244" s="256" t="s">
        <v>134</v>
      </c>
    </row>
    <row r="245" s="2" customFormat="1" ht="16.5" customHeight="1">
      <c r="A245" s="40"/>
      <c r="B245" s="41"/>
      <c r="C245" s="206" t="s">
        <v>306</v>
      </c>
      <c r="D245" s="206" t="s">
        <v>136</v>
      </c>
      <c r="E245" s="207" t="s">
        <v>936</v>
      </c>
      <c r="F245" s="208" t="s">
        <v>937</v>
      </c>
      <c r="G245" s="209" t="s">
        <v>660</v>
      </c>
      <c r="H245" s="210">
        <v>5</v>
      </c>
      <c r="I245" s="211"/>
      <c r="J245" s="212">
        <f>ROUND(I245*H245,2)</f>
        <v>0</v>
      </c>
      <c r="K245" s="208" t="s">
        <v>140</v>
      </c>
      <c r="L245" s="46"/>
      <c r="M245" s="213" t="s">
        <v>32</v>
      </c>
      <c r="N245" s="214" t="s">
        <v>48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0.00156</v>
      </c>
      <c r="T245" s="216">
        <f>S245*H245</f>
        <v>0.0077999999999999996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282</v>
      </c>
      <c r="AT245" s="217" t="s">
        <v>136</v>
      </c>
      <c r="AU245" s="217" t="s">
        <v>87</v>
      </c>
      <c r="AY245" s="18" t="s">
        <v>134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85</v>
      </c>
      <c r="BK245" s="218">
        <f>ROUND(I245*H245,2)</f>
        <v>0</v>
      </c>
      <c r="BL245" s="18" t="s">
        <v>282</v>
      </c>
      <c r="BM245" s="217" t="s">
        <v>938</v>
      </c>
    </row>
    <row r="246" s="2" customFormat="1">
      <c r="A246" s="40"/>
      <c r="B246" s="41"/>
      <c r="C246" s="42"/>
      <c r="D246" s="219" t="s">
        <v>143</v>
      </c>
      <c r="E246" s="42"/>
      <c r="F246" s="220" t="s">
        <v>939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143</v>
      </c>
      <c r="AU246" s="18" t="s">
        <v>87</v>
      </c>
    </row>
    <row r="247" s="13" customFormat="1">
      <c r="A247" s="13"/>
      <c r="B247" s="224"/>
      <c r="C247" s="225"/>
      <c r="D247" s="226" t="s">
        <v>145</v>
      </c>
      <c r="E247" s="227" t="s">
        <v>32</v>
      </c>
      <c r="F247" s="228" t="s">
        <v>146</v>
      </c>
      <c r="G247" s="225"/>
      <c r="H247" s="227" t="s">
        <v>32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145</v>
      </c>
      <c r="AU247" s="234" t="s">
        <v>87</v>
      </c>
      <c r="AV247" s="13" t="s">
        <v>85</v>
      </c>
      <c r="AW247" s="13" t="s">
        <v>39</v>
      </c>
      <c r="AX247" s="13" t="s">
        <v>77</v>
      </c>
      <c r="AY247" s="234" t="s">
        <v>134</v>
      </c>
    </row>
    <row r="248" s="13" customFormat="1">
      <c r="A248" s="13"/>
      <c r="B248" s="224"/>
      <c r="C248" s="225"/>
      <c r="D248" s="226" t="s">
        <v>145</v>
      </c>
      <c r="E248" s="227" t="s">
        <v>32</v>
      </c>
      <c r="F248" s="228" t="s">
        <v>922</v>
      </c>
      <c r="G248" s="225"/>
      <c r="H248" s="227" t="s">
        <v>32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87</v>
      </c>
      <c r="AV248" s="13" t="s">
        <v>85</v>
      </c>
      <c r="AW248" s="13" t="s">
        <v>39</v>
      </c>
      <c r="AX248" s="13" t="s">
        <v>77</v>
      </c>
      <c r="AY248" s="234" t="s">
        <v>134</v>
      </c>
    </row>
    <row r="249" s="14" customFormat="1">
      <c r="A249" s="14"/>
      <c r="B249" s="235"/>
      <c r="C249" s="236"/>
      <c r="D249" s="226" t="s">
        <v>145</v>
      </c>
      <c r="E249" s="237" t="s">
        <v>32</v>
      </c>
      <c r="F249" s="238" t="s">
        <v>940</v>
      </c>
      <c r="G249" s="236"/>
      <c r="H249" s="239">
        <v>5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145</v>
      </c>
      <c r="AU249" s="245" t="s">
        <v>87</v>
      </c>
      <c r="AV249" s="14" t="s">
        <v>87</v>
      </c>
      <c r="AW249" s="14" t="s">
        <v>39</v>
      </c>
      <c r="AX249" s="14" t="s">
        <v>77</v>
      </c>
      <c r="AY249" s="245" t="s">
        <v>134</v>
      </c>
    </row>
    <row r="250" s="15" customFormat="1">
      <c r="A250" s="15"/>
      <c r="B250" s="246"/>
      <c r="C250" s="247"/>
      <c r="D250" s="226" t="s">
        <v>145</v>
      </c>
      <c r="E250" s="248" t="s">
        <v>32</v>
      </c>
      <c r="F250" s="249" t="s">
        <v>148</v>
      </c>
      <c r="G250" s="247"/>
      <c r="H250" s="250">
        <v>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145</v>
      </c>
      <c r="AU250" s="256" t="s">
        <v>87</v>
      </c>
      <c r="AV250" s="15" t="s">
        <v>141</v>
      </c>
      <c r="AW250" s="15" t="s">
        <v>39</v>
      </c>
      <c r="AX250" s="15" t="s">
        <v>85</v>
      </c>
      <c r="AY250" s="256" t="s">
        <v>134</v>
      </c>
    </row>
    <row r="251" s="2" customFormat="1" ht="24.15" customHeight="1">
      <c r="A251" s="40"/>
      <c r="B251" s="41"/>
      <c r="C251" s="206" t="s">
        <v>312</v>
      </c>
      <c r="D251" s="206" t="s">
        <v>136</v>
      </c>
      <c r="E251" s="207" t="s">
        <v>941</v>
      </c>
      <c r="F251" s="208" t="s">
        <v>942</v>
      </c>
      <c r="G251" s="209" t="s">
        <v>139</v>
      </c>
      <c r="H251" s="210">
        <v>4</v>
      </c>
      <c r="I251" s="211"/>
      <c r="J251" s="212">
        <f>ROUND(I251*H251,2)</f>
        <v>0</v>
      </c>
      <c r="K251" s="208" t="s">
        <v>140</v>
      </c>
      <c r="L251" s="46"/>
      <c r="M251" s="213" t="s">
        <v>32</v>
      </c>
      <c r="N251" s="214" t="s">
        <v>48</v>
      </c>
      <c r="O251" s="86"/>
      <c r="P251" s="215">
        <f>O251*H251</f>
        <v>0</v>
      </c>
      <c r="Q251" s="215">
        <v>0.00016000000000000001</v>
      </c>
      <c r="R251" s="215">
        <f>Q251*H251</f>
        <v>0.00064000000000000005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282</v>
      </c>
      <c r="AT251" s="217" t="s">
        <v>136</v>
      </c>
      <c r="AU251" s="217" t="s">
        <v>87</v>
      </c>
      <c r="AY251" s="18" t="s">
        <v>134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85</v>
      </c>
      <c r="BK251" s="218">
        <f>ROUND(I251*H251,2)</f>
        <v>0</v>
      </c>
      <c r="BL251" s="18" t="s">
        <v>282</v>
      </c>
      <c r="BM251" s="217" t="s">
        <v>943</v>
      </c>
    </row>
    <row r="252" s="2" customFormat="1">
      <c r="A252" s="40"/>
      <c r="B252" s="41"/>
      <c r="C252" s="42"/>
      <c r="D252" s="219" t="s">
        <v>143</v>
      </c>
      <c r="E252" s="42"/>
      <c r="F252" s="220" t="s">
        <v>944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8" t="s">
        <v>143</v>
      </c>
      <c r="AU252" s="18" t="s">
        <v>87</v>
      </c>
    </row>
    <row r="253" s="13" customFormat="1">
      <c r="A253" s="13"/>
      <c r="B253" s="224"/>
      <c r="C253" s="225"/>
      <c r="D253" s="226" t="s">
        <v>145</v>
      </c>
      <c r="E253" s="227" t="s">
        <v>32</v>
      </c>
      <c r="F253" s="228" t="s">
        <v>146</v>
      </c>
      <c r="G253" s="225"/>
      <c r="H253" s="227" t="s">
        <v>32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145</v>
      </c>
      <c r="AU253" s="234" t="s">
        <v>87</v>
      </c>
      <c r="AV253" s="13" t="s">
        <v>85</v>
      </c>
      <c r="AW253" s="13" t="s">
        <v>39</v>
      </c>
      <c r="AX253" s="13" t="s">
        <v>77</v>
      </c>
      <c r="AY253" s="234" t="s">
        <v>134</v>
      </c>
    </row>
    <row r="254" s="13" customFormat="1">
      <c r="A254" s="13"/>
      <c r="B254" s="224"/>
      <c r="C254" s="225"/>
      <c r="D254" s="226" t="s">
        <v>145</v>
      </c>
      <c r="E254" s="227" t="s">
        <v>32</v>
      </c>
      <c r="F254" s="228" t="s">
        <v>922</v>
      </c>
      <c r="G254" s="225"/>
      <c r="H254" s="227" t="s">
        <v>32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87</v>
      </c>
      <c r="AV254" s="13" t="s">
        <v>85</v>
      </c>
      <c r="AW254" s="13" t="s">
        <v>39</v>
      </c>
      <c r="AX254" s="13" t="s">
        <v>77</v>
      </c>
      <c r="AY254" s="234" t="s">
        <v>134</v>
      </c>
    </row>
    <row r="255" s="14" customFormat="1">
      <c r="A255" s="14"/>
      <c r="B255" s="235"/>
      <c r="C255" s="236"/>
      <c r="D255" s="226" t="s">
        <v>145</v>
      </c>
      <c r="E255" s="237" t="s">
        <v>32</v>
      </c>
      <c r="F255" s="238" t="s">
        <v>923</v>
      </c>
      <c r="G255" s="236"/>
      <c r="H255" s="239">
        <v>4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145</v>
      </c>
      <c r="AU255" s="245" t="s">
        <v>87</v>
      </c>
      <c r="AV255" s="14" t="s">
        <v>87</v>
      </c>
      <c r="AW255" s="14" t="s">
        <v>39</v>
      </c>
      <c r="AX255" s="14" t="s">
        <v>77</v>
      </c>
      <c r="AY255" s="245" t="s">
        <v>134</v>
      </c>
    </row>
    <row r="256" s="15" customFormat="1">
      <c r="A256" s="15"/>
      <c r="B256" s="246"/>
      <c r="C256" s="247"/>
      <c r="D256" s="226" t="s">
        <v>145</v>
      </c>
      <c r="E256" s="248" t="s">
        <v>32</v>
      </c>
      <c r="F256" s="249" t="s">
        <v>148</v>
      </c>
      <c r="G256" s="247"/>
      <c r="H256" s="250">
        <v>4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145</v>
      </c>
      <c r="AU256" s="256" t="s">
        <v>87</v>
      </c>
      <c r="AV256" s="15" t="s">
        <v>141</v>
      </c>
      <c r="AW256" s="15" t="s">
        <v>39</v>
      </c>
      <c r="AX256" s="15" t="s">
        <v>85</v>
      </c>
      <c r="AY256" s="256" t="s">
        <v>134</v>
      </c>
    </row>
    <row r="257" s="2" customFormat="1" ht="24.15" customHeight="1">
      <c r="A257" s="40"/>
      <c r="B257" s="41"/>
      <c r="C257" s="206" t="s">
        <v>7</v>
      </c>
      <c r="D257" s="206" t="s">
        <v>136</v>
      </c>
      <c r="E257" s="207" t="s">
        <v>945</v>
      </c>
      <c r="F257" s="208" t="s">
        <v>946</v>
      </c>
      <c r="G257" s="209" t="s">
        <v>660</v>
      </c>
      <c r="H257" s="210">
        <v>1</v>
      </c>
      <c r="I257" s="211"/>
      <c r="J257" s="212">
        <f>ROUND(I257*H257,2)</f>
        <v>0</v>
      </c>
      <c r="K257" s="208" t="s">
        <v>140</v>
      </c>
      <c r="L257" s="46"/>
      <c r="M257" s="213" t="s">
        <v>32</v>
      </c>
      <c r="N257" s="214" t="s">
        <v>48</v>
      </c>
      <c r="O257" s="86"/>
      <c r="P257" s="215">
        <f>O257*H257</f>
        <v>0</v>
      </c>
      <c r="Q257" s="215">
        <v>0.00020000000000000001</v>
      </c>
      <c r="R257" s="215">
        <f>Q257*H257</f>
        <v>0.00020000000000000001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282</v>
      </c>
      <c r="AT257" s="217" t="s">
        <v>136</v>
      </c>
      <c r="AU257" s="217" t="s">
        <v>87</v>
      </c>
      <c r="AY257" s="18" t="s">
        <v>134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85</v>
      </c>
      <c r="BK257" s="218">
        <f>ROUND(I257*H257,2)</f>
        <v>0</v>
      </c>
      <c r="BL257" s="18" t="s">
        <v>282</v>
      </c>
      <c r="BM257" s="217" t="s">
        <v>947</v>
      </c>
    </row>
    <row r="258" s="2" customFormat="1">
      <c r="A258" s="40"/>
      <c r="B258" s="41"/>
      <c r="C258" s="42"/>
      <c r="D258" s="219" t="s">
        <v>143</v>
      </c>
      <c r="E258" s="42"/>
      <c r="F258" s="220" t="s">
        <v>948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8" t="s">
        <v>143</v>
      </c>
      <c r="AU258" s="18" t="s">
        <v>87</v>
      </c>
    </row>
    <row r="259" s="13" customFormat="1">
      <c r="A259" s="13"/>
      <c r="B259" s="224"/>
      <c r="C259" s="225"/>
      <c r="D259" s="226" t="s">
        <v>145</v>
      </c>
      <c r="E259" s="227" t="s">
        <v>32</v>
      </c>
      <c r="F259" s="228" t="s">
        <v>146</v>
      </c>
      <c r="G259" s="225"/>
      <c r="H259" s="227" t="s">
        <v>32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145</v>
      </c>
      <c r="AU259" s="234" t="s">
        <v>87</v>
      </c>
      <c r="AV259" s="13" t="s">
        <v>85</v>
      </c>
      <c r="AW259" s="13" t="s">
        <v>39</v>
      </c>
      <c r="AX259" s="13" t="s">
        <v>77</v>
      </c>
      <c r="AY259" s="234" t="s">
        <v>134</v>
      </c>
    </row>
    <row r="260" s="13" customFormat="1">
      <c r="A260" s="13"/>
      <c r="B260" s="224"/>
      <c r="C260" s="225"/>
      <c r="D260" s="226" t="s">
        <v>145</v>
      </c>
      <c r="E260" s="227" t="s">
        <v>32</v>
      </c>
      <c r="F260" s="228" t="s">
        <v>922</v>
      </c>
      <c r="G260" s="225"/>
      <c r="H260" s="227" t="s">
        <v>32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87</v>
      </c>
      <c r="AV260" s="13" t="s">
        <v>85</v>
      </c>
      <c r="AW260" s="13" t="s">
        <v>39</v>
      </c>
      <c r="AX260" s="13" t="s">
        <v>77</v>
      </c>
      <c r="AY260" s="234" t="s">
        <v>134</v>
      </c>
    </row>
    <row r="261" s="14" customFormat="1">
      <c r="A261" s="14"/>
      <c r="B261" s="235"/>
      <c r="C261" s="236"/>
      <c r="D261" s="226" t="s">
        <v>145</v>
      </c>
      <c r="E261" s="237" t="s">
        <v>32</v>
      </c>
      <c r="F261" s="238" t="s">
        <v>85</v>
      </c>
      <c r="G261" s="236"/>
      <c r="H261" s="239">
        <v>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145</v>
      </c>
      <c r="AU261" s="245" t="s">
        <v>87</v>
      </c>
      <c r="AV261" s="14" t="s">
        <v>87</v>
      </c>
      <c r="AW261" s="14" t="s">
        <v>39</v>
      </c>
      <c r="AX261" s="14" t="s">
        <v>77</v>
      </c>
      <c r="AY261" s="245" t="s">
        <v>134</v>
      </c>
    </row>
    <row r="262" s="15" customFormat="1">
      <c r="A262" s="15"/>
      <c r="B262" s="246"/>
      <c r="C262" s="247"/>
      <c r="D262" s="226" t="s">
        <v>145</v>
      </c>
      <c r="E262" s="248" t="s">
        <v>32</v>
      </c>
      <c r="F262" s="249" t="s">
        <v>148</v>
      </c>
      <c r="G262" s="247"/>
      <c r="H262" s="250">
        <v>1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145</v>
      </c>
      <c r="AU262" s="256" t="s">
        <v>87</v>
      </c>
      <c r="AV262" s="15" t="s">
        <v>141</v>
      </c>
      <c r="AW262" s="15" t="s">
        <v>39</v>
      </c>
      <c r="AX262" s="15" t="s">
        <v>85</v>
      </c>
      <c r="AY262" s="256" t="s">
        <v>134</v>
      </c>
    </row>
    <row r="263" s="2" customFormat="1" ht="24.15" customHeight="1">
      <c r="A263" s="40"/>
      <c r="B263" s="41"/>
      <c r="C263" s="206" t="s">
        <v>323</v>
      </c>
      <c r="D263" s="206" t="s">
        <v>136</v>
      </c>
      <c r="E263" s="207" t="s">
        <v>949</v>
      </c>
      <c r="F263" s="208" t="s">
        <v>950</v>
      </c>
      <c r="G263" s="209" t="s">
        <v>139</v>
      </c>
      <c r="H263" s="210">
        <v>5</v>
      </c>
      <c r="I263" s="211"/>
      <c r="J263" s="212">
        <f>ROUND(I263*H263,2)</f>
        <v>0</v>
      </c>
      <c r="K263" s="208" t="s">
        <v>140</v>
      </c>
      <c r="L263" s="46"/>
      <c r="M263" s="213" t="s">
        <v>32</v>
      </c>
      <c r="N263" s="214" t="s">
        <v>48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0.00084999999999999995</v>
      </c>
      <c r="T263" s="216">
        <f>S263*H263</f>
        <v>0.0042499999999999994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282</v>
      </c>
      <c r="AT263" s="217" t="s">
        <v>136</v>
      </c>
      <c r="AU263" s="217" t="s">
        <v>87</v>
      </c>
      <c r="AY263" s="18" t="s">
        <v>134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8" t="s">
        <v>85</v>
      </c>
      <c r="BK263" s="218">
        <f>ROUND(I263*H263,2)</f>
        <v>0</v>
      </c>
      <c r="BL263" s="18" t="s">
        <v>282</v>
      </c>
      <c r="BM263" s="217" t="s">
        <v>951</v>
      </c>
    </row>
    <row r="264" s="2" customFormat="1">
      <c r="A264" s="40"/>
      <c r="B264" s="41"/>
      <c r="C264" s="42"/>
      <c r="D264" s="219" t="s">
        <v>143</v>
      </c>
      <c r="E264" s="42"/>
      <c r="F264" s="220" t="s">
        <v>952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8" t="s">
        <v>143</v>
      </c>
      <c r="AU264" s="18" t="s">
        <v>87</v>
      </c>
    </row>
    <row r="265" s="13" customFormat="1">
      <c r="A265" s="13"/>
      <c r="B265" s="224"/>
      <c r="C265" s="225"/>
      <c r="D265" s="226" t="s">
        <v>145</v>
      </c>
      <c r="E265" s="227" t="s">
        <v>32</v>
      </c>
      <c r="F265" s="228" t="s">
        <v>146</v>
      </c>
      <c r="G265" s="225"/>
      <c r="H265" s="227" t="s">
        <v>32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145</v>
      </c>
      <c r="AU265" s="234" t="s">
        <v>87</v>
      </c>
      <c r="AV265" s="13" t="s">
        <v>85</v>
      </c>
      <c r="AW265" s="13" t="s">
        <v>39</v>
      </c>
      <c r="AX265" s="13" t="s">
        <v>77</v>
      </c>
      <c r="AY265" s="234" t="s">
        <v>134</v>
      </c>
    </row>
    <row r="266" s="13" customFormat="1">
      <c r="A266" s="13"/>
      <c r="B266" s="224"/>
      <c r="C266" s="225"/>
      <c r="D266" s="226" t="s">
        <v>145</v>
      </c>
      <c r="E266" s="227" t="s">
        <v>32</v>
      </c>
      <c r="F266" s="228" t="s">
        <v>922</v>
      </c>
      <c r="G266" s="225"/>
      <c r="H266" s="227" t="s">
        <v>32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87</v>
      </c>
      <c r="AV266" s="13" t="s">
        <v>85</v>
      </c>
      <c r="AW266" s="13" t="s">
        <v>39</v>
      </c>
      <c r="AX266" s="13" t="s">
        <v>77</v>
      </c>
      <c r="AY266" s="234" t="s">
        <v>134</v>
      </c>
    </row>
    <row r="267" s="14" customFormat="1">
      <c r="A267" s="14"/>
      <c r="B267" s="235"/>
      <c r="C267" s="236"/>
      <c r="D267" s="226" t="s">
        <v>145</v>
      </c>
      <c r="E267" s="237" t="s">
        <v>32</v>
      </c>
      <c r="F267" s="238" t="s">
        <v>940</v>
      </c>
      <c r="G267" s="236"/>
      <c r="H267" s="239">
        <v>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145</v>
      </c>
      <c r="AU267" s="245" t="s">
        <v>87</v>
      </c>
      <c r="AV267" s="14" t="s">
        <v>87</v>
      </c>
      <c r="AW267" s="14" t="s">
        <v>39</v>
      </c>
      <c r="AX267" s="14" t="s">
        <v>77</v>
      </c>
      <c r="AY267" s="245" t="s">
        <v>134</v>
      </c>
    </row>
    <row r="268" s="15" customFormat="1">
      <c r="A268" s="15"/>
      <c r="B268" s="246"/>
      <c r="C268" s="247"/>
      <c r="D268" s="226" t="s">
        <v>145</v>
      </c>
      <c r="E268" s="248" t="s">
        <v>32</v>
      </c>
      <c r="F268" s="249" t="s">
        <v>148</v>
      </c>
      <c r="G268" s="247"/>
      <c r="H268" s="250">
        <v>5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145</v>
      </c>
      <c r="AU268" s="256" t="s">
        <v>87</v>
      </c>
      <c r="AV268" s="15" t="s">
        <v>141</v>
      </c>
      <c r="AW268" s="15" t="s">
        <v>39</v>
      </c>
      <c r="AX268" s="15" t="s">
        <v>85</v>
      </c>
      <c r="AY268" s="256" t="s">
        <v>134</v>
      </c>
    </row>
    <row r="269" s="2" customFormat="1" ht="49.05" customHeight="1">
      <c r="A269" s="40"/>
      <c r="B269" s="41"/>
      <c r="C269" s="206" t="s">
        <v>332</v>
      </c>
      <c r="D269" s="206" t="s">
        <v>136</v>
      </c>
      <c r="E269" s="207" t="s">
        <v>953</v>
      </c>
      <c r="F269" s="208" t="s">
        <v>954</v>
      </c>
      <c r="G269" s="209" t="s">
        <v>278</v>
      </c>
      <c r="H269" s="210">
        <v>0.014999999999999999</v>
      </c>
      <c r="I269" s="211"/>
      <c r="J269" s="212">
        <f>ROUND(I269*H269,2)</f>
        <v>0</v>
      </c>
      <c r="K269" s="208" t="s">
        <v>140</v>
      </c>
      <c r="L269" s="46"/>
      <c r="M269" s="213" t="s">
        <v>32</v>
      </c>
      <c r="N269" s="214" t="s">
        <v>48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282</v>
      </c>
      <c r="AT269" s="217" t="s">
        <v>136</v>
      </c>
      <c r="AU269" s="217" t="s">
        <v>87</v>
      </c>
      <c r="AY269" s="18" t="s">
        <v>134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85</v>
      </c>
      <c r="BK269" s="218">
        <f>ROUND(I269*H269,2)</f>
        <v>0</v>
      </c>
      <c r="BL269" s="18" t="s">
        <v>282</v>
      </c>
      <c r="BM269" s="217" t="s">
        <v>955</v>
      </c>
    </row>
    <row r="270" s="2" customFormat="1">
      <c r="A270" s="40"/>
      <c r="B270" s="41"/>
      <c r="C270" s="42"/>
      <c r="D270" s="219" t="s">
        <v>143</v>
      </c>
      <c r="E270" s="42"/>
      <c r="F270" s="220" t="s">
        <v>956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143</v>
      </c>
      <c r="AU270" s="18" t="s">
        <v>87</v>
      </c>
    </row>
    <row r="271" s="12" customFormat="1" ht="22.8" customHeight="1">
      <c r="A271" s="12"/>
      <c r="B271" s="190"/>
      <c r="C271" s="191"/>
      <c r="D271" s="192" t="s">
        <v>76</v>
      </c>
      <c r="E271" s="204" t="s">
        <v>957</v>
      </c>
      <c r="F271" s="204" t="s">
        <v>958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SUM(P272:P277)</f>
        <v>0</v>
      </c>
      <c r="Q271" s="198"/>
      <c r="R271" s="199">
        <f>SUM(R272:R277)</f>
        <v>0</v>
      </c>
      <c r="S271" s="198"/>
      <c r="T271" s="200">
        <f>SUM(T272:T277)</f>
        <v>6.3032914999999994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87</v>
      </c>
      <c r="AT271" s="202" t="s">
        <v>76</v>
      </c>
      <c r="AU271" s="202" t="s">
        <v>85</v>
      </c>
      <c r="AY271" s="201" t="s">
        <v>134</v>
      </c>
      <c r="BK271" s="203">
        <f>SUM(BK272:BK277)</f>
        <v>0</v>
      </c>
    </row>
    <row r="272" s="2" customFormat="1" ht="24.15" customHeight="1">
      <c r="A272" s="40"/>
      <c r="B272" s="41"/>
      <c r="C272" s="206" t="s">
        <v>337</v>
      </c>
      <c r="D272" s="206" t="s">
        <v>136</v>
      </c>
      <c r="E272" s="207" t="s">
        <v>959</v>
      </c>
      <c r="F272" s="208" t="s">
        <v>960</v>
      </c>
      <c r="G272" s="209" t="s">
        <v>151</v>
      </c>
      <c r="H272" s="210">
        <v>77.340999999999994</v>
      </c>
      <c r="I272" s="211"/>
      <c r="J272" s="212">
        <f>ROUND(I272*H272,2)</f>
        <v>0</v>
      </c>
      <c r="K272" s="208" t="s">
        <v>140</v>
      </c>
      <c r="L272" s="46"/>
      <c r="M272" s="213" t="s">
        <v>32</v>
      </c>
      <c r="N272" s="214" t="s">
        <v>48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0.081500000000000003</v>
      </c>
      <c r="T272" s="216">
        <f>S272*H272</f>
        <v>6.3032914999999994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282</v>
      </c>
      <c r="AT272" s="217" t="s">
        <v>136</v>
      </c>
      <c r="AU272" s="217" t="s">
        <v>87</v>
      </c>
      <c r="AY272" s="18" t="s">
        <v>134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85</v>
      </c>
      <c r="BK272" s="218">
        <f>ROUND(I272*H272,2)</f>
        <v>0</v>
      </c>
      <c r="BL272" s="18" t="s">
        <v>282</v>
      </c>
      <c r="BM272" s="217" t="s">
        <v>961</v>
      </c>
    </row>
    <row r="273" s="2" customFormat="1">
      <c r="A273" s="40"/>
      <c r="B273" s="41"/>
      <c r="C273" s="42"/>
      <c r="D273" s="219" t="s">
        <v>143</v>
      </c>
      <c r="E273" s="42"/>
      <c r="F273" s="220" t="s">
        <v>962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143</v>
      </c>
      <c r="AU273" s="18" t="s">
        <v>87</v>
      </c>
    </row>
    <row r="274" s="13" customFormat="1">
      <c r="A274" s="13"/>
      <c r="B274" s="224"/>
      <c r="C274" s="225"/>
      <c r="D274" s="226" t="s">
        <v>145</v>
      </c>
      <c r="E274" s="227" t="s">
        <v>32</v>
      </c>
      <c r="F274" s="228" t="s">
        <v>146</v>
      </c>
      <c r="G274" s="225"/>
      <c r="H274" s="227" t="s">
        <v>32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145</v>
      </c>
      <c r="AU274" s="234" t="s">
        <v>87</v>
      </c>
      <c r="AV274" s="13" t="s">
        <v>85</v>
      </c>
      <c r="AW274" s="13" t="s">
        <v>39</v>
      </c>
      <c r="AX274" s="13" t="s">
        <v>77</v>
      </c>
      <c r="AY274" s="234" t="s">
        <v>134</v>
      </c>
    </row>
    <row r="275" s="13" customFormat="1">
      <c r="A275" s="13"/>
      <c r="B275" s="224"/>
      <c r="C275" s="225"/>
      <c r="D275" s="226" t="s">
        <v>145</v>
      </c>
      <c r="E275" s="227" t="s">
        <v>32</v>
      </c>
      <c r="F275" s="228" t="s">
        <v>963</v>
      </c>
      <c r="G275" s="225"/>
      <c r="H275" s="227" t="s">
        <v>32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145</v>
      </c>
      <c r="AU275" s="234" t="s">
        <v>87</v>
      </c>
      <c r="AV275" s="13" t="s">
        <v>85</v>
      </c>
      <c r="AW275" s="13" t="s">
        <v>39</v>
      </c>
      <c r="AX275" s="13" t="s">
        <v>77</v>
      </c>
      <c r="AY275" s="234" t="s">
        <v>134</v>
      </c>
    </row>
    <row r="276" s="14" customFormat="1">
      <c r="A276" s="14"/>
      <c r="B276" s="235"/>
      <c r="C276" s="236"/>
      <c r="D276" s="226" t="s">
        <v>145</v>
      </c>
      <c r="E276" s="237" t="s">
        <v>32</v>
      </c>
      <c r="F276" s="238" t="s">
        <v>964</v>
      </c>
      <c r="G276" s="236"/>
      <c r="H276" s="239">
        <v>77.340999999999994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145</v>
      </c>
      <c r="AU276" s="245" t="s">
        <v>87</v>
      </c>
      <c r="AV276" s="14" t="s">
        <v>87</v>
      </c>
      <c r="AW276" s="14" t="s">
        <v>39</v>
      </c>
      <c r="AX276" s="14" t="s">
        <v>77</v>
      </c>
      <c r="AY276" s="245" t="s">
        <v>134</v>
      </c>
    </row>
    <row r="277" s="15" customFormat="1">
      <c r="A277" s="15"/>
      <c r="B277" s="246"/>
      <c r="C277" s="247"/>
      <c r="D277" s="226" t="s">
        <v>145</v>
      </c>
      <c r="E277" s="248" t="s">
        <v>32</v>
      </c>
      <c r="F277" s="249" t="s">
        <v>148</v>
      </c>
      <c r="G277" s="247"/>
      <c r="H277" s="250">
        <v>77.340999999999994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145</v>
      </c>
      <c r="AU277" s="256" t="s">
        <v>87</v>
      </c>
      <c r="AV277" s="15" t="s">
        <v>141</v>
      </c>
      <c r="AW277" s="15" t="s">
        <v>39</v>
      </c>
      <c r="AX277" s="15" t="s">
        <v>85</v>
      </c>
      <c r="AY277" s="256" t="s">
        <v>134</v>
      </c>
    </row>
    <row r="278" s="12" customFormat="1" ht="22.8" customHeight="1">
      <c r="A278" s="12"/>
      <c r="B278" s="190"/>
      <c r="C278" s="191"/>
      <c r="D278" s="192" t="s">
        <v>76</v>
      </c>
      <c r="E278" s="204" t="s">
        <v>965</v>
      </c>
      <c r="F278" s="204" t="s">
        <v>966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SUM(P279:P290)</f>
        <v>0</v>
      </c>
      <c r="Q278" s="198"/>
      <c r="R278" s="199">
        <f>SUM(R279:R290)</f>
        <v>0.21969949999999999</v>
      </c>
      <c r="S278" s="198"/>
      <c r="T278" s="200">
        <f>SUM(T279:T290)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87</v>
      </c>
      <c r="AT278" s="202" t="s">
        <v>76</v>
      </c>
      <c r="AU278" s="202" t="s">
        <v>85</v>
      </c>
      <c r="AY278" s="201" t="s">
        <v>134</v>
      </c>
      <c r="BK278" s="203">
        <f>SUM(BK279:BK290)</f>
        <v>0</v>
      </c>
    </row>
    <row r="279" s="2" customFormat="1" ht="44.25" customHeight="1">
      <c r="A279" s="40"/>
      <c r="B279" s="41"/>
      <c r="C279" s="206" t="s">
        <v>347</v>
      </c>
      <c r="D279" s="206" t="s">
        <v>136</v>
      </c>
      <c r="E279" s="207" t="s">
        <v>967</v>
      </c>
      <c r="F279" s="208" t="s">
        <v>968</v>
      </c>
      <c r="G279" s="209" t="s">
        <v>151</v>
      </c>
      <c r="H279" s="210">
        <v>439.399</v>
      </c>
      <c r="I279" s="211"/>
      <c r="J279" s="212">
        <f>ROUND(I279*H279,2)</f>
        <v>0</v>
      </c>
      <c r="K279" s="208" t="s">
        <v>140</v>
      </c>
      <c r="L279" s="46"/>
      <c r="M279" s="213" t="s">
        <v>32</v>
      </c>
      <c r="N279" s="214" t="s">
        <v>48</v>
      </c>
      <c r="O279" s="86"/>
      <c r="P279" s="215">
        <f>O279*H279</f>
        <v>0</v>
      </c>
      <c r="Q279" s="215">
        <v>0.00050000000000000001</v>
      </c>
      <c r="R279" s="215">
        <f>Q279*H279</f>
        <v>0.21969949999999999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282</v>
      </c>
      <c r="AT279" s="217" t="s">
        <v>136</v>
      </c>
      <c r="AU279" s="217" t="s">
        <v>87</v>
      </c>
      <c r="AY279" s="18" t="s">
        <v>134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85</v>
      </c>
      <c r="BK279" s="218">
        <f>ROUND(I279*H279,2)</f>
        <v>0</v>
      </c>
      <c r="BL279" s="18" t="s">
        <v>282</v>
      </c>
      <c r="BM279" s="217" t="s">
        <v>969</v>
      </c>
    </row>
    <row r="280" s="2" customFormat="1">
      <c r="A280" s="40"/>
      <c r="B280" s="41"/>
      <c r="C280" s="42"/>
      <c r="D280" s="219" t="s">
        <v>143</v>
      </c>
      <c r="E280" s="42"/>
      <c r="F280" s="220" t="s">
        <v>970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143</v>
      </c>
      <c r="AU280" s="18" t="s">
        <v>87</v>
      </c>
    </row>
    <row r="281" s="13" customFormat="1">
      <c r="A281" s="13"/>
      <c r="B281" s="224"/>
      <c r="C281" s="225"/>
      <c r="D281" s="226" t="s">
        <v>145</v>
      </c>
      <c r="E281" s="227" t="s">
        <v>32</v>
      </c>
      <c r="F281" s="228" t="s">
        <v>146</v>
      </c>
      <c r="G281" s="225"/>
      <c r="H281" s="227" t="s">
        <v>32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145</v>
      </c>
      <c r="AU281" s="234" t="s">
        <v>87</v>
      </c>
      <c r="AV281" s="13" t="s">
        <v>85</v>
      </c>
      <c r="AW281" s="13" t="s">
        <v>39</v>
      </c>
      <c r="AX281" s="13" t="s">
        <v>77</v>
      </c>
      <c r="AY281" s="234" t="s">
        <v>134</v>
      </c>
    </row>
    <row r="282" s="13" customFormat="1">
      <c r="A282" s="13"/>
      <c r="B282" s="224"/>
      <c r="C282" s="225"/>
      <c r="D282" s="226" t="s">
        <v>145</v>
      </c>
      <c r="E282" s="227" t="s">
        <v>32</v>
      </c>
      <c r="F282" s="228" t="s">
        <v>971</v>
      </c>
      <c r="G282" s="225"/>
      <c r="H282" s="227" t="s">
        <v>32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145</v>
      </c>
      <c r="AU282" s="234" t="s">
        <v>87</v>
      </c>
      <c r="AV282" s="13" t="s">
        <v>85</v>
      </c>
      <c r="AW282" s="13" t="s">
        <v>39</v>
      </c>
      <c r="AX282" s="13" t="s">
        <v>77</v>
      </c>
      <c r="AY282" s="234" t="s">
        <v>134</v>
      </c>
    </row>
    <row r="283" s="13" customFormat="1">
      <c r="A283" s="13"/>
      <c r="B283" s="224"/>
      <c r="C283" s="225"/>
      <c r="D283" s="226" t="s">
        <v>145</v>
      </c>
      <c r="E283" s="227" t="s">
        <v>32</v>
      </c>
      <c r="F283" s="228" t="s">
        <v>854</v>
      </c>
      <c r="G283" s="225"/>
      <c r="H283" s="227" t="s">
        <v>32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87</v>
      </c>
      <c r="AV283" s="13" t="s">
        <v>85</v>
      </c>
      <c r="AW283" s="13" t="s">
        <v>39</v>
      </c>
      <c r="AX283" s="13" t="s">
        <v>77</v>
      </c>
      <c r="AY283" s="234" t="s">
        <v>134</v>
      </c>
    </row>
    <row r="284" s="14" customFormat="1">
      <c r="A284" s="14"/>
      <c r="B284" s="235"/>
      <c r="C284" s="236"/>
      <c r="D284" s="226" t="s">
        <v>145</v>
      </c>
      <c r="E284" s="237" t="s">
        <v>32</v>
      </c>
      <c r="F284" s="238" t="s">
        <v>972</v>
      </c>
      <c r="G284" s="236"/>
      <c r="H284" s="239">
        <v>126.086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145</v>
      </c>
      <c r="AU284" s="245" t="s">
        <v>87</v>
      </c>
      <c r="AV284" s="14" t="s">
        <v>87</v>
      </c>
      <c r="AW284" s="14" t="s">
        <v>39</v>
      </c>
      <c r="AX284" s="14" t="s">
        <v>77</v>
      </c>
      <c r="AY284" s="245" t="s">
        <v>134</v>
      </c>
    </row>
    <row r="285" s="14" customFormat="1">
      <c r="A285" s="14"/>
      <c r="B285" s="235"/>
      <c r="C285" s="236"/>
      <c r="D285" s="226" t="s">
        <v>145</v>
      </c>
      <c r="E285" s="237" t="s">
        <v>32</v>
      </c>
      <c r="F285" s="238" t="s">
        <v>973</v>
      </c>
      <c r="G285" s="236"/>
      <c r="H285" s="239">
        <v>122.58799999999999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145</v>
      </c>
      <c r="AU285" s="245" t="s">
        <v>87</v>
      </c>
      <c r="AV285" s="14" t="s">
        <v>87</v>
      </c>
      <c r="AW285" s="14" t="s">
        <v>39</v>
      </c>
      <c r="AX285" s="14" t="s">
        <v>77</v>
      </c>
      <c r="AY285" s="245" t="s">
        <v>134</v>
      </c>
    </row>
    <row r="286" s="13" customFormat="1">
      <c r="A286" s="13"/>
      <c r="B286" s="224"/>
      <c r="C286" s="225"/>
      <c r="D286" s="226" t="s">
        <v>145</v>
      </c>
      <c r="E286" s="227" t="s">
        <v>32</v>
      </c>
      <c r="F286" s="228" t="s">
        <v>858</v>
      </c>
      <c r="G286" s="225"/>
      <c r="H286" s="227" t="s">
        <v>32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145</v>
      </c>
      <c r="AU286" s="234" t="s">
        <v>87</v>
      </c>
      <c r="AV286" s="13" t="s">
        <v>85</v>
      </c>
      <c r="AW286" s="13" t="s">
        <v>39</v>
      </c>
      <c r="AX286" s="13" t="s">
        <v>77</v>
      </c>
      <c r="AY286" s="234" t="s">
        <v>134</v>
      </c>
    </row>
    <row r="287" s="14" customFormat="1">
      <c r="A287" s="14"/>
      <c r="B287" s="235"/>
      <c r="C287" s="236"/>
      <c r="D287" s="226" t="s">
        <v>145</v>
      </c>
      <c r="E287" s="237" t="s">
        <v>32</v>
      </c>
      <c r="F287" s="238" t="s">
        <v>974</v>
      </c>
      <c r="G287" s="236"/>
      <c r="H287" s="239">
        <v>16.125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145</v>
      </c>
      <c r="AU287" s="245" t="s">
        <v>87</v>
      </c>
      <c r="AV287" s="14" t="s">
        <v>87</v>
      </c>
      <c r="AW287" s="14" t="s">
        <v>39</v>
      </c>
      <c r="AX287" s="14" t="s">
        <v>77</v>
      </c>
      <c r="AY287" s="245" t="s">
        <v>134</v>
      </c>
    </row>
    <row r="288" s="13" customFormat="1">
      <c r="A288" s="13"/>
      <c r="B288" s="224"/>
      <c r="C288" s="225"/>
      <c r="D288" s="226" t="s">
        <v>145</v>
      </c>
      <c r="E288" s="227" t="s">
        <v>32</v>
      </c>
      <c r="F288" s="228" t="s">
        <v>860</v>
      </c>
      <c r="G288" s="225"/>
      <c r="H288" s="227" t="s">
        <v>32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145</v>
      </c>
      <c r="AU288" s="234" t="s">
        <v>87</v>
      </c>
      <c r="AV288" s="13" t="s">
        <v>85</v>
      </c>
      <c r="AW288" s="13" t="s">
        <v>39</v>
      </c>
      <c r="AX288" s="13" t="s">
        <v>77</v>
      </c>
      <c r="AY288" s="234" t="s">
        <v>134</v>
      </c>
    </row>
    <row r="289" s="14" customFormat="1">
      <c r="A289" s="14"/>
      <c r="B289" s="235"/>
      <c r="C289" s="236"/>
      <c r="D289" s="226" t="s">
        <v>145</v>
      </c>
      <c r="E289" s="237" t="s">
        <v>32</v>
      </c>
      <c r="F289" s="238" t="s">
        <v>975</v>
      </c>
      <c r="G289" s="236"/>
      <c r="H289" s="239">
        <v>174.59999999999999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145</v>
      </c>
      <c r="AU289" s="245" t="s">
        <v>87</v>
      </c>
      <c r="AV289" s="14" t="s">
        <v>87</v>
      </c>
      <c r="AW289" s="14" t="s">
        <v>39</v>
      </c>
      <c r="AX289" s="14" t="s">
        <v>77</v>
      </c>
      <c r="AY289" s="245" t="s">
        <v>134</v>
      </c>
    </row>
    <row r="290" s="15" customFormat="1">
      <c r="A290" s="15"/>
      <c r="B290" s="246"/>
      <c r="C290" s="247"/>
      <c r="D290" s="226" t="s">
        <v>145</v>
      </c>
      <c r="E290" s="248" t="s">
        <v>32</v>
      </c>
      <c r="F290" s="249" t="s">
        <v>148</v>
      </c>
      <c r="G290" s="247"/>
      <c r="H290" s="250">
        <v>439.399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145</v>
      </c>
      <c r="AU290" s="256" t="s">
        <v>87</v>
      </c>
      <c r="AV290" s="15" t="s">
        <v>141</v>
      </c>
      <c r="AW290" s="15" t="s">
        <v>39</v>
      </c>
      <c r="AX290" s="15" t="s">
        <v>85</v>
      </c>
      <c r="AY290" s="256" t="s">
        <v>134</v>
      </c>
    </row>
    <row r="291" s="12" customFormat="1" ht="22.8" customHeight="1">
      <c r="A291" s="12"/>
      <c r="B291" s="190"/>
      <c r="C291" s="191"/>
      <c r="D291" s="192" t="s">
        <v>76</v>
      </c>
      <c r="E291" s="204" t="s">
        <v>976</v>
      </c>
      <c r="F291" s="204" t="s">
        <v>977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SUM(P292:P336)</f>
        <v>0</v>
      </c>
      <c r="Q291" s="198"/>
      <c r="R291" s="199">
        <f>SUM(R292:R336)</f>
        <v>0.26478953999999999</v>
      </c>
      <c r="S291" s="198"/>
      <c r="T291" s="200">
        <f>SUM(T292:T336)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87</v>
      </c>
      <c r="AT291" s="202" t="s">
        <v>76</v>
      </c>
      <c r="AU291" s="202" t="s">
        <v>85</v>
      </c>
      <c r="AY291" s="201" t="s">
        <v>134</v>
      </c>
      <c r="BK291" s="203">
        <f>SUM(BK292:BK336)</f>
        <v>0</v>
      </c>
    </row>
    <row r="292" s="2" customFormat="1" ht="24.15" customHeight="1">
      <c r="A292" s="40"/>
      <c r="B292" s="41"/>
      <c r="C292" s="206" t="s">
        <v>354</v>
      </c>
      <c r="D292" s="206" t="s">
        <v>136</v>
      </c>
      <c r="E292" s="207" t="s">
        <v>978</v>
      </c>
      <c r="F292" s="208" t="s">
        <v>979</v>
      </c>
      <c r="G292" s="209" t="s">
        <v>151</v>
      </c>
      <c r="H292" s="210">
        <v>563.38199999999995</v>
      </c>
      <c r="I292" s="211"/>
      <c r="J292" s="212">
        <f>ROUND(I292*H292,2)</f>
        <v>0</v>
      </c>
      <c r="K292" s="208" t="s">
        <v>140</v>
      </c>
      <c r="L292" s="46"/>
      <c r="M292" s="213" t="s">
        <v>32</v>
      </c>
      <c r="N292" s="214" t="s">
        <v>48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282</v>
      </c>
      <c r="AT292" s="217" t="s">
        <v>136</v>
      </c>
      <c r="AU292" s="217" t="s">
        <v>87</v>
      </c>
      <c r="AY292" s="18" t="s">
        <v>134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85</v>
      </c>
      <c r="BK292" s="218">
        <f>ROUND(I292*H292,2)</f>
        <v>0</v>
      </c>
      <c r="BL292" s="18" t="s">
        <v>282</v>
      </c>
      <c r="BM292" s="217" t="s">
        <v>980</v>
      </c>
    </row>
    <row r="293" s="2" customFormat="1">
      <c r="A293" s="40"/>
      <c r="B293" s="41"/>
      <c r="C293" s="42"/>
      <c r="D293" s="219" t="s">
        <v>143</v>
      </c>
      <c r="E293" s="42"/>
      <c r="F293" s="220" t="s">
        <v>981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143</v>
      </c>
      <c r="AU293" s="18" t="s">
        <v>87</v>
      </c>
    </row>
    <row r="294" s="13" customFormat="1">
      <c r="A294" s="13"/>
      <c r="B294" s="224"/>
      <c r="C294" s="225"/>
      <c r="D294" s="226" t="s">
        <v>145</v>
      </c>
      <c r="E294" s="227" t="s">
        <v>32</v>
      </c>
      <c r="F294" s="228" t="s">
        <v>146</v>
      </c>
      <c r="G294" s="225"/>
      <c r="H294" s="227" t="s">
        <v>32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87</v>
      </c>
      <c r="AV294" s="13" t="s">
        <v>85</v>
      </c>
      <c r="AW294" s="13" t="s">
        <v>39</v>
      </c>
      <c r="AX294" s="13" t="s">
        <v>77</v>
      </c>
      <c r="AY294" s="234" t="s">
        <v>134</v>
      </c>
    </row>
    <row r="295" s="13" customFormat="1">
      <c r="A295" s="13"/>
      <c r="B295" s="224"/>
      <c r="C295" s="225"/>
      <c r="D295" s="226" t="s">
        <v>145</v>
      </c>
      <c r="E295" s="227" t="s">
        <v>32</v>
      </c>
      <c r="F295" s="228" t="s">
        <v>982</v>
      </c>
      <c r="G295" s="225"/>
      <c r="H295" s="227" t="s">
        <v>32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87</v>
      </c>
      <c r="AV295" s="13" t="s">
        <v>85</v>
      </c>
      <c r="AW295" s="13" t="s">
        <v>39</v>
      </c>
      <c r="AX295" s="13" t="s">
        <v>77</v>
      </c>
      <c r="AY295" s="234" t="s">
        <v>134</v>
      </c>
    </row>
    <row r="296" s="14" customFormat="1">
      <c r="A296" s="14"/>
      <c r="B296" s="235"/>
      <c r="C296" s="236"/>
      <c r="D296" s="226" t="s">
        <v>145</v>
      </c>
      <c r="E296" s="237" t="s">
        <v>32</v>
      </c>
      <c r="F296" s="238" t="s">
        <v>867</v>
      </c>
      <c r="G296" s="236"/>
      <c r="H296" s="239">
        <v>57.692999999999998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145</v>
      </c>
      <c r="AU296" s="245" t="s">
        <v>87</v>
      </c>
      <c r="AV296" s="14" t="s">
        <v>87</v>
      </c>
      <c r="AW296" s="14" t="s">
        <v>39</v>
      </c>
      <c r="AX296" s="14" t="s">
        <v>77</v>
      </c>
      <c r="AY296" s="245" t="s">
        <v>134</v>
      </c>
    </row>
    <row r="297" s="14" customFormat="1">
      <c r="A297" s="14"/>
      <c r="B297" s="235"/>
      <c r="C297" s="236"/>
      <c r="D297" s="226" t="s">
        <v>145</v>
      </c>
      <c r="E297" s="237" t="s">
        <v>32</v>
      </c>
      <c r="F297" s="238" t="s">
        <v>868</v>
      </c>
      <c r="G297" s="236"/>
      <c r="H297" s="239">
        <v>30.106000000000002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145</v>
      </c>
      <c r="AU297" s="245" t="s">
        <v>87</v>
      </c>
      <c r="AV297" s="14" t="s">
        <v>87</v>
      </c>
      <c r="AW297" s="14" t="s">
        <v>39</v>
      </c>
      <c r="AX297" s="14" t="s">
        <v>77</v>
      </c>
      <c r="AY297" s="245" t="s">
        <v>134</v>
      </c>
    </row>
    <row r="298" s="14" customFormat="1">
      <c r="A298" s="14"/>
      <c r="B298" s="235"/>
      <c r="C298" s="236"/>
      <c r="D298" s="226" t="s">
        <v>145</v>
      </c>
      <c r="E298" s="237" t="s">
        <v>32</v>
      </c>
      <c r="F298" s="238" t="s">
        <v>869</v>
      </c>
      <c r="G298" s="236"/>
      <c r="H298" s="239">
        <v>50.468000000000004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145</v>
      </c>
      <c r="AU298" s="245" t="s">
        <v>87</v>
      </c>
      <c r="AV298" s="14" t="s">
        <v>87</v>
      </c>
      <c r="AW298" s="14" t="s">
        <v>39</v>
      </c>
      <c r="AX298" s="14" t="s">
        <v>77</v>
      </c>
      <c r="AY298" s="245" t="s">
        <v>134</v>
      </c>
    </row>
    <row r="299" s="14" customFormat="1">
      <c r="A299" s="14"/>
      <c r="B299" s="235"/>
      <c r="C299" s="236"/>
      <c r="D299" s="226" t="s">
        <v>145</v>
      </c>
      <c r="E299" s="237" t="s">
        <v>32</v>
      </c>
      <c r="F299" s="238" t="s">
        <v>870</v>
      </c>
      <c r="G299" s="236"/>
      <c r="H299" s="239">
        <v>75.775999999999996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145</v>
      </c>
      <c r="AU299" s="245" t="s">
        <v>87</v>
      </c>
      <c r="AV299" s="14" t="s">
        <v>87</v>
      </c>
      <c r="AW299" s="14" t="s">
        <v>39</v>
      </c>
      <c r="AX299" s="14" t="s">
        <v>77</v>
      </c>
      <c r="AY299" s="245" t="s">
        <v>134</v>
      </c>
    </row>
    <row r="300" s="14" customFormat="1">
      <c r="A300" s="14"/>
      <c r="B300" s="235"/>
      <c r="C300" s="236"/>
      <c r="D300" s="226" t="s">
        <v>145</v>
      </c>
      <c r="E300" s="237" t="s">
        <v>32</v>
      </c>
      <c r="F300" s="238" t="s">
        <v>871</v>
      </c>
      <c r="G300" s="236"/>
      <c r="H300" s="239">
        <v>53.579000000000001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145</v>
      </c>
      <c r="AU300" s="245" t="s">
        <v>87</v>
      </c>
      <c r="AV300" s="14" t="s">
        <v>87</v>
      </c>
      <c r="AW300" s="14" t="s">
        <v>39</v>
      </c>
      <c r="AX300" s="14" t="s">
        <v>77</v>
      </c>
      <c r="AY300" s="245" t="s">
        <v>134</v>
      </c>
    </row>
    <row r="301" s="14" customFormat="1">
      <c r="A301" s="14"/>
      <c r="B301" s="235"/>
      <c r="C301" s="236"/>
      <c r="D301" s="226" t="s">
        <v>145</v>
      </c>
      <c r="E301" s="237" t="s">
        <v>32</v>
      </c>
      <c r="F301" s="238" t="s">
        <v>872</v>
      </c>
      <c r="G301" s="236"/>
      <c r="H301" s="239">
        <v>87.825999999999993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145</v>
      </c>
      <c r="AU301" s="245" t="s">
        <v>87</v>
      </c>
      <c r="AV301" s="14" t="s">
        <v>87</v>
      </c>
      <c r="AW301" s="14" t="s">
        <v>39</v>
      </c>
      <c r="AX301" s="14" t="s">
        <v>77</v>
      </c>
      <c r="AY301" s="245" t="s">
        <v>134</v>
      </c>
    </row>
    <row r="302" s="14" customFormat="1">
      <c r="A302" s="14"/>
      <c r="B302" s="235"/>
      <c r="C302" s="236"/>
      <c r="D302" s="226" t="s">
        <v>145</v>
      </c>
      <c r="E302" s="237" t="s">
        <v>32</v>
      </c>
      <c r="F302" s="238" t="s">
        <v>873</v>
      </c>
      <c r="G302" s="236"/>
      <c r="H302" s="239">
        <v>69.991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145</v>
      </c>
      <c r="AU302" s="245" t="s">
        <v>87</v>
      </c>
      <c r="AV302" s="14" t="s">
        <v>87</v>
      </c>
      <c r="AW302" s="14" t="s">
        <v>39</v>
      </c>
      <c r="AX302" s="14" t="s">
        <v>77</v>
      </c>
      <c r="AY302" s="245" t="s">
        <v>134</v>
      </c>
    </row>
    <row r="303" s="14" customFormat="1">
      <c r="A303" s="14"/>
      <c r="B303" s="235"/>
      <c r="C303" s="236"/>
      <c r="D303" s="226" t="s">
        <v>145</v>
      </c>
      <c r="E303" s="237" t="s">
        <v>32</v>
      </c>
      <c r="F303" s="238" t="s">
        <v>874</v>
      </c>
      <c r="G303" s="236"/>
      <c r="H303" s="239">
        <v>67.513999999999996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145</v>
      </c>
      <c r="AU303" s="245" t="s">
        <v>87</v>
      </c>
      <c r="AV303" s="14" t="s">
        <v>87</v>
      </c>
      <c r="AW303" s="14" t="s">
        <v>39</v>
      </c>
      <c r="AX303" s="14" t="s">
        <v>77</v>
      </c>
      <c r="AY303" s="245" t="s">
        <v>134</v>
      </c>
    </row>
    <row r="304" s="14" customFormat="1">
      <c r="A304" s="14"/>
      <c r="B304" s="235"/>
      <c r="C304" s="236"/>
      <c r="D304" s="226" t="s">
        <v>145</v>
      </c>
      <c r="E304" s="237" t="s">
        <v>32</v>
      </c>
      <c r="F304" s="238" t="s">
        <v>875</v>
      </c>
      <c r="G304" s="236"/>
      <c r="H304" s="239">
        <v>70.429000000000002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145</v>
      </c>
      <c r="AU304" s="245" t="s">
        <v>87</v>
      </c>
      <c r="AV304" s="14" t="s">
        <v>87</v>
      </c>
      <c r="AW304" s="14" t="s">
        <v>39</v>
      </c>
      <c r="AX304" s="14" t="s">
        <v>77</v>
      </c>
      <c r="AY304" s="245" t="s">
        <v>134</v>
      </c>
    </row>
    <row r="305" s="15" customFormat="1">
      <c r="A305" s="15"/>
      <c r="B305" s="246"/>
      <c r="C305" s="247"/>
      <c r="D305" s="226" t="s">
        <v>145</v>
      </c>
      <c r="E305" s="248" t="s">
        <v>32</v>
      </c>
      <c r="F305" s="249" t="s">
        <v>148</v>
      </c>
      <c r="G305" s="247"/>
      <c r="H305" s="250">
        <v>563.38199999999995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145</v>
      </c>
      <c r="AU305" s="256" t="s">
        <v>87</v>
      </c>
      <c r="AV305" s="15" t="s">
        <v>141</v>
      </c>
      <c r="AW305" s="15" t="s">
        <v>39</v>
      </c>
      <c r="AX305" s="15" t="s">
        <v>85</v>
      </c>
      <c r="AY305" s="256" t="s">
        <v>134</v>
      </c>
    </row>
    <row r="306" s="13" customFormat="1">
      <c r="A306" s="13"/>
      <c r="B306" s="224"/>
      <c r="C306" s="225"/>
      <c r="D306" s="226" t="s">
        <v>145</v>
      </c>
      <c r="E306" s="227" t="s">
        <v>32</v>
      </c>
      <c r="F306" s="228" t="s">
        <v>983</v>
      </c>
      <c r="G306" s="225"/>
      <c r="H306" s="227" t="s">
        <v>32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145</v>
      </c>
      <c r="AU306" s="234" t="s">
        <v>87</v>
      </c>
      <c r="AV306" s="13" t="s">
        <v>85</v>
      </c>
      <c r="AW306" s="13" t="s">
        <v>39</v>
      </c>
      <c r="AX306" s="13" t="s">
        <v>77</v>
      </c>
      <c r="AY306" s="234" t="s">
        <v>134</v>
      </c>
    </row>
    <row r="307" s="2" customFormat="1" ht="33" customHeight="1">
      <c r="A307" s="40"/>
      <c r="B307" s="41"/>
      <c r="C307" s="206" t="s">
        <v>361</v>
      </c>
      <c r="D307" s="206" t="s">
        <v>136</v>
      </c>
      <c r="E307" s="207" t="s">
        <v>984</v>
      </c>
      <c r="F307" s="208" t="s">
        <v>985</v>
      </c>
      <c r="G307" s="209" t="s">
        <v>151</v>
      </c>
      <c r="H307" s="210">
        <v>563.38199999999995</v>
      </c>
      <c r="I307" s="211"/>
      <c r="J307" s="212">
        <f>ROUND(I307*H307,2)</f>
        <v>0</v>
      </c>
      <c r="K307" s="208" t="s">
        <v>140</v>
      </c>
      <c r="L307" s="46"/>
      <c r="M307" s="213" t="s">
        <v>32</v>
      </c>
      <c r="N307" s="214" t="s">
        <v>48</v>
      </c>
      <c r="O307" s="86"/>
      <c r="P307" s="215">
        <f>O307*H307</f>
        <v>0</v>
      </c>
      <c r="Q307" s="215">
        <v>0.00021000000000000001</v>
      </c>
      <c r="R307" s="215">
        <f>Q307*H307</f>
        <v>0.11831021999999999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282</v>
      </c>
      <c r="AT307" s="217" t="s">
        <v>136</v>
      </c>
      <c r="AU307" s="217" t="s">
        <v>87</v>
      </c>
      <c r="AY307" s="18" t="s">
        <v>134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85</v>
      </c>
      <c r="BK307" s="218">
        <f>ROUND(I307*H307,2)</f>
        <v>0</v>
      </c>
      <c r="BL307" s="18" t="s">
        <v>282</v>
      </c>
      <c r="BM307" s="217" t="s">
        <v>986</v>
      </c>
    </row>
    <row r="308" s="2" customFormat="1">
      <c r="A308" s="40"/>
      <c r="B308" s="41"/>
      <c r="C308" s="42"/>
      <c r="D308" s="219" t="s">
        <v>143</v>
      </c>
      <c r="E308" s="42"/>
      <c r="F308" s="220" t="s">
        <v>987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143</v>
      </c>
      <c r="AU308" s="18" t="s">
        <v>87</v>
      </c>
    </row>
    <row r="309" s="13" customFormat="1">
      <c r="A309" s="13"/>
      <c r="B309" s="224"/>
      <c r="C309" s="225"/>
      <c r="D309" s="226" t="s">
        <v>145</v>
      </c>
      <c r="E309" s="227" t="s">
        <v>32</v>
      </c>
      <c r="F309" s="228" t="s">
        <v>146</v>
      </c>
      <c r="G309" s="225"/>
      <c r="H309" s="227" t="s">
        <v>32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145</v>
      </c>
      <c r="AU309" s="234" t="s">
        <v>87</v>
      </c>
      <c r="AV309" s="13" t="s">
        <v>85</v>
      </c>
      <c r="AW309" s="13" t="s">
        <v>39</v>
      </c>
      <c r="AX309" s="13" t="s">
        <v>77</v>
      </c>
      <c r="AY309" s="234" t="s">
        <v>134</v>
      </c>
    </row>
    <row r="310" s="13" customFormat="1">
      <c r="A310" s="13"/>
      <c r="B310" s="224"/>
      <c r="C310" s="225"/>
      <c r="D310" s="226" t="s">
        <v>145</v>
      </c>
      <c r="E310" s="227" t="s">
        <v>32</v>
      </c>
      <c r="F310" s="228" t="s">
        <v>982</v>
      </c>
      <c r="G310" s="225"/>
      <c r="H310" s="227" t="s">
        <v>32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145</v>
      </c>
      <c r="AU310" s="234" t="s">
        <v>87</v>
      </c>
      <c r="AV310" s="13" t="s">
        <v>85</v>
      </c>
      <c r="AW310" s="13" t="s">
        <v>39</v>
      </c>
      <c r="AX310" s="13" t="s">
        <v>77</v>
      </c>
      <c r="AY310" s="234" t="s">
        <v>134</v>
      </c>
    </row>
    <row r="311" s="14" customFormat="1">
      <c r="A311" s="14"/>
      <c r="B311" s="235"/>
      <c r="C311" s="236"/>
      <c r="D311" s="226" t="s">
        <v>145</v>
      </c>
      <c r="E311" s="237" t="s">
        <v>32</v>
      </c>
      <c r="F311" s="238" t="s">
        <v>867</v>
      </c>
      <c r="G311" s="236"/>
      <c r="H311" s="239">
        <v>57.692999999999998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145</v>
      </c>
      <c r="AU311" s="245" t="s">
        <v>87</v>
      </c>
      <c r="AV311" s="14" t="s">
        <v>87</v>
      </c>
      <c r="AW311" s="14" t="s">
        <v>39</v>
      </c>
      <c r="AX311" s="14" t="s">
        <v>77</v>
      </c>
      <c r="AY311" s="245" t="s">
        <v>134</v>
      </c>
    </row>
    <row r="312" s="14" customFormat="1">
      <c r="A312" s="14"/>
      <c r="B312" s="235"/>
      <c r="C312" s="236"/>
      <c r="D312" s="226" t="s">
        <v>145</v>
      </c>
      <c r="E312" s="237" t="s">
        <v>32</v>
      </c>
      <c r="F312" s="238" t="s">
        <v>868</v>
      </c>
      <c r="G312" s="236"/>
      <c r="H312" s="239">
        <v>30.106000000000002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145</v>
      </c>
      <c r="AU312" s="245" t="s">
        <v>87</v>
      </c>
      <c r="AV312" s="14" t="s">
        <v>87</v>
      </c>
      <c r="AW312" s="14" t="s">
        <v>39</v>
      </c>
      <c r="AX312" s="14" t="s">
        <v>77</v>
      </c>
      <c r="AY312" s="245" t="s">
        <v>134</v>
      </c>
    </row>
    <row r="313" s="14" customFormat="1">
      <c r="A313" s="14"/>
      <c r="B313" s="235"/>
      <c r="C313" s="236"/>
      <c r="D313" s="226" t="s">
        <v>145</v>
      </c>
      <c r="E313" s="237" t="s">
        <v>32</v>
      </c>
      <c r="F313" s="238" t="s">
        <v>869</v>
      </c>
      <c r="G313" s="236"/>
      <c r="H313" s="239">
        <v>50.468000000000004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145</v>
      </c>
      <c r="AU313" s="245" t="s">
        <v>87</v>
      </c>
      <c r="AV313" s="14" t="s">
        <v>87</v>
      </c>
      <c r="AW313" s="14" t="s">
        <v>39</v>
      </c>
      <c r="AX313" s="14" t="s">
        <v>77</v>
      </c>
      <c r="AY313" s="245" t="s">
        <v>134</v>
      </c>
    </row>
    <row r="314" s="14" customFormat="1">
      <c r="A314" s="14"/>
      <c r="B314" s="235"/>
      <c r="C314" s="236"/>
      <c r="D314" s="226" t="s">
        <v>145</v>
      </c>
      <c r="E314" s="237" t="s">
        <v>32</v>
      </c>
      <c r="F314" s="238" t="s">
        <v>870</v>
      </c>
      <c r="G314" s="236"/>
      <c r="H314" s="239">
        <v>75.775999999999996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145</v>
      </c>
      <c r="AU314" s="245" t="s">
        <v>87</v>
      </c>
      <c r="AV314" s="14" t="s">
        <v>87</v>
      </c>
      <c r="AW314" s="14" t="s">
        <v>39</v>
      </c>
      <c r="AX314" s="14" t="s">
        <v>77</v>
      </c>
      <c r="AY314" s="245" t="s">
        <v>134</v>
      </c>
    </row>
    <row r="315" s="14" customFormat="1">
      <c r="A315" s="14"/>
      <c r="B315" s="235"/>
      <c r="C315" s="236"/>
      <c r="D315" s="226" t="s">
        <v>145</v>
      </c>
      <c r="E315" s="237" t="s">
        <v>32</v>
      </c>
      <c r="F315" s="238" t="s">
        <v>871</v>
      </c>
      <c r="G315" s="236"/>
      <c r="H315" s="239">
        <v>53.579000000000001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145</v>
      </c>
      <c r="AU315" s="245" t="s">
        <v>87</v>
      </c>
      <c r="AV315" s="14" t="s">
        <v>87</v>
      </c>
      <c r="AW315" s="14" t="s">
        <v>39</v>
      </c>
      <c r="AX315" s="14" t="s">
        <v>77</v>
      </c>
      <c r="AY315" s="245" t="s">
        <v>134</v>
      </c>
    </row>
    <row r="316" s="14" customFormat="1">
      <c r="A316" s="14"/>
      <c r="B316" s="235"/>
      <c r="C316" s="236"/>
      <c r="D316" s="226" t="s">
        <v>145</v>
      </c>
      <c r="E316" s="237" t="s">
        <v>32</v>
      </c>
      <c r="F316" s="238" t="s">
        <v>872</v>
      </c>
      <c r="G316" s="236"/>
      <c r="H316" s="239">
        <v>87.825999999999993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145</v>
      </c>
      <c r="AU316" s="245" t="s">
        <v>87</v>
      </c>
      <c r="AV316" s="14" t="s">
        <v>87</v>
      </c>
      <c r="AW316" s="14" t="s">
        <v>39</v>
      </c>
      <c r="AX316" s="14" t="s">
        <v>77</v>
      </c>
      <c r="AY316" s="245" t="s">
        <v>134</v>
      </c>
    </row>
    <row r="317" s="14" customFormat="1">
      <c r="A317" s="14"/>
      <c r="B317" s="235"/>
      <c r="C317" s="236"/>
      <c r="D317" s="226" t="s">
        <v>145</v>
      </c>
      <c r="E317" s="237" t="s">
        <v>32</v>
      </c>
      <c r="F317" s="238" t="s">
        <v>873</v>
      </c>
      <c r="G317" s="236"/>
      <c r="H317" s="239">
        <v>69.991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145</v>
      </c>
      <c r="AU317" s="245" t="s">
        <v>87</v>
      </c>
      <c r="AV317" s="14" t="s">
        <v>87</v>
      </c>
      <c r="AW317" s="14" t="s">
        <v>39</v>
      </c>
      <c r="AX317" s="14" t="s">
        <v>77</v>
      </c>
      <c r="AY317" s="245" t="s">
        <v>134</v>
      </c>
    </row>
    <row r="318" s="14" customFormat="1">
      <c r="A318" s="14"/>
      <c r="B318" s="235"/>
      <c r="C318" s="236"/>
      <c r="D318" s="226" t="s">
        <v>145</v>
      </c>
      <c r="E318" s="237" t="s">
        <v>32</v>
      </c>
      <c r="F318" s="238" t="s">
        <v>874</v>
      </c>
      <c r="G318" s="236"/>
      <c r="H318" s="239">
        <v>67.513999999999996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145</v>
      </c>
      <c r="AU318" s="245" t="s">
        <v>87</v>
      </c>
      <c r="AV318" s="14" t="s">
        <v>87</v>
      </c>
      <c r="AW318" s="14" t="s">
        <v>39</v>
      </c>
      <c r="AX318" s="14" t="s">
        <v>77</v>
      </c>
      <c r="AY318" s="245" t="s">
        <v>134</v>
      </c>
    </row>
    <row r="319" s="14" customFormat="1">
      <c r="A319" s="14"/>
      <c r="B319" s="235"/>
      <c r="C319" s="236"/>
      <c r="D319" s="226" t="s">
        <v>145</v>
      </c>
      <c r="E319" s="237" t="s">
        <v>32</v>
      </c>
      <c r="F319" s="238" t="s">
        <v>875</v>
      </c>
      <c r="G319" s="236"/>
      <c r="H319" s="239">
        <v>70.429000000000002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145</v>
      </c>
      <c r="AU319" s="245" t="s">
        <v>87</v>
      </c>
      <c r="AV319" s="14" t="s">
        <v>87</v>
      </c>
      <c r="AW319" s="14" t="s">
        <v>39</v>
      </c>
      <c r="AX319" s="14" t="s">
        <v>77</v>
      </c>
      <c r="AY319" s="245" t="s">
        <v>134</v>
      </c>
    </row>
    <row r="320" s="15" customFormat="1">
      <c r="A320" s="15"/>
      <c r="B320" s="246"/>
      <c r="C320" s="247"/>
      <c r="D320" s="226" t="s">
        <v>145</v>
      </c>
      <c r="E320" s="248" t="s">
        <v>32</v>
      </c>
      <c r="F320" s="249" t="s">
        <v>148</v>
      </c>
      <c r="G320" s="247"/>
      <c r="H320" s="250">
        <v>563.38199999999995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145</v>
      </c>
      <c r="AU320" s="256" t="s">
        <v>87</v>
      </c>
      <c r="AV320" s="15" t="s">
        <v>141</v>
      </c>
      <c r="AW320" s="15" t="s">
        <v>39</v>
      </c>
      <c r="AX320" s="15" t="s">
        <v>85</v>
      </c>
      <c r="AY320" s="256" t="s">
        <v>134</v>
      </c>
    </row>
    <row r="321" s="13" customFormat="1">
      <c r="A321" s="13"/>
      <c r="B321" s="224"/>
      <c r="C321" s="225"/>
      <c r="D321" s="226" t="s">
        <v>145</v>
      </c>
      <c r="E321" s="227" t="s">
        <v>32</v>
      </c>
      <c r="F321" s="228" t="s">
        <v>983</v>
      </c>
      <c r="G321" s="225"/>
      <c r="H321" s="227" t="s">
        <v>32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145</v>
      </c>
      <c r="AU321" s="234" t="s">
        <v>87</v>
      </c>
      <c r="AV321" s="13" t="s">
        <v>85</v>
      </c>
      <c r="AW321" s="13" t="s">
        <v>39</v>
      </c>
      <c r="AX321" s="13" t="s">
        <v>77</v>
      </c>
      <c r="AY321" s="234" t="s">
        <v>134</v>
      </c>
    </row>
    <row r="322" s="2" customFormat="1" ht="37.8" customHeight="1">
      <c r="A322" s="40"/>
      <c r="B322" s="41"/>
      <c r="C322" s="206" t="s">
        <v>367</v>
      </c>
      <c r="D322" s="206" t="s">
        <v>136</v>
      </c>
      <c r="E322" s="207" t="s">
        <v>988</v>
      </c>
      <c r="F322" s="208" t="s">
        <v>989</v>
      </c>
      <c r="G322" s="209" t="s">
        <v>151</v>
      </c>
      <c r="H322" s="210">
        <v>563.38199999999995</v>
      </c>
      <c r="I322" s="211"/>
      <c r="J322" s="212">
        <f>ROUND(I322*H322,2)</f>
        <v>0</v>
      </c>
      <c r="K322" s="208" t="s">
        <v>140</v>
      </c>
      <c r="L322" s="46"/>
      <c r="M322" s="213" t="s">
        <v>32</v>
      </c>
      <c r="N322" s="214" t="s">
        <v>48</v>
      </c>
      <c r="O322" s="86"/>
      <c r="P322" s="215">
        <f>O322*H322</f>
        <v>0</v>
      </c>
      <c r="Q322" s="215">
        <v>0.00025999999999999998</v>
      </c>
      <c r="R322" s="215">
        <f>Q322*H322</f>
        <v>0.14647931999999997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282</v>
      </c>
      <c r="AT322" s="217" t="s">
        <v>136</v>
      </c>
      <c r="AU322" s="217" t="s">
        <v>87</v>
      </c>
      <c r="AY322" s="18" t="s">
        <v>134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8" t="s">
        <v>85</v>
      </c>
      <c r="BK322" s="218">
        <f>ROUND(I322*H322,2)</f>
        <v>0</v>
      </c>
      <c r="BL322" s="18" t="s">
        <v>282</v>
      </c>
      <c r="BM322" s="217" t="s">
        <v>990</v>
      </c>
    </row>
    <row r="323" s="2" customFormat="1">
      <c r="A323" s="40"/>
      <c r="B323" s="41"/>
      <c r="C323" s="42"/>
      <c r="D323" s="219" t="s">
        <v>143</v>
      </c>
      <c r="E323" s="42"/>
      <c r="F323" s="220" t="s">
        <v>991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8" t="s">
        <v>143</v>
      </c>
      <c r="AU323" s="18" t="s">
        <v>87</v>
      </c>
    </row>
    <row r="324" s="13" customFormat="1">
      <c r="A324" s="13"/>
      <c r="B324" s="224"/>
      <c r="C324" s="225"/>
      <c r="D324" s="226" t="s">
        <v>145</v>
      </c>
      <c r="E324" s="227" t="s">
        <v>32</v>
      </c>
      <c r="F324" s="228" t="s">
        <v>146</v>
      </c>
      <c r="G324" s="225"/>
      <c r="H324" s="227" t="s">
        <v>32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145</v>
      </c>
      <c r="AU324" s="234" t="s">
        <v>87</v>
      </c>
      <c r="AV324" s="13" t="s">
        <v>85</v>
      </c>
      <c r="AW324" s="13" t="s">
        <v>39</v>
      </c>
      <c r="AX324" s="13" t="s">
        <v>77</v>
      </c>
      <c r="AY324" s="234" t="s">
        <v>134</v>
      </c>
    </row>
    <row r="325" s="13" customFormat="1">
      <c r="A325" s="13"/>
      <c r="B325" s="224"/>
      <c r="C325" s="225"/>
      <c r="D325" s="226" t="s">
        <v>145</v>
      </c>
      <c r="E325" s="227" t="s">
        <v>32</v>
      </c>
      <c r="F325" s="228" t="s">
        <v>982</v>
      </c>
      <c r="G325" s="225"/>
      <c r="H325" s="227" t="s">
        <v>32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145</v>
      </c>
      <c r="AU325" s="234" t="s">
        <v>87</v>
      </c>
      <c r="AV325" s="13" t="s">
        <v>85</v>
      </c>
      <c r="AW325" s="13" t="s">
        <v>39</v>
      </c>
      <c r="AX325" s="13" t="s">
        <v>77</v>
      </c>
      <c r="AY325" s="234" t="s">
        <v>134</v>
      </c>
    </row>
    <row r="326" s="14" customFormat="1">
      <c r="A326" s="14"/>
      <c r="B326" s="235"/>
      <c r="C326" s="236"/>
      <c r="D326" s="226" t="s">
        <v>145</v>
      </c>
      <c r="E326" s="237" t="s">
        <v>32</v>
      </c>
      <c r="F326" s="238" t="s">
        <v>867</v>
      </c>
      <c r="G326" s="236"/>
      <c r="H326" s="239">
        <v>57.692999999999998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145</v>
      </c>
      <c r="AU326" s="245" t="s">
        <v>87</v>
      </c>
      <c r="AV326" s="14" t="s">
        <v>87</v>
      </c>
      <c r="AW326" s="14" t="s">
        <v>39</v>
      </c>
      <c r="AX326" s="14" t="s">
        <v>77</v>
      </c>
      <c r="AY326" s="245" t="s">
        <v>134</v>
      </c>
    </row>
    <row r="327" s="14" customFormat="1">
      <c r="A327" s="14"/>
      <c r="B327" s="235"/>
      <c r="C327" s="236"/>
      <c r="D327" s="226" t="s">
        <v>145</v>
      </c>
      <c r="E327" s="237" t="s">
        <v>32</v>
      </c>
      <c r="F327" s="238" t="s">
        <v>868</v>
      </c>
      <c r="G327" s="236"/>
      <c r="H327" s="239">
        <v>30.106000000000002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145</v>
      </c>
      <c r="AU327" s="245" t="s">
        <v>87</v>
      </c>
      <c r="AV327" s="14" t="s">
        <v>87</v>
      </c>
      <c r="AW327" s="14" t="s">
        <v>39</v>
      </c>
      <c r="AX327" s="14" t="s">
        <v>77</v>
      </c>
      <c r="AY327" s="245" t="s">
        <v>134</v>
      </c>
    </row>
    <row r="328" s="14" customFormat="1">
      <c r="A328" s="14"/>
      <c r="B328" s="235"/>
      <c r="C328" s="236"/>
      <c r="D328" s="226" t="s">
        <v>145</v>
      </c>
      <c r="E328" s="237" t="s">
        <v>32</v>
      </c>
      <c r="F328" s="238" t="s">
        <v>869</v>
      </c>
      <c r="G328" s="236"/>
      <c r="H328" s="239">
        <v>50.468000000000004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145</v>
      </c>
      <c r="AU328" s="245" t="s">
        <v>87</v>
      </c>
      <c r="AV328" s="14" t="s">
        <v>87</v>
      </c>
      <c r="AW328" s="14" t="s">
        <v>39</v>
      </c>
      <c r="AX328" s="14" t="s">
        <v>77</v>
      </c>
      <c r="AY328" s="245" t="s">
        <v>134</v>
      </c>
    </row>
    <row r="329" s="14" customFormat="1">
      <c r="A329" s="14"/>
      <c r="B329" s="235"/>
      <c r="C329" s="236"/>
      <c r="D329" s="226" t="s">
        <v>145</v>
      </c>
      <c r="E329" s="237" t="s">
        <v>32</v>
      </c>
      <c r="F329" s="238" t="s">
        <v>870</v>
      </c>
      <c r="G329" s="236"/>
      <c r="H329" s="239">
        <v>75.775999999999996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145</v>
      </c>
      <c r="AU329" s="245" t="s">
        <v>87</v>
      </c>
      <c r="AV329" s="14" t="s">
        <v>87</v>
      </c>
      <c r="AW329" s="14" t="s">
        <v>39</v>
      </c>
      <c r="AX329" s="14" t="s">
        <v>77</v>
      </c>
      <c r="AY329" s="245" t="s">
        <v>134</v>
      </c>
    </row>
    <row r="330" s="14" customFormat="1">
      <c r="A330" s="14"/>
      <c r="B330" s="235"/>
      <c r="C330" s="236"/>
      <c r="D330" s="226" t="s">
        <v>145</v>
      </c>
      <c r="E330" s="237" t="s">
        <v>32</v>
      </c>
      <c r="F330" s="238" t="s">
        <v>871</v>
      </c>
      <c r="G330" s="236"/>
      <c r="H330" s="239">
        <v>53.579000000000001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145</v>
      </c>
      <c r="AU330" s="245" t="s">
        <v>87</v>
      </c>
      <c r="AV330" s="14" t="s">
        <v>87</v>
      </c>
      <c r="AW330" s="14" t="s">
        <v>39</v>
      </c>
      <c r="AX330" s="14" t="s">
        <v>77</v>
      </c>
      <c r="AY330" s="245" t="s">
        <v>134</v>
      </c>
    </row>
    <row r="331" s="14" customFormat="1">
      <c r="A331" s="14"/>
      <c r="B331" s="235"/>
      <c r="C331" s="236"/>
      <c r="D331" s="226" t="s">
        <v>145</v>
      </c>
      <c r="E331" s="237" t="s">
        <v>32</v>
      </c>
      <c r="F331" s="238" t="s">
        <v>872</v>
      </c>
      <c r="G331" s="236"/>
      <c r="H331" s="239">
        <v>87.825999999999993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145</v>
      </c>
      <c r="AU331" s="245" t="s">
        <v>87</v>
      </c>
      <c r="AV331" s="14" t="s">
        <v>87</v>
      </c>
      <c r="AW331" s="14" t="s">
        <v>39</v>
      </c>
      <c r="AX331" s="14" t="s">
        <v>77</v>
      </c>
      <c r="AY331" s="245" t="s">
        <v>134</v>
      </c>
    </row>
    <row r="332" s="14" customFormat="1">
      <c r="A332" s="14"/>
      <c r="B332" s="235"/>
      <c r="C332" s="236"/>
      <c r="D332" s="226" t="s">
        <v>145</v>
      </c>
      <c r="E332" s="237" t="s">
        <v>32</v>
      </c>
      <c r="F332" s="238" t="s">
        <v>873</v>
      </c>
      <c r="G332" s="236"/>
      <c r="H332" s="239">
        <v>69.991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145</v>
      </c>
      <c r="AU332" s="245" t="s">
        <v>87</v>
      </c>
      <c r="AV332" s="14" t="s">
        <v>87</v>
      </c>
      <c r="AW332" s="14" t="s">
        <v>39</v>
      </c>
      <c r="AX332" s="14" t="s">
        <v>77</v>
      </c>
      <c r="AY332" s="245" t="s">
        <v>134</v>
      </c>
    </row>
    <row r="333" s="14" customFormat="1">
      <c r="A333" s="14"/>
      <c r="B333" s="235"/>
      <c r="C333" s="236"/>
      <c r="D333" s="226" t="s">
        <v>145</v>
      </c>
      <c r="E333" s="237" t="s">
        <v>32</v>
      </c>
      <c r="F333" s="238" t="s">
        <v>874</v>
      </c>
      <c r="G333" s="236"/>
      <c r="H333" s="239">
        <v>67.513999999999996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145</v>
      </c>
      <c r="AU333" s="245" t="s">
        <v>87</v>
      </c>
      <c r="AV333" s="14" t="s">
        <v>87</v>
      </c>
      <c r="AW333" s="14" t="s">
        <v>39</v>
      </c>
      <c r="AX333" s="14" t="s">
        <v>77</v>
      </c>
      <c r="AY333" s="245" t="s">
        <v>134</v>
      </c>
    </row>
    <row r="334" s="14" customFormat="1">
      <c r="A334" s="14"/>
      <c r="B334" s="235"/>
      <c r="C334" s="236"/>
      <c r="D334" s="226" t="s">
        <v>145</v>
      </c>
      <c r="E334" s="237" t="s">
        <v>32</v>
      </c>
      <c r="F334" s="238" t="s">
        <v>875</v>
      </c>
      <c r="G334" s="236"/>
      <c r="H334" s="239">
        <v>70.429000000000002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145</v>
      </c>
      <c r="AU334" s="245" t="s">
        <v>87</v>
      </c>
      <c r="AV334" s="14" t="s">
        <v>87</v>
      </c>
      <c r="AW334" s="14" t="s">
        <v>39</v>
      </c>
      <c r="AX334" s="14" t="s">
        <v>77</v>
      </c>
      <c r="AY334" s="245" t="s">
        <v>134</v>
      </c>
    </row>
    <row r="335" s="15" customFormat="1">
      <c r="A335" s="15"/>
      <c r="B335" s="246"/>
      <c r="C335" s="247"/>
      <c r="D335" s="226" t="s">
        <v>145</v>
      </c>
      <c r="E335" s="248" t="s">
        <v>32</v>
      </c>
      <c r="F335" s="249" t="s">
        <v>148</v>
      </c>
      <c r="G335" s="247"/>
      <c r="H335" s="250">
        <v>563.38199999999995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145</v>
      </c>
      <c r="AU335" s="256" t="s">
        <v>87</v>
      </c>
      <c r="AV335" s="15" t="s">
        <v>141</v>
      </c>
      <c r="AW335" s="15" t="s">
        <v>39</v>
      </c>
      <c r="AX335" s="15" t="s">
        <v>85</v>
      </c>
      <c r="AY335" s="256" t="s">
        <v>134</v>
      </c>
    </row>
    <row r="336" s="13" customFormat="1">
      <c r="A336" s="13"/>
      <c r="B336" s="224"/>
      <c r="C336" s="225"/>
      <c r="D336" s="226" t="s">
        <v>145</v>
      </c>
      <c r="E336" s="227" t="s">
        <v>32</v>
      </c>
      <c r="F336" s="228" t="s">
        <v>983</v>
      </c>
      <c r="G336" s="225"/>
      <c r="H336" s="227" t="s">
        <v>32</v>
      </c>
      <c r="I336" s="229"/>
      <c r="J336" s="225"/>
      <c r="K336" s="225"/>
      <c r="L336" s="230"/>
      <c r="M336" s="272"/>
      <c r="N336" s="273"/>
      <c r="O336" s="273"/>
      <c r="P336" s="273"/>
      <c r="Q336" s="273"/>
      <c r="R336" s="273"/>
      <c r="S336" s="273"/>
      <c r="T336" s="27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145</v>
      </c>
      <c r="AU336" s="234" t="s">
        <v>87</v>
      </c>
      <c r="AV336" s="13" t="s">
        <v>85</v>
      </c>
      <c r="AW336" s="13" t="s">
        <v>39</v>
      </c>
      <c r="AX336" s="13" t="s">
        <v>77</v>
      </c>
      <c r="AY336" s="234" t="s">
        <v>134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v26TC6Cawqsot7IkG1qg147aB+6Vwb81FbjQPwNsF7NCqaVN1gJnWi8SDcnwshgHJxm3R1Wt1AsUIxR2Fb5Cig==" hashValue="paLkbBHP7nN6Qg3yB9Lhctfsiqd4ZWDQgZU9AjSwmjwsv7lVDmty/rr+hH+elHeT3IVdCiKqn8YaILh6kMW68g==" algorithmName="SHA-512" password="CC35"/>
  <autoFilter ref="C90:K33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319202115"/>
    <hyperlink ref="F108" r:id="rId2" display="https://podminky.urs.cz/item/CS_URS_2022_01/612324111"/>
    <hyperlink ref="F122" r:id="rId3" display="https://podminky.urs.cz/item/CS_URS_2022_01/612325131"/>
    <hyperlink ref="F136" r:id="rId4" display="https://podminky.urs.cz/item/CS_URS_2022_01/612325191"/>
    <hyperlink ref="F150" r:id="rId5" display="https://podminky.urs.cz/item/CS_URS_2022_01/612328131"/>
    <hyperlink ref="F192" r:id="rId6" display="https://podminky.urs.cz/item/CS_URS_2022_01/997013212"/>
    <hyperlink ref="F194" r:id="rId7" display="https://podminky.urs.cz/item/CS_URS_2022_01/997013501"/>
    <hyperlink ref="F196" r:id="rId8" display="https://podminky.urs.cz/item/CS_URS_2022_01/997013509"/>
    <hyperlink ref="F199" r:id="rId9" display="https://podminky.urs.cz/item/CS_URS_2022_01/997013631"/>
    <hyperlink ref="F202" r:id="rId10" display="https://podminky.urs.cz/item/CS_URS_2022_01/998011002"/>
    <hyperlink ref="F219" r:id="rId11" display="https://podminky.urs.cz/item/CS_URS_2022_01/998711102"/>
    <hyperlink ref="F222" r:id="rId12" display="https://podminky.urs.cz/item/CS_URS_2022_01/725210821"/>
    <hyperlink ref="F228" r:id="rId13" display="https://podminky.urs.cz/item/CS_URS_2022_01/725219101"/>
    <hyperlink ref="F234" r:id="rId14" display="https://podminky.urs.cz/item/CS_URS_2022_01/725220842"/>
    <hyperlink ref="F240" r:id="rId15" display="https://podminky.urs.cz/item/CS_URS_2022_01/725229102"/>
    <hyperlink ref="F246" r:id="rId16" display="https://podminky.urs.cz/item/CS_URS_2022_01/725820801"/>
    <hyperlink ref="F252" r:id="rId17" display="https://podminky.urs.cz/item/CS_URS_2022_01/725829121"/>
    <hyperlink ref="F258" r:id="rId18" display="https://podminky.urs.cz/item/CS_URS_2022_01/725839102"/>
    <hyperlink ref="F264" r:id="rId19" display="https://podminky.urs.cz/item/CS_URS_2022_01/725860811"/>
    <hyperlink ref="F270" r:id="rId20" display="https://podminky.urs.cz/item/CS_URS_2022_01/998725102"/>
    <hyperlink ref="F273" r:id="rId21" display="https://podminky.urs.cz/item/CS_URS_2022_01/781471810"/>
    <hyperlink ref="F280" r:id="rId22" display="https://podminky.urs.cz/item/CS_URS_2022_01/783827223"/>
    <hyperlink ref="F293" r:id="rId23" display="https://podminky.urs.cz/item/CS_URS_2022_01/784111001"/>
    <hyperlink ref="F308" r:id="rId24" display="https://podminky.urs.cz/item/CS_URS_2022_01/784181111"/>
    <hyperlink ref="F323" r:id="rId25" display="https://podminky.urs.cz/item/CS_URS_2022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87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ZF MENDELU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18. 3. 2022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34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38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40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42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ROUND((SUM(BE84:BE119)),  2)</f>
        <v>0</v>
      </c>
      <c r="G33" s="40"/>
      <c r="H33" s="40"/>
      <c r="I33" s="150">
        <v>0.20999999999999999</v>
      </c>
      <c r="J33" s="149">
        <f>ROUND(((SUM(BE84:BE119))*I33),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ROUND((SUM(BF84:BF119)),  2)</f>
        <v>0</v>
      </c>
      <c r="G34" s="40"/>
      <c r="H34" s="40"/>
      <c r="I34" s="150">
        <v>0.14999999999999999</v>
      </c>
      <c r="J34" s="149">
        <f>ROUND(((SUM(BF84:BF119))*I34),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ROUND((SUM(BG84:BG119)),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ROUND((SUM(BH84:BH119)),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ROUND((SUM(BI84:BI119)),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ZF MENDELU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Lednice</v>
      </c>
      <c r="G52" s="42"/>
      <c r="H52" s="42"/>
      <c r="I52" s="33" t="s">
        <v>24</v>
      </c>
      <c r="J52" s="74" t="str">
        <f>IF(J12="","",J12)</f>
        <v>18. 3. 2022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 xml:space="preserve"> </v>
      </c>
      <c r="G54" s="42"/>
      <c r="H54" s="42"/>
      <c r="I54" s="33" t="s">
        <v>37</v>
      </c>
      <c r="J54" s="38" t="str">
        <f>E21</f>
        <v>DEKPROJEKT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40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992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993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994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995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996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119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ZF MENDELU</v>
      </c>
      <c r="F74" s="33"/>
      <c r="G74" s="33"/>
      <c r="H74" s="33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98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22</v>
      </c>
      <c r="D78" s="42"/>
      <c r="E78" s="42"/>
      <c r="F78" s="28" t="str">
        <f>F12</f>
        <v>Lednice</v>
      </c>
      <c r="G78" s="42"/>
      <c r="H78" s="42"/>
      <c r="I78" s="33" t="s">
        <v>24</v>
      </c>
      <c r="J78" s="74" t="str">
        <f>IF(J12="","",J12)</f>
        <v>18. 3. 2022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30</v>
      </c>
      <c r="D80" s="42"/>
      <c r="E80" s="42"/>
      <c r="F80" s="28" t="str">
        <f>E15</f>
        <v xml:space="preserve"> </v>
      </c>
      <c r="G80" s="42"/>
      <c r="H80" s="42"/>
      <c r="I80" s="33" t="s">
        <v>37</v>
      </c>
      <c r="J80" s="38" t="str">
        <f>E21</f>
        <v>DEKPROJEKT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35</v>
      </c>
      <c r="D81" s="42"/>
      <c r="E81" s="42"/>
      <c r="F81" s="28" t="str">
        <f>IF(E18="","",E18)</f>
        <v>Vyplň údaj</v>
      </c>
      <c r="G81" s="42"/>
      <c r="H81" s="42"/>
      <c r="I81" s="33" t="s">
        <v>40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120</v>
      </c>
      <c r="D83" s="182" t="s">
        <v>62</v>
      </c>
      <c r="E83" s="182" t="s">
        <v>58</v>
      </c>
      <c r="F83" s="182" t="s">
        <v>59</v>
      </c>
      <c r="G83" s="182" t="s">
        <v>121</v>
      </c>
      <c r="H83" s="182" t="s">
        <v>122</v>
      </c>
      <c r="I83" s="182" t="s">
        <v>123</v>
      </c>
      <c r="J83" s="182" t="s">
        <v>102</v>
      </c>
      <c r="K83" s="183" t="s">
        <v>124</v>
      </c>
      <c r="L83" s="184"/>
      <c r="M83" s="94" t="s">
        <v>32</v>
      </c>
      <c r="N83" s="95" t="s">
        <v>47</v>
      </c>
      <c r="O83" s="95" t="s">
        <v>125</v>
      </c>
      <c r="P83" s="95" t="s">
        <v>126</v>
      </c>
      <c r="Q83" s="95" t="s">
        <v>127</v>
      </c>
      <c r="R83" s="95" t="s">
        <v>128</v>
      </c>
      <c r="S83" s="95" t="s">
        <v>129</v>
      </c>
      <c r="T83" s="96" t="s">
        <v>130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131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8" t="s">
        <v>76</v>
      </c>
      <c r="AU84" s="18" t="s">
        <v>103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76</v>
      </c>
      <c r="E85" s="193" t="s">
        <v>94</v>
      </c>
      <c r="F85" s="193" t="s">
        <v>95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P86+P93+P100+P113</f>
        <v>0</v>
      </c>
      <c r="Q85" s="198"/>
      <c r="R85" s="199">
        <f>R86+R93+R100+R113</f>
        <v>0</v>
      </c>
      <c r="S85" s="198"/>
      <c r="T85" s="200">
        <f>T86+T93+T100+T113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182</v>
      </c>
      <c r="AT85" s="202" t="s">
        <v>76</v>
      </c>
      <c r="AU85" s="202" t="s">
        <v>77</v>
      </c>
      <c r="AY85" s="201" t="s">
        <v>134</v>
      </c>
      <c r="BK85" s="203">
        <f>BK86+BK93+BK100+BK113</f>
        <v>0</v>
      </c>
    </row>
    <row r="86" s="12" customFormat="1" ht="22.8" customHeight="1">
      <c r="A86" s="12"/>
      <c r="B86" s="190"/>
      <c r="C86" s="191"/>
      <c r="D86" s="192" t="s">
        <v>76</v>
      </c>
      <c r="E86" s="204" t="s">
        <v>997</v>
      </c>
      <c r="F86" s="204" t="s">
        <v>998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182</v>
      </c>
      <c r="AT86" s="202" t="s">
        <v>76</v>
      </c>
      <c r="AU86" s="202" t="s">
        <v>85</v>
      </c>
      <c r="AY86" s="201" t="s">
        <v>134</v>
      </c>
      <c r="BK86" s="203">
        <f>SUM(BK87:BK92)</f>
        <v>0</v>
      </c>
    </row>
    <row r="87" s="2" customFormat="1" ht="16.5" customHeight="1">
      <c r="A87" s="40"/>
      <c r="B87" s="41"/>
      <c r="C87" s="206" t="s">
        <v>85</v>
      </c>
      <c r="D87" s="206" t="s">
        <v>136</v>
      </c>
      <c r="E87" s="207" t="s">
        <v>999</v>
      </c>
      <c r="F87" s="208" t="s">
        <v>998</v>
      </c>
      <c r="G87" s="209" t="s">
        <v>1000</v>
      </c>
      <c r="H87" s="210">
        <v>1</v>
      </c>
      <c r="I87" s="211"/>
      <c r="J87" s="212">
        <f>ROUND(I87*H87,2)</f>
        <v>0</v>
      </c>
      <c r="K87" s="208" t="s">
        <v>140</v>
      </c>
      <c r="L87" s="46"/>
      <c r="M87" s="213" t="s">
        <v>32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1001</v>
      </c>
      <c r="AT87" s="217" t="s">
        <v>136</v>
      </c>
      <c r="AU87" s="217" t="s">
        <v>87</v>
      </c>
      <c r="AY87" s="18" t="s">
        <v>134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85</v>
      </c>
      <c r="BK87" s="218">
        <f>ROUND(I87*H87,2)</f>
        <v>0</v>
      </c>
      <c r="BL87" s="18" t="s">
        <v>1001</v>
      </c>
      <c r="BM87" s="217" t="s">
        <v>1002</v>
      </c>
    </row>
    <row r="88" s="2" customFormat="1">
      <c r="A88" s="40"/>
      <c r="B88" s="41"/>
      <c r="C88" s="42"/>
      <c r="D88" s="219" t="s">
        <v>143</v>
      </c>
      <c r="E88" s="42"/>
      <c r="F88" s="220" t="s">
        <v>1003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143</v>
      </c>
      <c r="AU88" s="18" t="s">
        <v>87</v>
      </c>
    </row>
    <row r="89" s="13" customFormat="1">
      <c r="A89" s="13"/>
      <c r="B89" s="224"/>
      <c r="C89" s="225"/>
      <c r="D89" s="226" t="s">
        <v>145</v>
      </c>
      <c r="E89" s="227" t="s">
        <v>32</v>
      </c>
      <c r="F89" s="228" t="s">
        <v>146</v>
      </c>
      <c r="G89" s="225"/>
      <c r="H89" s="227" t="s">
        <v>32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145</v>
      </c>
      <c r="AU89" s="234" t="s">
        <v>87</v>
      </c>
      <c r="AV89" s="13" t="s">
        <v>85</v>
      </c>
      <c r="AW89" s="13" t="s">
        <v>39</v>
      </c>
      <c r="AX89" s="13" t="s">
        <v>77</v>
      </c>
      <c r="AY89" s="234" t="s">
        <v>134</v>
      </c>
    </row>
    <row r="90" s="13" customFormat="1">
      <c r="A90" s="13"/>
      <c r="B90" s="224"/>
      <c r="C90" s="225"/>
      <c r="D90" s="226" t="s">
        <v>145</v>
      </c>
      <c r="E90" s="227" t="s">
        <v>32</v>
      </c>
      <c r="F90" s="228" t="s">
        <v>998</v>
      </c>
      <c r="G90" s="225"/>
      <c r="H90" s="227" t="s">
        <v>32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145</v>
      </c>
      <c r="AU90" s="234" t="s">
        <v>87</v>
      </c>
      <c r="AV90" s="13" t="s">
        <v>85</v>
      </c>
      <c r="AW90" s="13" t="s">
        <v>39</v>
      </c>
      <c r="AX90" s="13" t="s">
        <v>77</v>
      </c>
      <c r="AY90" s="234" t="s">
        <v>134</v>
      </c>
    </row>
    <row r="91" s="14" customFormat="1">
      <c r="A91" s="14"/>
      <c r="B91" s="235"/>
      <c r="C91" s="236"/>
      <c r="D91" s="226" t="s">
        <v>145</v>
      </c>
      <c r="E91" s="237" t="s">
        <v>32</v>
      </c>
      <c r="F91" s="238" t="s">
        <v>85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145</v>
      </c>
      <c r="AU91" s="245" t="s">
        <v>87</v>
      </c>
      <c r="AV91" s="14" t="s">
        <v>87</v>
      </c>
      <c r="AW91" s="14" t="s">
        <v>39</v>
      </c>
      <c r="AX91" s="14" t="s">
        <v>77</v>
      </c>
      <c r="AY91" s="245" t="s">
        <v>134</v>
      </c>
    </row>
    <row r="92" s="15" customFormat="1">
      <c r="A92" s="15"/>
      <c r="B92" s="246"/>
      <c r="C92" s="247"/>
      <c r="D92" s="226" t="s">
        <v>145</v>
      </c>
      <c r="E92" s="248" t="s">
        <v>32</v>
      </c>
      <c r="F92" s="249" t="s">
        <v>148</v>
      </c>
      <c r="G92" s="247"/>
      <c r="H92" s="250">
        <v>1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145</v>
      </c>
      <c r="AU92" s="256" t="s">
        <v>87</v>
      </c>
      <c r="AV92" s="15" t="s">
        <v>141</v>
      </c>
      <c r="AW92" s="15" t="s">
        <v>39</v>
      </c>
      <c r="AX92" s="15" t="s">
        <v>85</v>
      </c>
      <c r="AY92" s="256" t="s">
        <v>134</v>
      </c>
    </row>
    <row r="93" s="12" customFormat="1" ht="22.8" customHeight="1">
      <c r="A93" s="12"/>
      <c r="B93" s="190"/>
      <c r="C93" s="191"/>
      <c r="D93" s="192" t="s">
        <v>76</v>
      </c>
      <c r="E93" s="204" t="s">
        <v>1004</v>
      </c>
      <c r="F93" s="204" t="s">
        <v>1005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SUM(P94:P99)</f>
        <v>0</v>
      </c>
      <c r="Q93" s="198"/>
      <c r="R93" s="199">
        <f>SUM(R94:R99)</f>
        <v>0</v>
      </c>
      <c r="S93" s="198"/>
      <c r="T93" s="20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182</v>
      </c>
      <c r="AT93" s="202" t="s">
        <v>76</v>
      </c>
      <c r="AU93" s="202" t="s">
        <v>85</v>
      </c>
      <c r="AY93" s="201" t="s">
        <v>134</v>
      </c>
      <c r="BK93" s="203">
        <f>SUM(BK94:BK99)</f>
        <v>0</v>
      </c>
    </row>
    <row r="94" s="2" customFormat="1" ht="16.5" customHeight="1">
      <c r="A94" s="40"/>
      <c r="B94" s="41"/>
      <c r="C94" s="206" t="s">
        <v>87</v>
      </c>
      <c r="D94" s="206" t="s">
        <v>136</v>
      </c>
      <c r="E94" s="207" t="s">
        <v>1006</v>
      </c>
      <c r="F94" s="208" t="s">
        <v>1007</v>
      </c>
      <c r="G94" s="209" t="s">
        <v>1000</v>
      </c>
      <c r="H94" s="210">
        <v>1</v>
      </c>
      <c r="I94" s="211"/>
      <c r="J94" s="212">
        <f>ROUND(I94*H94,2)</f>
        <v>0</v>
      </c>
      <c r="K94" s="208" t="s">
        <v>140</v>
      </c>
      <c r="L94" s="46"/>
      <c r="M94" s="213" t="s">
        <v>32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1001</v>
      </c>
      <c r="AT94" s="217" t="s">
        <v>136</v>
      </c>
      <c r="AU94" s="217" t="s">
        <v>87</v>
      </c>
      <c r="AY94" s="18" t="s">
        <v>134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85</v>
      </c>
      <c r="BK94" s="218">
        <f>ROUND(I94*H94,2)</f>
        <v>0</v>
      </c>
      <c r="BL94" s="18" t="s">
        <v>1001</v>
      </c>
      <c r="BM94" s="217" t="s">
        <v>1008</v>
      </c>
    </row>
    <row r="95" s="2" customFormat="1">
      <c r="A95" s="40"/>
      <c r="B95" s="41"/>
      <c r="C95" s="42"/>
      <c r="D95" s="219" t="s">
        <v>143</v>
      </c>
      <c r="E95" s="42"/>
      <c r="F95" s="220" t="s">
        <v>1009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143</v>
      </c>
      <c r="AU95" s="18" t="s">
        <v>87</v>
      </c>
    </row>
    <row r="96" s="13" customFormat="1">
      <c r="A96" s="13"/>
      <c r="B96" s="224"/>
      <c r="C96" s="225"/>
      <c r="D96" s="226" t="s">
        <v>145</v>
      </c>
      <c r="E96" s="227" t="s">
        <v>32</v>
      </c>
      <c r="F96" s="228" t="s">
        <v>146</v>
      </c>
      <c r="G96" s="225"/>
      <c r="H96" s="227" t="s">
        <v>32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87</v>
      </c>
      <c r="AV96" s="13" t="s">
        <v>85</v>
      </c>
      <c r="AW96" s="13" t="s">
        <v>39</v>
      </c>
      <c r="AX96" s="13" t="s">
        <v>77</v>
      </c>
      <c r="AY96" s="234" t="s">
        <v>134</v>
      </c>
    </row>
    <row r="97" s="13" customFormat="1">
      <c r="A97" s="13"/>
      <c r="B97" s="224"/>
      <c r="C97" s="225"/>
      <c r="D97" s="226" t="s">
        <v>145</v>
      </c>
      <c r="E97" s="227" t="s">
        <v>32</v>
      </c>
      <c r="F97" s="228" t="s">
        <v>1007</v>
      </c>
      <c r="G97" s="225"/>
      <c r="H97" s="227" t="s">
        <v>32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145</v>
      </c>
      <c r="AU97" s="234" t="s">
        <v>87</v>
      </c>
      <c r="AV97" s="13" t="s">
        <v>85</v>
      </c>
      <c r="AW97" s="13" t="s">
        <v>39</v>
      </c>
      <c r="AX97" s="13" t="s">
        <v>77</v>
      </c>
      <c r="AY97" s="234" t="s">
        <v>134</v>
      </c>
    </row>
    <row r="98" s="14" customFormat="1">
      <c r="A98" s="14"/>
      <c r="B98" s="235"/>
      <c r="C98" s="236"/>
      <c r="D98" s="226" t="s">
        <v>145</v>
      </c>
      <c r="E98" s="237" t="s">
        <v>32</v>
      </c>
      <c r="F98" s="238" t="s">
        <v>85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145</v>
      </c>
      <c r="AU98" s="245" t="s">
        <v>87</v>
      </c>
      <c r="AV98" s="14" t="s">
        <v>87</v>
      </c>
      <c r="AW98" s="14" t="s">
        <v>39</v>
      </c>
      <c r="AX98" s="14" t="s">
        <v>77</v>
      </c>
      <c r="AY98" s="245" t="s">
        <v>134</v>
      </c>
    </row>
    <row r="99" s="15" customFormat="1">
      <c r="A99" s="15"/>
      <c r="B99" s="246"/>
      <c r="C99" s="247"/>
      <c r="D99" s="226" t="s">
        <v>145</v>
      </c>
      <c r="E99" s="248" t="s">
        <v>32</v>
      </c>
      <c r="F99" s="249" t="s">
        <v>148</v>
      </c>
      <c r="G99" s="247"/>
      <c r="H99" s="250">
        <v>1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87</v>
      </c>
      <c r="AV99" s="15" t="s">
        <v>141</v>
      </c>
      <c r="AW99" s="15" t="s">
        <v>39</v>
      </c>
      <c r="AX99" s="15" t="s">
        <v>85</v>
      </c>
      <c r="AY99" s="256" t="s">
        <v>134</v>
      </c>
    </row>
    <row r="100" s="12" customFormat="1" ht="22.8" customHeight="1">
      <c r="A100" s="12"/>
      <c r="B100" s="190"/>
      <c r="C100" s="191"/>
      <c r="D100" s="192" t="s">
        <v>76</v>
      </c>
      <c r="E100" s="204" t="s">
        <v>1010</v>
      </c>
      <c r="F100" s="204" t="s">
        <v>1011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SUM(P101:P112)</f>
        <v>0</v>
      </c>
      <c r="Q100" s="198"/>
      <c r="R100" s="199">
        <f>SUM(R101:R112)</f>
        <v>0</v>
      </c>
      <c r="S100" s="198"/>
      <c r="T100" s="200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182</v>
      </c>
      <c r="AT100" s="202" t="s">
        <v>76</v>
      </c>
      <c r="AU100" s="202" t="s">
        <v>85</v>
      </c>
      <c r="AY100" s="201" t="s">
        <v>134</v>
      </c>
      <c r="BK100" s="203">
        <f>SUM(BK101:BK112)</f>
        <v>0</v>
      </c>
    </row>
    <row r="101" s="2" customFormat="1" ht="16.5" customHeight="1">
      <c r="A101" s="40"/>
      <c r="B101" s="41"/>
      <c r="C101" s="206" t="s">
        <v>147</v>
      </c>
      <c r="D101" s="206" t="s">
        <v>136</v>
      </c>
      <c r="E101" s="207" t="s">
        <v>1012</v>
      </c>
      <c r="F101" s="208" t="s">
        <v>1013</v>
      </c>
      <c r="G101" s="209" t="s">
        <v>1000</v>
      </c>
      <c r="H101" s="210">
        <v>1</v>
      </c>
      <c r="I101" s="211"/>
      <c r="J101" s="212">
        <f>ROUND(I101*H101,2)</f>
        <v>0</v>
      </c>
      <c r="K101" s="208" t="s">
        <v>140</v>
      </c>
      <c r="L101" s="46"/>
      <c r="M101" s="213" t="s">
        <v>32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1001</v>
      </c>
      <c r="AT101" s="217" t="s">
        <v>136</v>
      </c>
      <c r="AU101" s="217" t="s">
        <v>87</v>
      </c>
      <c r="AY101" s="18" t="s">
        <v>134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85</v>
      </c>
      <c r="BK101" s="218">
        <f>ROUND(I101*H101,2)</f>
        <v>0</v>
      </c>
      <c r="BL101" s="18" t="s">
        <v>1001</v>
      </c>
      <c r="BM101" s="217" t="s">
        <v>1014</v>
      </c>
    </row>
    <row r="102" s="2" customFormat="1">
      <c r="A102" s="40"/>
      <c r="B102" s="41"/>
      <c r="C102" s="42"/>
      <c r="D102" s="219" t="s">
        <v>143</v>
      </c>
      <c r="E102" s="42"/>
      <c r="F102" s="220" t="s">
        <v>1015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143</v>
      </c>
      <c r="AU102" s="18" t="s">
        <v>87</v>
      </c>
    </row>
    <row r="103" s="13" customFormat="1">
      <c r="A103" s="13"/>
      <c r="B103" s="224"/>
      <c r="C103" s="225"/>
      <c r="D103" s="226" t="s">
        <v>145</v>
      </c>
      <c r="E103" s="227" t="s">
        <v>32</v>
      </c>
      <c r="F103" s="228" t="s">
        <v>146</v>
      </c>
      <c r="G103" s="225"/>
      <c r="H103" s="227" t="s">
        <v>32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87</v>
      </c>
      <c r="AV103" s="13" t="s">
        <v>85</v>
      </c>
      <c r="AW103" s="13" t="s">
        <v>39</v>
      </c>
      <c r="AX103" s="13" t="s">
        <v>77</v>
      </c>
      <c r="AY103" s="234" t="s">
        <v>134</v>
      </c>
    </row>
    <row r="104" s="13" customFormat="1">
      <c r="A104" s="13"/>
      <c r="B104" s="224"/>
      <c r="C104" s="225"/>
      <c r="D104" s="226" t="s">
        <v>145</v>
      </c>
      <c r="E104" s="227" t="s">
        <v>32</v>
      </c>
      <c r="F104" s="228" t="s">
        <v>1016</v>
      </c>
      <c r="G104" s="225"/>
      <c r="H104" s="227" t="s">
        <v>32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87</v>
      </c>
      <c r="AV104" s="13" t="s">
        <v>85</v>
      </c>
      <c r="AW104" s="13" t="s">
        <v>39</v>
      </c>
      <c r="AX104" s="13" t="s">
        <v>77</v>
      </c>
      <c r="AY104" s="234" t="s">
        <v>134</v>
      </c>
    </row>
    <row r="105" s="14" customFormat="1">
      <c r="A105" s="14"/>
      <c r="B105" s="235"/>
      <c r="C105" s="236"/>
      <c r="D105" s="226" t="s">
        <v>145</v>
      </c>
      <c r="E105" s="237" t="s">
        <v>32</v>
      </c>
      <c r="F105" s="238" t="s">
        <v>85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145</v>
      </c>
      <c r="AU105" s="245" t="s">
        <v>87</v>
      </c>
      <c r="AV105" s="14" t="s">
        <v>87</v>
      </c>
      <c r="AW105" s="14" t="s">
        <v>39</v>
      </c>
      <c r="AX105" s="14" t="s">
        <v>77</v>
      </c>
      <c r="AY105" s="245" t="s">
        <v>134</v>
      </c>
    </row>
    <row r="106" s="15" customFormat="1">
      <c r="A106" s="15"/>
      <c r="B106" s="246"/>
      <c r="C106" s="247"/>
      <c r="D106" s="226" t="s">
        <v>145</v>
      </c>
      <c r="E106" s="248" t="s">
        <v>32</v>
      </c>
      <c r="F106" s="249" t="s">
        <v>148</v>
      </c>
      <c r="G106" s="247"/>
      <c r="H106" s="250">
        <v>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87</v>
      </c>
      <c r="AV106" s="15" t="s">
        <v>141</v>
      </c>
      <c r="AW106" s="15" t="s">
        <v>39</v>
      </c>
      <c r="AX106" s="15" t="s">
        <v>85</v>
      </c>
      <c r="AY106" s="256" t="s">
        <v>134</v>
      </c>
    </row>
    <row r="107" s="2" customFormat="1" ht="16.5" customHeight="1">
      <c r="A107" s="40"/>
      <c r="B107" s="41"/>
      <c r="C107" s="206" t="s">
        <v>141</v>
      </c>
      <c r="D107" s="206" t="s">
        <v>136</v>
      </c>
      <c r="E107" s="207" t="s">
        <v>1017</v>
      </c>
      <c r="F107" s="208" t="s">
        <v>1018</v>
      </c>
      <c r="G107" s="209" t="s">
        <v>1000</v>
      </c>
      <c r="H107" s="210">
        <v>1</v>
      </c>
      <c r="I107" s="211"/>
      <c r="J107" s="212">
        <f>ROUND(I107*H107,2)</f>
        <v>0</v>
      </c>
      <c r="K107" s="208" t="s">
        <v>140</v>
      </c>
      <c r="L107" s="46"/>
      <c r="M107" s="213" t="s">
        <v>32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1001</v>
      </c>
      <c r="AT107" s="217" t="s">
        <v>136</v>
      </c>
      <c r="AU107" s="217" t="s">
        <v>87</v>
      </c>
      <c r="AY107" s="18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85</v>
      </c>
      <c r="BK107" s="218">
        <f>ROUND(I107*H107,2)</f>
        <v>0</v>
      </c>
      <c r="BL107" s="18" t="s">
        <v>1001</v>
      </c>
      <c r="BM107" s="217" t="s">
        <v>1019</v>
      </c>
    </row>
    <row r="108" s="2" customFormat="1">
      <c r="A108" s="40"/>
      <c r="B108" s="41"/>
      <c r="C108" s="42"/>
      <c r="D108" s="219" t="s">
        <v>143</v>
      </c>
      <c r="E108" s="42"/>
      <c r="F108" s="220" t="s">
        <v>1020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143</v>
      </c>
      <c r="AU108" s="18" t="s">
        <v>87</v>
      </c>
    </row>
    <row r="109" s="13" customFormat="1">
      <c r="A109" s="13"/>
      <c r="B109" s="224"/>
      <c r="C109" s="225"/>
      <c r="D109" s="226" t="s">
        <v>145</v>
      </c>
      <c r="E109" s="227" t="s">
        <v>32</v>
      </c>
      <c r="F109" s="228" t="s">
        <v>146</v>
      </c>
      <c r="G109" s="225"/>
      <c r="H109" s="227" t="s">
        <v>32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87</v>
      </c>
      <c r="AV109" s="13" t="s">
        <v>85</v>
      </c>
      <c r="AW109" s="13" t="s">
        <v>39</v>
      </c>
      <c r="AX109" s="13" t="s">
        <v>77</v>
      </c>
      <c r="AY109" s="234" t="s">
        <v>134</v>
      </c>
    </row>
    <row r="110" s="13" customFormat="1">
      <c r="A110" s="13"/>
      <c r="B110" s="224"/>
      <c r="C110" s="225"/>
      <c r="D110" s="226" t="s">
        <v>145</v>
      </c>
      <c r="E110" s="227" t="s">
        <v>32</v>
      </c>
      <c r="F110" s="228" t="s">
        <v>1021</v>
      </c>
      <c r="G110" s="225"/>
      <c r="H110" s="227" t="s">
        <v>32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87</v>
      </c>
      <c r="AV110" s="13" t="s">
        <v>85</v>
      </c>
      <c r="AW110" s="13" t="s">
        <v>39</v>
      </c>
      <c r="AX110" s="13" t="s">
        <v>77</v>
      </c>
      <c r="AY110" s="234" t="s">
        <v>134</v>
      </c>
    </row>
    <row r="111" s="14" customFormat="1">
      <c r="A111" s="14"/>
      <c r="B111" s="235"/>
      <c r="C111" s="236"/>
      <c r="D111" s="226" t="s">
        <v>145</v>
      </c>
      <c r="E111" s="237" t="s">
        <v>32</v>
      </c>
      <c r="F111" s="238" t="s">
        <v>85</v>
      </c>
      <c r="G111" s="236"/>
      <c r="H111" s="239">
        <v>1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145</v>
      </c>
      <c r="AU111" s="245" t="s">
        <v>87</v>
      </c>
      <c r="AV111" s="14" t="s">
        <v>87</v>
      </c>
      <c r="AW111" s="14" t="s">
        <v>39</v>
      </c>
      <c r="AX111" s="14" t="s">
        <v>77</v>
      </c>
      <c r="AY111" s="245" t="s">
        <v>134</v>
      </c>
    </row>
    <row r="112" s="15" customFormat="1">
      <c r="A112" s="15"/>
      <c r="B112" s="246"/>
      <c r="C112" s="247"/>
      <c r="D112" s="226" t="s">
        <v>145</v>
      </c>
      <c r="E112" s="248" t="s">
        <v>32</v>
      </c>
      <c r="F112" s="249" t="s">
        <v>148</v>
      </c>
      <c r="G112" s="247"/>
      <c r="H112" s="250">
        <v>1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145</v>
      </c>
      <c r="AU112" s="256" t="s">
        <v>87</v>
      </c>
      <c r="AV112" s="15" t="s">
        <v>141</v>
      </c>
      <c r="AW112" s="15" t="s">
        <v>39</v>
      </c>
      <c r="AX112" s="15" t="s">
        <v>85</v>
      </c>
      <c r="AY112" s="256" t="s">
        <v>134</v>
      </c>
    </row>
    <row r="113" s="12" customFormat="1" ht="22.8" customHeight="1">
      <c r="A113" s="12"/>
      <c r="B113" s="190"/>
      <c r="C113" s="191"/>
      <c r="D113" s="192" t="s">
        <v>76</v>
      </c>
      <c r="E113" s="204" t="s">
        <v>1022</v>
      </c>
      <c r="F113" s="204" t="s">
        <v>1023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SUM(P114:P119)</f>
        <v>0</v>
      </c>
      <c r="Q113" s="198"/>
      <c r="R113" s="199">
        <f>SUM(R114:R119)</f>
        <v>0</v>
      </c>
      <c r="S113" s="198"/>
      <c r="T113" s="20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182</v>
      </c>
      <c r="AT113" s="202" t="s">
        <v>76</v>
      </c>
      <c r="AU113" s="202" t="s">
        <v>85</v>
      </c>
      <c r="AY113" s="201" t="s">
        <v>134</v>
      </c>
      <c r="BK113" s="203">
        <f>SUM(BK114:BK119)</f>
        <v>0</v>
      </c>
    </row>
    <row r="114" s="2" customFormat="1" ht="16.5" customHeight="1">
      <c r="A114" s="40"/>
      <c r="B114" s="41"/>
      <c r="C114" s="206" t="s">
        <v>182</v>
      </c>
      <c r="D114" s="206" t="s">
        <v>136</v>
      </c>
      <c r="E114" s="207" t="s">
        <v>1024</v>
      </c>
      <c r="F114" s="208" t="s">
        <v>1025</v>
      </c>
      <c r="G114" s="209" t="s">
        <v>1000</v>
      </c>
      <c r="H114" s="210">
        <v>1</v>
      </c>
      <c r="I114" s="211"/>
      <c r="J114" s="212">
        <f>ROUND(I114*H114,2)</f>
        <v>0</v>
      </c>
      <c r="K114" s="208" t="s">
        <v>140</v>
      </c>
      <c r="L114" s="46"/>
      <c r="M114" s="213" t="s">
        <v>32</v>
      </c>
      <c r="N114" s="214" t="s">
        <v>48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1001</v>
      </c>
      <c r="AT114" s="217" t="s">
        <v>136</v>
      </c>
      <c r="AU114" s="217" t="s">
        <v>87</v>
      </c>
      <c r="AY114" s="18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85</v>
      </c>
      <c r="BK114" s="218">
        <f>ROUND(I114*H114,2)</f>
        <v>0</v>
      </c>
      <c r="BL114" s="18" t="s">
        <v>1001</v>
      </c>
      <c r="BM114" s="217" t="s">
        <v>1026</v>
      </c>
    </row>
    <row r="115" s="2" customFormat="1">
      <c r="A115" s="40"/>
      <c r="B115" s="41"/>
      <c r="C115" s="42"/>
      <c r="D115" s="219" t="s">
        <v>143</v>
      </c>
      <c r="E115" s="42"/>
      <c r="F115" s="220" t="s">
        <v>1027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143</v>
      </c>
      <c r="AU115" s="18" t="s">
        <v>87</v>
      </c>
    </row>
    <row r="116" s="13" customFormat="1">
      <c r="A116" s="13"/>
      <c r="B116" s="224"/>
      <c r="C116" s="225"/>
      <c r="D116" s="226" t="s">
        <v>145</v>
      </c>
      <c r="E116" s="227" t="s">
        <v>32</v>
      </c>
      <c r="F116" s="228" t="s">
        <v>146</v>
      </c>
      <c r="G116" s="225"/>
      <c r="H116" s="227" t="s">
        <v>32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87</v>
      </c>
      <c r="AV116" s="13" t="s">
        <v>85</v>
      </c>
      <c r="AW116" s="13" t="s">
        <v>39</v>
      </c>
      <c r="AX116" s="13" t="s">
        <v>77</v>
      </c>
      <c r="AY116" s="234" t="s">
        <v>134</v>
      </c>
    </row>
    <row r="117" s="13" customFormat="1">
      <c r="A117" s="13"/>
      <c r="B117" s="224"/>
      <c r="C117" s="225"/>
      <c r="D117" s="226" t="s">
        <v>145</v>
      </c>
      <c r="E117" s="227" t="s">
        <v>32</v>
      </c>
      <c r="F117" s="228" t="s">
        <v>1028</v>
      </c>
      <c r="G117" s="225"/>
      <c r="H117" s="227" t="s">
        <v>32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87</v>
      </c>
      <c r="AV117" s="13" t="s">
        <v>85</v>
      </c>
      <c r="AW117" s="13" t="s">
        <v>39</v>
      </c>
      <c r="AX117" s="13" t="s">
        <v>77</v>
      </c>
      <c r="AY117" s="234" t="s">
        <v>134</v>
      </c>
    </row>
    <row r="118" s="14" customFormat="1">
      <c r="A118" s="14"/>
      <c r="B118" s="235"/>
      <c r="C118" s="236"/>
      <c r="D118" s="226" t="s">
        <v>145</v>
      </c>
      <c r="E118" s="237" t="s">
        <v>32</v>
      </c>
      <c r="F118" s="238" t="s">
        <v>85</v>
      </c>
      <c r="G118" s="236"/>
      <c r="H118" s="239">
        <v>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145</v>
      </c>
      <c r="AU118" s="245" t="s">
        <v>87</v>
      </c>
      <c r="AV118" s="14" t="s">
        <v>87</v>
      </c>
      <c r="AW118" s="14" t="s">
        <v>39</v>
      </c>
      <c r="AX118" s="14" t="s">
        <v>77</v>
      </c>
      <c r="AY118" s="245" t="s">
        <v>134</v>
      </c>
    </row>
    <row r="119" s="15" customFormat="1">
      <c r="A119" s="15"/>
      <c r="B119" s="246"/>
      <c r="C119" s="247"/>
      <c r="D119" s="226" t="s">
        <v>145</v>
      </c>
      <c r="E119" s="248" t="s">
        <v>32</v>
      </c>
      <c r="F119" s="249" t="s">
        <v>148</v>
      </c>
      <c r="G119" s="247"/>
      <c r="H119" s="250">
        <v>1</v>
      </c>
      <c r="I119" s="251"/>
      <c r="J119" s="247"/>
      <c r="K119" s="247"/>
      <c r="L119" s="252"/>
      <c r="M119" s="275"/>
      <c r="N119" s="276"/>
      <c r="O119" s="276"/>
      <c r="P119" s="276"/>
      <c r="Q119" s="276"/>
      <c r="R119" s="276"/>
      <c r="S119" s="276"/>
      <c r="T119" s="27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145</v>
      </c>
      <c r="AU119" s="256" t="s">
        <v>87</v>
      </c>
      <c r="AV119" s="15" t="s">
        <v>141</v>
      </c>
      <c r="AW119" s="15" t="s">
        <v>39</v>
      </c>
      <c r="AX119" s="15" t="s">
        <v>85</v>
      </c>
      <c r="AY119" s="256" t="s">
        <v>134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OU+TVW9Vyjks0sTx29INOEr5LUSGfR4VvIFx+VgQPlzE97kCvPP8zFQeB/TAzlBzpVlZLD0km0qEWFLA9gWO4w==" hashValue="p2TW5xMl6+uWRP2/7ZBL8FnTa9V61rO6kloff0wqjRbM8SiXt6a3q24oqqPsUL7HYZ/eNVzm80IiIruX6O0SGQ==" algorithmName="SHA-512" password="CC35"/>
  <autoFilter ref="C83:K11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030001000"/>
    <hyperlink ref="F95" r:id="rId2" display="https://podminky.urs.cz/item/CS_URS_2022_01/045002000"/>
    <hyperlink ref="F102" r:id="rId3" display="https://podminky.urs.cz/item/CS_URS_2022_01/072002000"/>
    <hyperlink ref="F108" r:id="rId4" display="https://podminky.urs.cz/item/CS_URS_2022_01/075002000"/>
    <hyperlink ref="F115" r:id="rId5" display="https://podminky.urs.cz/item/CS_URS_2022_01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1029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1030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1031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1032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1033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1034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1035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1036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1037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1038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1039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84</v>
      </c>
      <c r="F18" s="289" t="s">
        <v>1040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1041</v>
      </c>
      <c r="F19" s="289" t="s">
        <v>1042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1043</v>
      </c>
      <c r="F20" s="289" t="s">
        <v>1044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1045</v>
      </c>
      <c r="F21" s="289" t="s">
        <v>1046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1047</v>
      </c>
      <c r="F22" s="289" t="s">
        <v>1048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1049</v>
      </c>
      <c r="F23" s="289" t="s">
        <v>1050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1051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1052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1053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1054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1055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1056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1057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1058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1059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120</v>
      </c>
      <c r="F36" s="289"/>
      <c r="G36" s="289" t="s">
        <v>1060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1061</v>
      </c>
      <c r="F37" s="289"/>
      <c r="G37" s="289" t="s">
        <v>1062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58</v>
      </c>
      <c r="F38" s="289"/>
      <c r="G38" s="289" t="s">
        <v>1063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59</v>
      </c>
      <c r="F39" s="289"/>
      <c r="G39" s="289" t="s">
        <v>1064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121</v>
      </c>
      <c r="F40" s="289"/>
      <c r="G40" s="289" t="s">
        <v>1065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122</v>
      </c>
      <c r="F41" s="289"/>
      <c r="G41" s="289" t="s">
        <v>1066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1067</v>
      </c>
      <c r="F42" s="289"/>
      <c r="G42" s="289" t="s">
        <v>1068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1069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1070</v>
      </c>
      <c r="F44" s="289"/>
      <c r="G44" s="289" t="s">
        <v>1071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124</v>
      </c>
      <c r="F45" s="289"/>
      <c r="G45" s="289" t="s">
        <v>1072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1073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1074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1075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1076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1077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1078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1079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1080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1081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1082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1083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1084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1085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1086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1087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1088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1089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1090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1091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1092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1093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1094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1095</v>
      </c>
      <c r="D76" s="307"/>
      <c r="E76" s="307"/>
      <c r="F76" s="307" t="s">
        <v>1096</v>
      </c>
      <c r="G76" s="308"/>
      <c r="H76" s="307" t="s">
        <v>59</v>
      </c>
      <c r="I76" s="307" t="s">
        <v>62</v>
      </c>
      <c r="J76" s="307" t="s">
        <v>1097</v>
      </c>
      <c r="K76" s="306"/>
    </row>
    <row r="77" s="1" customFormat="1" ht="17.25" customHeight="1">
      <c r="B77" s="304"/>
      <c r="C77" s="309" t="s">
        <v>1098</v>
      </c>
      <c r="D77" s="309"/>
      <c r="E77" s="309"/>
      <c r="F77" s="310" t="s">
        <v>1099</v>
      </c>
      <c r="G77" s="311"/>
      <c r="H77" s="309"/>
      <c r="I77" s="309"/>
      <c r="J77" s="309" t="s">
        <v>1100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58</v>
      </c>
      <c r="D79" s="314"/>
      <c r="E79" s="314"/>
      <c r="F79" s="315" t="s">
        <v>1101</v>
      </c>
      <c r="G79" s="316"/>
      <c r="H79" s="292" t="s">
        <v>1102</v>
      </c>
      <c r="I79" s="292" t="s">
        <v>1103</v>
      </c>
      <c r="J79" s="292">
        <v>20</v>
      </c>
      <c r="K79" s="306"/>
    </row>
    <row r="80" s="1" customFormat="1" ht="15" customHeight="1">
      <c r="B80" s="304"/>
      <c r="C80" s="292" t="s">
        <v>1104</v>
      </c>
      <c r="D80" s="292"/>
      <c r="E80" s="292"/>
      <c r="F80" s="315" t="s">
        <v>1101</v>
      </c>
      <c r="G80" s="316"/>
      <c r="H80" s="292" t="s">
        <v>1105</v>
      </c>
      <c r="I80" s="292" t="s">
        <v>1103</v>
      </c>
      <c r="J80" s="292">
        <v>120</v>
      </c>
      <c r="K80" s="306"/>
    </row>
    <row r="81" s="1" customFormat="1" ht="15" customHeight="1">
      <c r="B81" s="317"/>
      <c r="C81" s="292" t="s">
        <v>1106</v>
      </c>
      <c r="D81" s="292"/>
      <c r="E81" s="292"/>
      <c r="F81" s="315" t="s">
        <v>1107</v>
      </c>
      <c r="G81" s="316"/>
      <c r="H81" s="292" t="s">
        <v>1108</v>
      </c>
      <c r="I81" s="292" t="s">
        <v>1103</v>
      </c>
      <c r="J81" s="292">
        <v>50</v>
      </c>
      <c r="K81" s="306"/>
    </row>
    <row r="82" s="1" customFormat="1" ht="15" customHeight="1">
      <c r="B82" s="317"/>
      <c r="C82" s="292" t="s">
        <v>1109</v>
      </c>
      <c r="D82" s="292"/>
      <c r="E82" s="292"/>
      <c r="F82" s="315" t="s">
        <v>1101</v>
      </c>
      <c r="G82" s="316"/>
      <c r="H82" s="292" t="s">
        <v>1110</v>
      </c>
      <c r="I82" s="292" t="s">
        <v>1111</v>
      </c>
      <c r="J82" s="292"/>
      <c r="K82" s="306"/>
    </row>
    <row r="83" s="1" customFormat="1" ht="15" customHeight="1">
      <c r="B83" s="317"/>
      <c r="C83" s="318" t="s">
        <v>1112</v>
      </c>
      <c r="D83" s="318"/>
      <c r="E83" s="318"/>
      <c r="F83" s="319" t="s">
        <v>1107</v>
      </c>
      <c r="G83" s="318"/>
      <c r="H83" s="318" t="s">
        <v>1113</v>
      </c>
      <c r="I83" s="318" t="s">
        <v>1103</v>
      </c>
      <c r="J83" s="318">
        <v>15</v>
      </c>
      <c r="K83" s="306"/>
    </row>
    <row r="84" s="1" customFormat="1" ht="15" customHeight="1">
      <c r="B84" s="317"/>
      <c r="C84" s="318" t="s">
        <v>1114</v>
      </c>
      <c r="D84" s="318"/>
      <c r="E84" s="318"/>
      <c r="F84" s="319" t="s">
        <v>1107</v>
      </c>
      <c r="G84" s="318"/>
      <c r="H84" s="318" t="s">
        <v>1115</v>
      </c>
      <c r="I84" s="318" t="s">
        <v>1103</v>
      </c>
      <c r="J84" s="318">
        <v>15</v>
      </c>
      <c r="K84" s="306"/>
    </row>
    <row r="85" s="1" customFormat="1" ht="15" customHeight="1">
      <c r="B85" s="317"/>
      <c r="C85" s="318" t="s">
        <v>1116</v>
      </c>
      <c r="D85" s="318"/>
      <c r="E85" s="318"/>
      <c r="F85" s="319" t="s">
        <v>1107</v>
      </c>
      <c r="G85" s="318"/>
      <c r="H85" s="318" t="s">
        <v>1117</v>
      </c>
      <c r="I85" s="318" t="s">
        <v>1103</v>
      </c>
      <c r="J85" s="318">
        <v>20</v>
      </c>
      <c r="K85" s="306"/>
    </row>
    <row r="86" s="1" customFormat="1" ht="15" customHeight="1">
      <c r="B86" s="317"/>
      <c r="C86" s="318" t="s">
        <v>1118</v>
      </c>
      <c r="D86" s="318"/>
      <c r="E86" s="318"/>
      <c r="F86" s="319" t="s">
        <v>1107</v>
      </c>
      <c r="G86" s="318"/>
      <c r="H86" s="318" t="s">
        <v>1119</v>
      </c>
      <c r="I86" s="318" t="s">
        <v>1103</v>
      </c>
      <c r="J86" s="318">
        <v>20</v>
      </c>
      <c r="K86" s="306"/>
    </row>
    <row r="87" s="1" customFormat="1" ht="15" customHeight="1">
      <c r="B87" s="317"/>
      <c r="C87" s="292" t="s">
        <v>1120</v>
      </c>
      <c r="D87" s="292"/>
      <c r="E87" s="292"/>
      <c r="F87" s="315" t="s">
        <v>1107</v>
      </c>
      <c r="G87" s="316"/>
      <c r="H87" s="292" t="s">
        <v>1121</v>
      </c>
      <c r="I87" s="292" t="s">
        <v>1103</v>
      </c>
      <c r="J87" s="292">
        <v>50</v>
      </c>
      <c r="K87" s="306"/>
    </row>
    <row r="88" s="1" customFormat="1" ht="15" customHeight="1">
      <c r="B88" s="317"/>
      <c r="C88" s="292" t="s">
        <v>1122</v>
      </c>
      <c r="D88" s="292"/>
      <c r="E88" s="292"/>
      <c r="F88" s="315" t="s">
        <v>1107</v>
      </c>
      <c r="G88" s="316"/>
      <c r="H88" s="292" t="s">
        <v>1123</v>
      </c>
      <c r="I88" s="292" t="s">
        <v>1103</v>
      </c>
      <c r="J88" s="292">
        <v>20</v>
      </c>
      <c r="K88" s="306"/>
    </row>
    <row r="89" s="1" customFormat="1" ht="15" customHeight="1">
      <c r="B89" s="317"/>
      <c r="C89" s="292" t="s">
        <v>1124</v>
      </c>
      <c r="D89" s="292"/>
      <c r="E89" s="292"/>
      <c r="F89" s="315" t="s">
        <v>1107</v>
      </c>
      <c r="G89" s="316"/>
      <c r="H89" s="292" t="s">
        <v>1125</v>
      </c>
      <c r="I89" s="292" t="s">
        <v>1103</v>
      </c>
      <c r="J89" s="292">
        <v>20</v>
      </c>
      <c r="K89" s="306"/>
    </row>
    <row r="90" s="1" customFormat="1" ht="15" customHeight="1">
      <c r="B90" s="317"/>
      <c r="C90" s="292" t="s">
        <v>1126</v>
      </c>
      <c r="D90" s="292"/>
      <c r="E90" s="292"/>
      <c r="F90" s="315" t="s">
        <v>1107</v>
      </c>
      <c r="G90" s="316"/>
      <c r="H90" s="292" t="s">
        <v>1127</v>
      </c>
      <c r="I90" s="292" t="s">
        <v>1103</v>
      </c>
      <c r="J90" s="292">
        <v>50</v>
      </c>
      <c r="K90" s="306"/>
    </row>
    <row r="91" s="1" customFormat="1" ht="15" customHeight="1">
      <c r="B91" s="317"/>
      <c r="C91" s="292" t="s">
        <v>1128</v>
      </c>
      <c r="D91" s="292"/>
      <c r="E91" s="292"/>
      <c r="F91" s="315" t="s">
        <v>1107</v>
      </c>
      <c r="G91" s="316"/>
      <c r="H91" s="292" t="s">
        <v>1128</v>
      </c>
      <c r="I91" s="292" t="s">
        <v>1103</v>
      </c>
      <c r="J91" s="292">
        <v>50</v>
      </c>
      <c r="K91" s="306"/>
    </row>
    <row r="92" s="1" customFormat="1" ht="15" customHeight="1">
      <c r="B92" s="317"/>
      <c r="C92" s="292" t="s">
        <v>1129</v>
      </c>
      <c r="D92" s="292"/>
      <c r="E92" s="292"/>
      <c r="F92" s="315" t="s">
        <v>1107</v>
      </c>
      <c r="G92" s="316"/>
      <c r="H92" s="292" t="s">
        <v>1130</v>
      </c>
      <c r="I92" s="292" t="s">
        <v>1103</v>
      </c>
      <c r="J92" s="292">
        <v>255</v>
      </c>
      <c r="K92" s="306"/>
    </row>
    <row r="93" s="1" customFormat="1" ht="15" customHeight="1">
      <c r="B93" s="317"/>
      <c r="C93" s="292" t="s">
        <v>1131</v>
      </c>
      <c r="D93" s="292"/>
      <c r="E93" s="292"/>
      <c r="F93" s="315" t="s">
        <v>1101</v>
      </c>
      <c r="G93" s="316"/>
      <c r="H93" s="292" t="s">
        <v>1132</v>
      </c>
      <c r="I93" s="292" t="s">
        <v>1133</v>
      </c>
      <c r="J93" s="292"/>
      <c r="K93" s="306"/>
    </row>
    <row r="94" s="1" customFormat="1" ht="15" customHeight="1">
      <c r="B94" s="317"/>
      <c r="C94" s="292" t="s">
        <v>1134</v>
      </c>
      <c r="D94" s="292"/>
      <c r="E94" s="292"/>
      <c r="F94" s="315" t="s">
        <v>1101</v>
      </c>
      <c r="G94" s="316"/>
      <c r="H94" s="292" t="s">
        <v>1135</v>
      </c>
      <c r="I94" s="292" t="s">
        <v>1136</v>
      </c>
      <c r="J94" s="292"/>
      <c r="K94" s="306"/>
    </row>
    <row r="95" s="1" customFormat="1" ht="15" customHeight="1">
      <c r="B95" s="317"/>
      <c r="C95" s="292" t="s">
        <v>1137</v>
      </c>
      <c r="D95" s="292"/>
      <c r="E95" s="292"/>
      <c r="F95" s="315" t="s">
        <v>1101</v>
      </c>
      <c r="G95" s="316"/>
      <c r="H95" s="292" t="s">
        <v>1137</v>
      </c>
      <c r="I95" s="292" t="s">
        <v>1136</v>
      </c>
      <c r="J95" s="292"/>
      <c r="K95" s="306"/>
    </row>
    <row r="96" s="1" customFormat="1" ht="15" customHeight="1">
      <c r="B96" s="317"/>
      <c r="C96" s="292" t="s">
        <v>43</v>
      </c>
      <c r="D96" s="292"/>
      <c r="E96" s="292"/>
      <c r="F96" s="315" t="s">
        <v>1101</v>
      </c>
      <c r="G96" s="316"/>
      <c r="H96" s="292" t="s">
        <v>1138</v>
      </c>
      <c r="I96" s="292" t="s">
        <v>1136</v>
      </c>
      <c r="J96" s="292"/>
      <c r="K96" s="306"/>
    </row>
    <row r="97" s="1" customFormat="1" ht="15" customHeight="1">
      <c r="B97" s="317"/>
      <c r="C97" s="292" t="s">
        <v>53</v>
      </c>
      <c r="D97" s="292"/>
      <c r="E97" s="292"/>
      <c r="F97" s="315" t="s">
        <v>1101</v>
      </c>
      <c r="G97" s="316"/>
      <c r="H97" s="292" t="s">
        <v>1139</v>
      </c>
      <c r="I97" s="292" t="s">
        <v>1136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1140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1095</v>
      </c>
      <c r="D103" s="307"/>
      <c r="E103" s="307"/>
      <c r="F103" s="307" t="s">
        <v>1096</v>
      </c>
      <c r="G103" s="308"/>
      <c r="H103" s="307" t="s">
        <v>59</v>
      </c>
      <c r="I103" s="307" t="s">
        <v>62</v>
      </c>
      <c r="J103" s="307" t="s">
        <v>1097</v>
      </c>
      <c r="K103" s="306"/>
    </row>
    <row r="104" s="1" customFormat="1" ht="17.25" customHeight="1">
      <c r="B104" s="304"/>
      <c r="C104" s="309" t="s">
        <v>1098</v>
      </c>
      <c r="D104" s="309"/>
      <c r="E104" s="309"/>
      <c r="F104" s="310" t="s">
        <v>1099</v>
      </c>
      <c r="G104" s="311"/>
      <c r="H104" s="309"/>
      <c r="I104" s="309"/>
      <c r="J104" s="309" t="s">
        <v>1100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58</v>
      </c>
      <c r="D106" s="314"/>
      <c r="E106" s="314"/>
      <c r="F106" s="315" t="s">
        <v>1101</v>
      </c>
      <c r="G106" s="292"/>
      <c r="H106" s="292" t="s">
        <v>1141</v>
      </c>
      <c r="I106" s="292" t="s">
        <v>1103</v>
      </c>
      <c r="J106" s="292">
        <v>20</v>
      </c>
      <c r="K106" s="306"/>
    </row>
    <row r="107" s="1" customFormat="1" ht="15" customHeight="1">
      <c r="B107" s="304"/>
      <c r="C107" s="292" t="s">
        <v>1104</v>
      </c>
      <c r="D107" s="292"/>
      <c r="E107" s="292"/>
      <c r="F107" s="315" t="s">
        <v>1101</v>
      </c>
      <c r="G107" s="292"/>
      <c r="H107" s="292" t="s">
        <v>1141</v>
      </c>
      <c r="I107" s="292" t="s">
        <v>1103</v>
      </c>
      <c r="J107" s="292">
        <v>120</v>
      </c>
      <c r="K107" s="306"/>
    </row>
    <row r="108" s="1" customFormat="1" ht="15" customHeight="1">
      <c r="B108" s="317"/>
      <c r="C108" s="292" t="s">
        <v>1106</v>
      </c>
      <c r="D108" s="292"/>
      <c r="E108" s="292"/>
      <c r="F108" s="315" t="s">
        <v>1107</v>
      </c>
      <c r="G108" s="292"/>
      <c r="H108" s="292" t="s">
        <v>1141</v>
      </c>
      <c r="I108" s="292" t="s">
        <v>1103</v>
      </c>
      <c r="J108" s="292">
        <v>50</v>
      </c>
      <c r="K108" s="306"/>
    </row>
    <row r="109" s="1" customFormat="1" ht="15" customHeight="1">
      <c r="B109" s="317"/>
      <c r="C109" s="292" t="s">
        <v>1109</v>
      </c>
      <c r="D109" s="292"/>
      <c r="E109" s="292"/>
      <c r="F109" s="315" t="s">
        <v>1101</v>
      </c>
      <c r="G109" s="292"/>
      <c r="H109" s="292" t="s">
        <v>1141</v>
      </c>
      <c r="I109" s="292" t="s">
        <v>1111</v>
      </c>
      <c r="J109" s="292"/>
      <c r="K109" s="306"/>
    </row>
    <row r="110" s="1" customFormat="1" ht="15" customHeight="1">
      <c r="B110" s="317"/>
      <c r="C110" s="292" t="s">
        <v>1120</v>
      </c>
      <c r="D110" s="292"/>
      <c r="E110" s="292"/>
      <c r="F110" s="315" t="s">
        <v>1107</v>
      </c>
      <c r="G110" s="292"/>
      <c r="H110" s="292" t="s">
        <v>1141</v>
      </c>
      <c r="I110" s="292" t="s">
        <v>1103</v>
      </c>
      <c r="J110" s="292">
        <v>50</v>
      </c>
      <c r="K110" s="306"/>
    </row>
    <row r="111" s="1" customFormat="1" ht="15" customHeight="1">
      <c r="B111" s="317"/>
      <c r="C111" s="292" t="s">
        <v>1128</v>
      </c>
      <c r="D111" s="292"/>
      <c r="E111" s="292"/>
      <c r="F111" s="315" t="s">
        <v>1107</v>
      </c>
      <c r="G111" s="292"/>
      <c r="H111" s="292" t="s">
        <v>1141</v>
      </c>
      <c r="I111" s="292" t="s">
        <v>1103</v>
      </c>
      <c r="J111" s="292">
        <v>50</v>
      </c>
      <c r="K111" s="306"/>
    </row>
    <row r="112" s="1" customFormat="1" ht="15" customHeight="1">
      <c r="B112" s="317"/>
      <c r="C112" s="292" t="s">
        <v>1126</v>
      </c>
      <c r="D112" s="292"/>
      <c r="E112" s="292"/>
      <c r="F112" s="315" t="s">
        <v>1107</v>
      </c>
      <c r="G112" s="292"/>
      <c r="H112" s="292" t="s">
        <v>1141</v>
      </c>
      <c r="I112" s="292" t="s">
        <v>1103</v>
      </c>
      <c r="J112" s="292">
        <v>50</v>
      </c>
      <c r="K112" s="306"/>
    </row>
    <row r="113" s="1" customFormat="1" ht="15" customHeight="1">
      <c r="B113" s="317"/>
      <c r="C113" s="292" t="s">
        <v>58</v>
      </c>
      <c r="D113" s="292"/>
      <c r="E113" s="292"/>
      <c r="F113" s="315" t="s">
        <v>1101</v>
      </c>
      <c r="G113" s="292"/>
      <c r="H113" s="292" t="s">
        <v>1142</v>
      </c>
      <c r="I113" s="292" t="s">
        <v>1103</v>
      </c>
      <c r="J113" s="292">
        <v>20</v>
      </c>
      <c r="K113" s="306"/>
    </row>
    <row r="114" s="1" customFormat="1" ht="15" customHeight="1">
      <c r="B114" s="317"/>
      <c r="C114" s="292" t="s">
        <v>1143</v>
      </c>
      <c r="D114" s="292"/>
      <c r="E114" s="292"/>
      <c r="F114" s="315" t="s">
        <v>1101</v>
      </c>
      <c r="G114" s="292"/>
      <c r="H114" s="292" t="s">
        <v>1144</v>
      </c>
      <c r="I114" s="292" t="s">
        <v>1103</v>
      </c>
      <c r="J114" s="292">
        <v>120</v>
      </c>
      <c r="K114" s="306"/>
    </row>
    <row r="115" s="1" customFormat="1" ht="15" customHeight="1">
      <c r="B115" s="317"/>
      <c r="C115" s="292" t="s">
        <v>43</v>
      </c>
      <c r="D115" s="292"/>
      <c r="E115" s="292"/>
      <c r="F115" s="315" t="s">
        <v>1101</v>
      </c>
      <c r="G115" s="292"/>
      <c r="H115" s="292" t="s">
        <v>1145</v>
      </c>
      <c r="I115" s="292" t="s">
        <v>1136</v>
      </c>
      <c r="J115" s="292"/>
      <c r="K115" s="306"/>
    </row>
    <row r="116" s="1" customFormat="1" ht="15" customHeight="1">
      <c r="B116" s="317"/>
      <c r="C116" s="292" t="s">
        <v>53</v>
      </c>
      <c r="D116" s="292"/>
      <c r="E116" s="292"/>
      <c r="F116" s="315" t="s">
        <v>1101</v>
      </c>
      <c r="G116" s="292"/>
      <c r="H116" s="292" t="s">
        <v>1146</v>
      </c>
      <c r="I116" s="292" t="s">
        <v>1136</v>
      </c>
      <c r="J116" s="292"/>
      <c r="K116" s="306"/>
    </row>
    <row r="117" s="1" customFormat="1" ht="15" customHeight="1">
      <c r="B117" s="317"/>
      <c r="C117" s="292" t="s">
        <v>62</v>
      </c>
      <c r="D117" s="292"/>
      <c r="E117" s="292"/>
      <c r="F117" s="315" t="s">
        <v>1101</v>
      </c>
      <c r="G117" s="292"/>
      <c r="H117" s="292" t="s">
        <v>1147</v>
      </c>
      <c r="I117" s="292" t="s">
        <v>1148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1149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1095</v>
      </c>
      <c r="D123" s="307"/>
      <c r="E123" s="307"/>
      <c r="F123" s="307" t="s">
        <v>1096</v>
      </c>
      <c r="G123" s="308"/>
      <c r="H123" s="307" t="s">
        <v>59</v>
      </c>
      <c r="I123" s="307" t="s">
        <v>62</v>
      </c>
      <c r="J123" s="307" t="s">
        <v>1097</v>
      </c>
      <c r="K123" s="336"/>
    </row>
    <row r="124" s="1" customFormat="1" ht="17.25" customHeight="1">
      <c r="B124" s="335"/>
      <c r="C124" s="309" t="s">
        <v>1098</v>
      </c>
      <c r="D124" s="309"/>
      <c r="E124" s="309"/>
      <c r="F124" s="310" t="s">
        <v>1099</v>
      </c>
      <c r="G124" s="311"/>
      <c r="H124" s="309"/>
      <c r="I124" s="309"/>
      <c r="J124" s="309" t="s">
        <v>1100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1104</v>
      </c>
      <c r="D126" s="314"/>
      <c r="E126" s="314"/>
      <c r="F126" s="315" t="s">
        <v>1101</v>
      </c>
      <c r="G126" s="292"/>
      <c r="H126" s="292" t="s">
        <v>1141</v>
      </c>
      <c r="I126" s="292" t="s">
        <v>1103</v>
      </c>
      <c r="J126" s="292">
        <v>120</v>
      </c>
      <c r="K126" s="340"/>
    </row>
    <row r="127" s="1" customFormat="1" ht="15" customHeight="1">
      <c r="B127" s="337"/>
      <c r="C127" s="292" t="s">
        <v>1150</v>
      </c>
      <c r="D127" s="292"/>
      <c r="E127" s="292"/>
      <c r="F127" s="315" t="s">
        <v>1101</v>
      </c>
      <c r="G127" s="292"/>
      <c r="H127" s="292" t="s">
        <v>1151</v>
      </c>
      <c r="I127" s="292" t="s">
        <v>1103</v>
      </c>
      <c r="J127" s="292" t="s">
        <v>1152</v>
      </c>
      <c r="K127" s="340"/>
    </row>
    <row r="128" s="1" customFormat="1" ht="15" customHeight="1">
      <c r="B128" s="337"/>
      <c r="C128" s="292" t="s">
        <v>1049</v>
      </c>
      <c r="D128" s="292"/>
      <c r="E128" s="292"/>
      <c r="F128" s="315" t="s">
        <v>1101</v>
      </c>
      <c r="G128" s="292"/>
      <c r="H128" s="292" t="s">
        <v>1153</v>
      </c>
      <c r="I128" s="292" t="s">
        <v>1103</v>
      </c>
      <c r="J128" s="292" t="s">
        <v>1152</v>
      </c>
      <c r="K128" s="340"/>
    </row>
    <row r="129" s="1" customFormat="1" ht="15" customHeight="1">
      <c r="B129" s="337"/>
      <c r="C129" s="292" t="s">
        <v>1112</v>
      </c>
      <c r="D129" s="292"/>
      <c r="E129" s="292"/>
      <c r="F129" s="315" t="s">
        <v>1107</v>
      </c>
      <c r="G129" s="292"/>
      <c r="H129" s="292" t="s">
        <v>1113</v>
      </c>
      <c r="I129" s="292" t="s">
        <v>1103</v>
      </c>
      <c r="J129" s="292">
        <v>15</v>
      </c>
      <c r="K129" s="340"/>
    </row>
    <row r="130" s="1" customFormat="1" ht="15" customHeight="1">
      <c r="B130" s="337"/>
      <c r="C130" s="318" t="s">
        <v>1114</v>
      </c>
      <c r="D130" s="318"/>
      <c r="E130" s="318"/>
      <c r="F130" s="319" t="s">
        <v>1107</v>
      </c>
      <c r="G130" s="318"/>
      <c r="H130" s="318" t="s">
        <v>1115</v>
      </c>
      <c r="I130" s="318" t="s">
        <v>1103</v>
      </c>
      <c r="J130" s="318">
        <v>15</v>
      </c>
      <c r="K130" s="340"/>
    </row>
    <row r="131" s="1" customFormat="1" ht="15" customHeight="1">
      <c r="B131" s="337"/>
      <c r="C131" s="318" t="s">
        <v>1116</v>
      </c>
      <c r="D131" s="318"/>
      <c r="E131" s="318"/>
      <c r="F131" s="319" t="s">
        <v>1107</v>
      </c>
      <c r="G131" s="318"/>
      <c r="H131" s="318" t="s">
        <v>1117</v>
      </c>
      <c r="I131" s="318" t="s">
        <v>1103</v>
      </c>
      <c r="J131" s="318">
        <v>20</v>
      </c>
      <c r="K131" s="340"/>
    </row>
    <row r="132" s="1" customFormat="1" ht="15" customHeight="1">
      <c r="B132" s="337"/>
      <c r="C132" s="318" t="s">
        <v>1118</v>
      </c>
      <c r="D132" s="318"/>
      <c r="E132" s="318"/>
      <c r="F132" s="319" t="s">
        <v>1107</v>
      </c>
      <c r="G132" s="318"/>
      <c r="H132" s="318" t="s">
        <v>1119</v>
      </c>
      <c r="I132" s="318" t="s">
        <v>1103</v>
      </c>
      <c r="J132" s="318">
        <v>20</v>
      </c>
      <c r="K132" s="340"/>
    </row>
    <row r="133" s="1" customFormat="1" ht="15" customHeight="1">
      <c r="B133" s="337"/>
      <c r="C133" s="292" t="s">
        <v>1106</v>
      </c>
      <c r="D133" s="292"/>
      <c r="E133" s="292"/>
      <c r="F133" s="315" t="s">
        <v>1107</v>
      </c>
      <c r="G133" s="292"/>
      <c r="H133" s="292" t="s">
        <v>1141</v>
      </c>
      <c r="I133" s="292" t="s">
        <v>1103</v>
      </c>
      <c r="J133" s="292">
        <v>50</v>
      </c>
      <c r="K133" s="340"/>
    </row>
    <row r="134" s="1" customFormat="1" ht="15" customHeight="1">
      <c r="B134" s="337"/>
      <c r="C134" s="292" t="s">
        <v>1120</v>
      </c>
      <c r="D134" s="292"/>
      <c r="E134" s="292"/>
      <c r="F134" s="315" t="s">
        <v>1107</v>
      </c>
      <c r="G134" s="292"/>
      <c r="H134" s="292" t="s">
        <v>1141</v>
      </c>
      <c r="I134" s="292" t="s">
        <v>1103</v>
      </c>
      <c r="J134" s="292">
        <v>50</v>
      </c>
      <c r="K134" s="340"/>
    </row>
    <row r="135" s="1" customFormat="1" ht="15" customHeight="1">
      <c r="B135" s="337"/>
      <c r="C135" s="292" t="s">
        <v>1126</v>
      </c>
      <c r="D135" s="292"/>
      <c r="E135" s="292"/>
      <c r="F135" s="315" t="s">
        <v>1107</v>
      </c>
      <c r="G135" s="292"/>
      <c r="H135" s="292" t="s">
        <v>1141</v>
      </c>
      <c r="I135" s="292" t="s">
        <v>1103</v>
      </c>
      <c r="J135" s="292">
        <v>50</v>
      </c>
      <c r="K135" s="340"/>
    </row>
    <row r="136" s="1" customFormat="1" ht="15" customHeight="1">
      <c r="B136" s="337"/>
      <c r="C136" s="292" t="s">
        <v>1128</v>
      </c>
      <c r="D136" s="292"/>
      <c r="E136" s="292"/>
      <c r="F136" s="315" t="s">
        <v>1107</v>
      </c>
      <c r="G136" s="292"/>
      <c r="H136" s="292" t="s">
        <v>1141</v>
      </c>
      <c r="I136" s="292" t="s">
        <v>1103</v>
      </c>
      <c r="J136" s="292">
        <v>50</v>
      </c>
      <c r="K136" s="340"/>
    </row>
    <row r="137" s="1" customFormat="1" ht="15" customHeight="1">
      <c r="B137" s="337"/>
      <c r="C137" s="292" t="s">
        <v>1129</v>
      </c>
      <c r="D137" s="292"/>
      <c r="E137" s="292"/>
      <c r="F137" s="315" t="s">
        <v>1107</v>
      </c>
      <c r="G137" s="292"/>
      <c r="H137" s="292" t="s">
        <v>1154</v>
      </c>
      <c r="I137" s="292" t="s">
        <v>1103</v>
      </c>
      <c r="J137" s="292">
        <v>255</v>
      </c>
      <c r="K137" s="340"/>
    </row>
    <row r="138" s="1" customFormat="1" ht="15" customHeight="1">
      <c r="B138" s="337"/>
      <c r="C138" s="292" t="s">
        <v>1131</v>
      </c>
      <c r="D138" s="292"/>
      <c r="E138" s="292"/>
      <c r="F138" s="315" t="s">
        <v>1101</v>
      </c>
      <c r="G138" s="292"/>
      <c r="H138" s="292" t="s">
        <v>1155</v>
      </c>
      <c r="I138" s="292" t="s">
        <v>1133</v>
      </c>
      <c r="J138" s="292"/>
      <c r="K138" s="340"/>
    </row>
    <row r="139" s="1" customFormat="1" ht="15" customHeight="1">
      <c r="B139" s="337"/>
      <c r="C139" s="292" t="s">
        <v>1134</v>
      </c>
      <c r="D139" s="292"/>
      <c r="E139" s="292"/>
      <c r="F139" s="315" t="s">
        <v>1101</v>
      </c>
      <c r="G139" s="292"/>
      <c r="H139" s="292" t="s">
        <v>1156</v>
      </c>
      <c r="I139" s="292" t="s">
        <v>1136</v>
      </c>
      <c r="J139" s="292"/>
      <c r="K139" s="340"/>
    </row>
    <row r="140" s="1" customFormat="1" ht="15" customHeight="1">
      <c r="B140" s="337"/>
      <c r="C140" s="292" t="s">
        <v>1137</v>
      </c>
      <c r="D140" s="292"/>
      <c r="E140" s="292"/>
      <c r="F140" s="315" t="s">
        <v>1101</v>
      </c>
      <c r="G140" s="292"/>
      <c r="H140" s="292" t="s">
        <v>1137</v>
      </c>
      <c r="I140" s="292" t="s">
        <v>1136</v>
      </c>
      <c r="J140" s="292"/>
      <c r="K140" s="340"/>
    </row>
    <row r="141" s="1" customFormat="1" ht="15" customHeight="1">
      <c r="B141" s="337"/>
      <c r="C141" s="292" t="s">
        <v>43</v>
      </c>
      <c r="D141" s="292"/>
      <c r="E141" s="292"/>
      <c r="F141" s="315" t="s">
        <v>1101</v>
      </c>
      <c r="G141" s="292"/>
      <c r="H141" s="292" t="s">
        <v>1157</v>
      </c>
      <c r="I141" s="292" t="s">
        <v>1136</v>
      </c>
      <c r="J141" s="292"/>
      <c r="K141" s="340"/>
    </row>
    <row r="142" s="1" customFormat="1" ht="15" customHeight="1">
      <c r="B142" s="337"/>
      <c r="C142" s="292" t="s">
        <v>1158</v>
      </c>
      <c r="D142" s="292"/>
      <c r="E142" s="292"/>
      <c r="F142" s="315" t="s">
        <v>1101</v>
      </c>
      <c r="G142" s="292"/>
      <c r="H142" s="292" t="s">
        <v>1159</v>
      </c>
      <c r="I142" s="292" t="s">
        <v>1136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1160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1095</v>
      </c>
      <c r="D148" s="307"/>
      <c r="E148" s="307"/>
      <c r="F148" s="307" t="s">
        <v>1096</v>
      </c>
      <c r="G148" s="308"/>
      <c r="H148" s="307" t="s">
        <v>59</v>
      </c>
      <c r="I148" s="307" t="s">
        <v>62</v>
      </c>
      <c r="J148" s="307" t="s">
        <v>1097</v>
      </c>
      <c r="K148" s="306"/>
    </row>
    <row r="149" s="1" customFormat="1" ht="17.25" customHeight="1">
      <c r="B149" s="304"/>
      <c r="C149" s="309" t="s">
        <v>1098</v>
      </c>
      <c r="D149" s="309"/>
      <c r="E149" s="309"/>
      <c r="F149" s="310" t="s">
        <v>1099</v>
      </c>
      <c r="G149" s="311"/>
      <c r="H149" s="309"/>
      <c r="I149" s="309"/>
      <c r="J149" s="309" t="s">
        <v>1100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1104</v>
      </c>
      <c r="D151" s="292"/>
      <c r="E151" s="292"/>
      <c r="F151" s="345" t="s">
        <v>1101</v>
      </c>
      <c r="G151" s="292"/>
      <c r="H151" s="344" t="s">
        <v>1141</v>
      </c>
      <c r="I151" s="344" t="s">
        <v>1103</v>
      </c>
      <c r="J151" s="344">
        <v>120</v>
      </c>
      <c r="K151" s="340"/>
    </row>
    <row r="152" s="1" customFormat="1" ht="15" customHeight="1">
      <c r="B152" s="317"/>
      <c r="C152" s="344" t="s">
        <v>1150</v>
      </c>
      <c r="D152" s="292"/>
      <c r="E152" s="292"/>
      <c r="F152" s="345" t="s">
        <v>1101</v>
      </c>
      <c r="G152" s="292"/>
      <c r="H152" s="344" t="s">
        <v>1161</v>
      </c>
      <c r="I152" s="344" t="s">
        <v>1103</v>
      </c>
      <c r="J152" s="344" t="s">
        <v>1152</v>
      </c>
      <c r="K152" s="340"/>
    </row>
    <row r="153" s="1" customFormat="1" ht="15" customHeight="1">
      <c r="B153" s="317"/>
      <c r="C153" s="344" t="s">
        <v>1049</v>
      </c>
      <c r="D153" s="292"/>
      <c r="E153" s="292"/>
      <c r="F153" s="345" t="s">
        <v>1101</v>
      </c>
      <c r="G153" s="292"/>
      <c r="H153" s="344" t="s">
        <v>1162</v>
      </c>
      <c r="I153" s="344" t="s">
        <v>1103</v>
      </c>
      <c r="J153" s="344" t="s">
        <v>1152</v>
      </c>
      <c r="K153" s="340"/>
    </row>
    <row r="154" s="1" customFormat="1" ht="15" customHeight="1">
      <c r="B154" s="317"/>
      <c r="C154" s="344" t="s">
        <v>1106</v>
      </c>
      <c r="D154" s="292"/>
      <c r="E154" s="292"/>
      <c r="F154" s="345" t="s">
        <v>1107</v>
      </c>
      <c r="G154" s="292"/>
      <c r="H154" s="344" t="s">
        <v>1141</v>
      </c>
      <c r="I154" s="344" t="s">
        <v>1103</v>
      </c>
      <c r="J154" s="344">
        <v>50</v>
      </c>
      <c r="K154" s="340"/>
    </row>
    <row r="155" s="1" customFormat="1" ht="15" customHeight="1">
      <c r="B155" s="317"/>
      <c r="C155" s="344" t="s">
        <v>1109</v>
      </c>
      <c r="D155" s="292"/>
      <c r="E155" s="292"/>
      <c r="F155" s="345" t="s">
        <v>1101</v>
      </c>
      <c r="G155" s="292"/>
      <c r="H155" s="344" t="s">
        <v>1141</v>
      </c>
      <c r="I155" s="344" t="s">
        <v>1111</v>
      </c>
      <c r="J155" s="344"/>
      <c r="K155" s="340"/>
    </row>
    <row r="156" s="1" customFormat="1" ht="15" customHeight="1">
      <c r="B156" s="317"/>
      <c r="C156" s="344" t="s">
        <v>1120</v>
      </c>
      <c r="D156" s="292"/>
      <c r="E156" s="292"/>
      <c r="F156" s="345" t="s">
        <v>1107</v>
      </c>
      <c r="G156" s="292"/>
      <c r="H156" s="344" t="s">
        <v>1141</v>
      </c>
      <c r="I156" s="344" t="s">
        <v>1103</v>
      </c>
      <c r="J156" s="344">
        <v>50</v>
      </c>
      <c r="K156" s="340"/>
    </row>
    <row r="157" s="1" customFormat="1" ht="15" customHeight="1">
      <c r="B157" s="317"/>
      <c r="C157" s="344" t="s">
        <v>1128</v>
      </c>
      <c r="D157" s="292"/>
      <c r="E157" s="292"/>
      <c r="F157" s="345" t="s">
        <v>1107</v>
      </c>
      <c r="G157" s="292"/>
      <c r="H157" s="344" t="s">
        <v>1141</v>
      </c>
      <c r="I157" s="344" t="s">
        <v>1103</v>
      </c>
      <c r="J157" s="344">
        <v>50</v>
      </c>
      <c r="K157" s="340"/>
    </row>
    <row r="158" s="1" customFormat="1" ht="15" customHeight="1">
      <c r="B158" s="317"/>
      <c r="C158" s="344" t="s">
        <v>1126</v>
      </c>
      <c r="D158" s="292"/>
      <c r="E158" s="292"/>
      <c r="F158" s="345" t="s">
        <v>1107</v>
      </c>
      <c r="G158" s="292"/>
      <c r="H158" s="344" t="s">
        <v>1141</v>
      </c>
      <c r="I158" s="344" t="s">
        <v>1103</v>
      </c>
      <c r="J158" s="344">
        <v>50</v>
      </c>
      <c r="K158" s="340"/>
    </row>
    <row r="159" s="1" customFormat="1" ht="15" customHeight="1">
      <c r="B159" s="317"/>
      <c r="C159" s="344" t="s">
        <v>101</v>
      </c>
      <c r="D159" s="292"/>
      <c r="E159" s="292"/>
      <c r="F159" s="345" t="s">
        <v>1101</v>
      </c>
      <c r="G159" s="292"/>
      <c r="H159" s="344" t="s">
        <v>1163</v>
      </c>
      <c r="I159" s="344" t="s">
        <v>1103</v>
      </c>
      <c r="J159" s="344" t="s">
        <v>1164</v>
      </c>
      <c r="K159" s="340"/>
    </row>
    <row r="160" s="1" customFormat="1" ht="15" customHeight="1">
      <c r="B160" s="317"/>
      <c r="C160" s="344" t="s">
        <v>1165</v>
      </c>
      <c r="D160" s="292"/>
      <c r="E160" s="292"/>
      <c r="F160" s="345" t="s">
        <v>1101</v>
      </c>
      <c r="G160" s="292"/>
      <c r="H160" s="344" t="s">
        <v>1166</v>
      </c>
      <c r="I160" s="344" t="s">
        <v>1136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1167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1095</v>
      </c>
      <c r="D166" s="307"/>
      <c r="E166" s="307"/>
      <c r="F166" s="307" t="s">
        <v>1096</v>
      </c>
      <c r="G166" s="349"/>
      <c r="H166" s="350" t="s">
        <v>59</v>
      </c>
      <c r="I166" s="350" t="s">
        <v>62</v>
      </c>
      <c r="J166" s="307" t="s">
        <v>1097</v>
      </c>
      <c r="K166" s="284"/>
    </row>
    <row r="167" s="1" customFormat="1" ht="17.25" customHeight="1">
      <c r="B167" s="285"/>
      <c r="C167" s="309" t="s">
        <v>1098</v>
      </c>
      <c r="D167" s="309"/>
      <c r="E167" s="309"/>
      <c r="F167" s="310" t="s">
        <v>1099</v>
      </c>
      <c r="G167" s="351"/>
      <c r="H167" s="352"/>
      <c r="I167" s="352"/>
      <c r="J167" s="309" t="s">
        <v>1100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1104</v>
      </c>
      <c r="D169" s="292"/>
      <c r="E169" s="292"/>
      <c r="F169" s="315" t="s">
        <v>1101</v>
      </c>
      <c r="G169" s="292"/>
      <c r="H169" s="292" t="s">
        <v>1141</v>
      </c>
      <c r="I169" s="292" t="s">
        <v>1103</v>
      </c>
      <c r="J169" s="292">
        <v>120</v>
      </c>
      <c r="K169" s="340"/>
    </row>
    <row r="170" s="1" customFormat="1" ht="15" customHeight="1">
      <c r="B170" s="317"/>
      <c r="C170" s="292" t="s">
        <v>1150</v>
      </c>
      <c r="D170" s="292"/>
      <c r="E170" s="292"/>
      <c r="F170" s="315" t="s">
        <v>1101</v>
      </c>
      <c r="G170" s="292"/>
      <c r="H170" s="292" t="s">
        <v>1151</v>
      </c>
      <c r="I170" s="292" t="s">
        <v>1103</v>
      </c>
      <c r="J170" s="292" t="s">
        <v>1152</v>
      </c>
      <c r="K170" s="340"/>
    </row>
    <row r="171" s="1" customFormat="1" ht="15" customHeight="1">
      <c r="B171" s="317"/>
      <c r="C171" s="292" t="s">
        <v>1049</v>
      </c>
      <c r="D171" s="292"/>
      <c r="E171" s="292"/>
      <c r="F171" s="315" t="s">
        <v>1101</v>
      </c>
      <c r="G171" s="292"/>
      <c r="H171" s="292" t="s">
        <v>1168</v>
      </c>
      <c r="I171" s="292" t="s">
        <v>1103</v>
      </c>
      <c r="J171" s="292" t="s">
        <v>1152</v>
      </c>
      <c r="K171" s="340"/>
    </row>
    <row r="172" s="1" customFormat="1" ht="15" customHeight="1">
      <c r="B172" s="317"/>
      <c r="C172" s="292" t="s">
        <v>1106</v>
      </c>
      <c r="D172" s="292"/>
      <c r="E172" s="292"/>
      <c r="F172" s="315" t="s">
        <v>1107</v>
      </c>
      <c r="G172" s="292"/>
      <c r="H172" s="292" t="s">
        <v>1168</v>
      </c>
      <c r="I172" s="292" t="s">
        <v>1103</v>
      </c>
      <c r="J172" s="292">
        <v>50</v>
      </c>
      <c r="K172" s="340"/>
    </row>
    <row r="173" s="1" customFormat="1" ht="15" customHeight="1">
      <c r="B173" s="317"/>
      <c r="C173" s="292" t="s">
        <v>1109</v>
      </c>
      <c r="D173" s="292"/>
      <c r="E173" s="292"/>
      <c r="F173" s="315" t="s">
        <v>1101</v>
      </c>
      <c r="G173" s="292"/>
      <c r="H173" s="292" t="s">
        <v>1168</v>
      </c>
      <c r="I173" s="292" t="s">
        <v>1111</v>
      </c>
      <c r="J173" s="292"/>
      <c r="K173" s="340"/>
    </row>
    <row r="174" s="1" customFormat="1" ht="15" customHeight="1">
      <c r="B174" s="317"/>
      <c r="C174" s="292" t="s">
        <v>1120</v>
      </c>
      <c r="D174" s="292"/>
      <c r="E174" s="292"/>
      <c r="F174" s="315" t="s">
        <v>1107</v>
      </c>
      <c r="G174" s="292"/>
      <c r="H174" s="292" t="s">
        <v>1168</v>
      </c>
      <c r="I174" s="292" t="s">
        <v>1103</v>
      </c>
      <c r="J174" s="292">
        <v>50</v>
      </c>
      <c r="K174" s="340"/>
    </row>
    <row r="175" s="1" customFormat="1" ht="15" customHeight="1">
      <c r="B175" s="317"/>
      <c r="C175" s="292" t="s">
        <v>1128</v>
      </c>
      <c r="D175" s="292"/>
      <c r="E175" s="292"/>
      <c r="F175" s="315" t="s">
        <v>1107</v>
      </c>
      <c r="G175" s="292"/>
      <c r="H175" s="292" t="s">
        <v>1168</v>
      </c>
      <c r="I175" s="292" t="s">
        <v>1103</v>
      </c>
      <c r="J175" s="292">
        <v>50</v>
      </c>
      <c r="K175" s="340"/>
    </row>
    <row r="176" s="1" customFormat="1" ht="15" customHeight="1">
      <c r="B176" s="317"/>
      <c r="C176" s="292" t="s">
        <v>1126</v>
      </c>
      <c r="D176" s="292"/>
      <c r="E176" s="292"/>
      <c r="F176" s="315" t="s">
        <v>1107</v>
      </c>
      <c r="G176" s="292"/>
      <c r="H176" s="292" t="s">
        <v>1168</v>
      </c>
      <c r="I176" s="292" t="s">
        <v>1103</v>
      </c>
      <c r="J176" s="292">
        <v>50</v>
      </c>
      <c r="K176" s="340"/>
    </row>
    <row r="177" s="1" customFormat="1" ht="15" customHeight="1">
      <c r="B177" s="317"/>
      <c r="C177" s="292" t="s">
        <v>120</v>
      </c>
      <c r="D177" s="292"/>
      <c r="E177" s="292"/>
      <c r="F177" s="315" t="s">
        <v>1101</v>
      </c>
      <c r="G177" s="292"/>
      <c r="H177" s="292" t="s">
        <v>1169</v>
      </c>
      <c r="I177" s="292" t="s">
        <v>1170</v>
      </c>
      <c r="J177" s="292"/>
      <c r="K177" s="340"/>
    </row>
    <row r="178" s="1" customFormat="1" ht="15" customHeight="1">
      <c r="B178" s="317"/>
      <c r="C178" s="292" t="s">
        <v>62</v>
      </c>
      <c r="D178" s="292"/>
      <c r="E178" s="292"/>
      <c r="F178" s="315" t="s">
        <v>1101</v>
      </c>
      <c r="G178" s="292"/>
      <c r="H178" s="292" t="s">
        <v>1171</v>
      </c>
      <c r="I178" s="292" t="s">
        <v>1172</v>
      </c>
      <c r="J178" s="292">
        <v>1</v>
      </c>
      <c r="K178" s="340"/>
    </row>
    <row r="179" s="1" customFormat="1" ht="15" customHeight="1">
      <c r="B179" s="317"/>
      <c r="C179" s="292" t="s">
        <v>58</v>
      </c>
      <c r="D179" s="292"/>
      <c r="E179" s="292"/>
      <c r="F179" s="315" t="s">
        <v>1101</v>
      </c>
      <c r="G179" s="292"/>
      <c r="H179" s="292" t="s">
        <v>1173</v>
      </c>
      <c r="I179" s="292" t="s">
        <v>1103</v>
      </c>
      <c r="J179" s="292">
        <v>20</v>
      </c>
      <c r="K179" s="340"/>
    </row>
    <row r="180" s="1" customFormat="1" ht="15" customHeight="1">
      <c r="B180" s="317"/>
      <c r="C180" s="292" t="s">
        <v>59</v>
      </c>
      <c r="D180" s="292"/>
      <c r="E180" s="292"/>
      <c r="F180" s="315" t="s">
        <v>1101</v>
      </c>
      <c r="G180" s="292"/>
      <c r="H180" s="292" t="s">
        <v>1174</v>
      </c>
      <c r="I180" s="292" t="s">
        <v>1103</v>
      </c>
      <c r="J180" s="292">
        <v>255</v>
      </c>
      <c r="K180" s="340"/>
    </row>
    <row r="181" s="1" customFormat="1" ht="15" customHeight="1">
      <c r="B181" s="317"/>
      <c r="C181" s="292" t="s">
        <v>121</v>
      </c>
      <c r="D181" s="292"/>
      <c r="E181" s="292"/>
      <c r="F181" s="315" t="s">
        <v>1101</v>
      </c>
      <c r="G181" s="292"/>
      <c r="H181" s="292" t="s">
        <v>1065</v>
      </c>
      <c r="I181" s="292" t="s">
        <v>1103</v>
      </c>
      <c r="J181" s="292">
        <v>10</v>
      </c>
      <c r="K181" s="340"/>
    </row>
    <row r="182" s="1" customFormat="1" ht="15" customHeight="1">
      <c r="B182" s="317"/>
      <c r="C182" s="292" t="s">
        <v>122</v>
      </c>
      <c r="D182" s="292"/>
      <c r="E182" s="292"/>
      <c r="F182" s="315" t="s">
        <v>1101</v>
      </c>
      <c r="G182" s="292"/>
      <c r="H182" s="292" t="s">
        <v>1175</v>
      </c>
      <c r="I182" s="292" t="s">
        <v>1136</v>
      </c>
      <c r="J182" s="292"/>
      <c r="K182" s="340"/>
    </row>
    <row r="183" s="1" customFormat="1" ht="15" customHeight="1">
      <c r="B183" s="317"/>
      <c r="C183" s="292" t="s">
        <v>1176</v>
      </c>
      <c r="D183" s="292"/>
      <c r="E183" s="292"/>
      <c r="F183" s="315" t="s">
        <v>1101</v>
      </c>
      <c r="G183" s="292"/>
      <c r="H183" s="292" t="s">
        <v>1177</v>
      </c>
      <c r="I183" s="292" t="s">
        <v>1136</v>
      </c>
      <c r="J183" s="292"/>
      <c r="K183" s="340"/>
    </row>
    <row r="184" s="1" customFormat="1" ht="15" customHeight="1">
      <c r="B184" s="317"/>
      <c r="C184" s="292" t="s">
        <v>1165</v>
      </c>
      <c r="D184" s="292"/>
      <c r="E184" s="292"/>
      <c r="F184" s="315" t="s">
        <v>1101</v>
      </c>
      <c r="G184" s="292"/>
      <c r="H184" s="292" t="s">
        <v>1178</v>
      </c>
      <c r="I184" s="292" t="s">
        <v>1136</v>
      </c>
      <c r="J184" s="292"/>
      <c r="K184" s="340"/>
    </row>
    <row r="185" s="1" customFormat="1" ht="15" customHeight="1">
      <c r="B185" s="317"/>
      <c r="C185" s="292" t="s">
        <v>124</v>
      </c>
      <c r="D185" s="292"/>
      <c r="E185" s="292"/>
      <c r="F185" s="315" t="s">
        <v>1107</v>
      </c>
      <c r="G185" s="292"/>
      <c r="H185" s="292" t="s">
        <v>1179</v>
      </c>
      <c r="I185" s="292" t="s">
        <v>1103</v>
      </c>
      <c r="J185" s="292">
        <v>50</v>
      </c>
      <c r="K185" s="340"/>
    </row>
    <row r="186" s="1" customFormat="1" ht="15" customHeight="1">
      <c r="B186" s="317"/>
      <c r="C186" s="292" t="s">
        <v>1180</v>
      </c>
      <c r="D186" s="292"/>
      <c r="E186" s="292"/>
      <c r="F186" s="315" t="s">
        <v>1107</v>
      </c>
      <c r="G186" s="292"/>
      <c r="H186" s="292" t="s">
        <v>1181</v>
      </c>
      <c r="I186" s="292" t="s">
        <v>1182</v>
      </c>
      <c r="J186" s="292"/>
      <c r="K186" s="340"/>
    </row>
    <row r="187" s="1" customFormat="1" ht="15" customHeight="1">
      <c r="B187" s="317"/>
      <c r="C187" s="292" t="s">
        <v>1183</v>
      </c>
      <c r="D187" s="292"/>
      <c r="E187" s="292"/>
      <c r="F187" s="315" t="s">
        <v>1107</v>
      </c>
      <c r="G187" s="292"/>
      <c r="H187" s="292" t="s">
        <v>1184</v>
      </c>
      <c r="I187" s="292" t="s">
        <v>1182</v>
      </c>
      <c r="J187" s="292"/>
      <c r="K187" s="340"/>
    </row>
    <row r="188" s="1" customFormat="1" ht="15" customHeight="1">
      <c r="B188" s="317"/>
      <c r="C188" s="292" t="s">
        <v>1185</v>
      </c>
      <c r="D188" s="292"/>
      <c r="E188" s="292"/>
      <c r="F188" s="315" t="s">
        <v>1107</v>
      </c>
      <c r="G188" s="292"/>
      <c r="H188" s="292" t="s">
        <v>1186</v>
      </c>
      <c r="I188" s="292" t="s">
        <v>1182</v>
      </c>
      <c r="J188" s="292"/>
      <c r="K188" s="340"/>
    </row>
    <row r="189" s="1" customFormat="1" ht="15" customHeight="1">
      <c r="B189" s="317"/>
      <c r="C189" s="353" t="s">
        <v>1187</v>
      </c>
      <c r="D189" s="292"/>
      <c r="E189" s="292"/>
      <c r="F189" s="315" t="s">
        <v>1107</v>
      </c>
      <c r="G189" s="292"/>
      <c r="H189" s="292" t="s">
        <v>1188</v>
      </c>
      <c r="I189" s="292" t="s">
        <v>1189</v>
      </c>
      <c r="J189" s="354" t="s">
        <v>1190</v>
      </c>
      <c r="K189" s="340"/>
    </row>
    <row r="190" s="1" customFormat="1" ht="15" customHeight="1">
      <c r="B190" s="317"/>
      <c r="C190" s="353" t="s">
        <v>47</v>
      </c>
      <c r="D190" s="292"/>
      <c r="E190" s="292"/>
      <c r="F190" s="315" t="s">
        <v>1101</v>
      </c>
      <c r="G190" s="292"/>
      <c r="H190" s="289" t="s">
        <v>1191</v>
      </c>
      <c r="I190" s="292" t="s">
        <v>1192</v>
      </c>
      <c r="J190" s="292"/>
      <c r="K190" s="340"/>
    </row>
    <row r="191" s="1" customFormat="1" ht="15" customHeight="1">
      <c r="B191" s="317"/>
      <c r="C191" s="353" t="s">
        <v>1193</v>
      </c>
      <c r="D191" s="292"/>
      <c r="E191" s="292"/>
      <c r="F191" s="315" t="s">
        <v>1101</v>
      </c>
      <c r="G191" s="292"/>
      <c r="H191" s="292" t="s">
        <v>1194</v>
      </c>
      <c r="I191" s="292" t="s">
        <v>1136</v>
      </c>
      <c r="J191" s="292"/>
      <c r="K191" s="340"/>
    </row>
    <row r="192" s="1" customFormat="1" ht="15" customHeight="1">
      <c r="B192" s="317"/>
      <c r="C192" s="353" t="s">
        <v>1195</v>
      </c>
      <c r="D192" s="292"/>
      <c r="E192" s="292"/>
      <c r="F192" s="315" t="s">
        <v>1101</v>
      </c>
      <c r="G192" s="292"/>
      <c r="H192" s="292" t="s">
        <v>1196</v>
      </c>
      <c r="I192" s="292" t="s">
        <v>1136</v>
      </c>
      <c r="J192" s="292"/>
      <c r="K192" s="340"/>
    </row>
    <row r="193" s="1" customFormat="1" ht="15" customHeight="1">
      <c r="B193" s="317"/>
      <c r="C193" s="353" t="s">
        <v>1197</v>
      </c>
      <c r="D193" s="292"/>
      <c r="E193" s="292"/>
      <c r="F193" s="315" t="s">
        <v>1107</v>
      </c>
      <c r="G193" s="292"/>
      <c r="H193" s="292" t="s">
        <v>1198</v>
      </c>
      <c r="I193" s="292" t="s">
        <v>1136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1199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1200</v>
      </c>
      <c r="D200" s="356"/>
      <c r="E200" s="356"/>
      <c r="F200" s="356" t="s">
        <v>1201</v>
      </c>
      <c r="G200" s="357"/>
      <c r="H200" s="356" t="s">
        <v>1202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1192</v>
      </c>
      <c r="D202" s="292"/>
      <c r="E202" s="292"/>
      <c r="F202" s="315" t="s">
        <v>48</v>
      </c>
      <c r="G202" s="292"/>
      <c r="H202" s="292" t="s">
        <v>1203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49</v>
      </c>
      <c r="G203" s="292"/>
      <c r="H203" s="292" t="s">
        <v>1204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52</v>
      </c>
      <c r="G204" s="292"/>
      <c r="H204" s="292" t="s">
        <v>1205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50</v>
      </c>
      <c r="G205" s="292"/>
      <c r="H205" s="292" t="s">
        <v>1206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51</v>
      </c>
      <c r="G206" s="292"/>
      <c r="H206" s="292" t="s">
        <v>1207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1148</v>
      </c>
      <c r="D208" s="292"/>
      <c r="E208" s="292"/>
      <c r="F208" s="315" t="s">
        <v>84</v>
      </c>
      <c r="G208" s="292"/>
      <c r="H208" s="292" t="s">
        <v>1208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1043</v>
      </c>
      <c r="G209" s="292"/>
      <c r="H209" s="292" t="s">
        <v>1044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1041</v>
      </c>
      <c r="G210" s="292"/>
      <c r="H210" s="292" t="s">
        <v>1209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1045</v>
      </c>
      <c r="G211" s="353"/>
      <c r="H211" s="344" t="s">
        <v>1046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1047</v>
      </c>
      <c r="G212" s="353"/>
      <c r="H212" s="344" t="s">
        <v>1023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1172</v>
      </c>
      <c r="D214" s="292"/>
      <c r="E214" s="292"/>
      <c r="F214" s="315">
        <v>1</v>
      </c>
      <c r="G214" s="353"/>
      <c r="H214" s="344" t="s">
        <v>1210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1211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1212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1213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Přehnal Petr Ing.</dc:creator>
  <cp:lastModifiedBy>Přehnal Petr Ing.</cp:lastModifiedBy>
  <dcterms:created xsi:type="dcterms:W3CDTF">2022-04-07T07:40:26Z</dcterms:created>
  <dcterms:modified xsi:type="dcterms:W3CDTF">2022-04-07T07:40:30Z</dcterms:modified>
</cp:coreProperties>
</file>