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al3000\hal_e\Astra-Working\E389\"/>
    </mc:Choice>
  </mc:AlternateContent>
  <xr:revisionPtr revIDLastSave="0" documentId="13_ncr:1_{116E839F-D71D-4D53-AE12-93C2A7D505C2}" xr6:coauthVersionLast="45" xr6:coauthVersionMax="45" xr10:uidLastSave="{00000000-0000-0000-0000-000000000000}"/>
  <bookViews>
    <workbookView xWindow="19350" yWindow="30" windowWidth="19020" windowHeight="20895" activeTab="1" xr2:uid="{00000000-000D-0000-FFFF-FFFF00000000}"/>
  </bookViews>
  <sheets>
    <sheet name="Rekapitulace" sheetId="3" r:id="rId1"/>
    <sheet name="Položky" sheetId="2" r:id="rId2"/>
    <sheet name="Parametry" sheetId="1" r:id="rId3"/>
    <sheet name="Kniha výrobků" sheetId="4" r:id="rId4"/>
  </sheets>
  <externalReferences>
    <externalReference r:id="rId5"/>
    <externalReference r:id="rId6"/>
  </externalReferences>
  <definedNames>
    <definedName name="CisloRozpoctu">'[1]Krycí list'!$C$2</definedName>
    <definedName name="cislostavby">'[1]Krycí list'!$A$7</definedName>
    <definedName name="DPHSni">[2]Rekapitulace!$G$25</definedName>
    <definedName name="DPHZakl">[2]Rekapitulace!$G$27</definedName>
    <definedName name="Mena">[2]Rekapitulace!$J$30</definedName>
    <definedName name="NazevRozpoctu">'[1]Krycí list'!$D$2</definedName>
    <definedName name="nazevstavby">'[1]Krycí list'!$C$7</definedName>
    <definedName name="_xlnm.Print_Titles" localSheetId="1">Položky!$1:$1</definedName>
    <definedName name="_xlnm.Print_Area" localSheetId="3">'Kniha výrobků'!$A$1:$F$205</definedName>
    <definedName name="_xlnm.Print_Area" localSheetId="2">Parametry!$A$1:$B$35</definedName>
    <definedName name="_xlnm.Print_Area" localSheetId="1">Položky!$A$1:$I$180</definedName>
    <definedName name="_xlnm.Print_Area" localSheetId="0">Rekapitulace!$A$1:$C$37</definedName>
    <definedName name="PocetMJ">#REF!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ZakladDPHSni">[2]Rekapitulace!$G$24</definedName>
    <definedName name="ZakladDPHZakl">[2]Rekapitulace!$G$26</definedName>
    <definedName name="Zaokrouhleni">[2]Rekapitulace!$G$28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5" i="2" l="1"/>
  <c r="I165" i="2" s="1"/>
  <c r="F164" i="2"/>
  <c r="I164" i="2" s="1"/>
  <c r="C9" i="3" l="1"/>
  <c r="H179" i="2"/>
  <c r="F179" i="2"/>
  <c r="I179" i="2" s="1"/>
  <c r="H178" i="2"/>
  <c r="F178" i="2"/>
  <c r="I178" i="2" s="1"/>
  <c r="H177" i="2"/>
  <c r="F177" i="2"/>
  <c r="H175" i="2"/>
  <c r="F175" i="2"/>
  <c r="I175" i="2" s="1"/>
  <c r="H173" i="2"/>
  <c r="F173" i="2"/>
  <c r="I173" i="2" s="1"/>
  <c r="H169" i="2"/>
  <c r="F169" i="2"/>
  <c r="I169" i="2" s="1"/>
  <c r="H167" i="2"/>
  <c r="F167" i="2"/>
  <c r="H162" i="2"/>
  <c r="F162" i="2"/>
  <c r="I162" i="2" s="1"/>
  <c r="H160" i="2"/>
  <c r="F160" i="2"/>
  <c r="I160" i="2" s="1"/>
  <c r="H158" i="2"/>
  <c r="F158" i="2"/>
  <c r="H157" i="2"/>
  <c r="F157" i="2"/>
  <c r="H156" i="2"/>
  <c r="F156" i="2"/>
  <c r="I156" i="2" s="1"/>
  <c r="H155" i="2"/>
  <c r="F155" i="2"/>
  <c r="I155" i="2" s="1"/>
  <c r="H154" i="2"/>
  <c r="F154" i="2"/>
  <c r="H153" i="2"/>
  <c r="F153" i="2"/>
  <c r="H151" i="2"/>
  <c r="F151" i="2"/>
  <c r="H149" i="2"/>
  <c r="F149" i="2"/>
  <c r="I149" i="2" s="1"/>
  <c r="H147" i="2"/>
  <c r="F147" i="2"/>
  <c r="I147" i="2" s="1"/>
  <c r="H145" i="2"/>
  <c r="F145" i="2"/>
  <c r="H143" i="2"/>
  <c r="F143" i="2"/>
  <c r="I143" i="2" s="1"/>
  <c r="H136" i="2"/>
  <c r="F136" i="2"/>
  <c r="I136" i="2" s="1"/>
  <c r="H135" i="2"/>
  <c r="F135" i="2"/>
  <c r="I135" i="2" s="1"/>
  <c r="H133" i="2"/>
  <c r="F133" i="2"/>
  <c r="I133" i="2" s="1"/>
  <c r="H132" i="2"/>
  <c r="F132" i="2"/>
  <c r="H131" i="2"/>
  <c r="F131" i="2"/>
  <c r="I131" i="2" s="1"/>
  <c r="H129" i="2"/>
  <c r="F129" i="2"/>
  <c r="I129" i="2" s="1"/>
  <c r="H128" i="2"/>
  <c r="F128" i="2"/>
  <c r="I128" i="2" s="1"/>
  <c r="H127" i="2"/>
  <c r="I127" i="2" s="1"/>
  <c r="F127" i="2"/>
  <c r="H126" i="2"/>
  <c r="F126" i="2"/>
  <c r="I126" i="2" s="1"/>
  <c r="H124" i="2"/>
  <c r="F124" i="2"/>
  <c r="I124" i="2" s="1"/>
  <c r="H123" i="2"/>
  <c r="F123" i="2"/>
  <c r="I123" i="2" s="1"/>
  <c r="H121" i="2"/>
  <c r="F121" i="2"/>
  <c r="H120" i="2"/>
  <c r="F120" i="2"/>
  <c r="I120" i="2" s="1"/>
  <c r="H118" i="2"/>
  <c r="F118" i="2"/>
  <c r="I118" i="2" s="1"/>
  <c r="H116" i="2"/>
  <c r="F116" i="2"/>
  <c r="H114" i="2"/>
  <c r="I114" i="2" s="1"/>
  <c r="F114" i="2"/>
  <c r="H112" i="2"/>
  <c r="F112" i="2"/>
  <c r="H111" i="2"/>
  <c r="F111" i="2"/>
  <c r="I111" i="2" s="1"/>
  <c r="H109" i="2"/>
  <c r="F109" i="2"/>
  <c r="H107" i="2"/>
  <c r="F107" i="2"/>
  <c r="H106" i="2"/>
  <c r="F106" i="2"/>
  <c r="I106" i="2" s="1"/>
  <c r="H105" i="2"/>
  <c r="F105" i="2"/>
  <c r="I105" i="2" s="1"/>
  <c r="H104" i="2"/>
  <c r="F104" i="2"/>
  <c r="H103" i="2"/>
  <c r="F103" i="2"/>
  <c r="H102" i="2"/>
  <c r="F102" i="2"/>
  <c r="I102" i="2" s="1"/>
  <c r="H101" i="2"/>
  <c r="F101" i="2"/>
  <c r="I101" i="2" s="1"/>
  <c r="H99" i="2"/>
  <c r="F99" i="2"/>
  <c r="H98" i="2"/>
  <c r="F98" i="2"/>
  <c r="H96" i="2"/>
  <c r="F96" i="2"/>
  <c r="I96" i="2" s="1"/>
  <c r="H94" i="2"/>
  <c r="F94" i="2"/>
  <c r="I94" i="2" s="1"/>
  <c r="H92" i="2"/>
  <c r="F92" i="2"/>
  <c r="I92" i="2" s="1"/>
  <c r="H91" i="2"/>
  <c r="F91" i="2"/>
  <c r="H90" i="2"/>
  <c r="F90" i="2"/>
  <c r="I90" i="2" s="1"/>
  <c r="H89" i="2"/>
  <c r="F89" i="2"/>
  <c r="I89" i="2" s="1"/>
  <c r="H87" i="2"/>
  <c r="F87" i="2"/>
  <c r="I87" i="2" s="1"/>
  <c r="H86" i="2"/>
  <c r="F86" i="2"/>
  <c r="H84" i="2"/>
  <c r="F84" i="2"/>
  <c r="I84" i="2" s="1"/>
  <c r="H83" i="2"/>
  <c r="F83" i="2"/>
  <c r="I83" i="2" s="1"/>
  <c r="H82" i="2"/>
  <c r="F82" i="2"/>
  <c r="I82" i="2" s="1"/>
  <c r="H81" i="2"/>
  <c r="F81" i="2"/>
  <c r="H79" i="2"/>
  <c r="F79" i="2"/>
  <c r="I79" i="2" s="1"/>
  <c r="H78" i="2"/>
  <c r="F78" i="2"/>
  <c r="I78" i="2" s="1"/>
  <c r="H76" i="2"/>
  <c r="F76" i="2"/>
  <c r="I76" i="2" s="1"/>
  <c r="H75" i="2"/>
  <c r="F75" i="2"/>
  <c r="H73" i="2"/>
  <c r="F73" i="2"/>
  <c r="I73" i="2" s="1"/>
  <c r="H71" i="2"/>
  <c r="F71" i="2"/>
  <c r="I71" i="2" s="1"/>
  <c r="H69" i="2"/>
  <c r="F69" i="2"/>
  <c r="H68" i="2"/>
  <c r="F68" i="2"/>
  <c r="H67" i="2"/>
  <c r="F67" i="2"/>
  <c r="I67" i="2" s="1"/>
  <c r="H66" i="2"/>
  <c r="F66" i="2"/>
  <c r="I66" i="2" s="1"/>
  <c r="H64" i="2"/>
  <c r="F64" i="2"/>
  <c r="I64" i="2" s="1"/>
  <c r="H63" i="2"/>
  <c r="F63" i="2"/>
  <c r="H62" i="2"/>
  <c r="F62" i="2"/>
  <c r="I62" i="2" s="1"/>
  <c r="H61" i="2"/>
  <c r="F61" i="2"/>
  <c r="I61" i="2" s="1"/>
  <c r="H60" i="2"/>
  <c r="F60" i="2"/>
  <c r="H58" i="2"/>
  <c r="F58" i="2"/>
  <c r="H56" i="2"/>
  <c r="F56" i="2"/>
  <c r="I56" i="2" s="1"/>
  <c r="H54" i="2"/>
  <c r="F54" i="2"/>
  <c r="H52" i="2"/>
  <c r="I52" i="2" s="1"/>
  <c r="F52" i="2"/>
  <c r="H50" i="2"/>
  <c r="F50" i="2"/>
  <c r="H46" i="2"/>
  <c r="F46" i="2"/>
  <c r="I46" i="2" s="1"/>
  <c r="H45" i="2"/>
  <c r="F45" i="2"/>
  <c r="I45" i="2" s="1"/>
  <c r="H43" i="2"/>
  <c r="F43" i="2"/>
  <c r="H41" i="2"/>
  <c r="H47" i="2" s="1"/>
  <c r="H38" i="2"/>
  <c r="F38" i="2"/>
  <c r="I38" i="2" s="1"/>
  <c r="H37" i="2"/>
  <c r="F37" i="2"/>
  <c r="I37" i="2" s="1"/>
  <c r="H36" i="2"/>
  <c r="F36" i="2"/>
  <c r="H35" i="2"/>
  <c r="F35" i="2"/>
  <c r="I35" i="2" s="1"/>
  <c r="H34" i="2"/>
  <c r="F34" i="2"/>
  <c r="I34" i="2" s="1"/>
  <c r="H33" i="2"/>
  <c r="F33" i="2"/>
  <c r="I33" i="2" s="1"/>
  <c r="H32" i="2"/>
  <c r="F32" i="2"/>
  <c r="H31" i="2"/>
  <c r="F31" i="2"/>
  <c r="I31" i="2" s="1"/>
  <c r="H30" i="2"/>
  <c r="F30" i="2"/>
  <c r="I30" i="2" s="1"/>
  <c r="H29" i="2"/>
  <c r="F29" i="2"/>
  <c r="I29" i="2" s="1"/>
  <c r="H28" i="2"/>
  <c r="F28" i="2"/>
  <c r="H27" i="2"/>
  <c r="F27" i="2"/>
  <c r="I27" i="2" s="1"/>
  <c r="H26" i="2"/>
  <c r="F26" i="2"/>
  <c r="I26" i="2" s="1"/>
  <c r="H25" i="2"/>
  <c r="F25" i="2"/>
  <c r="I25" i="2" s="1"/>
  <c r="H24" i="2"/>
  <c r="I24" i="2" s="1"/>
  <c r="F24" i="2"/>
  <c r="H23" i="2"/>
  <c r="F23" i="2"/>
  <c r="I23" i="2" s="1"/>
  <c r="H22" i="2"/>
  <c r="F22" i="2"/>
  <c r="I22" i="2" s="1"/>
  <c r="H21" i="2"/>
  <c r="F21" i="2"/>
  <c r="I21" i="2" s="1"/>
  <c r="H20" i="2"/>
  <c r="I20" i="2" s="1"/>
  <c r="F20" i="2"/>
  <c r="H19" i="2"/>
  <c r="F19" i="2"/>
  <c r="I19" i="2" s="1"/>
  <c r="H18" i="2"/>
  <c r="F18" i="2"/>
  <c r="I18" i="2" s="1"/>
  <c r="H17" i="2"/>
  <c r="F17" i="2"/>
  <c r="I17" i="2" s="1"/>
  <c r="H16" i="2"/>
  <c r="F16" i="2"/>
  <c r="H15" i="2"/>
  <c r="F15" i="2"/>
  <c r="I15" i="2" s="1"/>
  <c r="H14" i="2"/>
  <c r="F14" i="2"/>
  <c r="I14" i="2" s="1"/>
  <c r="I13" i="2"/>
  <c r="H13" i="2"/>
  <c r="F13" i="2"/>
  <c r="H12" i="2"/>
  <c r="F12" i="2"/>
  <c r="H11" i="2"/>
  <c r="H39" i="2" s="1"/>
  <c r="C32" i="3" s="1"/>
  <c r="F11" i="2"/>
  <c r="H10" i="2"/>
  <c r="F10" i="2"/>
  <c r="I10" i="2" s="1"/>
  <c r="I9" i="2"/>
  <c r="H9" i="2"/>
  <c r="F9" i="2"/>
  <c r="I104" i="2" l="1"/>
  <c r="I116" i="2"/>
  <c r="I157" i="2"/>
  <c r="I154" i="2"/>
  <c r="I158" i="2"/>
  <c r="I99" i="2"/>
  <c r="I109" i="2"/>
  <c r="I177" i="2"/>
  <c r="I68" i="2"/>
  <c r="I81" i="2"/>
  <c r="I60" i="2"/>
  <c r="I69" i="2"/>
  <c r="H180" i="2"/>
  <c r="C35" i="3" s="1"/>
  <c r="I54" i="2"/>
  <c r="I112" i="2"/>
  <c r="I132" i="2"/>
  <c r="L1" i="2"/>
  <c r="L2" i="2" s="1"/>
  <c r="F139" i="2" s="1"/>
  <c r="F140" i="2" s="1"/>
  <c r="I91" i="2"/>
  <c r="F180" i="2"/>
  <c r="B35" i="3" s="1"/>
  <c r="I50" i="2"/>
  <c r="I98" i="2"/>
  <c r="I43" i="2"/>
  <c r="I58" i="2"/>
  <c r="I103" i="2"/>
  <c r="I63" i="2"/>
  <c r="I107" i="2"/>
  <c r="I153" i="2"/>
  <c r="I86" i="2"/>
  <c r="I75" i="2"/>
  <c r="I121" i="2"/>
  <c r="I167" i="2"/>
  <c r="F39" i="2"/>
  <c r="B32" i="3" s="1"/>
  <c r="I36" i="2"/>
  <c r="I28" i="2"/>
  <c r="I32" i="2"/>
  <c r="I12" i="2"/>
  <c r="I16" i="2"/>
  <c r="C10" i="3"/>
  <c r="C11" i="3" s="1"/>
  <c r="C6" i="3"/>
  <c r="C33" i="3"/>
  <c r="I145" i="2"/>
  <c r="I11" i="2"/>
  <c r="I151" i="2"/>
  <c r="H140" i="2"/>
  <c r="C34" i="3" s="1"/>
  <c r="I180" i="2" l="1"/>
  <c r="I139" i="2"/>
  <c r="I140" i="2" s="1"/>
  <c r="I39" i="2"/>
  <c r="E41" i="2" s="1"/>
  <c r="F41" i="2" s="1"/>
  <c r="F47" i="2"/>
  <c r="I41" i="2"/>
  <c r="I47" i="2" s="1"/>
  <c r="B34" i="3"/>
  <c r="C5" i="3"/>
  <c r="C8" i="3" s="1"/>
  <c r="B3" i="3" l="1"/>
  <c r="B33" i="3"/>
  <c r="C4" i="3" l="1"/>
  <c r="C7" i="3" s="1"/>
  <c r="C12" i="3" s="1"/>
  <c r="C20" i="3" s="1"/>
  <c r="B4" i="3"/>
  <c r="B7" i="3" s="1"/>
  <c r="C19" i="3" l="1"/>
  <c r="B12" i="3"/>
  <c r="C14" i="3"/>
  <c r="C18" i="3" l="1"/>
  <c r="C21" i="3" s="1"/>
  <c r="C13" i="3"/>
  <c r="C15" i="3" s="1"/>
  <c r="C22" i="3" s="1"/>
  <c r="B25" i="3" l="1"/>
  <c r="C25" i="3" s="1"/>
  <c r="C24" i="3"/>
  <c r="C29" i="3" l="1"/>
  <c r="C30" i="3"/>
  <c r="C27" i="3"/>
</calcChain>
</file>

<file path=xl/sharedStrings.xml><?xml version="1.0" encoding="utf-8"?>
<sst xmlns="http://schemas.openxmlformats.org/spreadsheetml/2006/main" count="822" uniqueCount="550">
  <si>
    <t>Název</t>
  </si>
  <si>
    <t>Hodnota</t>
  </si>
  <si>
    <t>Nadpis rekapitulace</t>
  </si>
  <si>
    <t>Seznam prací a dodávek elektrotechnických zařízení</t>
  </si>
  <si>
    <t>Akce</t>
  </si>
  <si>
    <t>MENDELOVA UNIVERZITA V BRNĚ
ELEKTROINSTALACE A ROLETY V N2068</t>
  </si>
  <si>
    <t>Projekt</t>
  </si>
  <si>
    <t>OBJEKTU A
ELEKTROINSTALACE</t>
  </si>
  <si>
    <t>Investor</t>
  </si>
  <si>
    <t>Mendelova univerzita v Brně, Zemědělská 1</t>
  </si>
  <si>
    <t>Z. č.</t>
  </si>
  <si>
    <t>20/20</t>
  </si>
  <si>
    <t>A. č.</t>
  </si>
  <si>
    <t>E389/20/20</t>
  </si>
  <si>
    <t>Smlouva</t>
  </si>
  <si>
    <t/>
  </si>
  <si>
    <t>Vypracoval</t>
  </si>
  <si>
    <t>Ing. Jiří Kozlovský, Projekce ELEKTRO, Purkyňova 95a, Brno</t>
  </si>
  <si>
    <t>Kontroloval</t>
  </si>
  <si>
    <t>ING. KOZLOVSKÝ</t>
  </si>
  <si>
    <t>Datum</t>
  </si>
  <si>
    <t>Zpracovatel</t>
  </si>
  <si>
    <t>Ing. Jiří Kozlovský</t>
  </si>
  <si>
    <t>CÚ</t>
  </si>
  <si>
    <t>Poznámka</t>
  </si>
  <si>
    <t>Uvedené ceny jsou v Kč a nezahrnují DPH, pokud to není uvedeno.</t>
  </si>
  <si>
    <t>Doprava dodávek  (3,6) %</t>
  </si>
  <si>
    <t>2,00</t>
  </si>
  <si>
    <t>Přesun dodávek  (1) %</t>
  </si>
  <si>
    <t>1,00</t>
  </si>
  <si>
    <t>PPV  (1 nebo 6) %</t>
  </si>
  <si>
    <t>PPV zemních prací, nátěrů  (1) %</t>
  </si>
  <si>
    <t>0,00</t>
  </si>
  <si>
    <t>Dokumentace skut.prov. (1 - 1,5) %</t>
  </si>
  <si>
    <t>Rizika a pojištění  (1 - 1,5) %</t>
  </si>
  <si>
    <t>Opravy v záruce  (5 - 7) %</t>
  </si>
  <si>
    <t>GZS  (3,25 nebo 8,4) %</t>
  </si>
  <si>
    <t>Provozní vlivy  %</t>
  </si>
  <si>
    <t>Kompletační činnost - a</t>
  </si>
  <si>
    <t>0,10</t>
  </si>
  <si>
    <t>Kompletační činnost - b</t>
  </si>
  <si>
    <t>0,952842</t>
  </si>
  <si>
    <t>Kompletační činnost - k1</t>
  </si>
  <si>
    <t>0,39</t>
  </si>
  <si>
    <t>Kompletační činnost - k2</t>
  </si>
  <si>
    <t>0,80</t>
  </si>
  <si>
    <t>Roční nárůst cen 1   %</t>
  </si>
  <si>
    <t>3,00</t>
  </si>
  <si>
    <t>Roční nárůst cen 2   %</t>
  </si>
  <si>
    <t>1. sazba DPH %
- i pro přirážky rekapitulace</t>
  </si>
  <si>
    <t>21</t>
  </si>
  <si>
    <t>2. sazba DPH %</t>
  </si>
  <si>
    <t>15</t>
  </si>
  <si>
    <t>Pozice</t>
  </si>
  <si>
    <t>Mj</t>
  </si>
  <si>
    <t>Počet</t>
  </si>
  <si>
    <t>Materiál</t>
  </si>
  <si>
    <t>Materiál celkem</t>
  </si>
  <si>
    <t>Montáž</t>
  </si>
  <si>
    <t>Montáž celkem</t>
  </si>
  <si>
    <t>Cena celkem</t>
  </si>
  <si>
    <t>Při vyplňování výkazu výměr je nutné respektovat dále uvedené pokyny:</t>
  </si>
  <si>
    <t>1) Při zpracování nabídky je nutné využít všech částí (dílů) projektu pro provádění stavby, tj. technické zprávy vč. příloh a knihy výrobků, všechny výkresy, tabulky a specifikace materiálů.</t>
  </si>
  <si>
    <t>2) Součástí nabídkové ceny musí být veškeré náklady, aby cena byla konečná a zahrnovala celou dodávku a montáž</t>
  </si>
  <si>
    <t>3) Každá účastníkem zadávacího řízení vyplněná položka musí  cenově obsahovat veškeré technicky a logicky dovoditelné součásti dodávky a montáže (včetně údajů o podmínkách a úhradě licencí potřebných SW).</t>
  </si>
  <si>
    <t>4) Dodávky a montáže uvedené v nabídce musí být naceněny včetně veškerého souvisejícího doplňkového, podružného a montážního materiálu tak, aby celé zařízení bylo funkční a splňovalo všechny předpisy, které se na ně vztahují</t>
  </si>
  <si>
    <t>5) Pokud jsou v rozpočtu uvedeny konkrétní typy, jedná se o komponenty, doplňující stávající systémy univerzity MENDELU. Systémy a požadavky jsou zakotveny v dokumentu Standardy technického vybavení budov MENDELU. Standardy jsou přílohou digitální podoby technické zprávy. Jedná se o nouzová svítidla, která budou zapojena do stávajícího systému nouzového osvětlení budovy Central Test, Beghelli, viz položka č. 75. Dále prvky rozvaděče R23, který bude začleněn do energetického managementu Power Management Schneider Electric, u něhož je požadována 100% kompatibilita všech přístrojů jednoho výrobce.</t>
  </si>
  <si>
    <t>Specifikace rozvaděče R23</t>
  </si>
  <si>
    <t>1</t>
  </si>
  <si>
    <t>Kombinovaná přep.ochrana 2. a 3. st., 20/40/1P, TN-S (4+0), parametry viz v.č.E4</t>
  </si>
  <si>
    <t>ks</t>
  </si>
  <si>
    <t>2</t>
  </si>
  <si>
    <t>Jistič C120H 3P, 100A C, 15 kA</t>
  </si>
  <si>
    <t>3</t>
  </si>
  <si>
    <t>Bezdrátový multimetr Aci9 PowerTag Flex 160A, 3P+N, A9MEM1580</t>
  </si>
  <si>
    <t>4</t>
  </si>
  <si>
    <t>Brána PowerTag Link, A9XMWD20</t>
  </si>
  <si>
    <t>5</t>
  </si>
  <si>
    <t>Jistič iC60H 1P 2A B, 10 kA</t>
  </si>
  <si>
    <t>6</t>
  </si>
  <si>
    <t>Jistič iC60H 1P 6A B, 10 kA</t>
  </si>
  <si>
    <t>7</t>
  </si>
  <si>
    <t>Jistič iC60H 1P 10A B, 10 kA</t>
  </si>
  <si>
    <t>8</t>
  </si>
  <si>
    <t>Jistič iC60H 1P 10A C, 10 kA</t>
  </si>
  <si>
    <t>9</t>
  </si>
  <si>
    <t>Jistič iC60H 1P 16A C, 10 kA</t>
  </si>
  <si>
    <t>10</t>
  </si>
  <si>
    <t>Jistič iC60H 3P 13A B, 10 kA</t>
  </si>
  <si>
    <t>11</t>
  </si>
  <si>
    <t>Jistič iC60H 3P 25A B, 10 kA</t>
  </si>
  <si>
    <t>12</t>
  </si>
  <si>
    <t>Jistič iC60H 3P 40A B, 10 kA</t>
  </si>
  <si>
    <t>13</t>
  </si>
  <si>
    <t>Proud.chránič s nadproud.ochranou iDPN H Vigi, 2P, 13A/B, 30mA, typ A</t>
  </si>
  <si>
    <t>14</t>
  </si>
  <si>
    <t>Proud.chránič s nadproud.ochranou iDPN H Vigi, 2P, 16A/B, 30mA, typ A</t>
  </si>
  <si>
    <t>Stykač iCT 16A 1zap 1vyp, 230/240V AC 50Hz, iCT A9C22715</t>
  </si>
  <si>
    <t>16</t>
  </si>
  <si>
    <t>Stykač iCT 16A 2zap, 230/240V AC 50Hz, iCT, A9C20732</t>
  </si>
  <si>
    <t>17</t>
  </si>
  <si>
    <t>Pomocný kontakt s funkcí detekce poruchy vybavené jističem, iSD k.č. A9A26927</t>
  </si>
  <si>
    <t>18</t>
  </si>
  <si>
    <t>Napájecí modul. zdroj 230V/12V=, 25W, 2,1A, Modicon ABLM1A12021</t>
  </si>
  <si>
    <t>19</t>
  </si>
  <si>
    <t>Týdenní hodiny digitální iIHP, jednokanál., displej, 24 hod.+7 dní, SMART, CCT15858</t>
  </si>
  <si>
    <t>20</t>
  </si>
  <si>
    <t>8-kanálový přijímač 868 MHz, parametry viz Kniha výrobků</t>
  </si>
  <si>
    <t>Propojovací třífázová lišta 3P, 100A, 1m, A9XPH357</t>
  </si>
  <si>
    <t>22</t>
  </si>
  <si>
    <t>Řadová svorka 2,5 zapojená</t>
  </si>
  <si>
    <t>23</t>
  </si>
  <si>
    <t>Řadová svorka 6 zapojená</t>
  </si>
  <si>
    <t>24</t>
  </si>
  <si>
    <t>Řadová svorka 10 zapojená</t>
  </si>
  <si>
    <t>25</t>
  </si>
  <si>
    <t>Řadová svorka 70 zapojená</t>
  </si>
  <si>
    <t>26</t>
  </si>
  <si>
    <t>Koncová svěrka</t>
  </si>
  <si>
    <t>27</t>
  </si>
  <si>
    <t>Montážní přístrojů a kompletační práce, propojovací vodiče</t>
  </si>
  <si>
    <t>28</t>
  </si>
  <si>
    <t>Patch kabel 0,6m Cat 6a</t>
  </si>
  <si>
    <t>29</t>
  </si>
  <si>
    <t>Konektor RJ45 Cat 6A na DIN lištu</t>
  </si>
  <si>
    <t>30</t>
  </si>
  <si>
    <t>Rozv. OCEP IP43, pod omítku, 175M, vč. lišt, zákryttů, záslepek, viz v.č. E4</t>
  </si>
  <si>
    <t>Specifikace rozvaděče R23 - celkem</t>
  </si>
  <si>
    <t>Dodávky</t>
  </si>
  <si>
    <t>31</t>
  </si>
  <si>
    <t>PROTISLUNEČNÍ OKENNÍ FÓLIE, CENA MATERIÁLU</t>
  </si>
  <si>
    <t>32</t>
  </si>
  <si>
    <t>Pokovená, čirá, 24 skel, plocha cca 19 m2, parametry viz Kniha výrobků</t>
  </si>
  <si>
    <t>KAZETOVÉ OKENNÍ ROLETY S PLNÝM ZATEMNĚNÍM</t>
  </si>
  <si>
    <t>33</t>
  </si>
  <si>
    <t>s motor.pohonem 230V, viz Kniha výrobků, velikost 1500 x 2270</t>
  </si>
  <si>
    <t>34</t>
  </si>
  <si>
    <t>s motor.pohonem 230V, viz Kniha výrobků, velikost 2200 x 2270</t>
  </si>
  <si>
    <t>Dodávky - celkem</t>
  </si>
  <si>
    <t>Elektromontáže</t>
  </si>
  <si>
    <t>Demontáž rozvodnic oceloplechových běžných, hmotnosti</t>
  </si>
  <si>
    <t>35</t>
  </si>
  <si>
    <t xml:space="preserve"> přes 100 do 150 kg zapuštěných</t>
  </si>
  <si>
    <t>hod</t>
  </si>
  <si>
    <t>Demontáž stávajících světelných ramp a svítidel</t>
  </si>
  <si>
    <t>36</t>
  </si>
  <si>
    <t>Desky a 10x zářivkové svítiddla 2x 36W vč. kabeláže a krabic Acidur, likvidace</t>
  </si>
  <si>
    <t>Demontáž stávajících rozvodů</t>
  </si>
  <si>
    <t>37</t>
  </si>
  <si>
    <t>Demontáž stáv. zásuvkových okruhů v N2068, odpojení v R23</t>
  </si>
  <si>
    <t>Demontáž stávajícího zatemnění</t>
  </si>
  <si>
    <t>38</t>
  </si>
  <si>
    <t>Kastlíkové rolety ručně ovládané, dřevěné vodící lišty, likvidace</t>
  </si>
  <si>
    <t>Montáž rozvodnic oceloplechových běžných, hmotnosti</t>
  </si>
  <si>
    <t>39</t>
  </si>
  <si>
    <t>KABELOVÉ KANÁLY, LIŠTY A CHRÁNIČKY + KRYTY, KOLENA</t>
  </si>
  <si>
    <t>40</t>
  </si>
  <si>
    <t>Lišta 20x20 hratá (2m v kartonu)</t>
  </si>
  <si>
    <t>m</t>
  </si>
  <si>
    <t>41</t>
  </si>
  <si>
    <t>Lišta 40x40hranatá (2m v kartonu)</t>
  </si>
  <si>
    <t>42</t>
  </si>
  <si>
    <t>Lišta 60x40 hranatá (2m v kartonu)</t>
  </si>
  <si>
    <t>43</t>
  </si>
  <si>
    <t>Trubka ohebná 320 N PVC Ø 20/14,1 pod omítky / pevně</t>
  </si>
  <si>
    <t>44</t>
  </si>
  <si>
    <t>Trubka ohebná 320 N PVC Ø 25/18,3 pod omítky / pevně</t>
  </si>
  <si>
    <t>INSTALAČNÍ KRABICE POD OMÍTKU</t>
  </si>
  <si>
    <t>45</t>
  </si>
  <si>
    <t>Krabice přístrojová  Ø 68</t>
  </si>
  <si>
    <t>46</t>
  </si>
  <si>
    <t>Krabice přístrojová  Ø 68 pro spojení ve sdružených rámečkách</t>
  </si>
  <si>
    <t>47</t>
  </si>
  <si>
    <t>Krabice odbočná s víčkem  Ø 68</t>
  </si>
  <si>
    <t>48</t>
  </si>
  <si>
    <t>Krabice se svorkovnicí  Ø 68 svíčkem</t>
  </si>
  <si>
    <t>PŘÍSTROJE PRO ZAPUŠTĚNOU  MONTÁŽ, KOMPLETACE</t>
  </si>
  <si>
    <t>49</t>
  </si>
  <si>
    <t>Přístroj spínače jednopólového; řazení 1, 1So</t>
  </si>
  <si>
    <t>KRYTY PŘÍSTROJŮ, DESIGN VIZ KNIHA VÝROBKŮ</t>
  </si>
  <si>
    <t>50</t>
  </si>
  <si>
    <t>Kryt spínače kolébkového; b. bílá/bílá</t>
  </si>
  <si>
    <t>ZÁSUVKA NN, DESIGN VIZ KNIHA VÝROBKŮ, KOMPLETACE</t>
  </si>
  <si>
    <t>51</t>
  </si>
  <si>
    <t>Zás. jednonásobná, s ochranným kolíkem, s clonkami; 2P+PE; b. bílá/bílá</t>
  </si>
  <si>
    <t>52</t>
  </si>
  <si>
    <t>Zás. jednonás. s USB nabíjením; 2P+PE; b.bílá/bílá</t>
  </si>
  <si>
    <t>RÁMEČEK PRO PŘÍSTROJE, DESIGN VIZ KNIHA VÝROBKŮ</t>
  </si>
  <si>
    <t>53</t>
  </si>
  <si>
    <t>Rámeček jednonásobný; b. bílá/bílá</t>
  </si>
  <si>
    <t>54</t>
  </si>
  <si>
    <t>Rámeček dvojnásobný vodorovný; b. bílá(bílá</t>
  </si>
  <si>
    <t>KABEL SILOVÝ,IZOLACE PVC</t>
  </si>
  <si>
    <t>55</t>
  </si>
  <si>
    <t>CYKY O 2x1,5, pevně</t>
  </si>
  <si>
    <t>56</t>
  </si>
  <si>
    <t>CYKY-J 3x1.5, pevně</t>
  </si>
  <si>
    <t>57</t>
  </si>
  <si>
    <t>CYKY-J 3x2.5 , pevně</t>
  </si>
  <si>
    <t>58</t>
  </si>
  <si>
    <t>CYKY-J 5x1.5, pevně</t>
  </si>
  <si>
    <t>DATOVÁ KABELÁŽ A OSTATNÍ</t>
  </si>
  <si>
    <t>59</t>
  </si>
  <si>
    <t>Kabel stíněný F/FTP 4p Cat 6A (stínění párů a všech párů), zatažení</t>
  </si>
  <si>
    <t>60</t>
  </si>
  <si>
    <t>Kabel stíněný FTP -  měření (pár), protokol</t>
  </si>
  <si>
    <t>UKONČENÍ KABELŮ VČ. PŘEPOJENÍ PŮVODNÍHO ROZV. R23 DO</t>
  </si>
  <si>
    <t>61</t>
  </si>
  <si>
    <t>4x6 mm²</t>
  </si>
  <si>
    <t>62</t>
  </si>
  <si>
    <t>5x6 mm²</t>
  </si>
  <si>
    <t>63</t>
  </si>
  <si>
    <t>5x10 mm²</t>
  </si>
  <si>
    <t>64</t>
  </si>
  <si>
    <t>5x50 mm²</t>
  </si>
  <si>
    <t>Ukončení kabelů na přístroji, nap. liště, motoru, detektoru, sundání krytů</t>
  </si>
  <si>
    <t>65</t>
  </si>
  <si>
    <t xml:space="preserve"> 3x1,5 až 4 mm²</t>
  </si>
  <si>
    <t>DATOVÁ KABELÁŽ</t>
  </si>
  <si>
    <t>66</t>
  </si>
  <si>
    <t>Ukončení párů kabelu F/FTP 4P na keystonu, svorka RJ45 Cat 6A v R23</t>
  </si>
  <si>
    <t>DETEKTOR POHYBU - PŘÍTOMNOSTI S DRŽÁKEM</t>
  </si>
  <si>
    <t>67</t>
  </si>
  <si>
    <t>bílý, parametry viz Kniha výrobků, osazení, nastavení</t>
  </si>
  <si>
    <t>68</t>
  </si>
  <si>
    <t>držák detektoru, nástěnná konzola, viz Kniha</t>
  </si>
  <si>
    <t>SVÍTIDLA</t>
  </si>
  <si>
    <t>69</t>
  </si>
  <si>
    <t>ozn. A - 19,5W, 4000°K, 1480 lm, IP20, parametry viz Kniha výrobků</t>
  </si>
  <si>
    <t>70</t>
  </si>
  <si>
    <t>ozn. B - reflektor 21W, 4000°K, IP20, parametry viz Kniha výrobků</t>
  </si>
  <si>
    <t>71</t>
  </si>
  <si>
    <t>ozn. B1 - reflektor 21W, 4000°K, IP20, ovl. stmívání, parametry viz Kniha výrobků</t>
  </si>
  <si>
    <t>72</t>
  </si>
  <si>
    <t>Závěsná třífázová napájecí lišta bílá, celková délka 85 m, vč. příslušenství</t>
  </si>
  <si>
    <t>73</t>
  </si>
  <si>
    <t>Proudový přívod pro závěsnou lištu 1fázový vč. příslušenství</t>
  </si>
  <si>
    <t>74</t>
  </si>
  <si>
    <t>ozn. C - nástěnné, 6W, 2700°K, IP54, parametry viz Kniha výrobků</t>
  </si>
  <si>
    <t>75</t>
  </si>
  <si>
    <t>ozn. NO - stropní 1/6,5W, IP42, Pluraluce LED Beghelli, central test, kód 19322</t>
  </si>
  <si>
    <t>MONTÁŽ PROTISLUNEČNÍCH OKENNÍCH FÓLIÍ</t>
  </si>
  <si>
    <t>76</t>
  </si>
  <si>
    <t>Pokovená, čirá, 24 skel, plocha cca 19 m2</t>
  </si>
  <si>
    <t>MONTÁŽ KAZET. OKENNÍ ROLETY S PLNÝM ZATEMNĚNÍM, ZAMĚŘENÍ</t>
  </si>
  <si>
    <t>77</t>
  </si>
  <si>
    <t>s motor.pohonem 230V, velikost 1500 x 2270, 5 ks</t>
  </si>
  <si>
    <t>78</t>
  </si>
  <si>
    <t>s motor.pohonem 230V, velikost 2200 x 2270, 1 ks</t>
  </si>
  <si>
    <t>NALEPOVACÍ 1-KANÁLOVÝ VYSÍLAČ PRO OVL.OSVĚTLENÍ VITRÍN</t>
  </si>
  <si>
    <t>79</t>
  </si>
  <si>
    <t>kompatibilní s 8-kanálovým přijímačem v rozv. R23, parametry viz Kniha výrobků</t>
  </si>
  <si>
    <t>MOBILNÍ 4-KANÁLOVÝ VYSÍLAČ PRO OVL.OKENNÍCH ROLET</t>
  </si>
  <si>
    <t>80</t>
  </si>
  <si>
    <t>PROGRAMOVÁNÍ BEZDRÁTOVÉHO OVLÁDÁNÍ OSVĚTLENÍ VITRÍN</t>
  </si>
  <si>
    <t>81</t>
  </si>
  <si>
    <t>a rolet systému 868MHz</t>
  </si>
  <si>
    <t>POWER MANAGER, ROZŠÍŘENÍ INSTALACE</t>
  </si>
  <si>
    <t>82</t>
  </si>
  <si>
    <t>Licence Power Manager přístroje vstup. rozsahu (web.rozhraní, watm., multim., PT)</t>
  </si>
  <si>
    <t>83</t>
  </si>
  <si>
    <t>Práce s instalací SW Power Manager</t>
  </si>
  <si>
    <t>UTĚSŇOVACÍ HMOTY, IZOLAČNÍ MATERIÁLY</t>
  </si>
  <si>
    <t>84</t>
  </si>
  <si>
    <t>Montážní pěna, kartuš 750 ml</t>
  </si>
  <si>
    <t>85</t>
  </si>
  <si>
    <t>Sádra štukatérská bílá</t>
  </si>
  <si>
    <t>kg</t>
  </si>
  <si>
    <t>POMOCNÝ A KOTVÍCÍ MATERIÁL</t>
  </si>
  <si>
    <t>86</t>
  </si>
  <si>
    <t>Hmoždinka 10 vč. vrutu</t>
  </si>
  <si>
    <t>87</t>
  </si>
  <si>
    <t>Hmoždinka 8 vč. vrutu</t>
  </si>
  <si>
    <t>88</t>
  </si>
  <si>
    <t>25 stahovací pásek plast</t>
  </si>
  <si>
    <t>89</t>
  </si>
  <si>
    <t>35 stahovací pásek plast</t>
  </si>
  <si>
    <t>HODINOVE ZUCTOVACI SAZBY - SILNOPROUD</t>
  </si>
  <si>
    <t>90</t>
  </si>
  <si>
    <t>Příprava ke komplexni zkoušce</t>
  </si>
  <si>
    <t>91</t>
  </si>
  <si>
    <t>Montáž mimo ceníkové položky při rekonstrukcích</t>
  </si>
  <si>
    <t>92</t>
  </si>
  <si>
    <t>Kordinační práce s ostatními profesemi a navazujícími pracemi</t>
  </si>
  <si>
    <t>PROVEDENI REVIZNICH ZKOUSEK - SILNOPROUD</t>
  </si>
  <si>
    <t>93</t>
  </si>
  <si>
    <t>Příprava před revizí</t>
  </si>
  <si>
    <t>94</t>
  </si>
  <si>
    <t>Revizni technik silnoproud</t>
  </si>
  <si>
    <t>PROJEKT SKUTEČNÉHO PROVEDENÍ - součást vedlejších a st. nákladů</t>
  </si>
  <si>
    <t>3x paré v papírové podobě, 2x digitální - formát AutoCAD-dwg na CD</t>
  </si>
  <si>
    <t>95</t>
  </si>
  <si>
    <t>Podružný materiál</t>
  </si>
  <si>
    <t>Elektromontáže - celkem</t>
  </si>
  <si>
    <t>Zednická výpomoc</t>
  </si>
  <si>
    <t>ZEDNICKÁ VÝPOMOC PRO ELEKTROMONTÁŽNÍ PRÁCE</t>
  </si>
  <si>
    <t>96</t>
  </si>
  <si>
    <t>pro elektromontáže</t>
  </si>
  <si>
    <t>ZŘÍZENÍ OTVORU DO ZAPUŠTĚNÉ SKŘÍNĚ DO PRŮMĚRU 30mm</t>
  </si>
  <si>
    <t>97</t>
  </si>
  <si>
    <t xml:space="preserve"> Stěna do 50mm </t>
  </si>
  <si>
    <t>ZŘÍZENÍ OTVORU VE ZDIVU CIHELNÉM DO PRŮMĚRU 60mm</t>
  </si>
  <si>
    <t>98</t>
  </si>
  <si>
    <t xml:space="preserve"> Stěna do 150mm </t>
  </si>
  <si>
    <t>ZŘÍZENÍ OTVORU VE ZDIVU CIHELNÉM DO PLOCHY 2,25 dm²</t>
  </si>
  <si>
    <t>99</t>
  </si>
  <si>
    <t xml:space="preserve"> Stena do 150mm</t>
  </si>
  <si>
    <t>FRÉZOVÁNÍ KAPES VE ZDIVU CIHELNEM PRO KRABICE</t>
  </si>
  <si>
    <t>100</t>
  </si>
  <si>
    <t xml:space="preserve"> do Ø 70 hl. do 50 mm, odsávání prachu</t>
  </si>
  <si>
    <t>VYSEKANI RYH VE ZDIVU CIHELNEM, ODSÁVÁNÍ PRACHU</t>
  </si>
  <si>
    <t>101</t>
  </si>
  <si>
    <t>Drážka v cihelné stěně do 30x30</t>
  </si>
  <si>
    <t>102</t>
  </si>
  <si>
    <t>Drážka v cihelné stěně do 50x30</t>
  </si>
  <si>
    <t>103</t>
  </si>
  <si>
    <t>Drážka v cihelné stěně do 50x50</t>
  </si>
  <si>
    <t>104</t>
  </si>
  <si>
    <t>Drážka v cihelné stěně do 80x50</t>
  </si>
  <si>
    <t>105</t>
  </si>
  <si>
    <t>Drážka v cihelné stěně do 100x50</t>
  </si>
  <si>
    <t>106</t>
  </si>
  <si>
    <t>Drážka v cihelné stěně do 150x70</t>
  </si>
  <si>
    <t>DRÁŽKY VE STROPU, OMÍTKA, PALACH</t>
  </si>
  <si>
    <t>107</t>
  </si>
  <si>
    <t>do 30x30</t>
  </si>
  <si>
    <t>OMÍTKA RÝH VE STROPECH MALTOU</t>
  </si>
  <si>
    <t>108</t>
  </si>
  <si>
    <t>Šíře do 150 mm</t>
  </si>
  <si>
    <t>m²</t>
  </si>
  <si>
    <t>OMÍTKA RÝH VE STĚNÁCH MALTOU</t>
  </si>
  <si>
    <t>109</t>
  </si>
  <si>
    <t>110</t>
  </si>
  <si>
    <t>Šíře do 300 mm</t>
  </si>
  <si>
    <t>Úprava niky po demontáži stávajícího rozvaděče R23</t>
  </si>
  <si>
    <t>111</t>
  </si>
  <si>
    <t>vyčištění, zapravení hran, úprava rozměrů pro osazení nového rozvaděče</t>
  </si>
  <si>
    <t>ZÁKRYT FÓLIÍ, OBLEPENÍ VITRÍN, VČ. PODLAHY</t>
  </si>
  <si>
    <t>112</t>
  </si>
  <si>
    <t>Zajištění proti prachu a barvě - vitríny, zapuštěné skříně, dveře a okna</t>
  </si>
  <si>
    <t>NÁTĚRY-VÝMALBA DO VÝŠKY 4 M VČ. STROPU, BÍLÁ BARVA</t>
  </si>
  <si>
    <t>PENETRACE, LOKÁLNÍ OŠKRÁBÁNÍ, ÚPRAVA ROHŮ AKRYLEM,</t>
  </si>
  <si>
    <t>STĚRKA PO DRÁŽKÁCH ELEKTRO</t>
  </si>
  <si>
    <t>113</t>
  </si>
  <si>
    <t>malířské směsi otěruvzdorné, 2x, vč. úpravy povrchu</t>
  </si>
  <si>
    <t>MOBILNÍ LEŠENÍ, ŘEŠENÍ NA MÍRU MEZI VITRÍNY</t>
  </si>
  <si>
    <t>114</t>
  </si>
  <si>
    <t>Montáž, demontáž, přesuny v rámci místnosti</t>
  </si>
  <si>
    <t>ÚKLID PO SKONČENÍ PRACÍ</t>
  </si>
  <si>
    <t>115</t>
  </si>
  <si>
    <t>Průběžný úklid po zednických výpomocích elektro (drážky, zapravení, ...)</t>
  </si>
  <si>
    <t>116</t>
  </si>
  <si>
    <t>Úklid po výmalbě vč. umytí oken a dveří vč. nadsvětlíku vstup.dveří</t>
  </si>
  <si>
    <t>117</t>
  </si>
  <si>
    <t>Čištění skel vitrín volně stojícíh i zapuštěných</t>
  </si>
  <si>
    <t>Zednická výpomoc - celkem</t>
  </si>
  <si>
    <t>Hodnota A</t>
  </si>
  <si>
    <t>Hodnota B</t>
  </si>
  <si>
    <t>Základní náklady</t>
  </si>
  <si>
    <t>Dodávka</t>
  </si>
  <si>
    <t>Doprava 2,00%, Přesun 1,00%</t>
  </si>
  <si>
    <t>Montáž - materiál</t>
  </si>
  <si>
    <t>Montáž - práce</t>
  </si>
  <si>
    <t>Mezisoučet 1</t>
  </si>
  <si>
    <t>PPV 1,00% z montáže: materiál + práce</t>
  </si>
  <si>
    <t>Nátěry</t>
  </si>
  <si>
    <t>PPV 0,00% z nátěrů a zemních prací</t>
  </si>
  <si>
    <t>Mezisoučet 2</t>
  </si>
  <si>
    <t>Rizika a pojištění 0,00% z mezisoučtu 2</t>
  </si>
  <si>
    <t>Opravy v záruce 0,00% z mezisoučtu 1</t>
  </si>
  <si>
    <t>Základní náklady celkem</t>
  </si>
  <si>
    <t>Vedlejší a ostatní náklady (VRN)</t>
  </si>
  <si>
    <t>Dokumentace skut.prov. 1,00% z mezisoučtu 2</t>
  </si>
  <si>
    <t>GZS 2,00% z pravé strany mezisoučtu 2</t>
  </si>
  <si>
    <t>Provozní vlivy 0,00% z pravé strany mezisoučtu 2</t>
  </si>
  <si>
    <t>Vedlejší a ostatní náklady (VRN) celkem</t>
  </si>
  <si>
    <t>Kompletační činnost</t>
  </si>
  <si>
    <t>Náklady celkem</t>
  </si>
  <si>
    <t>Základ a hodnota DPH 21%</t>
  </si>
  <si>
    <t>Základ a hodnota DPH 15%</t>
  </si>
  <si>
    <t>Náklady celkem s DPH</t>
  </si>
  <si>
    <t>Roční nárůst cen 3,00%</t>
  </si>
  <si>
    <t>Roční nárůst cen 0,00%</t>
  </si>
  <si>
    <t>Součty odstavců</t>
  </si>
  <si>
    <t>POKYNY K VYPLNĚNÍ FORMULÁŘŮ (ZÁLOŽEK SOUBORU)</t>
  </si>
  <si>
    <t>VYPLŇUJÍ SE ORANŽOVĚ PODBARVENÉ BUŇKY TÉTO BARVY v záložkách:
Parametry, 
Položky,
Kniha výrobků</t>
  </si>
  <si>
    <t>Procento podružného mat. % 1</t>
  </si>
  <si>
    <t>Procento podružného mat. % 2</t>
  </si>
  <si>
    <t>Procento podružného mat. % 3</t>
  </si>
  <si>
    <t>VŠECHNY POLOŽKY JSOU INVESTICE</t>
  </si>
  <si>
    <t xml:space="preserve">PŘÍLOHA Č. 1 TECHNICKÉ ZPRÁVY - KNIHA VÝROBKŮ </t>
  </si>
  <si>
    <t>"Mendelova univerzita v Brně, elektroinstalace a rolety v N2068 objektu A"</t>
  </si>
  <si>
    <t xml:space="preserve">Účastník výběrového řízení doplní knihu výrobků o navrhovaného výrobce a typ pro posouzení shody s požadovaným standardem – designem, technickým provedením, vlastnostmi a parametry daného výrobku. </t>
  </si>
  <si>
    <r>
      <t xml:space="preserve">NAVRHOVANÝ VÝROBCE A TYP
</t>
    </r>
    <r>
      <rPr>
        <sz val="11"/>
        <color theme="1"/>
        <rFont val="Calibri"/>
        <family val="2"/>
        <charset val="238"/>
        <scheme val="minor"/>
      </rPr>
      <t>(VYPLŇUJÍ SE ORANŽOVĚ PODBARVENÉ BUŇKY)</t>
    </r>
  </si>
  <si>
    <t>SVÍTIDLO A</t>
  </si>
  <si>
    <t>Pro osazení do závěsné třífázové (tříokruhové) napájecí lišty</t>
  </si>
  <si>
    <t>Barva tělesa bílá, adaptér bílý, opálový difuzor</t>
  </si>
  <si>
    <t>Světelný zdroj: LED, integrovaný, včetně předřadníku, třída energetické účinnosti E</t>
  </si>
  <si>
    <t>Příkon světleného zdroje: 17,5 W</t>
  </si>
  <si>
    <t>Příkon svítidla: 19,5 W</t>
  </si>
  <si>
    <t>Teplota chromatičnosti: 4000K</t>
  </si>
  <si>
    <t>Světelný tok zdroje: 2390 lm</t>
  </si>
  <si>
    <t>Světelný tok svítidla: 1480 lm</t>
  </si>
  <si>
    <t>CRI &gt; 90</t>
  </si>
  <si>
    <t>IP 20</t>
  </si>
  <si>
    <t>Stmívání: ne</t>
  </si>
  <si>
    <t>Rozměry cca: 430 x 62 x 35 mm</t>
  </si>
  <si>
    <t>Výklopné, otočné</t>
  </si>
  <si>
    <t>SVÍTIDLO B</t>
  </si>
  <si>
    <t>Fotometrické vlastnosti:</t>
  </si>
  <si>
    <t>Možnost rozšíření nebo zúžení světelného paprsku</t>
  </si>
  <si>
    <t>Stmívatelné</t>
  </si>
  <si>
    <t xml:space="preserve">Hliníkové pouzdro, barva krytu bílá </t>
  </si>
  <si>
    <t>Obecné použití: muzea a galerie</t>
  </si>
  <si>
    <t>Příkon: 21 W</t>
  </si>
  <si>
    <t>Světelný tok svítidla: 623/1150 lm</t>
  </si>
  <si>
    <t>Účinnost svítidla: 55 lm/W</t>
  </si>
  <si>
    <t>Asférická skleněná čočka</t>
  </si>
  <si>
    <t>Fokus: 8° - 55°</t>
  </si>
  <si>
    <t>LOR: 100%</t>
  </si>
  <si>
    <t>Teplota barvy: 4000 K</t>
  </si>
  <si>
    <t>Barva světla: neutrální bílá</t>
  </si>
  <si>
    <t>CRI: 97 Ra</t>
  </si>
  <si>
    <t>SDCM: 3</t>
  </si>
  <si>
    <t>IP20</t>
  </si>
  <si>
    <t>IK02</t>
  </si>
  <si>
    <t>Skupina fotobiologického rizika: RG1</t>
  </si>
  <si>
    <t>Elektrická ochrana: Class II</t>
  </si>
  <si>
    <t>Rozměry cca: šířka 135 mm, výška 153 mm, průměr 80 mm</t>
  </si>
  <si>
    <t>Hmotnost: cca 2,2 kg</t>
  </si>
  <si>
    <t>SVÍTIDLO B1</t>
  </si>
  <si>
    <t>Zcela shodné vlastnosti, navíc je na těle svítidla ruční ovladač stmívání.</t>
  </si>
  <si>
    <t>SVÍTIDLO C</t>
  </si>
  <si>
    <t>Nástěnné, LED, šest světelných LED diod, tři směrované nahoru, tři dolů</t>
  </si>
  <si>
    <t>Materiál: hliník</t>
  </si>
  <si>
    <t>Barva: matně bílá</t>
  </si>
  <si>
    <t>Příkon: 6W</t>
  </si>
  <si>
    <t>Barevná teplota: 2700°K</t>
  </si>
  <si>
    <t>Světelný výkon: 420 lm</t>
  </si>
  <si>
    <t>Třída ochrany: IP 54.</t>
  </si>
  <si>
    <t>Rozměry svítidla cca: 17 x 8 x 4,5 cm (šířka, výška, hloubka)</t>
  </si>
  <si>
    <t>Rozměry montážní konzoly cca: 16,5 x 6,5 cm (šířka, výška)</t>
  </si>
  <si>
    <t>Hmotnost cca: 0,5 kg</t>
  </si>
  <si>
    <t>Záruka 10 let.</t>
  </si>
  <si>
    <t>Záruka 25 let proti korozi.</t>
  </si>
  <si>
    <t>DETEKTOR PRO SPÍNÁNÍ SVÍTIDEL, OZNAČENÝCH A</t>
  </si>
  <si>
    <t>Pohybový detektor pro montáž na strop</t>
  </si>
  <si>
    <t>Dálkově ovladatelný</t>
  </si>
  <si>
    <t>Jeden spínací kanál pro spínání osvětlení</t>
  </si>
  <si>
    <t>Speciální optický systém pro detekci i těch nejmenších pohybů</t>
  </si>
  <si>
    <t>Možné manuální zapínání tlačítky</t>
  </si>
  <si>
    <t>Další funkce nastavitelné dálkovým ovládáním</t>
  </si>
  <si>
    <t>Tovární nastavení 10 min a 500 Lux</t>
  </si>
  <si>
    <t>Napětí: 110 - 240 V AC 50 / 60 Hz</t>
  </si>
  <si>
    <t>Rozměry: Ø 106 x 53 mm</t>
  </si>
  <si>
    <t>Spotřeba elektrické energie: ca. 0,5 W</t>
  </si>
  <si>
    <t>Detekční rozsah: vertikální 360°</t>
  </si>
  <si>
    <t>Dosah: max. Ø 10 m křížem, max. Ø 6 m přímo, max. Ø 4 m menší pohyby</t>
  </si>
  <si>
    <t>Velikost snímaného prostoru pro nepřímý pohyb, v případě montáže v doporučené výšce 79 m²/2,5 m: 2 m / 5 m / 2,5 m</t>
  </si>
  <si>
    <t>Stupeň krytí: IP44 / Třída II</t>
  </si>
  <si>
    <t>Okolní teplota: -25 °C až +50 °C</t>
  </si>
  <si>
    <t>Tělo: UV a nárazuvzdorný polykarbonát</t>
  </si>
  <si>
    <t>Spínací kapacita: 2300 W, cos φ = 1</t>
  </si>
  <si>
    <t>1150 VA, cos φ = 0,5</t>
  </si>
  <si>
    <t>300 W LED</t>
  </si>
  <si>
    <t>max. náběhový proud Ip (20 ms) = 165 A</t>
  </si>
  <si>
    <t>max. náběhový proud Ip (200 μs) = 800 A</t>
  </si>
  <si>
    <t>Typ kontaktu: 1x μ kontaktem, NOC s náběhovým wolframovým kontaktem</t>
  </si>
  <si>
    <t>Čas doběhu: 15 s - 30 min, Impuls</t>
  </si>
  <si>
    <t>Prahová hodnota sepnutí: 10 - 2000 Lux</t>
  </si>
  <si>
    <t>NÁSTĚNNÝ DRŽÁK PRO DETEKTOR</t>
  </si>
  <si>
    <t>Nástěnný držák pro upevnění detektoru</t>
  </si>
  <si>
    <t>Barva bílá</t>
  </si>
  <si>
    <t>Materiál: polykarbonát, UV a nárazuvzdorný</t>
  </si>
  <si>
    <t>Krytí: třída II</t>
  </si>
  <si>
    <t>Rozměry 130 x 100 x 53 mm ±10%</t>
  </si>
  <si>
    <t>PROTISLUNEČNÍ OKENNÍ FÓLIE</t>
  </si>
  <si>
    <t>Pokovená exteriérová protisluneční fólie</t>
  </si>
  <si>
    <t>Průhledná, čirá, nereflektivní, určená do oken památkových budov</t>
  </si>
  <si>
    <t>Struktura: pokovená</t>
  </si>
  <si>
    <t>Barva: neutrální, čirá</t>
  </si>
  <si>
    <t>Tloušťka: 50 mikronů</t>
  </si>
  <si>
    <t>Vrstva proti poškrábání: dvojitá</t>
  </si>
  <si>
    <t>Celkově odražená solární energie (TSER): 66 %</t>
  </si>
  <si>
    <t>Propustnost viditelného světla: 68 %</t>
  </si>
  <si>
    <t>Propustnost solární energie: 29 %</t>
  </si>
  <si>
    <t>Reflektivita solární energie: 31 %</t>
  </si>
  <si>
    <t>Absorpce solární energie: 40 %</t>
  </si>
  <si>
    <t>Zadržení IR záření: 78 %</t>
  </si>
  <si>
    <t>Filtrace UV záření: 99 %</t>
  </si>
  <si>
    <t>OKENNÍ ROLETY</t>
  </si>
  <si>
    <t>Kazetové rolety s plným zatemněním</t>
  </si>
  <si>
    <t>Velikost ostění přibližně (nutno přesně doměřit na místě):</t>
  </si>
  <si>
    <t>5 ks 1500 x 2270 mm (šířka x výška)</t>
  </si>
  <si>
    <t>1 ks 2200 x 2270 mm (šířka x výška)</t>
  </si>
  <si>
    <t>Barva kazety a vodicích lišt bílá</t>
  </si>
  <si>
    <t>Spodní lišta pohledová, bílá</t>
  </si>
  <si>
    <t>Kotvení kazety do stěny</t>
  </si>
  <si>
    <t>Látka upevněná ve vodicí liště se zipem</t>
  </si>
  <si>
    <t>Motorový pohon 230V, záruka na motor 5 let</t>
  </si>
  <si>
    <t>Umístění motorů vpravo</t>
  </si>
  <si>
    <t>UNIVERZÁLNÍ 8-KANÁLOVÝ PŘIJÍMAČ</t>
  </si>
  <si>
    <t>Modulový, pro montáž na DIN lištu</t>
  </si>
  <si>
    <t>Umístění v rozvodnici</t>
  </si>
  <si>
    <t>Napájecí napětí: 230 V ±10 % 50 Hz</t>
  </si>
  <si>
    <t>Max. spínaný výkon:  2300 W (žárovky, halogenové žárovky)</t>
  </si>
  <si>
    <t>1750 VA (induktivní zátěž, elektronické předřadníky)</t>
  </si>
  <si>
    <t>500 VA / 64 μF (zářivky)</t>
  </si>
  <si>
    <t>400 W (kompaktní zářivky, kompaktní LED žárovky – max 20 ks)</t>
  </si>
  <si>
    <t>Počet kanálů: 8</t>
  </si>
  <si>
    <t>Ztrátový výkon: max. 5,5 W</t>
  </si>
  <si>
    <t>Krytí: IP20 dle ČSN EN 60529</t>
  </si>
  <si>
    <t>Provozní teplota: –20 až +55 °C</t>
  </si>
  <si>
    <t>Jištění výstupu: externí (max. 16 A)</t>
  </si>
  <si>
    <t>Rozměry: 6 M (modulů)</t>
  </si>
  <si>
    <t>Hmotnost: 430 g</t>
  </si>
  <si>
    <t>Připojovací svorky: šroubovací max. 4 mm2</t>
  </si>
  <si>
    <t>Provozní kmitočet: 868 MHz</t>
  </si>
  <si>
    <t>Dosah s dodávanou anténou: až 150 m (ve volném prostoru)</t>
  </si>
  <si>
    <t>Maximální počet kódů v paměti: 32</t>
  </si>
  <si>
    <t>Kromě klasických funkcí může být i opakovačem RF signálu.</t>
  </si>
  <si>
    <t>NÁSTĚNNÝ 1-KANÁLOVÝ VYSÍLAČ</t>
  </si>
  <si>
    <t>Pro ovládání osvětlení vitrín</t>
  </si>
  <si>
    <t>Kompatibilní s 8-kanálovým vysílačem v rozvodnici</t>
  </si>
  <si>
    <t>Nízký profil, napájení na baterie, pro nalepení na sklo vitríny</t>
  </si>
  <si>
    <t>Napájení: 3 V baterie CR2450</t>
  </si>
  <si>
    <t>Životnost baterie až 10 let</t>
  </si>
  <si>
    <t>Počet kanálů: 1</t>
  </si>
  <si>
    <t>Hmotnost: 60 g</t>
  </si>
  <si>
    <t>Dosah: až 150 m (ve volném prostoru)</t>
  </si>
  <si>
    <t>Barva: bílá</t>
  </si>
  <si>
    <t>Rozměry: 85 x 85 x 10 mm (± 5%, šířka x výška x hloubka)</t>
  </si>
  <si>
    <t>MOBILNÍ 4-KANÁLOVÝ VYSÍLAČ</t>
  </si>
  <si>
    <t>Pro ovládání okenních rolet</t>
  </si>
  <si>
    <t>Kompatibilní s 8-kanálovým vysílačem v rozvodnici</t>
  </si>
  <si>
    <t>Přenosný, v odolném pouzdře, očko pro zavěšení</t>
  </si>
  <si>
    <t>Napájení 3 V baterie CR1632</t>
  </si>
  <si>
    <t>Počet kanálů: 4</t>
  </si>
  <si>
    <t>Krytí: IP65</t>
  </si>
  <si>
    <t>Hmotnost: 16 g</t>
  </si>
  <si>
    <t>Barva: šedá + černá</t>
  </si>
  <si>
    <t>Rozměry: 56,5 x 44 x 15 mm (± 5%, šířka x výška x hloubka)</t>
  </si>
  <si>
    <t>DESIGN OVLADAČŮ A ZÁSUVEK</t>
  </si>
  <si>
    <t>Spínač jednopólový č.1</t>
  </si>
  <si>
    <t>(přístroj, kryt, rámeček), barva bílá / bílá</t>
  </si>
  <si>
    <t>Zásuvka jednonásobná s ochranným kolíkem, s clonkami, 2P+PE</t>
  </si>
  <si>
    <t>(přístroj, rámeček), barva bílá / bílá</t>
  </si>
  <si>
    <t>Zásuvka jednonásobná s ochranným kolíkem, s clonkami, s USB nabíjením, 2P+PE</t>
  </si>
  <si>
    <t>20.4.2022</t>
  </si>
  <si>
    <t>2Q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</si>
</sst>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238"/>
      <scheme val="minor"/>
    </font>
    <font>
      <sz val="8"/>
      <color rgb="FF000000"/>
      <name val="慔潨慭"/>
      <charset val="238"/>
    </font>
    <font>
      <b/>
      <sz val="11"/>
      <color rgb="FF000000"/>
      <name val="慔潨慭"/>
      <charset val="238"/>
    </font>
    <font>
      <b/>
      <sz val="9"/>
      <color rgb="FF000000"/>
      <name val="慔潨慭"/>
      <charset val="238"/>
    </font>
    <font>
      <b/>
      <sz val="8"/>
      <color rgb="FF000000"/>
      <name val="慔潨慭"/>
      <charset val="238"/>
    </font>
    <font>
      <i/>
      <sz val="9"/>
      <color rgb="FF000000"/>
      <name val="慔潨慭"/>
      <charset val="238"/>
    </font>
    <font>
      <i/>
      <sz val="8"/>
      <color rgb="FF000000"/>
      <name val="慔潨慭"/>
      <charset val="238"/>
    </font>
    <font>
      <sz val="11"/>
      <color theme="1"/>
      <name val="Calibri"/>
      <family val="2"/>
      <charset val="238"/>
      <scheme val="minor"/>
    </font>
    <font>
      <b/>
      <sz val="14"/>
      <name val="Arial CE"/>
      <charset val="238"/>
    </font>
    <font>
      <b/>
      <sz val="12"/>
      <name val="Arial CE"/>
      <charset val="238"/>
    </font>
    <font>
      <b/>
      <sz val="12"/>
      <color rgb="FFFF0000"/>
      <name val="Calibri"/>
      <family val="2"/>
      <charset val="238"/>
      <scheme val="minor"/>
    </font>
    <font>
      <b/>
      <sz val="18"/>
      <color theme="1"/>
      <name val="Arial"/>
      <family val="2"/>
      <charset val="238"/>
    </font>
    <font>
      <b/>
      <sz val="14"/>
      <color theme="1"/>
      <name val="Arial"/>
      <family val="2"/>
      <charset val="238"/>
    </font>
    <font>
      <b/>
      <sz val="12"/>
      <name val="Arial"/>
      <family val="2"/>
      <charset val="238"/>
    </font>
    <font>
      <b/>
      <sz val="14"/>
      <color theme="1"/>
      <name val="Calibri"/>
      <family val="2"/>
      <charset val="238"/>
      <scheme val="minor"/>
    </font>
    <font>
      <b/>
      <u/>
      <sz val="11"/>
      <color theme="1"/>
      <name val="Arial"/>
      <family val="2"/>
      <charset val="238"/>
    </font>
    <font>
      <sz val="10"/>
      <name val="Arial CE"/>
      <charset val="238"/>
    </font>
    <font>
      <sz val="11"/>
      <name val="Arial"/>
      <family val="2"/>
      <charset val="238"/>
    </font>
    <font>
      <sz val="11"/>
      <color theme="1"/>
      <name val="Arial"/>
      <family val="2"/>
      <charset val="238"/>
    </font>
    <font>
      <sz val="12"/>
      <color theme="1"/>
      <name val="Arial"/>
      <family val="2"/>
      <charset val="238"/>
    </font>
    <font>
      <b/>
      <u/>
      <sz val="12"/>
      <color theme="1"/>
      <name val="Arial"/>
      <family val="2"/>
      <charset val="238"/>
    </font>
  </fonts>
  <fills count="9">
    <fill>
      <patternFill patternType="none"/>
    </fill>
    <fill>
      <patternFill patternType="gray125"/>
    </fill>
    <fill>
      <patternFill patternType="solid">
        <fgColor rgb="FFC0C0C0"/>
        <bgColor indexed="64"/>
      </patternFill>
    </fill>
    <fill>
      <patternFill patternType="solid">
        <fgColor rgb="FFBFEBFF"/>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FFFFE0"/>
        <bgColor indexed="64"/>
      </patternFill>
    </fill>
    <fill>
      <patternFill patternType="solid">
        <fgColor rgb="FFFFC000"/>
        <bgColor indexed="64"/>
      </patternFill>
    </fill>
  </fills>
  <borders count="3">
    <border>
      <left/>
      <right/>
      <top/>
      <bottom/>
      <diagonal/>
    </border>
    <border>
      <left style="thin">
        <color rgb="FFC0C0C0"/>
      </left>
      <right style="thin">
        <color rgb="FFC0C0C0"/>
      </right>
      <top style="thin">
        <color rgb="FFC0C0C0"/>
      </top>
      <bottom style="thin">
        <color rgb="FFC0C0C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0" fontId="16" fillId="0" borderId="0"/>
  </cellStyleXfs>
  <cellXfs count="56">
    <xf numFmtId="0" fontId="0" fillId="0" borderId="0" xfId="0"/>
    <xf numFmtId="0" fontId="0" fillId="0" borderId="0" xfId="0" applyProtection="1"/>
    <xf numFmtId="0" fontId="0" fillId="0" borderId="1" xfId="0" applyBorder="1" applyProtection="1">
      <protection locked="0"/>
    </xf>
    <xf numFmtId="0" fontId="0" fillId="0" borderId="0" xfId="0" applyProtection="1">
      <protection locked="0"/>
    </xf>
    <xf numFmtId="49" fontId="0" fillId="0" borderId="0" xfId="0" applyNumberFormat="1" applyProtection="1">
      <protection locked="0"/>
    </xf>
    <xf numFmtId="49" fontId="1" fillId="2" borderId="1" xfId="0" applyNumberFormat="1" applyFont="1" applyFill="1" applyBorder="1" applyAlignment="1" applyProtection="1">
      <alignment horizontal="left"/>
    </xf>
    <xf numFmtId="4" fontId="1" fillId="2" borderId="1" xfId="0" applyNumberFormat="1" applyFont="1" applyFill="1" applyBorder="1" applyAlignment="1" applyProtection="1">
      <alignment horizontal="left"/>
    </xf>
    <xf numFmtId="0" fontId="0" fillId="0" borderId="1" xfId="0" applyBorder="1" applyProtection="1"/>
    <xf numFmtId="49" fontId="5" fillId="7" borderId="1" xfId="0" applyNumberFormat="1" applyFont="1" applyFill="1" applyBorder="1" applyAlignment="1" applyProtection="1">
      <alignment horizontal="left"/>
    </xf>
    <xf numFmtId="4" fontId="5" fillId="7" borderId="1" xfId="0" applyNumberFormat="1" applyFont="1" applyFill="1" applyBorder="1" applyAlignment="1" applyProtection="1">
      <alignment horizontal="right"/>
    </xf>
    <xf numFmtId="49" fontId="2" fillId="3" borderId="1" xfId="0" applyNumberFormat="1" applyFont="1" applyFill="1" applyBorder="1" applyAlignment="1" applyProtection="1">
      <alignment horizontal="left"/>
    </xf>
    <xf numFmtId="4" fontId="2" fillId="3" borderId="1" xfId="0" applyNumberFormat="1" applyFont="1" applyFill="1" applyBorder="1" applyAlignment="1" applyProtection="1">
      <alignment horizontal="right"/>
    </xf>
    <xf numFmtId="49" fontId="1" fillId="5" borderId="1" xfId="0" applyNumberFormat="1" applyFont="1" applyFill="1" applyBorder="1" applyAlignment="1" applyProtection="1">
      <alignment horizontal="left"/>
    </xf>
    <xf numFmtId="4" fontId="1" fillId="5" borderId="1" xfId="0" applyNumberFormat="1" applyFont="1" applyFill="1" applyBorder="1" applyAlignment="1" applyProtection="1">
      <alignment horizontal="right"/>
    </xf>
    <xf numFmtId="49" fontId="6" fillId="7" borderId="1" xfId="0" applyNumberFormat="1" applyFont="1" applyFill="1" applyBorder="1" applyAlignment="1" applyProtection="1">
      <alignment horizontal="left"/>
    </xf>
    <xf numFmtId="4" fontId="6" fillId="7" borderId="1" xfId="0" applyNumberFormat="1" applyFont="1" applyFill="1" applyBorder="1" applyAlignment="1" applyProtection="1">
      <alignment horizontal="right"/>
    </xf>
    <xf numFmtId="49" fontId="0" fillId="0" borderId="0" xfId="0" applyNumberFormat="1" applyProtection="1"/>
    <xf numFmtId="4" fontId="0" fillId="0" borderId="0" xfId="0" applyNumberFormat="1" applyProtection="1"/>
    <xf numFmtId="4" fontId="1" fillId="2" borderId="1" xfId="0" applyNumberFormat="1" applyFont="1" applyFill="1" applyBorder="1" applyAlignment="1" applyProtection="1">
      <alignment horizontal="left"/>
      <protection locked="0"/>
    </xf>
    <xf numFmtId="4" fontId="5" fillId="7" borderId="1" xfId="0" applyNumberFormat="1" applyFont="1" applyFill="1" applyBorder="1" applyAlignment="1" applyProtection="1">
      <alignment horizontal="right"/>
      <protection locked="0"/>
    </xf>
    <xf numFmtId="4" fontId="2" fillId="3" borderId="1" xfId="0" applyNumberFormat="1" applyFont="1" applyFill="1" applyBorder="1" applyAlignment="1" applyProtection="1">
      <alignment horizontal="right"/>
      <protection locked="0"/>
    </xf>
    <xf numFmtId="4" fontId="1" fillId="5" borderId="1" xfId="0" applyNumberFormat="1" applyFont="1" applyFill="1" applyBorder="1" applyAlignment="1" applyProtection="1">
      <alignment horizontal="right"/>
      <protection locked="0"/>
    </xf>
    <xf numFmtId="4" fontId="6" fillId="7" borderId="1" xfId="0" applyNumberFormat="1" applyFont="1" applyFill="1" applyBorder="1" applyAlignment="1" applyProtection="1">
      <alignment horizontal="right"/>
      <protection locked="0"/>
    </xf>
    <xf numFmtId="4" fontId="0" fillId="0" borderId="0" xfId="0" applyNumberFormat="1" applyProtection="1">
      <protection locked="0"/>
    </xf>
    <xf numFmtId="49" fontId="3" fillId="4" borderId="1" xfId="0" applyNumberFormat="1" applyFont="1" applyFill="1" applyBorder="1" applyAlignment="1" applyProtection="1">
      <alignment horizontal="left"/>
    </xf>
    <xf numFmtId="4" fontId="3" fillId="4" borderId="1" xfId="0" applyNumberFormat="1" applyFont="1" applyFill="1" applyBorder="1" applyAlignment="1" applyProtection="1">
      <alignment horizontal="right"/>
    </xf>
    <xf numFmtId="49" fontId="4" fillId="6" borderId="1" xfId="0" applyNumberFormat="1" applyFont="1" applyFill="1" applyBorder="1" applyAlignment="1" applyProtection="1">
      <alignment horizontal="left"/>
    </xf>
    <xf numFmtId="4" fontId="4" fillId="6" borderId="1" xfId="0" applyNumberFormat="1" applyFont="1" applyFill="1" applyBorder="1" applyAlignment="1" applyProtection="1">
      <alignment horizontal="right"/>
    </xf>
    <xf numFmtId="49" fontId="3" fillId="4" borderId="1" xfId="0" applyNumberFormat="1" applyFont="1" applyFill="1" applyBorder="1" applyAlignment="1" applyProtection="1">
      <alignment horizontal="center"/>
    </xf>
    <xf numFmtId="0" fontId="8" fillId="0" borderId="0" xfId="0" applyFont="1"/>
    <xf numFmtId="4" fontId="0" fillId="0" borderId="0" xfId="0" applyNumberFormat="1"/>
    <xf numFmtId="49" fontId="4" fillId="8" borderId="1" xfId="0" applyNumberFormat="1" applyFont="1" applyFill="1" applyBorder="1" applyAlignment="1" applyProtection="1">
      <alignment horizontal="left"/>
      <protection locked="0"/>
    </xf>
    <xf numFmtId="49" fontId="3" fillId="4" borderId="1" xfId="0" applyNumberFormat="1" applyFont="1" applyFill="1" applyBorder="1" applyAlignment="1" applyProtection="1">
      <alignment horizontal="left" wrapText="1"/>
    </xf>
    <xf numFmtId="49" fontId="1" fillId="2" borderId="1" xfId="0" applyNumberFormat="1" applyFont="1" applyFill="1" applyBorder="1" applyAlignment="1" applyProtection="1">
      <alignment horizontal="left" wrapText="1"/>
    </xf>
    <xf numFmtId="49" fontId="5" fillId="7" borderId="1" xfId="0" applyNumberFormat="1" applyFont="1" applyFill="1" applyBorder="1" applyAlignment="1" applyProtection="1">
      <alignment horizontal="left" wrapText="1"/>
    </xf>
    <xf numFmtId="4" fontId="1" fillId="8" borderId="1" xfId="0" applyNumberFormat="1" applyFont="1" applyFill="1" applyBorder="1" applyAlignment="1" applyProtection="1">
      <alignment horizontal="right"/>
      <protection locked="0"/>
    </xf>
    <xf numFmtId="49" fontId="10" fillId="0" borderId="0" xfId="0" applyNumberFormat="1" applyFont="1" applyProtection="1"/>
    <xf numFmtId="0" fontId="11" fillId="0" borderId="0" xfId="1" applyFont="1" applyAlignment="1">
      <alignment horizontal="left" vertical="center"/>
    </xf>
    <xf numFmtId="0" fontId="7" fillId="0" borderId="0" xfId="1"/>
    <xf numFmtId="0" fontId="12" fillId="0" borderId="0" xfId="1" applyFont="1"/>
    <xf numFmtId="0" fontId="14" fillId="8" borderId="0" xfId="1" applyFont="1" applyFill="1" applyAlignment="1">
      <alignment horizontal="center" vertical="center" wrapText="1"/>
    </xf>
    <xf numFmtId="0" fontId="13" fillId="0" borderId="0" xfId="1" applyFont="1" applyAlignment="1">
      <alignment vertical="top" wrapText="1"/>
    </xf>
    <xf numFmtId="0" fontId="15" fillId="0" borderId="0" xfId="1" applyFont="1" applyAlignment="1">
      <alignment vertical="center"/>
    </xf>
    <xf numFmtId="0" fontId="7" fillId="8" borderId="2" xfId="1" applyFill="1" applyBorder="1" applyProtection="1">
      <protection locked="0"/>
    </xf>
    <xf numFmtId="0" fontId="17" fillId="0" borderId="0" xfId="2" applyFont="1" applyAlignment="1">
      <alignment vertical="center"/>
    </xf>
    <xf numFmtId="0" fontId="17" fillId="0" borderId="0" xfId="2" applyFont="1"/>
    <xf numFmtId="0" fontId="18" fillId="0" borderId="0" xfId="1" applyFont="1" applyAlignment="1">
      <alignment vertical="center"/>
    </xf>
    <xf numFmtId="0" fontId="17" fillId="0" borderId="0" xfId="2" applyFont="1" applyAlignment="1">
      <alignment horizontal="left" vertical="center" indent="9"/>
    </xf>
    <xf numFmtId="0" fontId="19" fillId="0" borderId="0" xfId="1" applyFont="1" applyAlignment="1">
      <alignment horizontal="justify" vertical="center"/>
    </xf>
    <xf numFmtId="0" fontId="20" fillId="0" borderId="0" xfId="1" applyFont="1" applyAlignment="1">
      <alignment horizontal="justify" vertical="center"/>
    </xf>
    <xf numFmtId="0" fontId="17" fillId="0" borderId="0" xfId="2" applyFont="1" applyAlignment="1">
      <alignment horizontal="left" vertical="center" indent="11"/>
    </xf>
    <xf numFmtId="49" fontId="0" fillId="0" borderId="0" xfId="0" applyNumberFormat="1" applyFill="1" applyProtection="1"/>
    <xf numFmtId="49" fontId="3" fillId="4" borderId="1" xfId="0" applyNumberFormat="1" applyFont="1" applyFill="1" applyBorder="1" applyAlignment="1" applyProtection="1">
      <alignment horizontal="left"/>
      <protection locked="0"/>
    </xf>
    <xf numFmtId="0" fontId="9" fillId="8" borderId="0" xfId="0" applyFont="1" applyFill="1" applyAlignment="1">
      <alignment wrapText="1"/>
    </xf>
    <xf numFmtId="0" fontId="9" fillId="8" borderId="0" xfId="0" applyFont="1" applyFill="1"/>
    <xf numFmtId="0" fontId="13" fillId="0" borderId="0" xfId="1" applyFont="1" applyAlignment="1">
      <alignment horizontal="left" vertical="top" wrapText="1"/>
    </xf>
  </cellXfs>
  <cellStyles count="3">
    <cellStyle name="Normální" xfId="0" builtinId="0"/>
    <cellStyle name="Normální 2" xfId="2" xr:uid="{7B93B191-0A7E-4DAB-8B66-52D158BC96C3}"/>
    <cellStyle name="Normální 3" xfId="1" xr:uid="{12678EB2-2E60-4CB1-B123-AFD29393DC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emf"/><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emf"/><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xdr:from>
      <xdr:col>2</xdr:col>
      <xdr:colOff>28576</xdr:colOff>
      <xdr:row>6</xdr:row>
      <xdr:rowOff>47626</xdr:rowOff>
    </xdr:from>
    <xdr:to>
      <xdr:col>2</xdr:col>
      <xdr:colOff>2333626</xdr:colOff>
      <xdr:row>13</xdr:row>
      <xdr:rowOff>47078</xdr:rowOff>
    </xdr:to>
    <xdr:pic>
      <xdr:nvPicPr>
        <xdr:cNvPr id="2" name="Obrázek 1">
          <a:extLst>
            <a:ext uri="{FF2B5EF4-FFF2-40B4-BE49-F238E27FC236}">
              <a16:creationId xmlns:a16="http://schemas.microsoft.com/office/drawing/2014/main" id="{4DE58A0A-1E4D-48ED-9FF9-810329D3AA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1" y="1790701"/>
          <a:ext cx="2305050" cy="133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13</xdr:row>
      <xdr:rowOff>114301</xdr:rowOff>
    </xdr:from>
    <xdr:to>
      <xdr:col>2</xdr:col>
      <xdr:colOff>1571625</xdr:colOff>
      <xdr:row>19</xdr:row>
      <xdr:rowOff>145105</xdr:rowOff>
    </xdr:to>
    <xdr:pic>
      <xdr:nvPicPr>
        <xdr:cNvPr id="3" name="Obrázek 2">
          <a:extLst>
            <a:ext uri="{FF2B5EF4-FFF2-40B4-BE49-F238E27FC236}">
              <a16:creationId xmlns:a16="http://schemas.microsoft.com/office/drawing/2014/main" id="{9EA3A043-4D31-4F3C-9D87-8A530E5F0E00}"/>
            </a:ext>
          </a:extLst>
        </xdr:cNvPr>
        <xdr:cNvPicPr>
          <a:picLocks noChangeAspect="1"/>
        </xdr:cNvPicPr>
      </xdr:nvPicPr>
      <xdr:blipFill>
        <a:blip xmlns:r="http://schemas.openxmlformats.org/officeDocument/2006/relationships" r:embed="rId2"/>
        <a:stretch>
          <a:fillRect/>
        </a:stretch>
      </xdr:blipFill>
      <xdr:spPr>
        <a:xfrm>
          <a:off x="6477000" y="3190876"/>
          <a:ext cx="1524000" cy="1173804"/>
        </a:xfrm>
        <a:prstGeom prst="rect">
          <a:avLst/>
        </a:prstGeom>
      </xdr:spPr>
    </xdr:pic>
    <xdr:clientData/>
  </xdr:twoCellAnchor>
  <xdr:twoCellAnchor>
    <xdr:from>
      <xdr:col>2</xdr:col>
      <xdr:colOff>2409825</xdr:colOff>
      <xdr:row>6</xdr:row>
      <xdr:rowOff>38100</xdr:rowOff>
    </xdr:from>
    <xdr:to>
      <xdr:col>3</xdr:col>
      <xdr:colOff>200025</xdr:colOff>
      <xdr:row>14</xdr:row>
      <xdr:rowOff>45720</xdr:rowOff>
    </xdr:to>
    <xdr:pic>
      <xdr:nvPicPr>
        <xdr:cNvPr id="4" name="Obrázek 3">
          <a:extLst>
            <a:ext uri="{FF2B5EF4-FFF2-40B4-BE49-F238E27FC236}">
              <a16:creationId xmlns:a16="http://schemas.microsoft.com/office/drawing/2014/main" id="{BD456B94-E378-4096-B384-C27F670B2E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1781175"/>
          <a:ext cx="127635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114301</xdr:colOff>
      <xdr:row>19</xdr:row>
      <xdr:rowOff>38100</xdr:rowOff>
    </xdr:from>
    <xdr:to>
      <xdr:col>5</xdr:col>
      <xdr:colOff>371475</xdr:colOff>
      <xdr:row>27</xdr:row>
      <xdr:rowOff>44960</xdr:rowOff>
    </xdr:to>
    <xdr:pic>
      <xdr:nvPicPr>
        <xdr:cNvPr id="5" name="Obrázek 4">
          <a:extLst>
            <a:ext uri="{FF2B5EF4-FFF2-40B4-BE49-F238E27FC236}">
              <a16:creationId xmlns:a16="http://schemas.microsoft.com/office/drawing/2014/main" id="{03EA8114-9AC2-4E95-97D2-E1680B8F17D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29826" y="4257675"/>
          <a:ext cx="1476374" cy="154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76201</xdr:colOff>
      <xdr:row>27</xdr:row>
      <xdr:rowOff>9525</xdr:rowOff>
    </xdr:from>
    <xdr:to>
      <xdr:col>5</xdr:col>
      <xdr:colOff>247353</xdr:colOff>
      <xdr:row>36</xdr:row>
      <xdr:rowOff>95250</xdr:rowOff>
    </xdr:to>
    <xdr:pic>
      <xdr:nvPicPr>
        <xdr:cNvPr id="6" name="Obrázek 5">
          <a:extLst>
            <a:ext uri="{FF2B5EF4-FFF2-40B4-BE49-F238E27FC236}">
              <a16:creationId xmlns:a16="http://schemas.microsoft.com/office/drawing/2014/main" id="{82AFE3BA-0D00-42AE-9CFD-D2ADBEC4631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991726" y="5772150"/>
          <a:ext cx="1390352"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36</xdr:row>
      <xdr:rowOff>57150</xdr:rowOff>
    </xdr:from>
    <xdr:to>
      <xdr:col>5</xdr:col>
      <xdr:colOff>297119</xdr:colOff>
      <xdr:row>45</xdr:row>
      <xdr:rowOff>0</xdr:rowOff>
    </xdr:to>
    <xdr:pic>
      <xdr:nvPicPr>
        <xdr:cNvPr id="7" name="Obrázek 6">
          <a:extLst>
            <a:ext uri="{FF2B5EF4-FFF2-40B4-BE49-F238E27FC236}">
              <a16:creationId xmlns:a16="http://schemas.microsoft.com/office/drawing/2014/main" id="{4E084F74-FCD6-4ADA-9BF7-DBDE167D8DC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10775" y="7534275"/>
          <a:ext cx="1421069"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23</xdr:row>
      <xdr:rowOff>57150</xdr:rowOff>
    </xdr:from>
    <xdr:to>
      <xdr:col>2</xdr:col>
      <xdr:colOff>3171825</xdr:colOff>
      <xdr:row>38</xdr:row>
      <xdr:rowOff>127823</xdr:rowOff>
    </xdr:to>
    <xdr:pic>
      <xdr:nvPicPr>
        <xdr:cNvPr id="8" name="Obrázek 7">
          <a:extLst>
            <a:ext uri="{FF2B5EF4-FFF2-40B4-BE49-F238E27FC236}">
              <a16:creationId xmlns:a16="http://schemas.microsoft.com/office/drawing/2014/main" id="{0674AA1E-A605-42C8-812C-9E6F5C67237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96050" y="5057775"/>
          <a:ext cx="3105150" cy="292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49</xdr:row>
      <xdr:rowOff>28575</xdr:rowOff>
    </xdr:from>
    <xdr:to>
      <xdr:col>2</xdr:col>
      <xdr:colOff>2400300</xdr:colOff>
      <xdr:row>61</xdr:row>
      <xdr:rowOff>161925</xdr:rowOff>
    </xdr:to>
    <xdr:pic>
      <xdr:nvPicPr>
        <xdr:cNvPr id="9" name="Obrázek 8">
          <a:extLst>
            <a:ext uri="{FF2B5EF4-FFF2-40B4-BE49-F238E27FC236}">
              <a16:creationId xmlns:a16="http://schemas.microsoft.com/office/drawing/2014/main" id="{8A1ECE04-CC98-4360-A250-91603DEEF19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0" y="10020300"/>
          <a:ext cx="235267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2428876</xdr:colOff>
      <xdr:row>49</xdr:row>
      <xdr:rowOff>28575</xdr:rowOff>
    </xdr:from>
    <xdr:to>
      <xdr:col>4</xdr:col>
      <xdr:colOff>400050</xdr:colOff>
      <xdr:row>56</xdr:row>
      <xdr:rowOff>65772</xdr:rowOff>
    </xdr:to>
    <xdr:pic>
      <xdr:nvPicPr>
        <xdr:cNvPr id="10" name="Obrázek 9">
          <a:extLst>
            <a:ext uri="{FF2B5EF4-FFF2-40B4-BE49-F238E27FC236}">
              <a16:creationId xmlns:a16="http://schemas.microsoft.com/office/drawing/2014/main" id="{482E35CC-DC2A-4C44-AECB-48AB311887F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858251" y="10020300"/>
          <a:ext cx="2066924" cy="1370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352425</xdr:colOff>
      <xdr:row>64</xdr:row>
      <xdr:rowOff>171450</xdr:rowOff>
    </xdr:from>
    <xdr:to>
      <xdr:col>2</xdr:col>
      <xdr:colOff>2171700</xdr:colOff>
      <xdr:row>72</xdr:row>
      <xdr:rowOff>142875</xdr:rowOff>
    </xdr:to>
    <xdr:pic>
      <xdr:nvPicPr>
        <xdr:cNvPr id="11" name="Obrázek 10">
          <a:extLst>
            <a:ext uri="{FF2B5EF4-FFF2-40B4-BE49-F238E27FC236}">
              <a16:creationId xmlns:a16="http://schemas.microsoft.com/office/drawing/2014/main" id="{850D6B44-92A3-4F97-AA7B-0248CCC9D86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81800" y="13039725"/>
          <a:ext cx="18192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90</xdr:row>
      <xdr:rowOff>57151</xdr:rowOff>
    </xdr:from>
    <xdr:to>
      <xdr:col>2</xdr:col>
      <xdr:colOff>1990725</xdr:colOff>
      <xdr:row>94</xdr:row>
      <xdr:rowOff>127758</xdr:rowOff>
    </xdr:to>
    <xdr:pic>
      <xdr:nvPicPr>
        <xdr:cNvPr id="12" name="Obrázek 11">
          <a:extLst>
            <a:ext uri="{FF2B5EF4-FFF2-40B4-BE49-F238E27FC236}">
              <a16:creationId xmlns:a16="http://schemas.microsoft.com/office/drawing/2014/main" id="{A0E4FE5A-C999-4287-A649-854EC42DBC4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86525" y="17897476"/>
          <a:ext cx="1933575" cy="832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113</xdr:row>
      <xdr:rowOff>171450</xdr:rowOff>
    </xdr:from>
    <xdr:to>
      <xdr:col>2</xdr:col>
      <xdr:colOff>571500</xdr:colOff>
      <xdr:row>123</xdr:row>
      <xdr:rowOff>76200</xdr:rowOff>
    </xdr:to>
    <xdr:pic>
      <xdr:nvPicPr>
        <xdr:cNvPr id="13" name="Obrázek 12">
          <a:extLst>
            <a:ext uri="{FF2B5EF4-FFF2-40B4-BE49-F238E27FC236}">
              <a16:creationId xmlns:a16="http://schemas.microsoft.com/office/drawing/2014/main" id="{A3513B7C-3E8E-42CC-A7EB-4D77F2C4EBA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05325" y="22431375"/>
          <a:ext cx="24955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113</xdr:row>
      <xdr:rowOff>161925</xdr:rowOff>
    </xdr:from>
    <xdr:to>
      <xdr:col>2</xdr:col>
      <xdr:colOff>2143125</xdr:colOff>
      <xdr:row>125</xdr:row>
      <xdr:rowOff>85725</xdr:rowOff>
    </xdr:to>
    <xdr:pic>
      <xdr:nvPicPr>
        <xdr:cNvPr id="14" name="Obrázek 13">
          <a:extLst>
            <a:ext uri="{FF2B5EF4-FFF2-40B4-BE49-F238E27FC236}">
              <a16:creationId xmlns:a16="http://schemas.microsoft.com/office/drawing/2014/main" id="{8F524250-C083-489D-9F7A-C45C708A46B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134225" y="22421850"/>
          <a:ext cx="1438275" cy="220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2276475</xdr:colOff>
      <xdr:row>114</xdr:row>
      <xdr:rowOff>38100</xdr:rowOff>
    </xdr:from>
    <xdr:to>
      <xdr:col>2</xdr:col>
      <xdr:colOff>3286125</xdr:colOff>
      <xdr:row>121</xdr:row>
      <xdr:rowOff>66675</xdr:rowOff>
    </xdr:to>
    <xdr:pic>
      <xdr:nvPicPr>
        <xdr:cNvPr id="15" name="Obrázek 14">
          <a:extLst>
            <a:ext uri="{FF2B5EF4-FFF2-40B4-BE49-F238E27FC236}">
              <a16:creationId xmlns:a16="http://schemas.microsoft.com/office/drawing/2014/main" id="{26DDF131-5BC0-4ED2-8885-340EA01C722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705850" y="22488525"/>
          <a:ext cx="10096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1995324</xdr:colOff>
      <xdr:row>128</xdr:row>
      <xdr:rowOff>104776</xdr:rowOff>
    </xdr:from>
    <xdr:to>
      <xdr:col>2</xdr:col>
      <xdr:colOff>3448050</xdr:colOff>
      <xdr:row>145</xdr:row>
      <xdr:rowOff>114300</xdr:rowOff>
    </xdr:to>
    <xdr:pic>
      <xdr:nvPicPr>
        <xdr:cNvPr id="16" name="Obrázek 15">
          <a:extLst>
            <a:ext uri="{FF2B5EF4-FFF2-40B4-BE49-F238E27FC236}">
              <a16:creationId xmlns:a16="http://schemas.microsoft.com/office/drawing/2014/main" id="{54DF187A-1A01-44A5-83B3-ADE78693108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05399" y="25250776"/>
          <a:ext cx="3472026" cy="324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149</xdr:row>
      <xdr:rowOff>66675</xdr:rowOff>
    </xdr:from>
    <xdr:to>
      <xdr:col>1</xdr:col>
      <xdr:colOff>1866900</xdr:colOff>
      <xdr:row>157</xdr:row>
      <xdr:rowOff>95250</xdr:rowOff>
    </xdr:to>
    <xdr:pic>
      <xdr:nvPicPr>
        <xdr:cNvPr id="17" name="Obrázek 16">
          <a:extLst>
            <a:ext uri="{FF2B5EF4-FFF2-40B4-BE49-F238E27FC236}">
              <a16:creationId xmlns:a16="http://schemas.microsoft.com/office/drawing/2014/main" id="{C33FF786-3F47-4D35-A717-C96DA8CF17B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743450" y="29241750"/>
          <a:ext cx="15335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285750</xdr:colOff>
      <xdr:row>149</xdr:row>
      <xdr:rowOff>47626</xdr:rowOff>
    </xdr:from>
    <xdr:to>
      <xdr:col>2</xdr:col>
      <xdr:colOff>1552575</xdr:colOff>
      <xdr:row>163</xdr:row>
      <xdr:rowOff>3296</xdr:rowOff>
    </xdr:to>
    <xdr:pic>
      <xdr:nvPicPr>
        <xdr:cNvPr id="18" name="Obrázek 17">
          <a:extLst>
            <a:ext uri="{FF2B5EF4-FFF2-40B4-BE49-F238E27FC236}">
              <a16:creationId xmlns:a16="http://schemas.microsoft.com/office/drawing/2014/main" id="{25DE04C2-6478-4A36-9EA7-B20D685D5561}"/>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715125" y="29222701"/>
          <a:ext cx="1266825" cy="2622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165</xdr:row>
      <xdr:rowOff>133350</xdr:rowOff>
    </xdr:from>
    <xdr:to>
      <xdr:col>1</xdr:col>
      <xdr:colOff>1962150</xdr:colOff>
      <xdr:row>174</xdr:row>
      <xdr:rowOff>123825</xdr:rowOff>
    </xdr:to>
    <xdr:pic>
      <xdr:nvPicPr>
        <xdr:cNvPr id="19" name="Obrázek 18">
          <a:extLst>
            <a:ext uri="{FF2B5EF4-FFF2-40B4-BE49-F238E27FC236}">
              <a16:creationId xmlns:a16="http://schemas.microsoft.com/office/drawing/2014/main" id="{A0B531A0-442E-4A3D-A62C-6A04976D68D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81525" y="32385000"/>
          <a:ext cx="17907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165</xdr:row>
      <xdr:rowOff>152400</xdr:rowOff>
    </xdr:from>
    <xdr:to>
      <xdr:col>2</xdr:col>
      <xdr:colOff>2857500</xdr:colOff>
      <xdr:row>176</xdr:row>
      <xdr:rowOff>47625</xdr:rowOff>
    </xdr:to>
    <xdr:pic>
      <xdr:nvPicPr>
        <xdr:cNvPr id="20" name="Obrázek 19">
          <a:extLst>
            <a:ext uri="{FF2B5EF4-FFF2-40B4-BE49-F238E27FC236}">
              <a16:creationId xmlns:a16="http://schemas.microsoft.com/office/drawing/2014/main" id="{C80FC25C-507F-420C-8055-C51E7B75B9A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29400" y="32404050"/>
          <a:ext cx="26574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76201</xdr:colOff>
      <xdr:row>181</xdr:row>
      <xdr:rowOff>47626</xdr:rowOff>
    </xdr:from>
    <xdr:to>
      <xdr:col>2</xdr:col>
      <xdr:colOff>1314451</xdr:colOff>
      <xdr:row>187</xdr:row>
      <xdr:rowOff>142876</xdr:rowOff>
    </xdr:to>
    <xdr:pic>
      <xdr:nvPicPr>
        <xdr:cNvPr id="21" name="Obrázek 20">
          <a:extLst>
            <a:ext uri="{FF2B5EF4-FFF2-40B4-BE49-F238E27FC236}">
              <a16:creationId xmlns:a16="http://schemas.microsoft.com/office/drawing/2014/main" id="{9D6EE64E-0A41-46FA-A3E4-C29EAAC8AC4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505576" y="35375851"/>
          <a:ext cx="12382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189</xdr:row>
      <xdr:rowOff>19050</xdr:rowOff>
    </xdr:from>
    <xdr:to>
      <xdr:col>1</xdr:col>
      <xdr:colOff>1762125</xdr:colOff>
      <xdr:row>196</xdr:row>
      <xdr:rowOff>65723</xdr:rowOff>
    </xdr:to>
    <xdr:pic>
      <xdr:nvPicPr>
        <xdr:cNvPr id="22" name="Obrázek 21">
          <a:extLst>
            <a:ext uri="{FF2B5EF4-FFF2-40B4-BE49-F238E27FC236}">
              <a16:creationId xmlns:a16="http://schemas.microsoft.com/office/drawing/2014/main" id="{D791DF9D-E05D-4841-B1C9-FD37467D8913}"/>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800600" y="36890325"/>
          <a:ext cx="1371600" cy="138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189</xdr:row>
      <xdr:rowOff>85725</xdr:rowOff>
    </xdr:from>
    <xdr:to>
      <xdr:col>2</xdr:col>
      <xdr:colOff>1363732</xdr:colOff>
      <xdr:row>196</xdr:row>
      <xdr:rowOff>19050</xdr:rowOff>
    </xdr:to>
    <xdr:pic>
      <xdr:nvPicPr>
        <xdr:cNvPr id="23" name="Obrázek 22">
          <a:extLst>
            <a:ext uri="{FF2B5EF4-FFF2-40B4-BE49-F238E27FC236}">
              <a16:creationId xmlns:a16="http://schemas.microsoft.com/office/drawing/2014/main" id="{176B674E-F8B2-4352-9FC8-77CC73FB656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534150" y="36957000"/>
          <a:ext cx="1258957"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198</xdr:row>
      <xdr:rowOff>76200</xdr:rowOff>
    </xdr:from>
    <xdr:to>
      <xdr:col>1</xdr:col>
      <xdr:colOff>1695450</xdr:colOff>
      <xdr:row>204</xdr:row>
      <xdr:rowOff>115940</xdr:rowOff>
    </xdr:to>
    <xdr:pic>
      <xdr:nvPicPr>
        <xdr:cNvPr id="24" name="Obrázek 23">
          <a:extLst>
            <a:ext uri="{FF2B5EF4-FFF2-40B4-BE49-F238E27FC236}">
              <a16:creationId xmlns:a16="http://schemas.microsoft.com/office/drawing/2014/main" id="{C151BFCC-E045-4A8C-9236-A1A0A29C247A}"/>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914900" y="38681025"/>
          <a:ext cx="1190625" cy="118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ODKLADY\MENDELU\Budova%20A-N2068-osv&#283;tlen&#237;%20zoologick&#253;ch%20sb&#237;rek\_Pracovn&#237;-kniha%20v&#253;robk&#367;%20do%20rozpo&#269;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VzorPolozky"/>
      <sheetName val="EL-Parametry"/>
      <sheetName val="EL-Rekapitulace"/>
      <sheetName val="EL-Položky"/>
      <sheetName val="EL-Kniha výrobků"/>
    </sheetNames>
    <sheetDataSet>
      <sheetData sheetId="0">
        <row r="24">
          <cell r="G24">
            <v>0</v>
          </cell>
        </row>
        <row r="25">
          <cell r="G25">
            <v>0</v>
          </cell>
        </row>
        <row r="26">
          <cell r="G26" t="e">
            <v>#REF!</v>
          </cell>
        </row>
        <row r="27">
          <cell r="G27" t="e">
            <v>#REF!</v>
          </cell>
        </row>
        <row r="28">
          <cell r="G28">
            <v>0</v>
          </cell>
        </row>
        <row r="30">
          <cell r="J30" t="str">
            <v>CZK</v>
          </cell>
        </row>
      </sheetData>
      <sheetData sheetId="1"/>
      <sheetData sheetId="2"/>
      <sheetData sheetId="3"/>
      <sheetData sheetId="4"/>
      <sheetData sheetId="5"/>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workbookViewId="0">
      <selection activeCell="A36" sqref="A36"/>
    </sheetView>
  </sheetViews>
  <sheetFormatPr defaultRowHeight="15"/>
  <cols>
    <col min="1" max="1" width="36.42578125" style="16" bestFit="1" customWidth="1"/>
    <col min="2" max="2" width="10" style="17" bestFit="1" customWidth="1"/>
    <col min="3" max="3" width="13.140625" style="17" bestFit="1" customWidth="1"/>
    <col min="4" max="5" width="9.140625" style="1"/>
    <col min="6" max="6" width="0" style="1" hidden="1" customWidth="1"/>
    <col min="7" max="16384" width="9.140625" style="1"/>
  </cols>
  <sheetData>
    <row r="1" spans="1:4">
      <c r="A1" s="5" t="s">
        <v>0</v>
      </c>
      <c r="B1" s="6" t="s">
        <v>356</v>
      </c>
      <c r="C1" s="6" t="s">
        <v>357</v>
      </c>
      <c r="D1" s="7"/>
    </row>
    <row r="2" spans="1:4">
      <c r="A2" s="24" t="s">
        <v>358</v>
      </c>
      <c r="B2" s="25"/>
      <c r="C2" s="25"/>
      <c r="D2" s="7"/>
    </row>
    <row r="3" spans="1:4">
      <c r="A3" s="12" t="s">
        <v>359</v>
      </c>
      <c r="B3" s="13">
        <f>(Položky!F47)</f>
        <v>0</v>
      </c>
      <c r="C3" s="13"/>
      <c r="D3" s="7"/>
    </row>
    <row r="4" spans="1:4">
      <c r="A4" s="12" t="s">
        <v>360</v>
      </c>
      <c r="B4" s="13">
        <f>B3 * Parametry!B16 / 100</f>
        <v>0</v>
      </c>
      <c r="C4" s="13">
        <f>B3 * Parametry!B17 / 100</f>
        <v>0</v>
      </c>
      <c r="D4" s="7"/>
    </row>
    <row r="5" spans="1:4">
      <c r="A5" s="12" t="s">
        <v>361</v>
      </c>
      <c r="B5" s="13"/>
      <c r="C5" s="13">
        <f>(Položky!F140) + 0</f>
        <v>0</v>
      </c>
      <c r="D5" s="7"/>
    </row>
    <row r="6" spans="1:4">
      <c r="A6" s="12" t="s">
        <v>362</v>
      </c>
      <c r="B6" s="13"/>
      <c r="C6" s="13">
        <f>(Položky!H47) + (Položky!H140) + 0</f>
        <v>0</v>
      </c>
      <c r="D6" s="7"/>
    </row>
    <row r="7" spans="1:4">
      <c r="A7" s="26" t="s">
        <v>363</v>
      </c>
      <c r="B7" s="27">
        <f>B3 + B4</f>
        <v>0</v>
      </c>
      <c r="C7" s="27">
        <f>C3 + C4 + C5 + C6</f>
        <v>0</v>
      </c>
      <c r="D7" s="7"/>
    </row>
    <row r="8" spans="1:4">
      <c r="A8" s="12" t="s">
        <v>364</v>
      </c>
      <c r="B8" s="13"/>
      <c r="C8" s="13">
        <f>(C5 + C6) * Parametry!B18 / 100</f>
        <v>0</v>
      </c>
      <c r="D8" s="7"/>
    </row>
    <row r="9" spans="1:4">
      <c r="A9" s="12" t="s">
        <v>365</v>
      </c>
      <c r="B9" s="13"/>
      <c r="C9" s="13">
        <f>0 + 0</f>
        <v>0</v>
      </c>
      <c r="D9" s="7"/>
    </row>
    <row r="10" spans="1:4">
      <c r="A10" s="12" t="s">
        <v>294</v>
      </c>
      <c r="B10" s="13"/>
      <c r="C10" s="13">
        <f>(Položky!F180) + (Položky!H180)</f>
        <v>0</v>
      </c>
      <c r="D10" s="7"/>
    </row>
    <row r="11" spans="1:4">
      <c r="A11" s="12" t="s">
        <v>366</v>
      </c>
      <c r="B11" s="13"/>
      <c r="C11" s="13">
        <f>(C9 + C10) * Parametry!B19 / 100</f>
        <v>0</v>
      </c>
      <c r="D11" s="7"/>
    </row>
    <row r="12" spans="1:4">
      <c r="A12" s="26" t="s">
        <v>367</v>
      </c>
      <c r="B12" s="27">
        <f>B7</f>
        <v>0</v>
      </c>
      <c r="C12" s="27">
        <f>C7 + C8 + C9 + C10 + C11</f>
        <v>0</v>
      </c>
      <c r="D12" s="7"/>
    </row>
    <row r="13" spans="1:4">
      <c r="A13" s="12" t="s">
        <v>368</v>
      </c>
      <c r="B13" s="13"/>
      <c r="C13" s="13">
        <f>(B12 + C12) * Parametry!B21 / 100</f>
        <v>0</v>
      </c>
      <c r="D13" s="7"/>
    </row>
    <row r="14" spans="1:4">
      <c r="A14" s="12" t="s">
        <v>369</v>
      </c>
      <c r="B14" s="13"/>
      <c r="C14" s="13">
        <f>(B7 + C7) * Parametry!B22 / 100</f>
        <v>0</v>
      </c>
      <c r="D14" s="7"/>
    </row>
    <row r="15" spans="1:4">
      <c r="A15" s="24" t="s">
        <v>370</v>
      </c>
      <c r="B15" s="25"/>
      <c r="C15" s="25">
        <f>B12 + C12 + C13 + C14</f>
        <v>0</v>
      </c>
      <c r="D15" s="7"/>
    </row>
    <row r="16" spans="1:4">
      <c r="A16" s="12" t="s">
        <v>15</v>
      </c>
      <c r="B16" s="13"/>
      <c r="C16" s="13"/>
      <c r="D16" s="7"/>
    </row>
    <row r="17" spans="1:4">
      <c r="A17" s="24" t="s">
        <v>371</v>
      </c>
      <c r="B17" s="25"/>
      <c r="C17" s="25"/>
      <c r="D17" s="7"/>
    </row>
    <row r="18" spans="1:4">
      <c r="A18" s="12" t="s">
        <v>372</v>
      </c>
      <c r="B18" s="13"/>
      <c r="C18" s="13">
        <f>(B12 + C12) * Parametry!B20 / 100</f>
        <v>0</v>
      </c>
      <c r="D18" s="7"/>
    </row>
    <row r="19" spans="1:4">
      <c r="A19" s="12" t="s">
        <v>373</v>
      </c>
      <c r="B19" s="13"/>
      <c r="C19" s="13">
        <f>C12 * Parametry!B23 / 100</f>
        <v>0</v>
      </c>
      <c r="D19" s="7"/>
    </row>
    <row r="20" spans="1:4">
      <c r="A20" s="12" t="s">
        <v>374</v>
      </c>
      <c r="B20" s="13"/>
      <c r="C20" s="13">
        <f>C12 * Parametry!B24 / 100</f>
        <v>0</v>
      </c>
      <c r="D20" s="7"/>
    </row>
    <row r="21" spans="1:4">
      <c r="A21" s="24" t="s">
        <v>375</v>
      </c>
      <c r="B21" s="25"/>
      <c r="C21" s="25">
        <f>C19 + C20 + C18</f>
        <v>0</v>
      </c>
      <c r="D21" s="7"/>
    </row>
    <row r="22" spans="1:4">
      <c r="A22" s="12" t="s">
        <v>376</v>
      </c>
      <c r="B22" s="13"/>
      <c r="C22" s="13">
        <f>Parametry!B25 * Parametry!B28 * (C15 * Parametry!B27)^Parametry!B26</f>
        <v>0</v>
      </c>
      <c r="D22" s="7"/>
    </row>
    <row r="23" spans="1:4">
      <c r="A23" s="12" t="s">
        <v>15</v>
      </c>
      <c r="B23" s="13"/>
      <c r="C23" s="13"/>
      <c r="D23" s="7"/>
    </row>
    <row r="24" spans="1:4">
      <c r="A24" s="10" t="s">
        <v>377</v>
      </c>
      <c r="B24" s="11"/>
      <c r="C24" s="11">
        <f>C15 + C21 + C22</f>
        <v>0</v>
      </c>
      <c r="D24" s="7"/>
    </row>
    <row r="25" spans="1:4">
      <c r="A25" s="12" t="s">
        <v>378</v>
      </c>
      <c r="B25" s="13">
        <f>(SUM(Položky!F41:F46)+SUM(Položky!F49:F139)+SUM(Položky!F142:F179)) + (SUM(Položky!H41:H46)+SUM(Položky!H49:H138)+SUM(Položky!H142:H179)) + B4 + C4 + C8 + C11 + C13 + C14 + C21 + C22</f>
        <v>0</v>
      </c>
      <c r="C25" s="13">
        <f>B25 * Parametry!B31 / 100</f>
        <v>0</v>
      </c>
      <c r="D25" s="7"/>
    </row>
    <row r="26" spans="1:4">
      <c r="A26" s="12" t="s">
        <v>379</v>
      </c>
      <c r="B26" s="13">
        <v>0</v>
      </c>
      <c r="C26" s="13">
        <v>0</v>
      </c>
      <c r="D26" s="7"/>
    </row>
    <row r="27" spans="1:4">
      <c r="A27" s="10" t="s">
        <v>380</v>
      </c>
      <c r="B27" s="11"/>
      <c r="C27" s="11">
        <f>C24 + C25 + C26</f>
        <v>0</v>
      </c>
      <c r="D27" s="7"/>
    </row>
    <row r="28" spans="1:4">
      <c r="A28" s="12" t="s">
        <v>15</v>
      </c>
      <c r="B28" s="13"/>
      <c r="C28" s="13"/>
      <c r="D28" s="7"/>
    </row>
    <row r="29" spans="1:4">
      <c r="A29" s="12" t="s">
        <v>381</v>
      </c>
      <c r="B29" s="13"/>
      <c r="C29" s="13">
        <f>C24 * Parametry!B29 / 100</f>
        <v>0</v>
      </c>
      <c r="D29" s="7"/>
    </row>
    <row r="30" spans="1:4">
      <c r="A30" s="12" t="s">
        <v>382</v>
      </c>
      <c r="B30" s="13"/>
      <c r="C30" s="13">
        <f>C24 * Parametry!B30 / 100</f>
        <v>0</v>
      </c>
      <c r="D30" s="7"/>
    </row>
    <row r="31" spans="1:4">
      <c r="A31" s="24" t="s">
        <v>383</v>
      </c>
      <c r="B31" s="28" t="s">
        <v>56</v>
      </c>
      <c r="C31" s="28" t="s">
        <v>58</v>
      </c>
      <c r="D31" s="7"/>
    </row>
    <row r="32" spans="1:4">
      <c r="A32" s="12" t="s">
        <v>67</v>
      </c>
      <c r="B32" s="13">
        <f>(Položky!F39)</f>
        <v>0</v>
      </c>
      <c r="C32" s="13">
        <f>(Položky!H39)</f>
        <v>0</v>
      </c>
      <c r="D32" s="7"/>
    </row>
    <row r="33" spans="1:9">
      <c r="A33" s="12" t="s">
        <v>128</v>
      </c>
      <c r="B33" s="13">
        <f>(Položky!F47)</f>
        <v>0</v>
      </c>
      <c r="C33" s="13">
        <f>(Položky!H47)</f>
        <v>0</v>
      </c>
      <c r="D33" s="7"/>
    </row>
    <row r="34" spans="1:9">
      <c r="A34" s="12" t="s">
        <v>139</v>
      </c>
      <c r="B34" s="13">
        <f>(Položky!F140)</f>
        <v>0</v>
      </c>
      <c r="C34" s="13">
        <f>(Položky!H140)</f>
        <v>0</v>
      </c>
      <c r="D34" s="7"/>
    </row>
    <row r="35" spans="1:9">
      <c r="A35" s="12" t="s">
        <v>294</v>
      </c>
      <c r="B35" s="13">
        <f>(Položky!F180)</f>
        <v>0</v>
      </c>
      <c r="C35" s="13">
        <f>(Položky!H180)</f>
        <v>0</v>
      </c>
      <c r="D35" s="7"/>
    </row>
    <row r="37" spans="1:9" ht="15.75">
      <c r="A37" s="36" t="s">
        <v>389</v>
      </c>
    </row>
    <row r="39" spans="1:9" ht="18">
      <c r="A39" s="29" t="s">
        <v>384</v>
      </c>
      <c r="B39"/>
      <c r="C39"/>
      <c r="D39"/>
      <c r="E39" s="30"/>
      <c r="F39" s="30"/>
      <c r="G39" s="30"/>
      <c r="H39" s="30"/>
      <c r="I39" s="30"/>
    </row>
    <row r="40" spans="1:9">
      <c r="A40"/>
      <c r="B40"/>
      <c r="C40"/>
      <c r="D40"/>
      <c r="E40"/>
      <c r="F40"/>
      <c r="G40"/>
      <c r="H40"/>
      <c r="I40"/>
    </row>
    <row r="41" spans="1:9" ht="84" customHeight="1">
      <c r="A41" s="53" t="s">
        <v>385</v>
      </c>
      <c r="B41" s="54"/>
      <c r="C41" s="54"/>
      <c r="D41" s="54"/>
      <c r="E41" s="54"/>
      <c r="F41" s="54"/>
      <c r="G41" s="54"/>
      <c r="H41" s="54"/>
      <c r="I41" s="54"/>
    </row>
  </sheetData>
  <sheetProtection algorithmName="SHA-512" hashValue="/8tOdtOQvO2b0mWkxoGO1lHfWFiylBbQraJbJgJtNg/889ThEE+zS8lefYQijjPPlsHdi4cgMTqdZIXYhtE/Og==" saltValue="6q8agPPU4GfBnuCk5RrZTQ==" spinCount="100000" sheet="1" objects="1" scenarios="1" formatCells="0" formatColumns="0" formatRows="0"/>
  <mergeCells count="1">
    <mergeCell ref="A41:I41"/>
  </mergeCells>
  <pageMargins left="0.70866141732283472" right="0.70866141732283472" top="1.2" bottom="0.78740157480314965" header="0.53" footer="0.31496062992125984"/>
  <pageSetup paperSize="9" orientation="portrait" horizontalDpi="4294967293" r:id="rId1"/>
  <headerFooter>
    <oddHeader>&amp;CELEKTROINSTALACE A ROLETY V N2068 OBJEKTU A
&amp;"-,Tučné"REKAPITULACE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0"/>
  <sheetViews>
    <sheetView tabSelected="1" workbookViewId="0">
      <pane ySplit="1" topLeftCell="A2" activePane="bottomLeft" state="frozen"/>
      <selection pane="bottomLeft" activeCell="A2" sqref="A2"/>
    </sheetView>
  </sheetViews>
  <sheetFormatPr defaultRowHeight="15"/>
  <cols>
    <col min="1" max="1" width="5.5703125" style="16" bestFit="1" customWidth="1"/>
    <col min="2" max="2" width="62.28515625" style="16" customWidth="1"/>
    <col min="3" max="3" width="3.5703125" style="16" bestFit="1" customWidth="1"/>
    <col min="4" max="4" width="5.7109375" style="17" bestFit="1" customWidth="1"/>
    <col min="5" max="5" width="8.7109375" style="23" bestFit="1" customWidth="1"/>
    <col min="6" max="6" width="11.42578125" style="17" bestFit="1" customWidth="1"/>
    <col min="7" max="7" width="7.85546875" style="23" bestFit="1" customWidth="1"/>
    <col min="8" max="8" width="11.28515625" style="17" bestFit="1" customWidth="1"/>
    <col min="9" max="9" width="13.140625" style="17" bestFit="1" customWidth="1"/>
    <col min="10" max="11" width="9.140625" style="1"/>
    <col min="12" max="12" width="8" style="1" hidden="1" customWidth="1"/>
    <col min="13" max="16384" width="9.140625" style="1"/>
  </cols>
  <sheetData>
    <row r="1" spans="1:12">
      <c r="A1" s="5" t="s">
        <v>53</v>
      </c>
      <c r="B1" s="5" t="s">
        <v>0</v>
      </c>
      <c r="C1" s="5" t="s">
        <v>54</v>
      </c>
      <c r="D1" s="6" t="s">
        <v>55</v>
      </c>
      <c r="E1" s="18" t="s">
        <v>56</v>
      </c>
      <c r="F1" s="6" t="s">
        <v>57</v>
      </c>
      <c r="G1" s="18" t="s">
        <v>58</v>
      </c>
      <c r="H1" s="6" t="s">
        <v>59</v>
      </c>
      <c r="I1" s="6" t="s">
        <v>60</v>
      </c>
      <c r="J1" s="7"/>
      <c r="K1" s="7"/>
      <c r="L1" s="1">
        <f>Parametry!B34/100*F50+Parametry!B34/100*F52+Parametry!B34/100*F54+Parametry!B34/100*F56+Parametry!B34/100*F58+Parametry!B34/100*F60+Parametry!B34/100*F61+Parametry!B34/100*F62+Parametry!B34/100*F63+Parametry!B34/100*F64+Parametry!B34/100*F66+Parametry!B34/100*F67+Parametry!B34/100*F68+Parametry!B34/100*F69+Parametry!B34/100*F71+Parametry!B34/100*F73+Parametry!B34/100*F75+Parametry!B34/100*F76+Parametry!B34/100*F78+Parametry!B34/100*F79+Parametry!B34/100*F81+Parametry!B34/100*F82+Parametry!B34/100*F83</f>
        <v>0</v>
      </c>
    </row>
    <row r="2" spans="1:12">
      <c r="A2" s="8" t="s">
        <v>15</v>
      </c>
      <c r="B2" s="8" t="s">
        <v>61</v>
      </c>
      <c r="C2" s="8" t="s">
        <v>15</v>
      </c>
      <c r="D2" s="9"/>
      <c r="E2" s="19"/>
      <c r="F2" s="9"/>
      <c r="G2" s="19"/>
      <c r="H2" s="9"/>
      <c r="I2" s="9"/>
      <c r="J2" s="7"/>
      <c r="K2" s="7"/>
      <c r="L2" s="1">
        <f>L1+Parametry!B34/100*F84+Parametry!B34/100*F86+Parametry!B34/100*F87+Parametry!B34/100*F89+Parametry!B34/100*F90+Parametry!B34/100*F91+Parametry!B34/100*F92+Parametry!B33/100*F94+Parametry!B34/100*F96+Parametry!B34/100*F98+Parametry!B34/100*F99+Parametry!B34/100*F101+Parametry!B34/100*F102+Parametry!B34/100*F103+Parametry!B34/100*F104+Parametry!B34/100*F105+Parametry!B34/100*F106+Parametry!B34/100*F107+Parametry!B34/100*F109+Parametry!B34/100*F111+Parametry!B34/100*F112+Parametry!B34/100*F114</f>
        <v>0</v>
      </c>
    </row>
    <row r="3" spans="1:12" ht="36.75">
      <c r="A3" s="8" t="s">
        <v>15</v>
      </c>
      <c r="B3" s="34" t="s">
        <v>62</v>
      </c>
      <c r="C3" s="8" t="s">
        <v>15</v>
      </c>
      <c r="D3" s="9"/>
      <c r="E3" s="19"/>
      <c r="F3" s="9"/>
      <c r="G3" s="19"/>
      <c r="H3" s="9"/>
      <c r="I3" s="9"/>
      <c r="J3" s="7"/>
      <c r="K3" s="7"/>
    </row>
    <row r="4" spans="1:12" ht="24.75">
      <c r="A4" s="8" t="s">
        <v>15</v>
      </c>
      <c r="B4" s="34" t="s">
        <v>63</v>
      </c>
      <c r="C4" s="8" t="s">
        <v>15</v>
      </c>
      <c r="D4" s="9"/>
      <c r="E4" s="19"/>
      <c r="F4" s="9"/>
      <c r="G4" s="19"/>
      <c r="H4" s="9"/>
      <c r="I4" s="9"/>
      <c r="J4" s="7"/>
      <c r="K4" s="7"/>
    </row>
    <row r="5" spans="1:12" ht="36.75">
      <c r="A5" s="8" t="s">
        <v>15</v>
      </c>
      <c r="B5" s="34" t="s">
        <v>64</v>
      </c>
      <c r="C5" s="8" t="s">
        <v>15</v>
      </c>
      <c r="D5" s="9"/>
      <c r="E5" s="19"/>
      <c r="F5" s="9"/>
      <c r="G5" s="19"/>
      <c r="H5" s="9"/>
      <c r="I5" s="9"/>
      <c r="J5" s="7"/>
      <c r="K5" s="7"/>
    </row>
    <row r="6" spans="1:12" ht="48.75">
      <c r="A6" s="8" t="s">
        <v>15</v>
      </c>
      <c r="B6" s="34" t="s">
        <v>65</v>
      </c>
      <c r="C6" s="8" t="s">
        <v>15</v>
      </c>
      <c r="D6" s="9"/>
      <c r="E6" s="19"/>
      <c r="F6" s="9"/>
      <c r="G6" s="19"/>
      <c r="H6" s="9"/>
      <c r="I6" s="9"/>
      <c r="J6" s="7"/>
      <c r="K6" s="7"/>
    </row>
    <row r="7" spans="1:12" ht="108.75">
      <c r="A7" s="8" t="s">
        <v>15</v>
      </c>
      <c r="B7" s="34" t="s">
        <v>66</v>
      </c>
      <c r="C7" s="8" t="s">
        <v>15</v>
      </c>
      <c r="D7" s="9"/>
      <c r="E7" s="19"/>
      <c r="F7" s="9"/>
      <c r="G7" s="19"/>
      <c r="H7" s="9"/>
      <c r="I7" s="9"/>
      <c r="J7" s="7"/>
      <c r="K7" s="7"/>
    </row>
    <row r="8" spans="1:12">
      <c r="A8" s="10" t="s">
        <v>15</v>
      </c>
      <c r="B8" s="10" t="s">
        <v>67</v>
      </c>
      <c r="C8" s="10" t="s">
        <v>15</v>
      </c>
      <c r="D8" s="11"/>
      <c r="E8" s="20"/>
      <c r="F8" s="11"/>
      <c r="G8" s="20"/>
      <c r="H8" s="11"/>
      <c r="I8" s="11"/>
      <c r="J8" s="7"/>
      <c r="K8" s="7"/>
    </row>
    <row r="9" spans="1:12">
      <c r="A9" s="12" t="s">
        <v>68</v>
      </c>
      <c r="B9" s="12" t="s">
        <v>69</v>
      </c>
      <c r="C9" s="12" t="s">
        <v>70</v>
      </c>
      <c r="D9" s="13">
        <v>1</v>
      </c>
      <c r="E9" s="35"/>
      <c r="F9" s="13">
        <f t="shared" ref="F9:F38" si="0">D9*E9</f>
        <v>0</v>
      </c>
      <c r="G9" s="13">
        <v>0</v>
      </c>
      <c r="H9" s="13">
        <f t="shared" ref="H9:H38" si="1">D9*G9</f>
        <v>0</v>
      </c>
      <c r="I9" s="13">
        <f t="shared" ref="I9:I38" si="2">F9+H9</f>
        <v>0</v>
      </c>
      <c r="J9" s="7"/>
      <c r="K9" s="7"/>
    </row>
    <row r="10" spans="1:12">
      <c r="A10" s="12" t="s">
        <v>71</v>
      </c>
      <c r="B10" s="12" t="s">
        <v>72</v>
      </c>
      <c r="C10" s="12" t="s">
        <v>70</v>
      </c>
      <c r="D10" s="13">
        <v>1</v>
      </c>
      <c r="E10" s="35"/>
      <c r="F10" s="13">
        <f t="shared" si="0"/>
        <v>0</v>
      </c>
      <c r="G10" s="13">
        <v>0</v>
      </c>
      <c r="H10" s="13">
        <f t="shared" si="1"/>
        <v>0</v>
      </c>
      <c r="I10" s="13">
        <f t="shared" si="2"/>
        <v>0</v>
      </c>
      <c r="J10" s="7"/>
      <c r="K10" s="7"/>
    </row>
    <row r="11" spans="1:12">
      <c r="A11" s="12" t="s">
        <v>73</v>
      </c>
      <c r="B11" s="12" t="s">
        <v>74</v>
      </c>
      <c r="C11" s="12" t="s">
        <v>70</v>
      </c>
      <c r="D11" s="13">
        <v>1</v>
      </c>
      <c r="E11" s="35"/>
      <c r="F11" s="13">
        <f t="shared" si="0"/>
        <v>0</v>
      </c>
      <c r="G11" s="13">
        <v>0</v>
      </c>
      <c r="H11" s="13">
        <f t="shared" si="1"/>
        <v>0</v>
      </c>
      <c r="I11" s="13">
        <f t="shared" si="2"/>
        <v>0</v>
      </c>
      <c r="J11" s="7"/>
      <c r="K11" s="7"/>
    </row>
    <row r="12" spans="1:12">
      <c r="A12" s="12" t="s">
        <v>75</v>
      </c>
      <c r="B12" s="12" t="s">
        <v>76</v>
      </c>
      <c r="C12" s="12" t="s">
        <v>70</v>
      </c>
      <c r="D12" s="13">
        <v>1</v>
      </c>
      <c r="E12" s="35"/>
      <c r="F12" s="13">
        <f t="shared" si="0"/>
        <v>0</v>
      </c>
      <c r="G12" s="13">
        <v>0</v>
      </c>
      <c r="H12" s="13">
        <f t="shared" si="1"/>
        <v>0</v>
      </c>
      <c r="I12" s="13">
        <f t="shared" si="2"/>
        <v>0</v>
      </c>
      <c r="J12" s="7"/>
      <c r="K12" s="7"/>
    </row>
    <row r="13" spans="1:12">
      <c r="A13" s="12" t="s">
        <v>77</v>
      </c>
      <c r="B13" s="12" t="s">
        <v>78</v>
      </c>
      <c r="C13" s="12" t="s">
        <v>70</v>
      </c>
      <c r="D13" s="13">
        <v>2</v>
      </c>
      <c r="E13" s="35"/>
      <c r="F13" s="13">
        <f t="shared" si="0"/>
        <v>0</v>
      </c>
      <c r="G13" s="13">
        <v>0</v>
      </c>
      <c r="H13" s="13">
        <f t="shared" si="1"/>
        <v>0</v>
      </c>
      <c r="I13" s="13">
        <f t="shared" si="2"/>
        <v>0</v>
      </c>
      <c r="J13" s="7"/>
      <c r="K13" s="7"/>
    </row>
    <row r="14" spans="1:12">
      <c r="A14" s="12" t="s">
        <v>79</v>
      </c>
      <c r="B14" s="12" t="s">
        <v>80</v>
      </c>
      <c r="C14" s="12" t="s">
        <v>70</v>
      </c>
      <c r="D14" s="13">
        <v>6</v>
      </c>
      <c r="E14" s="35"/>
      <c r="F14" s="13">
        <f t="shared" si="0"/>
        <v>0</v>
      </c>
      <c r="G14" s="13">
        <v>0</v>
      </c>
      <c r="H14" s="13">
        <f t="shared" si="1"/>
        <v>0</v>
      </c>
      <c r="I14" s="13">
        <f t="shared" si="2"/>
        <v>0</v>
      </c>
      <c r="J14" s="7"/>
      <c r="K14" s="7"/>
    </row>
    <row r="15" spans="1:12">
      <c r="A15" s="12" t="s">
        <v>81</v>
      </c>
      <c r="B15" s="12" t="s">
        <v>82</v>
      </c>
      <c r="C15" s="12" t="s">
        <v>70</v>
      </c>
      <c r="D15" s="13">
        <v>12</v>
      </c>
      <c r="E15" s="35"/>
      <c r="F15" s="13">
        <f t="shared" si="0"/>
        <v>0</v>
      </c>
      <c r="G15" s="13">
        <v>0</v>
      </c>
      <c r="H15" s="13">
        <f t="shared" si="1"/>
        <v>0</v>
      </c>
      <c r="I15" s="13">
        <f t="shared" si="2"/>
        <v>0</v>
      </c>
      <c r="J15" s="7"/>
      <c r="K15" s="7"/>
    </row>
    <row r="16" spans="1:12">
      <c r="A16" s="12" t="s">
        <v>83</v>
      </c>
      <c r="B16" s="12" t="s">
        <v>84</v>
      </c>
      <c r="C16" s="12" t="s">
        <v>70</v>
      </c>
      <c r="D16" s="13">
        <v>7</v>
      </c>
      <c r="E16" s="35"/>
      <c r="F16" s="13">
        <f t="shared" si="0"/>
        <v>0</v>
      </c>
      <c r="G16" s="13">
        <v>0</v>
      </c>
      <c r="H16" s="13">
        <f t="shared" si="1"/>
        <v>0</v>
      </c>
      <c r="I16" s="13">
        <f t="shared" si="2"/>
        <v>0</v>
      </c>
      <c r="J16" s="7"/>
      <c r="K16" s="7"/>
    </row>
    <row r="17" spans="1:11">
      <c r="A17" s="12" t="s">
        <v>85</v>
      </c>
      <c r="B17" s="12" t="s">
        <v>86</v>
      </c>
      <c r="C17" s="12" t="s">
        <v>70</v>
      </c>
      <c r="D17" s="13">
        <v>1</v>
      </c>
      <c r="E17" s="35"/>
      <c r="F17" s="13">
        <f t="shared" si="0"/>
        <v>0</v>
      </c>
      <c r="G17" s="13">
        <v>0</v>
      </c>
      <c r="H17" s="13">
        <f t="shared" si="1"/>
        <v>0</v>
      </c>
      <c r="I17" s="13">
        <f t="shared" si="2"/>
        <v>0</v>
      </c>
      <c r="J17" s="7"/>
      <c r="K17" s="7"/>
    </row>
    <row r="18" spans="1:11">
      <c r="A18" s="12" t="s">
        <v>87</v>
      </c>
      <c r="B18" s="12" t="s">
        <v>88</v>
      </c>
      <c r="C18" s="12" t="s">
        <v>70</v>
      </c>
      <c r="D18" s="13">
        <v>1</v>
      </c>
      <c r="E18" s="35"/>
      <c r="F18" s="13">
        <f t="shared" si="0"/>
        <v>0</v>
      </c>
      <c r="G18" s="13">
        <v>0</v>
      </c>
      <c r="H18" s="13">
        <f t="shared" si="1"/>
        <v>0</v>
      </c>
      <c r="I18" s="13">
        <f t="shared" si="2"/>
        <v>0</v>
      </c>
      <c r="J18" s="7"/>
      <c r="K18" s="7"/>
    </row>
    <row r="19" spans="1:11">
      <c r="A19" s="12" t="s">
        <v>89</v>
      </c>
      <c r="B19" s="12" t="s">
        <v>90</v>
      </c>
      <c r="C19" s="12" t="s">
        <v>70</v>
      </c>
      <c r="D19" s="13">
        <v>2</v>
      </c>
      <c r="E19" s="35"/>
      <c r="F19" s="13">
        <f t="shared" si="0"/>
        <v>0</v>
      </c>
      <c r="G19" s="13">
        <v>0</v>
      </c>
      <c r="H19" s="13">
        <f t="shared" si="1"/>
        <v>0</v>
      </c>
      <c r="I19" s="13">
        <f t="shared" si="2"/>
        <v>0</v>
      </c>
      <c r="J19" s="7"/>
      <c r="K19" s="7"/>
    </row>
    <row r="20" spans="1:11">
      <c r="A20" s="12" t="s">
        <v>91</v>
      </c>
      <c r="B20" s="12" t="s">
        <v>92</v>
      </c>
      <c r="C20" s="12" t="s">
        <v>70</v>
      </c>
      <c r="D20" s="13">
        <v>1</v>
      </c>
      <c r="E20" s="35"/>
      <c r="F20" s="13">
        <f t="shared" si="0"/>
        <v>0</v>
      </c>
      <c r="G20" s="13">
        <v>0</v>
      </c>
      <c r="H20" s="13">
        <f t="shared" si="1"/>
        <v>0</v>
      </c>
      <c r="I20" s="13">
        <f t="shared" si="2"/>
        <v>0</v>
      </c>
      <c r="J20" s="7"/>
      <c r="K20" s="7"/>
    </row>
    <row r="21" spans="1:11">
      <c r="A21" s="12" t="s">
        <v>93</v>
      </c>
      <c r="B21" s="12" t="s">
        <v>94</v>
      </c>
      <c r="C21" s="12" t="s">
        <v>70</v>
      </c>
      <c r="D21" s="13">
        <v>5</v>
      </c>
      <c r="E21" s="35"/>
      <c r="F21" s="13">
        <f t="shared" si="0"/>
        <v>0</v>
      </c>
      <c r="G21" s="13">
        <v>0</v>
      </c>
      <c r="H21" s="13">
        <f t="shared" si="1"/>
        <v>0</v>
      </c>
      <c r="I21" s="13">
        <f t="shared" si="2"/>
        <v>0</v>
      </c>
      <c r="J21" s="7"/>
      <c r="K21" s="7"/>
    </row>
    <row r="22" spans="1:11">
      <c r="A22" s="12" t="s">
        <v>95</v>
      </c>
      <c r="B22" s="12" t="s">
        <v>96</v>
      </c>
      <c r="C22" s="12" t="s">
        <v>70</v>
      </c>
      <c r="D22" s="13">
        <v>11</v>
      </c>
      <c r="E22" s="35"/>
      <c r="F22" s="13">
        <f t="shared" si="0"/>
        <v>0</v>
      </c>
      <c r="G22" s="13">
        <v>0</v>
      </c>
      <c r="H22" s="13">
        <f t="shared" si="1"/>
        <v>0</v>
      </c>
      <c r="I22" s="13">
        <f t="shared" si="2"/>
        <v>0</v>
      </c>
      <c r="J22" s="7"/>
      <c r="K22" s="7"/>
    </row>
    <row r="23" spans="1:11">
      <c r="A23" s="12" t="s">
        <v>52</v>
      </c>
      <c r="B23" s="12" t="s">
        <v>97</v>
      </c>
      <c r="C23" s="12" t="s">
        <v>70</v>
      </c>
      <c r="D23" s="13">
        <v>1</v>
      </c>
      <c r="E23" s="35"/>
      <c r="F23" s="13">
        <f t="shared" si="0"/>
        <v>0</v>
      </c>
      <c r="G23" s="13">
        <v>0</v>
      </c>
      <c r="H23" s="13">
        <f t="shared" si="1"/>
        <v>0</v>
      </c>
      <c r="I23" s="13">
        <f t="shared" si="2"/>
        <v>0</v>
      </c>
      <c r="J23" s="7"/>
      <c r="K23" s="7"/>
    </row>
    <row r="24" spans="1:11">
      <c r="A24" s="12" t="s">
        <v>98</v>
      </c>
      <c r="B24" s="12" t="s">
        <v>99</v>
      </c>
      <c r="C24" s="12" t="s">
        <v>70</v>
      </c>
      <c r="D24" s="13">
        <v>2</v>
      </c>
      <c r="E24" s="35"/>
      <c r="F24" s="13">
        <f t="shared" si="0"/>
        <v>0</v>
      </c>
      <c r="G24" s="13">
        <v>0</v>
      </c>
      <c r="H24" s="13">
        <f t="shared" si="1"/>
        <v>0</v>
      </c>
      <c r="I24" s="13">
        <f t="shared" si="2"/>
        <v>0</v>
      </c>
      <c r="J24" s="7"/>
      <c r="K24" s="7"/>
    </row>
    <row r="25" spans="1:11">
      <c r="A25" s="12" t="s">
        <v>100</v>
      </c>
      <c r="B25" s="12" t="s">
        <v>101</v>
      </c>
      <c r="C25" s="12" t="s">
        <v>70</v>
      </c>
      <c r="D25" s="13">
        <v>2</v>
      </c>
      <c r="E25" s="35"/>
      <c r="F25" s="13">
        <f t="shared" si="0"/>
        <v>0</v>
      </c>
      <c r="G25" s="13">
        <v>0</v>
      </c>
      <c r="H25" s="13">
        <f t="shared" si="1"/>
        <v>0</v>
      </c>
      <c r="I25" s="13">
        <f t="shared" si="2"/>
        <v>0</v>
      </c>
      <c r="J25" s="7"/>
      <c r="K25" s="7"/>
    </row>
    <row r="26" spans="1:11">
      <c r="A26" s="12" t="s">
        <v>102</v>
      </c>
      <c r="B26" s="12" t="s">
        <v>103</v>
      </c>
      <c r="C26" s="12" t="s">
        <v>70</v>
      </c>
      <c r="D26" s="13">
        <v>1</v>
      </c>
      <c r="E26" s="35"/>
      <c r="F26" s="13">
        <f t="shared" si="0"/>
        <v>0</v>
      </c>
      <c r="G26" s="13">
        <v>0</v>
      </c>
      <c r="H26" s="13">
        <f t="shared" si="1"/>
        <v>0</v>
      </c>
      <c r="I26" s="13">
        <f t="shared" si="2"/>
        <v>0</v>
      </c>
      <c r="J26" s="7"/>
      <c r="K26" s="7"/>
    </row>
    <row r="27" spans="1:11">
      <c r="A27" s="12" t="s">
        <v>104</v>
      </c>
      <c r="B27" s="12" t="s">
        <v>105</v>
      </c>
      <c r="C27" s="12" t="s">
        <v>70</v>
      </c>
      <c r="D27" s="13">
        <v>1</v>
      </c>
      <c r="E27" s="35"/>
      <c r="F27" s="13">
        <f t="shared" si="0"/>
        <v>0</v>
      </c>
      <c r="G27" s="13">
        <v>0</v>
      </c>
      <c r="H27" s="13">
        <f t="shared" si="1"/>
        <v>0</v>
      </c>
      <c r="I27" s="13">
        <f t="shared" si="2"/>
        <v>0</v>
      </c>
      <c r="J27" s="7"/>
      <c r="K27" s="7"/>
    </row>
    <row r="28" spans="1:11">
      <c r="A28" s="12" t="s">
        <v>106</v>
      </c>
      <c r="B28" s="12" t="s">
        <v>107</v>
      </c>
      <c r="C28" s="12" t="s">
        <v>70</v>
      </c>
      <c r="D28" s="13">
        <v>2</v>
      </c>
      <c r="E28" s="35"/>
      <c r="F28" s="13">
        <f t="shared" si="0"/>
        <v>0</v>
      </c>
      <c r="G28" s="13">
        <v>0</v>
      </c>
      <c r="H28" s="13">
        <f t="shared" si="1"/>
        <v>0</v>
      </c>
      <c r="I28" s="13">
        <f t="shared" si="2"/>
        <v>0</v>
      </c>
      <c r="J28" s="7"/>
      <c r="K28" s="7"/>
    </row>
    <row r="29" spans="1:11">
      <c r="A29" s="12" t="s">
        <v>50</v>
      </c>
      <c r="B29" s="12" t="s">
        <v>108</v>
      </c>
      <c r="C29" s="12" t="s">
        <v>70</v>
      </c>
      <c r="D29" s="13">
        <v>5</v>
      </c>
      <c r="E29" s="35"/>
      <c r="F29" s="13">
        <f t="shared" si="0"/>
        <v>0</v>
      </c>
      <c r="G29" s="13">
        <v>0</v>
      </c>
      <c r="H29" s="13">
        <f t="shared" si="1"/>
        <v>0</v>
      </c>
      <c r="I29" s="13">
        <f t="shared" si="2"/>
        <v>0</v>
      </c>
      <c r="J29" s="7"/>
      <c r="K29" s="7"/>
    </row>
    <row r="30" spans="1:11">
      <c r="A30" s="12" t="s">
        <v>109</v>
      </c>
      <c r="B30" s="12" t="s">
        <v>110</v>
      </c>
      <c r="C30" s="12" t="s">
        <v>70</v>
      </c>
      <c r="D30" s="13">
        <v>85</v>
      </c>
      <c r="E30" s="35"/>
      <c r="F30" s="13">
        <f t="shared" si="0"/>
        <v>0</v>
      </c>
      <c r="G30" s="13">
        <v>0</v>
      </c>
      <c r="H30" s="13">
        <f t="shared" si="1"/>
        <v>0</v>
      </c>
      <c r="I30" s="13">
        <f t="shared" si="2"/>
        <v>0</v>
      </c>
      <c r="J30" s="7"/>
      <c r="K30" s="7"/>
    </row>
    <row r="31" spans="1:11">
      <c r="A31" s="12" t="s">
        <v>111</v>
      </c>
      <c r="B31" s="12" t="s">
        <v>112</v>
      </c>
      <c r="C31" s="12" t="s">
        <v>70</v>
      </c>
      <c r="D31" s="13">
        <v>9</v>
      </c>
      <c r="E31" s="35"/>
      <c r="F31" s="13">
        <f t="shared" si="0"/>
        <v>0</v>
      </c>
      <c r="G31" s="13">
        <v>0</v>
      </c>
      <c r="H31" s="13">
        <f t="shared" si="1"/>
        <v>0</v>
      </c>
      <c r="I31" s="13">
        <f t="shared" si="2"/>
        <v>0</v>
      </c>
      <c r="J31" s="7"/>
      <c r="K31" s="7"/>
    </row>
    <row r="32" spans="1:11">
      <c r="A32" s="12" t="s">
        <v>113</v>
      </c>
      <c r="B32" s="12" t="s">
        <v>114</v>
      </c>
      <c r="C32" s="12" t="s">
        <v>70</v>
      </c>
      <c r="D32" s="13">
        <v>3</v>
      </c>
      <c r="E32" s="35"/>
      <c r="F32" s="13">
        <f t="shared" si="0"/>
        <v>0</v>
      </c>
      <c r="G32" s="13">
        <v>0</v>
      </c>
      <c r="H32" s="13">
        <f t="shared" si="1"/>
        <v>0</v>
      </c>
      <c r="I32" s="13">
        <f t="shared" si="2"/>
        <v>0</v>
      </c>
      <c r="J32" s="7"/>
      <c r="K32" s="7"/>
    </row>
    <row r="33" spans="1:11">
      <c r="A33" s="12" t="s">
        <v>115</v>
      </c>
      <c r="B33" s="12" t="s">
        <v>116</v>
      </c>
      <c r="C33" s="12" t="s">
        <v>70</v>
      </c>
      <c r="D33" s="13">
        <v>3</v>
      </c>
      <c r="E33" s="35"/>
      <c r="F33" s="13">
        <f t="shared" si="0"/>
        <v>0</v>
      </c>
      <c r="G33" s="13">
        <v>0</v>
      </c>
      <c r="H33" s="13">
        <f t="shared" si="1"/>
        <v>0</v>
      </c>
      <c r="I33" s="13">
        <f t="shared" si="2"/>
        <v>0</v>
      </c>
      <c r="J33" s="7"/>
      <c r="K33" s="7"/>
    </row>
    <row r="34" spans="1:11">
      <c r="A34" s="12" t="s">
        <v>117</v>
      </c>
      <c r="B34" s="12" t="s">
        <v>118</v>
      </c>
      <c r="C34" s="12" t="s">
        <v>70</v>
      </c>
      <c r="D34" s="13">
        <v>8</v>
      </c>
      <c r="E34" s="35"/>
      <c r="F34" s="13">
        <f t="shared" si="0"/>
        <v>0</v>
      </c>
      <c r="G34" s="13">
        <v>0</v>
      </c>
      <c r="H34" s="13">
        <f t="shared" si="1"/>
        <v>0</v>
      </c>
      <c r="I34" s="13">
        <f t="shared" si="2"/>
        <v>0</v>
      </c>
      <c r="J34" s="7"/>
      <c r="K34" s="7"/>
    </row>
    <row r="35" spans="1:11">
      <c r="A35" s="12" t="s">
        <v>119</v>
      </c>
      <c r="B35" s="12" t="s">
        <v>120</v>
      </c>
      <c r="C35" s="12" t="s">
        <v>70</v>
      </c>
      <c r="D35" s="13">
        <v>1</v>
      </c>
      <c r="E35" s="35"/>
      <c r="F35" s="13">
        <f t="shared" si="0"/>
        <v>0</v>
      </c>
      <c r="G35" s="13">
        <v>0</v>
      </c>
      <c r="H35" s="13">
        <f t="shared" si="1"/>
        <v>0</v>
      </c>
      <c r="I35" s="13">
        <f t="shared" si="2"/>
        <v>0</v>
      </c>
      <c r="J35" s="7"/>
      <c r="K35" s="7"/>
    </row>
    <row r="36" spans="1:11">
      <c r="A36" s="12" t="s">
        <v>121</v>
      </c>
      <c r="B36" s="12" t="s">
        <v>122</v>
      </c>
      <c r="C36" s="12" t="s">
        <v>70</v>
      </c>
      <c r="D36" s="13">
        <v>1</v>
      </c>
      <c r="E36" s="35"/>
      <c r="F36" s="13">
        <f t="shared" si="0"/>
        <v>0</v>
      </c>
      <c r="G36" s="13">
        <v>0</v>
      </c>
      <c r="H36" s="13">
        <f t="shared" si="1"/>
        <v>0</v>
      </c>
      <c r="I36" s="13">
        <f t="shared" si="2"/>
        <v>0</v>
      </c>
      <c r="J36" s="7"/>
      <c r="K36" s="7"/>
    </row>
    <row r="37" spans="1:11">
      <c r="A37" s="12" t="s">
        <v>123</v>
      </c>
      <c r="B37" s="12" t="s">
        <v>124</v>
      </c>
      <c r="C37" s="12" t="s">
        <v>70</v>
      </c>
      <c r="D37" s="13">
        <v>1</v>
      </c>
      <c r="E37" s="35"/>
      <c r="F37" s="13">
        <f t="shared" si="0"/>
        <v>0</v>
      </c>
      <c r="G37" s="13">
        <v>0</v>
      </c>
      <c r="H37" s="13">
        <f t="shared" si="1"/>
        <v>0</v>
      </c>
      <c r="I37" s="13">
        <f t="shared" si="2"/>
        <v>0</v>
      </c>
      <c r="J37" s="7"/>
      <c r="K37" s="7"/>
    </row>
    <row r="38" spans="1:11">
      <c r="A38" s="12" t="s">
        <v>125</v>
      </c>
      <c r="B38" s="12" t="s">
        <v>126</v>
      </c>
      <c r="C38" s="12" t="s">
        <v>70</v>
      </c>
      <c r="D38" s="13">
        <v>1</v>
      </c>
      <c r="E38" s="35"/>
      <c r="F38" s="13">
        <f t="shared" si="0"/>
        <v>0</v>
      </c>
      <c r="G38" s="13">
        <v>0</v>
      </c>
      <c r="H38" s="13">
        <f t="shared" si="1"/>
        <v>0</v>
      </c>
      <c r="I38" s="13">
        <f t="shared" si="2"/>
        <v>0</v>
      </c>
      <c r="J38" s="7"/>
      <c r="K38" s="7"/>
    </row>
    <row r="39" spans="1:11">
      <c r="A39" s="10" t="s">
        <v>15</v>
      </c>
      <c r="B39" s="10" t="s">
        <v>127</v>
      </c>
      <c r="C39" s="10" t="s">
        <v>15</v>
      </c>
      <c r="D39" s="11"/>
      <c r="E39" s="20"/>
      <c r="F39" s="11">
        <f>SUM(F9:F38)</f>
        <v>0</v>
      </c>
      <c r="G39" s="20"/>
      <c r="H39" s="11">
        <f>SUM(H9:H38)</f>
        <v>0</v>
      </c>
      <c r="I39" s="11">
        <f>SUM(I9:I38)</f>
        <v>0</v>
      </c>
      <c r="J39" s="7"/>
      <c r="K39" s="7"/>
    </row>
    <row r="40" spans="1:11">
      <c r="A40" s="10" t="s">
        <v>15</v>
      </c>
      <c r="B40" s="10" t="s">
        <v>128</v>
      </c>
      <c r="C40" s="10" t="s">
        <v>15</v>
      </c>
      <c r="D40" s="11"/>
      <c r="E40" s="20"/>
      <c r="F40" s="11"/>
      <c r="G40" s="20"/>
      <c r="H40" s="11"/>
      <c r="I40" s="11"/>
      <c r="J40" s="7"/>
      <c r="K40" s="7"/>
    </row>
    <row r="41" spans="1:11">
      <c r="A41" s="12" t="s">
        <v>129</v>
      </c>
      <c r="B41" s="12" t="s">
        <v>67</v>
      </c>
      <c r="C41" s="12" t="s">
        <v>70</v>
      </c>
      <c r="D41" s="13">
        <v>1</v>
      </c>
      <c r="E41" s="13">
        <f>I39</f>
        <v>0</v>
      </c>
      <c r="F41" s="13">
        <f>D41*E41</f>
        <v>0</v>
      </c>
      <c r="G41" s="13">
        <v>0</v>
      </c>
      <c r="H41" s="13">
        <f>D41*G41</f>
        <v>0</v>
      </c>
      <c r="I41" s="13">
        <f>F41+H41</f>
        <v>0</v>
      </c>
      <c r="J41" s="7"/>
      <c r="K41" s="7"/>
    </row>
    <row r="42" spans="1:11">
      <c r="A42" s="8" t="s">
        <v>15</v>
      </c>
      <c r="B42" s="8" t="s">
        <v>130</v>
      </c>
      <c r="C42" s="8" t="s">
        <v>15</v>
      </c>
      <c r="D42" s="9"/>
      <c r="E42" s="19"/>
      <c r="F42" s="9"/>
      <c r="G42" s="19"/>
      <c r="H42" s="9"/>
      <c r="I42" s="9"/>
      <c r="J42" s="7"/>
      <c r="K42" s="7"/>
    </row>
    <row r="43" spans="1:11">
      <c r="A43" s="12" t="s">
        <v>131</v>
      </c>
      <c r="B43" s="12" t="s">
        <v>132</v>
      </c>
      <c r="C43" s="12" t="s">
        <v>70</v>
      </c>
      <c r="D43" s="13">
        <v>1</v>
      </c>
      <c r="E43" s="35"/>
      <c r="F43" s="13">
        <f>D43*E43</f>
        <v>0</v>
      </c>
      <c r="G43" s="13">
        <v>0</v>
      </c>
      <c r="H43" s="13">
        <f>D43*G43</f>
        <v>0</v>
      </c>
      <c r="I43" s="13">
        <f>F43+H43</f>
        <v>0</v>
      </c>
      <c r="J43" s="7"/>
      <c r="K43" s="7"/>
    </row>
    <row r="44" spans="1:11">
      <c r="A44" s="8" t="s">
        <v>15</v>
      </c>
      <c r="B44" s="8" t="s">
        <v>133</v>
      </c>
      <c r="C44" s="8" t="s">
        <v>15</v>
      </c>
      <c r="D44" s="9"/>
      <c r="E44" s="19"/>
      <c r="F44" s="9"/>
      <c r="G44" s="19"/>
      <c r="H44" s="9"/>
      <c r="I44" s="9"/>
      <c r="J44" s="7"/>
      <c r="K44" s="7"/>
    </row>
    <row r="45" spans="1:11">
      <c r="A45" s="12" t="s">
        <v>134</v>
      </c>
      <c r="B45" s="12" t="s">
        <v>135</v>
      </c>
      <c r="C45" s="12" t="s">
        <v>70</v>
      </c>
      <c r="D45" s="13">
        <v>5</v>
      </c>
      <c r="E45" s="35"/>
      <c r="F45" s="13">
        <f>D45*E45</f>
        <v>0</v>
      </c>
      <c r="G45" s="13">
        <v>0</v>
      </c>
      <c r="H45" s="13">
        <f>D45*G45</f>
        <v>0</v>
      </c>
      <c r="I45" s="13">
        <f>F45+H45</f>
        <v>0</v>
      </c>
      <c r="J45" s="7"/>
      <c r="K45" s="7"/>
    </row>
    <row r="46" spans="1:11">
      <c r="A46" s="12" t="s">
        <v>136</v>
      </c>
      <c r="B46" s="12" t="s">
        <v>137</v>
      </c>
      <c r="C46" s="12" t="s">
        <v>70</v>
      </c>
      <c r="D46" s="13">
        <v>1</v>
      </c>
      <c r="E46" s="35"/>
      <c r="F46" s="13">
        <f>D46*E46</f>
        <v>0</v>
      </c>
      <c r="G46" s="13">
        <v>0</v>
      </c>
      <c r="H46" s="13">
        <f>D46*G46</f>
        <v>0</v>
      </c>
      <c r="I46" s="13">
        <f>F46+H46</f>
        <v>0</v>
      </c>
      <c r="J46" s="7"/>
      <c r="K46" s="7"/>
    </row>
    <row r="47" spans="1:11">
      <c r="A47" s="10" t="s">
        <v>15</v>
      </c>
      <c r="B47" s="10" t="s">
        <v>138</v>
      </c>
      <c r="C47" s="10" t="s">
        <v>15</v>
      </c>
      <c r="D47" s="11"/>
      <c r="E47" s="20"/>
      <c r="F47" s="11">
        <f>SUM(F41:F46)</f>
        <v>0</v>
      </c>
      <c r="G47" s="20"/>
      <c r="H47" s="11">
        <f>SUM(H41:H46)</f>
        <v>0</v>
      </c>
      <c r="I47" s="11">
        <f>SUM(I41:I46)</f>
        <v>0</v>
      </c>
      <c r="J47" s="7"/>
      <c r="K47" s="7"/>
    </row>
    <row r="48" spans="1:11">
      <c r="A48" s="10" t="s">
        <v>15</v>
      </c>
      <c r="B48" s="10" t="s">
        <v>139</v>
      </c>
      <c r="C48" s="10" t="s">
        <v>15</v>
      </c>
      <c r="D48" s="11"/>
      <c r="E48" s="20"/>
      <c r="F48" s="11"/>
      <c r="G48" s="20"/>
      <c r="H48" s="11"/>
      <c r="I48" s="11"/>
      <c r="J48" s="7"/>
      <c r="K48" s="7"/>
    </row>
    <row r="49" spans="1:11">
      <c r="A49" s="8" t="s">
        <v>15</v>
      </c>
      <c r="B49" s="8" t="s">
        <v>140</v>
      </c>
      <c r="C49" s="8" t="s">
        <v>15</v>
      </c>
      <c r="D49" s="9"/>
      <c r="E49" s="19"/>
      <c r="F49" s="9"/>
      <c r="G49" s="19"/>
      <c r="H49" s="9"/>
      <c r="I49" s="9"/>
      <c r="J49" s="7"/>
      <c r="K49" s="7"/>
    </row>
    <row r="50" spans="1:11">
      <c r="A50" s="12" t="s">
        <v>141</v>
      </c>
      <c r="B50" s="12" t="s">
        <v>142</v>
      </c>
      <c r="C50" s="12" t="s">
        <v>143</v>
      </c>
      <c r="D50" s="13">
        <v>5</v>
      </c>
      <c r="E50" s="13">
        <v>0</v>
      </c>
      <c r="F50" s="13">
        <f>D50*E50</f>
        <v>0</v>
      </c>
      <c r="G50" s="35"/>
      <c r="H50" s="13">
        <f>D50*G50</f>
        <v>0</v>
      </c>
      <c r="I50" s="13">
        <f>F50+H50</f>
        <v>0</v>
      </c>
      <c r="J50" s="7"/>
      <c r="K50" s="7"/>
    </row>
    <row r="51" spans="1:11">
      <c r="A51" s="8" t="s">
        <v>15</v>
      </c>
      <c r="B51" s="8" t="s">
        <v>144</v>
      </c>
      <c r="C51" s="8" t="s">
        <v>15</v>
      </c>
      <c r="D51" s="9"/>
      <c r="E51" s="19"/>
      <c r="F51" s="9"/>
      <c r="G51" s="19"/>
      <c r="H51" s="9"/>
      <c r="I51" s="9"/>
      <c r="J51" s="7"/>
      <c r="K51" s="7"/>
    </row>
    <row r="52" spans="1:11">
      <c r="A52" s="12" t="s">
        <v>145</v>
      </c>
      <c r="B52" s="12" t="s">
        <v>146</v>
      </c>
      <c r="C52" s="12" t="s">
        <v>143</v>
      </c>
      <c r="D52" s="13">
        <v>8</v>
      </c>
      <c r="E52" s="13">
        <v>0</v>
      </c>
      <c r="F52" s="13">
        <f>D52*E52</f>
        <v>0</v>
      </c>
      <c r="G52" s="35"/>
      <c r="H52" s="13">
        <f>D52*G52</f>
        <v>0</v>
      </c>
      <c r="I52" s="13">
        <f>F52+H52</f>
        <v>0</v>
      </c>
      <c r="J52" s="7"/>
      <c r="K52" s="7"/>
    </row>
    <row r="53" spans="1:11">
      <c r="A53" s="8" t="s">
        <v>15</v>
      </c>
      <c r="B53" s="8" t="s">
        <v>147</v>
      </c>
      <c r="C53" s="8" t="s">
        <v>15</v>
      </c>
      <c r="D53" s="9"/>
      <c r="E53" s="19"/>
      <c r="F53" s="9"/>
      <c r="G53" s="19"/>
      <c r="H53" s="9"/>
      <c r="I53" s="9"/>
      <c r="J53" s="7"/>
      <c r="K53" s="7"/>
    </row>
    <row r="54" spans="1:11">
      <c r="A54" s="12" t="s">
        <v>148</v>
      </c>
      <c r="B54" s="12" t="s">
        <v>149</v>
      </c>
      <c r="C54" s="12" t="s">
        <v>143</v>
      </c>
      <c r="D54" s="13">
        <v>3</v>
      </c>
      <c r="E54" s="13">
        <v>0</v>
      </c>
      <c r="F54" s="13">
        <f>D54*E54</f>
        <v>0</v>
      </c>
      <c r="G54" s="35"/>
      <c r="H54" s="13">
        <f>D54*G54</f>
        <v>0</v>
      </c>
      <c r="I54" s="13">
        <f>F54+H54</f>
        <v>0</v>
      </c>
      <c r="J54" s="7"/>
      <c r="K54" s="7"/>
    </row>
    <row r="55" spans="1:11">
      <c r="A55" s="8" t="s">
        <v>15</v>
      </c>
      <c r="B55" s="8" t="s">
        <v>150</v>
      </c>
      <c r="C55" s="8" t="s">
        <v>15</v>
      </c>
      <c r="D55" s="9"/>
      <c r="E55" s="19"/>
      <c r="F55" s="9"/>
      <c r="G55" s="19"/>
      <c r="H55" s="9"/>
      <c r="I55" s="9"/>
      <c r="J55" s="7"/>
      <c r="K55" s="7"/>
    </row>
    <row r="56" spans="1:11">
      <c r="A56" s="12" t="s">
        <v>151</v>
      </c>
      <c r="B56" s="12" t="s">
        <v>152</v>
      </c>
      <c r="C56" s="12" t="s">
        <v>143</v>
      </c>
      <c r="D56" s="13">
        <v>12</v>
      </c>
      <c r="E56" s="13">
        <v>0</v>
      </c>
      <c r="F56" s="13">
        <f>D56*E56</f>
        <v>0</v>
      </c>
      <c r="G56" s="35"/>
      <c r="H56" s="13">
        <f>D56*G56</f>
        <v>0</v>
      </c>
      <c r="I56" s="13">
        <f>F56+H56</f>
        <v>0</v>
      </c>
      <c r="J56" s="7"/>
      <c r="K56" s="7"/>
    </row>
    <row r="57" spans="1:11">
      <c r="A57" s="8" t="s">
        <v>15</v>
      </c>
      <c r="B57" s="8" t="s">
        <v>153</v>
      </c>
      <c r="C57" s="8" t="s">
        <v>15</v>
      </c>
      <c r="D57" s="9"/>
      <c r="E57" s="19"/>
      <c r="F57" s="9"/>
      <c r="G57" s="19"/>
      <c r="H57" s="9"/>
      <c r="I57" s="9"/>
      <c r="J57" s="7"/>
      <c r="K57" s="7"/>
    </row>
    <row r="58" spans="1:11">
      <c r="A58" s="12" t="s">
        <v>154</v>
      </c>
      <c r="B58" s="12" t="s">
        <v>142</v>
      </c>
      <c r="C58" s="12" t="s">
        <v>70</v>
      </c>
      <c r="D58" s="13">
        <v>1</v>
      </c>
      <c r="E58" s="13">
        <v>0</v>
      </c>
      <c r="F58" s="13">
        <f>D58*E58</f>
        <v>0</v>
      </c>
      <c r="G58" s="35"/>
      <c r="H58" s="13">
        <f>D58*G58</f>
        <v>0</v>
      </c>
      <c r="I58" s="13">
        <f>F58+H58</f>
        <v>0</v>
      </c>
      <c r="J58" s="7"/>
      <c r="K58" s="7"/>
    </row>
    <row r="59" spans="1:11">
      <c r="A59" s="8" t="s">
        <v>15</v>
      </c>
      <c r="B59" s="8" t="s">
        <v>155</v>
      </c>
      <c r="C59" s="8" t="s">
        <v>15</v>
      </c>
      <c r="D59" s="9"/>
      <c r="E59" s="19"/>
      <c r="F59" s="9"/>
      <c r="G59" s="19"/>
      <c r="H59" s="9"/>
      <c r="I59" s="9"/>
      <c r="J59" s="7"/>
      <c r="K59" s="7"/>
    </row>
    <row r="60" spans="1:11">
      <c r="A60" s="12" t="s">
        <v>156</v>
      </c>
      <c r="B60" s="12" t="s">
        <v>157</v>
      </c>
      <c r="C60" s="12" t="s">
        <v>158</v>
      </c>
      <c r="D60" s="13">
        <v>12</v>
      </c>
      <c r="E60" s="35"/>
      <c r="F60" s="13">
        <f>D60*E60</f>
        <v>0</v>
      </c>
      <c r="G60" s="35"/>
      <c r="H60" s="13">
        <f>D60*G60</f>
        <v>0</v>
      </c>
      <c r="I60" s="13">
        <f>F60+H60</f>
        <v>0</v>
      </c>
      <c r="J60" s="7"/>
      <c r="K60" s="7"/>
    </row>
    <row r="61" spans="1:11">
      <c r="A61" s="12" t="s">
        <v>159</v>
      </c>
      <c r="B61" s="12" t="s">
        <v>160</v>
      </c>
      <c r="C61" s="12" t="s">
        <v>158</v>
      </c>
      <c r="D61" s="13">
        <v>3</v>
      </c>
      <c r="E61" s="35"/>
      <c r="F61" s="13">
        <f>D61*E61</f>
        <v>0</v>
      </c>
      <c r="G61" s="35"/>
      <c r="H61" s="13">
        <f>D61*G61</f>
        <v>0</v>
      </c>
      <c r="I61" s="13">
        <f>F61+H61</f>
        <v>0</v>
      </c>
      <c r="J61" s="7"/>
      <c r="K61" s="7"/>
    </row>
    <row r="62" spans="1:11">
      <c r="A62" s="12" t="s">
        <v>161</v>
      </c>
      <c r="B62" s="12" t="s">
        <v>162</v>
      </c>
      <c r="C62" s="12" t="s">
        <v>158</v>
      </c>
      <c r="D62" s="13">
        <v>3</v>
      </c>
      <c r="E62" s="35"/>
      <c r="F62" s="13">
        <f>D62*E62</f>
        <v>0</v>
      </c>
      <c r="G62" s="35"/>
      <c r="H62" s="13">
        <f>D62*G62</f>
        <v>0</v>
      </c>
      <c r="I62" s="13">
        <f>F62+H62</f>
        <v>0</v>
      </c>
      <c r="J62" s="7"/>
      <c r="K62" s="7"/>
    </row>
    <row r="63" spans="1:11">
      <c r="A63" s="12" t="s">
        <v>163</v>
      </c>
      <c r="B63" s="12" t="s">
        <v>164</v>
      </c>
      <c r="C63" s="12" t="s">
        <v>158</v>
      </c>
      <c r="D63" s="13">
        <v>6</v>
      </c>
      <c r="E63" s="35"/>
      <c r="F63" s="13">
        <f>D63*E63</f>
        <v>0</v>
      </c>
      <c r="G63" s="35"/>
      <c r="H63" s="13">
        <f>D63*G63</f>
        <v>0</v>
      </c>
      <c r="I63" s="13">
        <f>F63+H63</f>
        <v>0</v>
      </c>
      <c r="J63" s="7"/>
      <c r="K63" s="7"/>
    </row>
    <row r="64" spans="1:11">
      <c r="A64" s="12" t="s">
        <v>165</v>
      </c>
      <c r="B64" s="12" t="s">
        <v>166</v>
      </c>
      <c r="C64" s="12" t="s">
        <v>158</v>
      </c>
      <c r="D64" s="13">
        <v>50</v>
      </c>
      <c r="E64" s="35"/>
      <c r="F64" s="13">
        <f>D64*E64</f>
        <v>0</v>
      </c>
      <c r="G64" s="35"/>
      <c r="H64" s="13">
        <f>D64*G64</f>
        <v>0</v>
      </c>
      <c r="I64" s="13">
        <f>F64+H64</f>
        <v>0</v>
      </c>
      <c r="J64" s="7"/>
      <c r="K64" s="7"/>
    </row>
    <row r="65" spans="1:11">
      <c r="A65" s="8" t="s">
        <v>15</v>
      </c>
      <c r="B65" s="8" t="s">
        <v>167</v>
      </c>
      <c r="C65" s="8" t="s">
        <v>15</v>
      </c>
      <c r="D65" s="9"/>
      <c r="E65" s="19"/>
      <c r="F65" s="9"/>
      <c r="G65" s="19"/>
      <c r="H65" s="9"/>
      <c r="I65" s="9"/>
      <c r="J65" s="7"/>
      <c r="K65" s="7"/>
    </row>
    <row r="66" spans="1:11">
      <c r="A66" s="12" t="s">
        <v>168</v>
      </c>
      <c r="B66" s="12" t="s">
        <v>169</v>
      </c>
      <c r="C66" s="12" t="s">
        <v>70</v>
      </c>
      <c r="D66" s="13">
        <v>9</v>
      </c>
      <c r="E66" s="35"/>
      <c r="F66" s="13">
        <f>D66*E66</f>
        <v>0</v>
      </c>
      <c r="G66" s="35"/>
      <c r="H66" s="13">
        <f>D66*G66</f>
        <v>0</v>
      </c>
      <c r="I66" s="13">
        <f>F66+H66</f>
        <v>0</v>
      </c>
      <c r="J66" s="7"/>
      <c r="K66" s="7"/>
    </row>
    <row r="67" spans="1:11">
      <c r="A67" s="12" t="s">
        <v>170</v>
      </c>
      <c r="B67" s="12" t="s">
        <v>171</v>
      </c>
      <c r="C67" s="12" t="s">
        <v>70</v>
      </c>
      <c r="D67" s="13">
        <v>16</v>
      </c>
      <c r="E67" s="35"/>
      <c r="F67" s="13">
        <f>D67*E67</f>
        <v>0</v>
      </c>
      <c r="G67" s="35"/>
      <c r="H67" s="13">
        <f>D67*G67</f>
        <v>0</v>
      </c>
      <c r="I67" s="13">
        <f>F67+H67</f>
        <v>0</v>
      </c>
      <c r="J67" s="7"/>
      <c r="K67" s="7"/>
    </row>
    <row r="68" spans="1:11">
      <c r="A68" s="12" t="s">
        <v>172</v>
      </c>
      <c r="B68" s="12" t="s">
        <v>173</v>
      </c>
      <c r="C68" s="12" t="s">
        <v>70</v>
      </c>
      <c r="D68" s="13">
        <v>2</v>
      </c>
      <c r="E68" s="35"/>
      <c r="F68" s="13">
        <f>D68*E68</f>
        <v>0</v>
      </c>
      <c r="G68" s="35"/>
      <c r="H68" s="13">
        <f>D68*G68</f>
        <v>0</v>
      </c>
      <c r="I68" s="13">
        <f>F68+H68</f>
        <v>0</v>
      </c>
      <c r="J68" s="7"/>
      <c r="K68" s="7"/>
    </row>
    <row r="69" spans="1:11">
      <c r="A69" s="12" t="s">
        <v>174</v>
      </c>
      <c r="B69" s="12" t="s">
        <v>175</v>
      </c>
      <c r="C69" s="12" t="s">
        <v>70</v>
      </c>
      <c r="D69" s="13">
        <v>34</v>
      </c>
      <c r="E69" s="35"/>
      <c r="F69" s="13">
        <f>D69*E69</f>
        <v>0</v>
      </c>
      <c r="G69" s="35"/>
      <c r="H69" s="13">
        <f>D69*G69</f>
        <v>0</v>
      </c>
      <c r="I69" s="13">
        <f>F69+H69</f>
        <v>0</v>
      </c>
      <c r="J69" s="7"/>
      <c r="K69" s="7"/>
    </row>
    <row r="70" spans="1:11">
      <c r="A70" s="8" t="s">
        <v>15</v>
      </c>
      <c r="B70" s="8" t="s">
        <v>176</v>
      </c>
      <c r="C70" s="8" t="s">
        <v>15</v>
      </c>
      <c r="D70" s="9"/>
      <c r="E70" s="19"/>
      <c r="F70" s="9"/>
      <c r="G70" s="19"/>
      <c r="H70" s="9"/>
      <c r="I70" s="9"/>
      <c r="J70" s="7"/>
      <c r="K70" s="7"/>
    </row>
    <row r="71" spans="1:11">
      <c r="A71" s="12" t="s">
        <v>177</v>
      </c>
      <c r="B71" s="12" t="s">
        <v>178</v>
      </c>
      <c r="C71" s="12" t="s">
        <v>70</v>
      </c>
      <c r="D71" s="13">
        <v>2</v>
      </c>
      <c r="E71" s="35"/>
      <c r="F71" s="13">
        <f>D71*E71</f>
        <v>0</v>
      </c>
      <c r="G71" s="35"/>
      <c r="H71" s="13">
        <f>D71*G71</f>
        <v>0</v>
      </c>
      <c r="I71" s="13">
        <f>F71+H71</f>
        <v>0</v>
      </c>
      <c r="J71" s="7"/>
      <c r="K71" s="7"/>
    </row>
    <row r="72" spans="1:11">
      <c r="A72" s="8" t="s">
        <v>15</v>
      </c>
      <c r="B72" s="8" t="s">
        <v>179</v>
      </c>
      <c r="C72" s="8" t="s">
        <v>15</v>
      </c>
      <c r="D72" s="9"/>
      <c r="E72" s="19"/>
      <c r="F72" s="9"/>
      <c r="G72" s="19"/>
      <c r="H72" s="9"/>
      <c r="I72" s="9"/>
      <c r="J72" s="7"/>
      <c r="K72" s="7"/>
    </row>
    <row r="73" spans="1:11">
      <c r="A73" s="12" t="s">
        <v>180</v>
      </c>
      <c r="B73" s="12" t="s">
        <v>181</v>
      </c>
      <c r="C73" s="12" t="s">
        <v>70</v>
      </c>
      <c r="D73" s="13">
        <v>3</v>
      </c>
      <c r="E73" s="35"/>
      <c r="F73" s="13">
        <f>D73*E73</f>
        <v>0</v>
      </c>
      <c r="G73" s="35"/>
      <c r="H73" s="13">
        <f>D73*G73</f>
        <v>0</v>
      </c>
      <c r="I73" s="13">
        <f>F73+H73</f>
        <v>0</v>
      </c>
      <c r="J73" s="7"/>
      <c r="K73" s="7"/>
    </row>
    <row r="74" spans="1:11">
      <c r="A74" s="8" t="s">
        <v>15</v>
      </c>
      <c r="B74" s="8" t="s">
        <v>182</v>
      </c>
      <c r="C74" s="8" t="s">
        <v>15</v>
      </c>
      <c r="D74" s="9"/>
      <c r="E74" s="19"/>
      <c r="F74" s="9"/>
      <c r="G74" s="19"/>
      <c r="H74" s="9"/>
      <c r="I74" s="9"/>
      <c r="J74" s="7"/>
      <c r="K74" s="7"/>
    </row>
    <row r="75" spans="1:11">
      <c r="A75" s="12" t="s">
        <v>183</v>
      </c>
      <c r="B75" s="12" t="s">
        <v>184</v>
      </c>
      <c r="C75" s="12" t="s">
        <v>70</v>
      </c>
      <c r="D75" s="13">
        <v>17</v>
      </c>
      <c r="E75" s="35"/>
      <c r="F75" s="13">
        <f>D75*E75</f>
        <v>0</v>
      </c>
      <c r="G75" s="35"/>
      <c r="H75" s="13">
        <f>D75*G75</f>
        <v>0</v>
      </c>
      <c r="I75" s="13">
        <f>F75+H75</f>
        <v>0</v>
      </c>
      <c r="J75" s="7"/>
      <c r="K75" s="7"/>
    </row>
    <row r="76" spans="1:11">
      <c r="A76" s="12" t="s">
        <v>185</v>
      </c>
      <c r="B76" s="12" t="s">
        <v>186</v>
      </c>
      <c r="C76" s="12" t="s">
        <v>70</v>
      </c>
      <c r="D76" s="13">
        <v>5</v>
      </c>
      <c r="E76" s="35"/>
      <c r="F76" s="13">
        <f>D76*E76</f>
        <v>0</v>
      </c>
      <c r="G76" s="35"/>
      <c r="H76" s="13">
        <f>D76*G76</f>
        <v>0</v>
      </c>
      <c r="I76" s="13">
        <f>F76+H76</f>
        <v>0</v>
      </c>
      <c r="J76" s="7"/>
      <c r="K76" s="7"/>
    </row>
    <row r="77" spans="1:11">
      <c r="A77" s="8" t="s">
        <v>15</v>
      </c>
      <c r="B77" s="8" t="s">
        <v>187</v>
      </c>
      <c r="C77" s="8" t="s">
        <v>15</v>
      </c>
      <c r="D77" s="9"/>
      <c r="E77" s="19"/>
      <c r="F77" s="9"/>
      <c r="G77" s="19"/>
      <c r="H77" s="9"/>
      <c r="I77" s="9"/>
      <c r="J77" s="7"/>
      <c r="K77" s="7"/>
    </row>
    <row r="78" spans="1:11">
      <c r="A78" s="12" t="s">
        <v>188</v>
      </c>
      <c r="B78" s="12" t="s">
        <v>189</v>
      </c>
      <c r="C78" s="12" t="s">
        <v>70</v>
      </c>
      <c r="D78" s="13">
        <v>9</v>
      </c>
      <c r="E78" s="35"/>
      <c r="F78" s="13">
        <f>D78*E78</f>
        <v>0</v>
      </c>
      <c r="G78" s="35"/>
      <c r="H78" s="13">
        <f>D78*G78</f>
        <v>0</v>
      </c>
      <c r="I78" s="13">
        <f>F78+H78</f>
        <v>0</v>
      </c>
      <c r="J78" s="7"/>
      <c r="K78" s="7"/>
    </row>
    <row r="79" spans="1:11">
      <c r="A79" s="12" t="s">
        <v>190</v>
      </c>
      <c r="B79" s="12" t="s">
        <v>191</v>
      </c>
      <c r="C79" s="12" t="s">
        <v>70</v>
      </c>
      <c r="D79" s="13">
        <v>8</v>
      </c>
      <c r="E79" s="35"/>
      <c r="F79" s="13">
        <f>D79*E79</f>
        <v>0</v>
      </c>
      <c r="G79" s="35"/>
      <c r="H79" s="13">
        <f>D79*G79</f>
        <v>0</v>
      </c>
      <c r="I79" s="13">
        <f>F79+H79</f>
        <v>0</v>
      </c>
      <c r="J79" s="7"/>
      <c r="K79" s="7"/>
    </row>
    <row r="80" spans="1:11">
      <c r="A80" s="8" t="s">
        <v>15</v>
      </c>
      <c r="B80" s="8" t="s">
        <v>192</v>
      </c>
      <c r="C80" s="8" t="s">
        <v>15</v>
      </c>
      <c r="D80" s="9"/>
      <c r="E80" s="19"/>
      <c r="F80" s="9"/>
      <c r="G80" s="19"/>
      <c r="H80" s="9"/>
      <c r="I80" s="9"/>
      <c r="J80" s="7"/>
      <c r="K80" s="7"/>
    </row>
    <row r="81" spans="1:11">
      <c r="A81" s="12" t="s">
        <v>193</v>
      </c>
      <c r="B81" s="12" t="s">
        <v>194</v>
      </c>
      <c r="C81" s="12" t="s">
        <v>158</v>
      </c>
      <c r="D81" s="13">
        <v>50</v>
      </c>
      <c r="E81" s="35"/>
      <c r="F81" s="13">
        <f>D81*E81</f>
        <v>0</v>
      </c>
      <c r="G81" s="35"/>
      <c r="H81" s="13">
        <f>D81*G81</f>
        <v>0</v>
      </c>
      <c r="I81" s="13">
        <f>F81+H81</f>
        <v>0</v>
      </c>
      <c r="J81" s="7"/>
      <c r="K81" s="7"/>
    </row>
    <row r="82" spans="1:11">
      <c r="A82" s="12" t="s">
        <v>195</v>
      </c>
      <c r="B82" s="12" t="s">
        <v>196</v>
      </c>
      <c r="C82" s="12" t="s">
        <v>158</v>
      </c>
      <c r="D82" s="13">
        <v>700</v>
      </c>
      <c r="E82" s="35"/>
      <c r="F82" s="13">
        <f>D82*E82</f>
        <v>0</v>
      </c>
      <c r="G82" s="35"/>
      <c r="H82" s="13">
        <f>D82*G82</f>
        <v>0</v>
      </c>
      <c r="I82" s="13">
        <f>F82+H82</f>
        <v>0</v>
      </c>
      <c r="J82" s="7"/>
      <c r="K82" s="7"/>
    </row>
    <row r="83" spans="1:11">
      <c r="A83" s="12" t="s">
        <v>197</v>
      </c>
      <c r="B83" s="12" t="s">
        <v>198</v>
      </c>
      <c r="C83" s="12" t="s">
        <v>158</v>
      </c>
      <c r="D83" s="13">
        <v>220</v>
      </c>
      <c r="E83" s="35"/>
      <c r="F83" s="13">
        <f>D83*E83</f>
        <v>0</v>
      </c>
      <c r="G83" s="35"/>
      <c r="H83" s="13">
        <f>D83*G83</f>
        <v>0</v>
      </c>
      <c r="I83" s="13">
        <f>F83+H83</f>
        <v>0</v>
      </c>
      <c r="J83" s="7"/>
      <c r="K83" s="7"/>
    </row>
    <row r="84" spans="1:11">
      <c r="A84" s="12" t="s">
        <v>199</v>
      </c>
      <c r="B84" s="12" t="s">
        <v>200</v>
      </c>
      <c r="C84" s="12" t="s">
        <v>158</v>
      </c>
      <c r="D84" s="13">
        <v>150</v>
      </c>
      <c r="E84" s="35"/>
      <c r="F84" s="13">
        <f>D84*E84</f>
        <v>0</v>
      </c>
      <c r="G84" s="35"/>
      <c r="H84" s="13">
        <f>D84*G84</f>
        <v>0</v>
      </c>
      <c r="I84" s="13">
        <f>F84+H84</f>
        <v>0</v>
      </c>
      <c r="J84" s="7"/>
      <c r="K84" s="7"/>
    </row>
    <row r="85" spans="1:11">
      <c r="A85" s="8" t="s">
        <v>15</v>
      </c>
      <c r="B85" s="8" t="s">
        <v>201</v>
      </c>
      <c r="C85" s="8" t="s">
        <v>15</v>
      </c>
      <c r="D85" s="9"/>
      <c r="E85" s="19"/>
      <c r="F85" s="9"/>
      <c r="G85" s="19"/>
      <c r="H85" s="9"/>
      <c r="I85" s="9"/>
      <c r="J85" s="7"/>
      <c r="K85" s="7"/>
    </row>
    <row r="86" spans="1:11">
      <c r="A86" s="12" t="s">
        <v>202</v>
      </c>
      <c r="B86" s="12" t="s">
        <v>203</v>
      </c>
      <c r="C86" s="12" t="s">
        <v>158</v>
      </c>
      <c r="D86" s="13">
        <v>40</v>
      </c>
      <c r="E86" s="35"/>
      <c r="F86" s="13">
        <f>D86*E86</f>
        <v>0</v>
      </c>
      <c r="G86" s="35"/>
      <c r="H86" s="13">
        <f>D86*G86</f>
        <v>0</v>
      </c>
      <c r="I86" s="13">
        <f>F86+H86</f>
        <v>0</v>
      </c>
      <c r="J86" s="7"/>
      <c r="K86" s="7"/>
    </row>
    <row r="87" spans="1:11">
      <c r="A87" s="12" t="s">
        <v>204</v>
      </c>
      <c r="B87" s="12" t="s">
        <v>205</v>
      </c>
      <c r="C87" s="12" t="s">
        <v>70</v>
      </c>
      <c r="D87" s="13">
        <v>4</v>
      </c>
      <c r="E87" s="21"/>
      <c r="F87" s="13">
        <f>D87*E87</f>
        <v>0</v>
      </c>
      <c r="G87" s="35"/>
      <c r="H87" s="13">
        <f>D87*G87</f>
        <v>0</v>
      </c>
      <c r="I87" s="13">
        <f>F87+H87</f>
        <v>0</v>
      </c>
      <c r="J87" s="7"/>
      <c r="K87" s="7"/>
    </row>
    <row r="88" spans="1:11">
      <c r="A88" s="8" t="s">
        <v>15</v>
      </c>
      <c r="B88" s="8" t="s">
        <v>206</v>
      </c>
      <c r="C88" s="8" t="s">
        <v>15</v>
      </c>
      <c r="D88" s="9"/>
      <c r="E88" s="19"/>
      <c r="F88" s="9"/>
      <c r="G88" s="19"/>
      <c r="H88" s="9"/>
      <c r="I88" s="9"/>
      <c r="J88" s="7"/>
      <c r="K88" s="7"/>
    </row>
    <row r="89" spans="1:11">
      <c r="A89" s="12" t="s">
        <v>207</v>
      </c>
      <c r="B89" s="12" t="s">
        <v>208</v>
      </c>
      <c r="C89" s="12" t="s">
        <v>70</v>
      </c>
      <c r="D89" s="13">
        <v>63</v>
      </c>
      <c r="E89" s="21"/>
      <c r="F89" s="13">
        <f>D89*E89</f>
        <v>0</v>
      </c>
      <c r="G89" s="35"/>
      <c r="H89" s="13">
        <f>D89*G89</f>
        <v>0</v>
      </c>
      <c r="I89" s="13">
        <f>F89+H89</f>
        <v>0</v>
      </c>
      <c r="J89" s="7"/>
      <c r="K89" s="7"/>
    </row>
    <row r="90" spans="1:11">
      <c r="A90" s="12" t="s">
        <v>209</v>
      </c>
      <c r="B90" s="12" t="s">
        <v>210</v>
      </c>
      <c r="C90" s="12" t="s">
        <v>70</v>
      </c>
      <c r="D90" s="13">
        <v>5</v>
      </c>
      <c r="E90" s="21"/>
      <c r="F90" s="13">
        <f>D90*E90</f>
        <v>0</v>
      </c>
      <c r="G90" s="35"/>
      <c r="H90" s="13">
        <f>D90*G90</f>
        <v>0</v>
      </c>
      <c r="I90" s="13">
        <f>F90+H90</f>
        <v>0</v>
      </c>
      <c r="J90" s="7"/>
      <c r="K90" s="7"/>
    </row>
    <row r="91" spans="1:11">
      <c r="A91" s="12" t="s">
        <v>211</v>
      </c>
      <c r="B91" s="12" t="s">
        <v>212</v>
      </c>
      <c r="C91" s="12" t="s">
        <v>70</v>
      </c>
      <c r="D91" s="13">
        <v>3</v>
      </c>
      <c r="E91" s="21"/>
      <c r="F91" s="13">
        <f>D91*E91</f>
        <v>0</v>
      </c>
      <c r="G91" s="35"/>
      <c r="H91" s="13">
        <f>D91*G91</f>
        <v>0</v>
      </c>
      <c r="I91" s="13">
        <f>F91+H91</f>
        <v>0</v>
      </c>
      <c r="J91" s="7"/>
      <c r="K91" s="7"/>
    </row>
    <row r="92" spans="1:11">
      <c r="A92" s="12" t="s">
        <v>213</v>
      </c>
      <c r="B92" s="12" t="s">
        <v>214</v>
      </c>
      <c r="C92" s="12" t="s">
        <v>70</v>
      </c>
      <c r="D92" s="13">
        <v>1</v>
      </c>
      <c r="E92" s="21"/>
      <c r="F92" s="13">
        <f>D92*E92</f>
        <v>0</v>
      </c>
      <c r="G92" s="35"/>
      <c r="H92" s="13">
        <f>D92*G92</f>
        <v>0</v>
      </c>
      <c r="I92" s="13">
        <f>F92+H92</f>
        <v>0</v>
      </c>
      <c r="J92" s="7"/>
      <c r="K92" s="7"/>
    </row>
    <row r="93" spans="1:11">
      <c r="A93" s="8" t="s">
        <v>15</v>
      </c>
      <c r="B93" s="8" t="s">
        <v>215</v>
      </c>
      <c r="C93" s="8" t="s">
        <v>15</v>
      </c>
      <c r="D93" s="9"/>
      <c r="E93" s="19"/>
      <c r="F93" s="9"/>
      <c r="G93" s="19"/>
      <c r="H93" s="9"/>
      <c r="I93" s="9"/>
      <c r="J93" s="7"/>
      <c r="K93" s="7"/>
    </row>
    <row r="94" spans="1:11">
      <c r="A94" s="12" t="s">
        <v>216</v>
      </c>
      <c r="B94" s="12" t="s">
        <v>217</v>
      </c>
      <c r="C94" s="12" t="s">
        <v>70</v>
      </c>
      <c r="D94" s="13">
        <v>31</v>
      </c>
      <c r="E94" s="21"/>
      <c r="F94" s="13">
        <f>D94*E94</f>
        <v>0</v>
      </c>
      <c r="G94" s="35"/>
      <c r="H94" s="13">
        <f>D94*G94</f>
        <v>0</v>
      </c>
      <c r="I94" s="13">
        <f>F94+H94</f>
        <v>0</v>
      </c>
      <c r="J94" s="7"/>
      <c r="K94" s="7"/>
    </row>
    <row r="95" spans="1:11">
      <c r="A95" s="8" t="s">
        <v>15</v>
      </c>
      <c r="B95" s="8" t="s">
        <v>218</v>
      </c>
      <c r="C95" s="8" t="s">
        <v>15</v>
      </c>
      <c r="D95" s="9"/>
      <c r="E95" s="19"/>
      <c r="F95" s="9"/>
      <c r="G95" s="19"/>
      <c r="H95" s="9"/>
      <c r="I95" s="9"/>
      <c r="J95" s="7"/>
      <c r="K95" s="7"/>
    </row>
    <row r="96" spans="1:11">
      <c r="A96" s="12" t="s">
        <v>219</v>
      </c>
      <c r="B96" s="12" t="s">
        <v>220</v>
      </c>
      <c r="C96" s="12" t="s">
        <v>70</v>
      </c>
      <c r="D96" s="13">
        <v>1</v>
      </c>
      <c r="E96" s="35"/>
      <c r="F96" s="13">
        <f>D96*E96</f>
        <v>0</v>
      </c>
      <c r="G96" s="35"/>
      <c r="H96" s="13">
        <f>D96*G96</f>
        <v>0</v>
      </c>
      <c r="I96" s="13">
        <f>F96+H96</f>
        <v>0</v>
      </c>
      <c r="J96" s="7"/>
      <c r="K96" s="7"/>
    </row>
    <row r="97" spans="1:11">
      <c r="A97" s="8" t="s">
        <v>15</v>
      </c>
      <c r="B97" s="8" t="s">
        <v>221</v>
      </c>
      <c r="C97" s="8" t="s">
        <v>15</v>
      </c>
      <c r="D97" s="9"/>
      <c r="E97" s="19"/>
      <c r="F97" s="9"/>
      <c r="G97" s="19"/>
      <c r="H97" s="9"/>
      <c r="I97" s="9"/>
      <c r="J97" s="7"/>
      <c r="K97" s="7"/>
    </row>
    <row r="98" spans="1:11">
      <c r="A98" s="12" t="s">
        <v>222</v>
      </c>
      <c r="B98" s="12" t="s">
        <v>223</v>
      </c>
      <c r="C98" s="12" t="s">
        <v>70</v>
      </c>
      <c r="D98" s="13">
        <v>4</v>
      </c>
      <c r="E98" s="35"/>
      <c r="F98" s="13">
        <f>D98*E98</f>
        <v>0</v>
      </c>
      <c r="G98" s="35"/>
      <c r="H98" s="13">
        <f>D98*G98</f>
        <v>0</v>
      </c>
      <c r="I98" s="13">
        <f>F98+H98</f>
        <v>0</v>
      </c>
      <c r="J98" s="7"/>
      <c r="K98" s="7"/>
    </row>
    <row r="99" spans="1:11">
      <c r="A99" s="12" t="s">
        <v>224</v>
      </c>
      <c r="B99" s="12" t="s">
        <v>225</v>
      </c>
      <c r="C99" s="12" t="s">
        <v>70</v>
      </c>
      <c r="D99" s="13">
        <v>4</v>
      </c>
      <c r="E99" s="35"/>
      <c r="F99" s="13">
        <f>D99*E99</f>
        <v>0</v>
      </c>
      <c r="G99" s="35"/>
      <c r="H99" s="13">
        <f>D99*G99</f>
        <v>0</v>
      </c>
      <c r="I99" s="13">
        <f>F99+H99</f>
        <v>0</v>
      </c>
      <c r="J99" s="7"/>
      <c r="K99" s="7"/>
    </row>
    <row r="100" spans="1:11">
      <c r="A100" s="8" t="s">
        <v>15</v>
      </c>
      <c r="B100" s="8" t="s">
        <v>226</v>
      </c>
      <c r="C100" s="8" t="s">
        <v>15</v>
      </c>
      <c r="D100" s="9"/>
      <c r="E100" s="19"/>
      <c r="F100" s="9"/>
      <c r="G100" s="19"/>
      <c r="H100" s="9"/>
      <c r="I100" s="9"/>
      <c r="J100" s="7"/>
      <c r="K100" s="7"/>
    </row>
    <row r="101" spans="1:11">
      <c r="A101" s="12" t="s">
        <v>227</v>
      </c>
      <c r="B101" s="12" t="s">
        <v>228</v>
      </c>
      <c r="C101" s="12" t="s">
        <v>70</v>
      </c>
      <c r="D101" s="13">
        <v>10</v>
      </c>
      <c r="E101" s="35"/>
      <c r="F101" s="13">
        <f t="shared" ref="F101:F107" si="3">D101*E101</f>
        <v>0</v>
      </c>
      <c r="G101" s="35"/>
      <c r="H101" s="13">
        <f t="shared" ref="H101:H107" si="4">D101*G101</f>
        <v>0</v>
      </c>
      <c r="I101" s="13">
        <f t="shared" ref="I101:I107" si="5">F101+H101</f>
        <v>0</v>
      </c>
      <c r="J101" s="7"/>
      <c r="K101" s="7"/>
    </row>
    <row r="102" spans="1:11">
      <c r="A102" s="12" t="s">
        <v>229</v>
      </c>
      <c r="B102" s="12" t="s">
        <v>230</v>
      </c>
      <c r="C102" s="12" t="s">
        <v>70</v>
      </c>
      <c r="D102" s="13">
        <v>60</v>
      </c>
      <c r="E102" s="35"/>
      <c r="F102" s="13">
        <f t="shared" si="3"/>
        <v>0</v>
      </c>
      <c r="G102" s="35"/>
      <c r="H102" s="13">
        <f t="shared" si="4"/>
        <v>0</v>
      </c>
      <c r="I102" s="13">
        <f t="shared" si="5"/>
        <v>0</v>
      </c>
      <c r="J102" s="7"/>
      <c r="K102" s="7"/>
    </row>
    <row r="103" spans="1:11">
      <c r="A103" s="12" t="s">
        <v>231</v>
      </c>
      <c r="B103" s="12" t="s">
        <v>232</v>
      </c>
      <c r="C103" s="12" t="s">
        <v>70</v>
      </c>
      <c r="D103" s="13">
        <v>29</v>
      </c>
      <c r="E103" s="35"/>
      <c r="F103" s="13">
        <f t="shared" si="3"/>
        <v>0</v>
      </c>
      <c r="G103" s="35"/>
      <c r="H103" s="13">
        <f t="shared" si="4"/>
        <v>0</v>
      </c>
      <c r="I103" s="13">
        <f t="shared" si="5"/>
        <v>0</v>
      </c>
      <c r="J103" s="7"/>
      <c r="K103" s="7"/>
    </row>
    <row r="104" spans="1:11">
      <c r="A104" s="12" t="s">
        <v>233</v>
      </c>
      <c r="B104" s="12" t="s">
        <v>234</v>
      </c>
      <c r="C104" s="12" t="s">
        <v>70</v>
      </c>
      <c r="D104" s="13">
        <v>1</v>
      </c>
      <c r="E104" s="35"/>
      <c r="F104" s="13">
        <f t="shared" si="3"/>
        <v>0</v>
      </c>
      <c r="G104" s="35"/>
      <c r="H104" s="13">
        <f t="shared" si="4"/>
        <v>0</v>
      </c>
      <c r="I104" s="13">
        <f t="shared" si="5"/>
        <v>0</v>
      </c>
      <c r="J104" s="7"/>
      <c r="K104" s="7"/>
    </row>
    <row r="105" spans="1:11">
      <c r="A105" s="12" t="s">
        <v>235</v>
      </c>
      <c r="B105" s="12" t="s">
        <v>236</v>
      </c>
      <c r="C105" s="12" t="s">
        <v>70</v>
      </c>
      <c r="D105" s="13">
        <v>21</v>
      </c>
      <c r="E105" s="35"/>
      <c r="F105" s="13">
        <f t="shared" si="3"/>
        <v>0</v>
      </c>
      <c r="G105" s="35"/>
      <c r="H105" s="13">
        <f t="shared" si="4"/>
        <v>0</v>
      </c>
      <c r="I105" s="13">
        <f t="shared" si="5"/>
        <v>0</v>
      </c>
      <c r="J105" s="7"/>
      <c r="K105" s="7"/>
    </row>
    <row r="106" spans="1:11">
      <c r="A106" s="12" t="s">
        <v>237</v>
      </c>
      <c r="B106" s="12" t="s">
        <v>238</v>
      </c>
      <c r="C106" s="12" t="s">
        <v>70</v>
      </c>
      <c r="D106" s="13">
        <v>4</v>
      </c>
      <c r="E106" s="35"/>
      <c r="F106" s="13">
        <f t="shared" si="3"/>
        <v>0</v>
      </c>
      <c r="G106" s="35"/>
      <c r="H106" s="13">
        <f t="shared" si="4"/>
        <v>0</v>
      </c>
      <c r="I106" s="13">
        <f t="shared" si="5"/>
        <v>0</v>
      </c>
      <c r="J106" s="7"/>
      <c r="K106" s="7"/>
    </row>
    <row r="107" spans="1:11">
      <c r="A107" s="12" t="s">
        <v>239</v>
      </c>
      <c r="B107" s="12" t="s">
        <v>240</v>
      </c>
      <c r="C107" s="12" t="s">
        <v>70</v>
      </c>
      <c r="D107" s="13">
        <v>3</v>
      </c>
      <c r="E107" s="35"/>
      <c r="F107" s="13">
        <f t="shared" si="3"/>
        <v>0</v>
      </c>
      <c r="G107" s="35"/>
      <c r="H107" s="13">
        <f t="shared" si="4"/>
        <v>0</v>
      </c>
      <c r="I107" s="13">
        <f t="shared" si="5"/>
        <v>0</v>
      </c>
      <c r="J107" s="7"/>
      <c r="K107" s="7"/>
    </row>
    <row r="108" spans="1:11">
      <c r="A108" s="8" t="s">
        <v>15</v>
      </c>
      <c r="B108" s="8" t="s">
        <v>241</v>
      </c>
      <c r="C108" s="8" t="s">
        <v>15</v>
      </c>
      <c r="D108" s="9"/>
      <c r="E108" s="19"/>
      <c r="F108" s="9"/>
      <c r="G108" s="19"/>
      <c r="H108" s="9"/>
      <c r="I108" s="9"/>
      <c r="J108" s="7"/>
      <c r="K108" s="7"/>
    </row>
    <row r="109" spans="1:11">
      <c r="A109" s="12" t="s">
        <v>242</v>
      </c>
      <c r="B109" s="12" t="s">
        <v>243</v>
      </c>
      <c r="C109" s="12" t="s">
        <v>70</v>
      </c>
      <c r="D109" s="13">
        <v>1</v>
      </c>
      <c r="E109" s="21"/>
      <c r="F109" s="13">
        <f>D109*E109</f>
        <v>0</v>
      </c>
      <c r="G109" s="35"/>
      <c r="H109" s="13">
        <f>D109*G109</f>
        <v>0</v>
      </c>
      <c r="I109" s="13">
        <f>F109+H109</f>
        <v>0</v>
      </c>
      <c r="J109" s="7"/>
      <c r="K109" s="7"/>
    </row>
    <row r="110" spans="1:11">
      <c r="A110" s="8" t="s">
        <v>15</v>
      </c>
      <c r="B110" s="8" t="s">
        <v>244</v>
      </c>
      <c r="C110" s="8" t="s">
        <v>15</v>
      </c>
      <c r="D110" s="9"/>
      <c r="E110" s="19"/>
      <c r="F110" s="9"/>
      <c r="G110" s="19"/>
      <c r="H110" s="9"/>
      <c r="I110" s="9"/>
      <c r="J110" s="7"/>
      <c r="K110" s="7"/>
    </row>
    <row r="111" spans="1:11">
      <c r="A111" s="12" t="s">
        <v>245</v>
      </c>
      <c r="B111" s="12" t="s">
        <v>246</v>
      </c>
      <c r="C111" s="12" t="s">
        <v>143</v>
      </c>
      <c r="D111" s="13">
        <v>25</v>
      </c>
      <c r="E111" s="21"/>
      <c r="F111" s="13">
        <f>D111*E111</f>
        <v>0</v>
      </c>
      <c r="G111" s="35"/>
      <c r="H111" s="13">
        <f>D111*G111</f>
        <v>0</v>
      </c>
      <c r="I111" s="13">
        <f>F111+H111</f>
        <v>0</v>
      </c>
      <c r="J111" s="7"/>
      <c r="K111" s="7"/>
    </row>
    <row r="112" spans="1:11">
      <c r="A112" s="12" t="s">
        <v>247</v>
      </c>
      <c r="B112" s="12" t="s">
        <v>248</v>
      </c>
      <c r="C112" s="12" t="s">
        <v>143</v>
      </c>
      <c r="D112" s="13">
        <v>6</v>
      </c>
      <c r="E112" s="21"/>
      <c r="F112" s="13">
        <f>D112*E112</f>
        <v>0</v>
      </c>
      <c r="G112" s="35"/>
      <c r="H112" s="13">
        <f>D112*G112</f>
        <v>0</v>
      </c>
      <c r="I112" s="13">
        <f>F112+H112</f>
        <v>0</v>
      </c>
      <c r="J112" s="7"/>
      <c r="K112" s="7"/>
    </row>
    <row r="113" spans="1:11">
      <c r="A113" s="8" t="s">
        <v>15</v>
      </c>
      <c r="B113" s="8" t="s">
        <v>249</v>
      </c>
      <c r="C113" s="8" t="s">
        <v>15</v>
      </c>
      <c r="D113" s="9"/>
      <c r="E113" s="19"/>
      <c r="F113" s="9"/>
      <c r="G113" s="19"/>
      <c r="H113" s="9"/>
      <c r="I113" s="9"/>
      <c r="J113" s="7"/>
      <c r="K113" s="7"/>
    </row>
    <row r="114" spans="1:11">
      <c r="A114" s="12" t="s">
        <v>250</v>
      </c>
      <c r="B114" s="12" t="s">
        <v>251</v>
      </c>
      <c r="C114" s="12" t="s">
        <v>70</v>
      </c>
      <c r="D114" s="13">
        <v>11</v>
      </c>
      <c r="E114" s="35"/>
      <c r="F114" s="13">
        <f>D114*E114</f>
        <v>0</v>
      </c>
      <c r="G114" s="35"/>
      <c r="H114" s="13">
        <f>D114*G114</f>
        <v>0</v>
      </c>
      <c r="I114" s="13">
        <f>F114+H114</f>
        <v>0</v>
      </c>
      <c r="J114" s="7"/>
      <c r="K114" s="7"/>
    </row>
    <row r="115" spans="1:11">
      <c r="A115" s="8" t="s">
        <v>15</v>
      </c>
      <c r="B115" s="8" t="s">
        <v>252</v>
      </c>
      <c r="C115" s="8" t="s">
        <v>15</v>
      </c>
      <c r="D115" s="9"/>
      <c r="E115" s="19"/>
      <c r="F115" s="9"/>
      <c r="G115" s="19"/>
      <c r="H115" s="9"/>
      <c r="I115" s="9"/>
      <c r="J115" s="7"/>
      <c r="K115" s="7"/>
    </row>
    <row r="116" spans="1:11">
      <c r="A116" s="12" t="s">
        <v>253</v>
      </c>
      <c r="B116" s="12" t="s">
        <v>251</v>
      </c>
      <c r="C116" s="12" t="s">
        <v>70</v>
      </c>
      <c r="D116" s="13">
        <v>4</v>
      </c>
      <c r="E116" s="35"/>
      <c r="F116" s="13">
        <f>D116*E116</f>
        <v>0</v>
      </c>
      <c r="G116" s="35"/>
      <c r="H116" s="13">
        <f>D116*G116</f>
        <v>0</v>
      </c>
      <c r="I116" s="13">
        <f>F116+H116</f>
        <v>0</v>
      </c>
      <c r="J116" s="7"/>
      <c r="K116" s="7"/>
    </row>
    <row r="117" spans="1:11">
      <c r="A117" s="8" t="s">
        <v>15</v>
      </c>
      <c r="B117" s="8" t="s">
        <v>254</v>
      </c>
      <c r="C117" s="8" t="s">
        <v>15</v>
      </c>
      <c r="D117" s="9"/>
      <c r="E117" s="19"/>
      <c r="F117" s="9"/>
      <c r="G117" s="19"/>
      <c r="H117" s="9"/>
      <c r="I117" s="9"/>
      <c r="J117" s="7"/>
      <c r="K117" s="7"/>
    </row>
    <row r="118" spans="1:11">
      <c r="A118" s="12" t="s">
        <v>255</v>
      </c>
      <c r="B118" s="12" t="s">
        <v>256</v>
      </c>
      <c r="C118" s="12" t="s">
        <v>143</v>
      </c>
      <c r="D118" s="13">
        <v>6</v>
      </c>
      <c r="E118" s="21"/>
      <c r="F118" s="13">
        <f>D118*E118</f>
        <v>0</v>
      </c>
      <c r="G118" s="35"/>
      <c r="H118" s="13">
        <f>D118*G118</f>
        <v>0</v>
      </c>
      <c r="I118" s="13">
        <f>F118+H118</f>
        <v>0</v>
      </c>
      <c r="J118" s="7"/>
      <c r="K118" s="7"/>
    </row>
    <row r="119" spans="1:11">
      <c r="A119" s="8" t="s">
        <v>15</v>
      </c>
      <c r="B119" s="8" t="s">
        <v>257</v>
      </c>
      <c r="C119" s="8" t="s">
        <v>15</v>
      </c>
      <c r="D119" s="9"/>
      <c r="E119" s="19"/>
      <c r="F119" s="9"/>
      <c r="G119" s="19"/>
      <c r="H119" s="9"/>
      <c r="I119" s="9"/>
      <c r="J119" s="7"/>
      <c r="K119" s="7"/>
    </row>
    <row r="120" spans="1:11">
      <c r="A120" s="12" t="s">
        <v>258</v>
      </c>
      <c r="B120" s="12" t="s">
        <v>259</v>
      </c>
      <c r="C120" s="12" t="s">
        <v>70</v>
      </c>
      <c r="D120" s="13">
        <v>1</v>
      </c>
      <c r="E120" s="21"/>
      <c r="F120" s="13">
        <f>D120*E120</f>
        <v>0</v>
      </c>
      <c r="G120" s="35"/>
      <c r="H120" s="13">
        <f>D120*G120</f>
        <v>0</v>
      </c>
      <c r="I120" s="13">
        <f>F120+H120</f>
        <v>0</v>
      </c>
      <c r="J120" s="7"/>
      <c r="K120" s="7"/>
    </row>
    <row r="121" spans="1:11">
      <c r="A121" s="12" t="s">
        <v>260</v>
      </c>
      <c r="B121" s="12" t="s">
        <v>261</v>
      </c>
      <c r="C121" s="12" t="s">
        <v>143</v>
      </c>
      <c r="D121" s="13">
        <v>8</v>
      </c>
      <c r="E121" s="21"/>
      <c r="F121" s="13">
        <f>D121*E121</f>
        <v>0</v>
      </c>
      <c r="G121" s="35"/>
      <c r="H121" s="13">
        <f>D121*G121</f>
        <v>0</v>
      </c>
      <c r="I121" s="13">
        <f>F121+H121</f>
        <v>0</v>
      </c>
      <c r="J121" s="7"/>
      <c r="K121" s="7"/>
    </row>
    <row r="122" spans="1:11">
      <c r="A122" s="8" t="s">
        <v>15</v>
      </c>
      <c r="B122" s="8" t="s">
        <v>262</v>
      </c>
      <c r="C122" s="8" t="s">
        <v>15</v>
      </c>
      <c r="D122" s="9"/>
      <c r="E122" s="19"/>
      <c r="F122" s="9"/>
      <c r="G122" s="19"/>
      <c r="H122" s="9"/>
      <c r="I122" s="9"/>
      <c r="J122" s="7"/>
      <c r="K122" s="7"/>
    </row>
    <row r="123" spans="1:11">
      <c r="A123" s="12" t="s">
        <v>263</v>
      </c>
      <c r="B123" s="12" t="s">
        <v>264</v>
      </c>
      <c r="C123" s="12" t="s">
        <v>70</v>
      </c>
      <c r="D123" s="13">
        <v>2</v>
      </c>
      <c r="E123" s="35"/>
      <c r="F123" s="13">
        <f>D123*E123</f>
        <v>0</v>
      </c>
      <c r="G123" s="35"/>
      <c r="H123" s="13">
        <f>D123*G123</f>
        <v>0</v>
      </c>
      <c r="I123" s="13">
        <f>F123+H123</f>
        <v>0</v>
      </c>
      <c r="J123" s="7"/>
      <c r="K123" s="7"/>
    </row>
    <row r="124" spans="1:11">
      <c r="A124" s="12" t="s">
        <v>265</v>
      </c>
      <c r="B124" s="12" t="s">
        <v>266</v>
      </c>
      <c r="C124" s="12" t="s">
        <v>267</v>
      </c>
      <c r="D124" s="13">
        <v>50</v>
      </c>
      <c r="E124" s="35"/>
      <c r="F124" s="13">
        <f>D124*E124</f>
        <v>0</v>
      </c>
      <c r="G124" s="35"/>
      <c r="H124" s="13">
        <f>D124*G124</f>
        <v>0</v>
      </c>
      <c r="I124" s="13">
        <f>F124+H124</f>
        <v>0</v>
      </c>
      <c r="J124" s="7"/>
      <c r="K124" s="7"/>
    </row>
    <row r="125" spans="1:11">
      <c r="A125" s="8" t="s">
        <v>15</v>
      </c>
      <c r="B125" s="8" t="s">
        <v>268</v>
      </c>
      <c r="C125" s="8" t="s">
        <v>15</v>
      </c>
      <c r="D125" s="9"/>
      <c r="E125" s="19"/>
      <c r="F125" s="9"/>
      <c r="G125" s="19"/>
      <c r="H125" s="9"/>
      <c r="I125" s="9"/>
      <c r="J125" s="7"/>
      <c r="K125" s="7"/>
    </row>
    <row r="126" spans="1:11">
      <c r="A126" s="12" t="s">
        <v>269</v>
      </c>
      <c r="B126" s="12" t="s">
        <v>270</v>
      </c>
      <c r="C126" s="12" t="s">
        <v>70</v>
      </c>
      <c r="D126" s="13">
        <v>12</v>
      </c>
      <c r="E126" s="35"/>
      <c r="F126" s="13">
        <f>D126*E126</f>
        <v>0</v>
      </c>
      <c r="G126" s="35"/>
      <c r="H126" s="13">
        <f>D126*G126</f>
        <v>0</v>
      </c>
      <c r="I126" s="13">
        <f>F126+H126</f>
        <v>0</v>
      </c>
      <c r="J126" s="7"/>
      <c r="K126" s="7"/>
    </row>
    <row r="127" spans="1:11">
      <c r="A127" s="12" t="s">
        <v>271</v>
      </c>
      <c r="B127" s="12" t="s">
        <v>272</v>
      </c>
      <c r="C127" s="12" t="s">
        <v>70</v>
      </c>
      <c r="D127" s="13">
        <v>20</v>
      </c>
      <c r="E127" s="35"/>
      <c r="F127" s="13">
        <f>D127*E127</f>
        <v>0</v>
      </c>
      <c r="G127" s="35"/>
      <c r="H127" s="13">
        <f>D127*G127</f>
        <v>0</v>
      </c>
      <c r="I127" s="13">
        <f>F127+H127</f>
        <v>0</v>
      </c>
      <c r="J127" s="7"/>
      <c r="K127" s="7"/>
    </row>
    <row r="128" spans="1:11">
      <c r="A128" s="12" t="s">
        <v>273</v>
      </c>
      <c r="B128" s="12" t="s">
        <v>274</v>
      </c>
      <c r="C128" s="12" t="s">
        <v>70</v>
      </c>
      <c r="D128" s="13">
        <v>50</v>
      </c>
      <c r="E128" s="35"/>
      <c r="F128" s="13">
        <f>D128*E128</f>
        <v>0</v>
      </c>
      <c r="G128" s="35"/>
      <c r="H128" s="13">
        <f>D128*G128</f>
        <v>0</v>
      </c>
      <c r="I128" s="13">
        <f>F128+H128</f>
        <v>0</v>
      </c>
      <c r="J128" s="7"/>
      <c r="K128" s="7"/>
    </row>
    <row r="129" spans="1:11">
      <c r="A129" s="12" t="s">
        <v>275</v>
      </c>
      <c r="B129" s="12" t="s">
        <v>276</v>
      </c>
      <c r="C129" s="12" t="s">
        <v>70</v>
      </c>
      <c r="D129" s="13">
        <v>25</v>
      </c>
      <c r="E129" s="35"/>
      <c r="F129" s="13">
        <f>D129*E129</f>
        <v>0</v>
      </c>
      <c r="G129" s="35"/>
      <c r="H129" s="13">
        <f>D129*G129</f>
        <v>0</v>
      </c>
      <c r="I129" s="13">
        <f>F129+H129</f>
        <v>0</v>
      </c>
      <c r="J129" s="7"/>
      <c r="K129" s="7"/>
    </row>
    <row r="130" spans="1:11">
      <c r="A130" s="14" t="s">
        <v>15</v>
      </c>
      <c r="B130" s="14" t="s">
        <v>277</v>
      </c>
      <c r="C130" s="14" t="s">
        <v>15</v>
      </c>
      <c r="D130" s="15"/>
      <c r="E130" s="22"/>
      <c r="F130" s="15"/>
      <c r="G130" s="22"/>
      <c r="H130" s="15"/>
      <c r="I130" s="15"/>
      <c r="J130" s="7"/>
      <c r="K130" s="7"/>
    </row>
    <row r="131" spans="1:11">
      <c r="A131" s="12" t="s">
        <v>278</v>
      </c>
      <c r="B131" s="12" t="s">
        <v>279</v>
      </c>
      <c r="C131" s="12" t="s">
        <v>143</v>
      </c>
      <c r="D131" s="13">
        <v>4</v>
      </c>
      <c r="E131" s="21"/>
      <c r="F131" s="13">
        <f>D131*E131</f>
        <v>0</v>
      </c>
      <c r="G131" s="35"/>
      <c r="H131" s="13">
        <f>D131*G131</f>
        <v>0</v>
      </c>
      <c r="I131" s="13">
        <f>F131+H131</f>
        <v>0</v>
      </c>
      <c r="J131" s="7"/>
      <c r="K131" s="7"/>
    </row>
    <row r="132" spans="1:11">
      <c r="A132" s="12" t="s">
        <v>280</v>
      </c>
      <c r="B132" s="12" t="s">
        <v>281</v>
      </c>
      <c r="C132" s="12" t="s">
        <v>143</v>
      </c>
      <c r="D132" s="13">
        <v>12</v>
      </c>
      <c r="E132" s="21"/>
      <c r="F132" s="13">
        <f>D132*E132</f>
        <v>0</v>
      </c>
      <c r="G132" s="35"/>
      <c r="H132" s="13">
        <f>D132*G132</f>
        <v>0</v>
      </c>
      <c r="I132" s="13">
        <f>F132+H132</f>
        <v>0</v>
      </c>
      <c r="J132" s="7"/>
      <c r="K132" s="7"/>
    </row>
    <row r="133" spans="1:11">
      <c r="A133" s="12" t="s">
        <v>282</v>
      </c>
      <c r="B133" s="12" t="s">
        <v>283</v>
      </c>
      <c r="C133" s="12" t="s">
        <v>143</v>
      </c>
      <c r="D133" s="13">
        <v>16</v>
      </c>
      <c r="E133" s="21"/>
      <c r="F133" s="13">
        <f>D133*E133</f>
        <v>0</v>
      </c>
      <c r="G133" s="35"/>
      <c r="H133" s="13">
        <f>D133*G133</f>
        <v>0</v>
      </c>
      <c r="I133" s="13">
        <f>F133+H133</f>
        <v>0</v>
      </c>
      <c r="J133" s="7"/>
      <c r="K133" s="7"/>
    </row>
    <row r="134" spans="1:11">
      <c r="A134" s="8" t="s">
        <v>15</v>
      </c>
      <c r="B134" s="8" t="s">
        <v>284</v>
      </c>
      <c r="C134" s="8" t="s">
        <v>15</v>
      </c>
      <c r="D134" s="9"/>
      <c r="E134" s="19"/>
      <c r="F134" s="9"/>
      <c r="G134" s="19"/>
      <c r="H134" s="9"/>
      <c r="I134" s="9"/>
      <c r="J134" s="7"/>
      <c r="K134" s="7"/>
    </row>
    <row r="135" spans="1:11">
      <c r="A135" s="12" t="s">
        <v>285</v>
      </c>
      <c r="B135" s="12" t="s">
        <v>286</v>
      </c>
      <c r="C135" s="12" t="s">
        <v>143</v>
      </c>
      <c r="D135" s="13">
        <v>2</v>
      </c>
      <c r="E135" s="21"/>
      <c r="F135" s="13">
        <f>D135*E135</f>
        <v>0</v>
      </c>
      <c r="G135" s="35"/>
      <c r="H135" s="13">
        <f>D135*G135</f>
        <v>0</v>
      </c>
      <c r="I135" s="13">
        <f>F135+H135</f>
        <v>0</v>
      </c>
      <c r="J135" s="7"/>
      <c r="K135" s="7"/>
    </row>
    <row r="136" spans="1:11">
      <c r="A136" s="12" t="s">
        <v>287</v>
      </c>
      <c r="B136" s="12" t="s">
        <v>288</v>
      </c>
      <c r="C136" s="12" t="s">
        <v>143</v>
      </c>
      <c r="D136" s="13">
        <v>8</v>
      </c>
      <c r="E136" s="21"/>
      <c r="F136" s="13">
        <f>D136*E136</f>
        <v>0</v>
      </c>
      <c r="G136" s="35"/>
      <c r="H136" s="13">
        <f>D136*G136</f>
        <v>0</v>
      </c>
      <c r="I136" s="13">
        <f>F136+H136</f>
        <v>0</v>
      </c>
      <c r="J136" s="7"/>
      <c r="K136" s="7"/>
    </row>
    <row r="137" spans="1:11">
      <c r="A137" s="8" t="s">
        <v>15</v>
      </c>
      <c r="B137" s="8" t="s">
        <v>289</v>
      </c>
      <c r="C137" s="8" t="s">
        <v>15</v>
      </c>
      <c r="D137" s="9"/>
      <c r="E137" s="19"/>
      <c r="F137" s="9"/>
      <c r="G137" s="19"/>
      <c r="H137" s="9"/>
      <c r="I137" s="9"/>
      <c r="J137" s="7"/>
      <c r="K137" s="7"/>
    </row>
    <row r="138" spans="1:11">
      <c r="A138" s="8" t="s">
        <v>15</v>
      </c>
      <c r="B138" s="8" t="s">
        <v>290</v>
      </c>
      <c r="C138" s="8" t="s">
        <v>15</v>
      </c>
      <c r="D138" s="9"/>
      <c r="E138" s="19"/>
      <c r="F138" s="9"/>
      <c r="G138" s="19"/>
      <c r="H138" s="9"/>
      <c r="I138" s="9"/>
      <c r="J138" s="7"/>
      <c r="K138" s="7"/>
    </row>
    <row r="139" spans="1:11">
      <c r="A139" s="12" t="s">
        <v>291</v>
      </c>
      <c r="B139" s="12" t="s">
        <v>292</v>
      </c>
      <c r="C139" s="12" t="s">
        <v>15</v>
      </c>
      <c r="D139" s="13"/>
      <c r="E139" s="21"/>
      <c r="F139" s="13">
        <f>L2+Parametry!B34/100*F116+Parametry!B34/100*F118+Parametry!B33/100*F120+Parametry!B33/100*F121+Parametry!B34/100*F123+Parametry!B34/100*F124+Parametry!B33/100*F126+Parametry!B33/100*F127+Parametry!B35/100*F128+Parametry!B35/100*F129+Parametry!B35/100*F131+Parametry!B35/100*F132+Parametry!B35/100*F133+Parametry!B35/100*F135+Parametry!B35/100*F136</f>
        <v>0</v>
      </c>
      <c r="G139" s="21"/>
      <c r="H139" s="13"/>
      <c r="I139" s="13">
        <f>F139+H139</f>
        <v>0</v>
      </c>
      <c r="J139" s="7"/>
      <c r="K139" s="7"/>
    </row>
    <row r="140" spans="1:11">
      <c r="A140" s="10" t="s">
        <v>15</v>
      </c>
      <c r="B140" s="10" t="s">
        <v>293</v>
      </c>
      <c r="C140" s="10" t="s">
        <v>15</v>
      </c>
      <c r="D140" s="11"/>
      <c r="E140" s="20"/>
      <c r="F140" s="11">
        <f>SUM(F49:F139)</f>
        <v>0</v>
      </c>
      <c r="G140" s="20"/>
      <c r="H140" s="11">
        <f>SUM(H49:H139)</f>
        <v>0</v>
      </c>
      <c r="I140" s="11">
        <f>SUM(I49:I139)</f>
        <v>0</v>
      </c>
      <c r="J140" s="7"/>
      <c r="K140" s="7"/>
    </row>
    <row r="141" spans="1:11">
      <c r="A141" s="10" t="s">
        <v>15</v>
      </c>
      <c r="B141" s="10" t="s">
        <v>294</v>
      </c>
      <c r="C141" s="10" t="s">
        <v>15</v>
      </c>
      <c r="D141" s="11"/>
      <c r="E141" s="20"/>
      <c r="F141" s="11"/>
      <c r="G141" s="20"/>
      <c r="H141" s="11"/>
      <c r="I141" s="11"/>
      <c r="J141" s="7"/>
      <c r="K141" s="7"/>
    </row>
    <row r="142" spans="1:11">
      <c r="A142" s="8" t="s">
        <v>15</v>
      </c>
      <c r="B142" s="8" t="s">
        <v>295</v>
      </c>
      <c r="C142" s="8" t="s">
        <v>15</v>
      </c>
      <c r="D142" s="9"/>
      <c r="E142" s="19"/>
      <c r="F142" s="9"/>
      <c r="G142" s="19"/>
      <c r="H142" s="9"/>
      <c r="I142" s="9"/>
      <c r="J142" s="7"/>
      <c r="K142" s="7"/>
    </row>
    <row r="143" spans="1:11">
      <c r="A143" s="12" t="s">
        <v>296</v>
      </c>
      <c r="B143" s="12" t="s">
        <v>297</v>
      </c>
      <c r="C143" s="12" t="s">
        <v>143</v>
      </c>
      <c r="D143" s="13">
        <v>18</v>
      </c>
      <c r="E143" s="35"/>
      <c r="F143" s="13">
        <f>D143*E143</f>
        <v>0</v>
      </c>
      <c r="G143" s="21">
        <v>0</v>
      </c>
      <c r="H143" s="13">
        <f>D143*G143</f>
        <v>0</v>
      </c>
      <c r="I143" s="13">
        <f>F143+H143</f>
        <v>0</v>
      </c>
      <c r="J143" s="7"/>
      <c r="K143" s="7"/>
    </row>
    <row r="144" spans="1:11">
      <c r="A144" s="8" t="s">
        <v>15</v>
      </c>
      <c r="B144" s="8" t="s">
        <v>298</v>
      </c>
      <c r="C144" s="8" t="s">
        <v>15</v>
      </c>
      <c r="D144" s="9"/>
      <c r="E144" s="19"/>
      <c r="F144" s="9"/>
      <c r="G144" s="19"/>
      <c r="H144" s="9"/>
      <c r="I144" s="9"/>
      <c r="J144" s="7"/>
      <c r="K144" s="7"/>
    </row>
    <row r="145" spans="1:11">
      <c r="A145" s="12" t="s">
        <v>299</v>
      </c>
      <c r="B145" s="12" t="s">
        <v>300</v>
      </c>
      <c r="C145" s="12" t="s">
        <v>70</v>
      </c>
      <c r="D145" s="13">
        <v>3</v>
      </c>
      <c r="E145" s="35"/>
      <c r="F145" s="13">
        <f>D145*E145</f>
        <v>0</v>
      </c>
      <c r="G145" s="21">
        <v>0</v>
      </c>
      <c r="H145" s="13">
        <f>D145*G145</f>
        <v>0</v>
      </c>
      <c r="I145" s="13">
        <f>F145+H145</f>
        <v>0</v>
      </c>
      <c r="J145" s="7"/>
      <c r="K145" s="7"/>
    </row>
    <row r="146" spans="1:11">
      <c r="A146" s="8" t="s">
        <v>15</v>
      </c>
      <c r="B146" s="8" t="s">
        <v>301</v>
      </c>
      <c r="C146" s="8" t="s">
        <v>15</v>
      </c>
      <c r="D146" s="9"/>
      <c r="E146" s="19"/>
      <c r="F146" s="9"/>
      <c r="G146" s="19"/>
      <c r="H146" s="9"/>
      <c r="I146" s="9"/>
      <c r="J146" s="7"/>
      <c r="K146" s="7"/>
    </row>
    <row r="147" spans="1:11">
      <c r="A147" s="12" t="s">
        <v>302</v>
      </c>
      <c r="B147" s="12" t="s">
        <v>303</v>
      </c>
      <c r="C147" s="12" t="s">
        <v>70</v>
      </c>
      <c r="D147" s="13">
        <v>32</v>
      </c>
      <c r="E147" s="35"/>
      <c r="F147" s="13">
        <f>D147*E147</f>
        <v>0</v>
      </c>
      <c r="G147" s="21">
        <v>0</v>
      </c>
      <c r="H147" s="13">
        <f>D147*G147</f>
        <v>0</v>
      </c>
      <c r="I147" s="13">
        <f>F147+H147</f>
        <v>0</v>
      </c>
      <c r="J147" s="7"/>
      <c r="K147" s="7"/>
    </row>
    <row r="148" spans="1:11">
      <c r="A148" s="8" t="s">
        <v>15</v>
      </c>
      <c r="B148" s="8" t="s">
        <v>304</v>
      </c>
      <c r="C148" s="8" t="s">
        <v>15</v>
      </c>
      <c r="D148" s="9"/>
      <c r="E148" s="19"/>
      <c r="F148" s="9"/>
      <c r="G148" s="19"/>
      <c r="H148" s="9"/>
      <c r="I148" s="9"/>
      <c r="J148" s="7"/>
      <c r="K148" s="7"/>
    </row>
    <row r="149" spans="1:11">
      <c r="A149" s="12" t="s">
        <v>305</v>
      </c>
      <c r="B149" s="12" t="s">
        <v>306</v>
      </c>
      <c r="C149" s="12" t="s">
        <v>70</v>
      </c>
      <c r="D149" s="13">
        <v>4</v>
      </c>
      <c r="E149" s="35"/>
      <c r="F149" s="13">
        <f>D149*E149</f>
        <v>0</v>
      </c>
      <c r="G149" s="21">
        <v>0</v>
      </c>
      <c r="H149" s="13">
        <f>D149*G149</f>
        <v>0</v>
      </c>
      <c r="I149" s="13">
        <f>F149+H149</f>
        <v>0</v>
      </c>
      <c r="J149" s="7"/>
      <c r="K149" s="7"/>
    </row>
    <row r="150" spans="1:11">
      <c r="A150" s="8" t="s">
        <v>15</v>
      </c>
      <c r="B150" s="8" t="s">
        <v>307</v>
      </c>
      <c r="C150" s="8" t="s">
        <v>15</v>
      </c>
      <c r="D150" s="9"/>
      <c r="E150" s="19"/>
      <c r="F150" s="9"/>
      <c r="G150" s="19"/>
      <c r="H150" s="9"/>
      <c r="I150" s="9"/>
      <c r="J150" s="7"/>
      <c r="K150" s="7"/>
    </row>
    <row r="151" spans="1:11">
      <c r="A151" s="12" t="s">
        <v>308</v>
      </c>
      <c r="B151" s="12" t="s">
        <v>309</v>
      </c>
      <c r="C151" s="12" t="s">
        <v>70</v>
      </c>
      <c r="D151" s="13">
        <v>61</v>
      </c>
      <c r="E151" s="35"/>
      <c r="F151" s="13">
        <f>D151*E151</f>
        <v>0</v>
      </c>
      <c r="G151" s="21">
        <v>0</v>
      </c>
      <c r="H151" s="13">
        <f>D151*G151</f>
        <v>0</v>
      </c>
      <c r="I151" s="13">
        <f>F151+H151</f>
        <v>0</v>
      </c>
      <c r="J151" s="7"/>
      <c r="K151" s="7"/>
    </row>
    <row r="152" spans="1:11">
      <c r="A152" s="8" t="s">
        <v>15</v>
      </c>
      <c r="B152" s="8" t="s">
        <v>310</v>
      </c>
      <c r="C152" s="8" t="s">
        <v>15</v>
      </c>
      <c r="D152" s="9"/>
      <c r="E152" s="19"/>
      <c r="F152" s="9"/>
      <c r="G152" s="19"/>
      <c r="H152" s="9"/>
      <c r="I152" s="9"/>
      <c r="J152" s="7"/>
      <c r="K152" s="7"/>
    </row>
    <row r="153" spans="1:11">
      <c r="A153" s="12" t="s">
        <v>311</v>
      </c>
      <c r="B153" s="12" t="s">
        <v>312</v>
      </c>
      <c r="C153" s="12" t="s">
        <v>158</v>
      </c>
      <c r="D153" s="13">
        <v>105</v>
      </c>
      <c r="E153" s="35"/>
      <c r="F153" s="13">
        <f t="shared" ref="F153:F158" si="6">D153*E153</f>
        <v>0</v>
      </c>
      <c r="G153" s="21">
        <v>0</v>
      </c>
      <c r="H153" s="13">
        <f t="shared" ref="H153:H158" si="7">D153*G153</f>
        <v>0</v>
      </c>
      <c r="I153" s="13">
        <f t="shared" ref="I153:I158" si="8">F153+H153</f>
        <v>0</v>
      </c>
      <c r="J153" s="7"/>
      <c r="K153" s="7"/>
    </row>
    <row r="154" spans="1:11">
      <c r="A154" s="12" t="s">
        <v>313</v>
      </c>
      <c r="B154" s="12" t="s">
        <v>314</v>
      </c>
      <c r="C154" s="12" t="s">
        <v>158</v>
      </c>
      <c r="D154" s="13">
        <v>17</v>
      </c>
      <c r="E154" s="35"/>
      <c r="F154" s="13">
        <f t="shared" si="6"/>
        <v>0</v>
      </c>
      <c r="G154" s="21">
        <v>0</v>
      </c>
      <c r="H154" s="13">
        <f t="shared" si="7"/>
        <v>0</v>
      </c>
      <c r="I154" s="13">
        <f t="shared" si="8"/>
        <v>0</v>
      </c>
      <c r="J154" s="7"/>
      <c r="K154" s="7"/>
    </row>
    <row r="155" spans="1:11">
      <c r="A155" s="12" t="s">
        <v>315</v>
      </c>
      <c r="B155" s="12" t="s">
        <v>316</v>
      </c>
      <c r="C155" s="12" t="s">
        <v>158</v>
      </c>
      <c r="D155" s="13">
        <v>30</v>
      </c>
      <c r="E155" s="35"/>
      <c r="F155" s="13">
        <f t="shared" si="6"/>
        <v>0</v>
      </c>
      <c r="G155" s="21">
        <v>0</v>
      </c>
      <c r="H155" s="13">
        <f t="shared" si="7"/>
        <v>0</v>
      </c>
      <c r="I155" s="13">
        <f t="shared" si="8"/>
        <v>0</v>
      </c>
      <c r="J155" s="7"/>
      <c r="K155" s="7"/>
    </row>
    <row r="156" spans="1:11">
      <c r="A156" s="12" t="s">
        <v>317</v>
      </c>
      <c r="B156" s="12" t="s">
        <v>318</v>
      </c>
      <c r="C156" s="12" t="s">
        <v>158</v>
      </c>
      <c r="D156" s="13">
        <v>8</v>
      </c>
      <c r="E156" s="35"/>
      <c r="F156" s="13">
        <f t="shared" si="6"/>
        <v>0</v>
      </c>
      <c r="G156" s="21">
        <v>0</v>
      </c>
      <c r="H156" s="13">
        <f t="shared" si="7"/>
        <v>0</v>
      </c>
      <c r="I156" s="13">
        <f t="shared" si="8"/>
        <v>0</v>
      </c>
      <c r="J156" s="7"/>
      <c r="K156" s="7"/>
    </row>
    <row r="157" spans="1:11">
      <c r="A157" s="12" t="s">
        <v>319</v>
      </c>
      <c r="B157" s="12" t="s">
        <v>320</v>
      </c>
      <c r="C157" s="12" t="s">
        <v>158</v>
      </c>
      <c r="D157" s="13">
        <v>10</v>
      </c>
      <c r="E157" s="35"/>
      <c r="F157" s="13">
        <f t="shared" si="6"/>
        <v>0</v>
      </c>
      <c r="G157" s="21">
        <v>0</v>
      </c>
      <c r="H157" s="13">
        <f t="shared" si="7"/>
        <v>0</v>
      </c>
      <c r="I157" s="13">
        <f t="shared" si="8"/>
        <v>0</v>
      </c>
      <c r="J157" s="7"/>
      <c r="K157" s="7"/>
    </row>
    <row r="158" spans="1:11">
      <c r="A158" s="12" t="s">
        <v>321</v>
      </c>
      <c r="B158" s="12" t="s">
        <v>322</v>
      </c>
      <c r="C158" s="12" t="s">
        <v>158</v>
      </c>
      <c r="D158" s="13">
        <v>16</v>
      </c>
      <c r="E158" s="35"/>
      <c r="F158" s="13">
        <f t="shared" si="6"/>
        <v>0</v>
      </c>
      <c r="G158" s="21">
        <v>0</v>
      </c>
      <c r="H158" s="13">
        <f t="shared" si="7"/>
        <v>0</v>
      </c>
      <c r="I158" s="13">
        <f t="shared" si="8"/>
        <v>0</v>
      </c>
      <c r="J158" s="7"/>
      <c r="K158" s="7"/>
    </row>
    <row r="159" spans="1:11">
      <c r="A159" s="8" t="s">
        <v>15</v>
      </c>
      <c r="B159" s="8" t="s">
        <v>323</v>
      </c>
      <c r="C159" s="8" t="s">
        <v>15</v>
      </c>
      <c r="D159" s="9"/>
      <c r="E159" s="19"/>
      <c r="F159" s="9"/>
      <c r="G159" s="19"/>
      <c r="H159" s="9"/>
      <c r="I159" s="9"/>
      <c r="J159" s="7"/>
      <c r="K159" s="7"/>
    </row>
    <row r="160" spans="1:11">
      <c r="A160" s="12" t="s">
        <v>324</v>
      </c>
      <c r="B160" s="12" t="s">
        <v>325</v>
      </c>
      <c r="C160" s="12" t="s">
        <v>158</v>
      </c>
      <c r="D160" s="13">
        <v>25</v>
      </c>
      <c r="E160" s="35"/>
      <c r="F160" s="13">
        <f>D160*E160</f>
        <v>0</v>
      </c>
      <c r="G160" s="21">
        <v>0</v>
      </c>
      <c r="H160" s="13">
        <f>D160*G160</f>
        <v>0</v>
      </c>
      <c r="I160" s="13">
        <f>F160+H160</f>
        <v>0</v>
      </c>
      <c r="J160" s="7"/>
      <c r="K160" s="7"/>
    </row>
    <row r="161" spans="1:11">
      <c r="A161" s="8" t="s">
        <v>15</v>
      </c>
      <c r="B161" s="8" t="s">
        <v>326</v>
      </c>
      <c r="C161" s="8" t="s">
        <v>15</v>
      </c>
      <c r="D161" s="9"/>
      <c r="E161" s="19"/>
      <c r="F161" s="9"/>
      <c r="G161" s="19"/>
      <c r="H161" s="9"/>
      <c r="I161" s="9"/>
      <c r="J161" s="7"/>
      <c r="K161" s="7"/>
    </row>
    <row r="162" spans="1:11">
      <c r="A162" s="12" t="s">
        <v>327</v>
      </c>
      <c r="B162" s="12" t="s">
        <v>328</v>
      </c>
      <c r="C162" s="12" t="s">
        <v>329</v>
      </c>
      <c r="D162" s="13">
        <v>2</v>
      </c>
      <c r="E162" s="35"/>
      <c r="F162" s="13">
        <f>D162*E162</f>
        <v>0</v>
      </c>
      <c r="G162" s="21">
        <v>0</v>
      </c>
      <c r="H162" s="13">
        <f>D162*G162</f>
        <v>0</v>
      </c>
      <c r="I162" s="13">
        <f>F162+H162</f>
        <v>0</v>
      </c>
      <c r="J162" s="7"/>
      <c r="K162" s="7"/>
    </row>
    <row r="163" spans="1:11">
      <c r="A163" s="8" t="s">
        <v>15</v>
      </c>
      <c r="B163" s="8" t="s">
        <v>330</v>
      </c>
      <c r="C163" s="8" t="s">
        <v>15</v>
      </c>
      <c r="D163" s="9"/>
      <c r="E163" s="19"/>
      <c r="F163" s="9"/>
      <c r="G163" s="19"/>
      <c r="H163" s="9"/>
      <c r="I163" s="9"/>
      <c r="J163" s="7"/>
      <c r="K163" s="7"/>
    </row>
    <row r="164" spans="1:11">
      <c r="A164" s="12" t="s">
        <v>331</v>
      </c>
      <c r="B164" s="12" t="s">
        <v>328</v>
      </c>
      <c r="C164" s="12" t="s">
        <v>329</v>
      </c>
      <c r="D164" s="13">
        <v>8</v>
      </c>
      <c r="E164" s="35"/>
      <c r="F164" s="13">
        <f>D164*E164</f>
        <v>0</v>
      </c>
      <c r="G164" s="21">
        <v>0</v>
      </c>
      <c r="H164" s="13">
        <v>0</v>
      </c>
      <c r="I164" s="13">
        <f>F164+H164</f>
        <v>0</v>
      </c>
      <c r="J164" s="7"/>
      <c r="K164" s="7"/>
    </row>
    <row r="165" spans="1:11">
      <c r="A165" s="12" t="s">
        <v>332</v>
      </c>
      <c r="B165" s="12" t="s">
        <v>333</v>
      </c>
      <c r="C165" s="12" t="s">
        <v>329</v>
      </c>
      <c r="D165" s="13">
        <v>13</v>
      </c>
      <c r="E165" s="35"/>
      <c r="F165" s="13">
        <f>D165*E165</f>
        <v>0</v>
      </c>
      <c r="G165" s="21">
        <v>0</v>
      </c>
      <c r="H165" s="13">
        <v>0</v>
      </c>
      <c r="I165" s="13">
        <f>F165+H165</f>
        <v>0</v>
      </c>
      <c r="J165" s="7"/>
      <c r="K165" s="7"/>
    </row>
    <row r="166" spans="1:11">
      <c r="A166" s="8" t="s">
        <v>15</v>
      </c>
      <c r="B166" s="8" t="s">
        <v>334</v>
      </c>
      <c r="C166" s="8" t="s">
        <v>15</v>
      </c>
      <c r="D166" s="9"/>
      <c r="E166" s="19"/>
      <c r="F166" s="9"/>
      <c r="G166" s="19"/>
      <c r="H166" s="9"/>
      <c r="I166" s="9"/>
      <c r="J166" s="7"/>
      <c r="K166" s="7"/>
    </row>
    <row r="167" spans="1:11">
      <c r="A167" s="12" t="s">
        <v>335</v>
      </c>
      <c r="B167" s="12" t="s">
        <v>336</v>
      </c>
      <c r="C167" s="12" t="s">
        <v>70</v>
      </c>
      <c r="D167" s="13">
        <v>1</v>
      </c>
      <c r="E167" s="35"/>
      <c r="F167" s="13">
        <f>D167*E167</f>
        <v>0</v>
      </c>
      <c r="G167" s="21">
        <v>0</v>
      </c>
      <c r="H167" s="13">
        <f>D167*G167</f>
        <v>0</v>
      </c>
      <c r="I167" s="13">
        <f>F167+H167</f>
        <v>0</v>
      </c>
      <c r="J167" s="7"/>
      <c r="K167" s="7"/>
    </row>
    <row r="168" spans="1:11">
      <c r="A168" s="8" t="s">
        <v>15</v>
      </c>
      <c r="B168" s="8" t="s">
        <v>337</v>
      </c>
      <c r="C168" s="8" t="s">
        <v>15</v>
      </c>
      <c r="D168" s="9"/>
      <c r="E168" s="19"/>
      <c r="F168" s="9"/>
      <c r="G168" s="19"/>
      <c r="H168" s="9"/>
      <c r="I168" s="9"/>
      <c r="J168" s="7"/>
      <c r="K168" s="7"/>
    </row>
    <row r="169" spans="1:11">
      <c r="A169" s="12" t="s">
        <v>338</v>
      </c>
      <c r="B169" s="12" t="s">
        <v>339</v>
      </c>
      <c r="C169" s="12" t="s">
        <v>329</v>
      </c>
      <c r="D169" s="13">
        <v>400</v>
      </c>
      <c r="E169" s="35"/>
      <c r="F169" s="13">
        <f>D169*E169</f>
        <v>0</v>
      </c>
      <c r="G169" s="21">
        <v>0</v>
      </c>
      <c r="H169" s="13">
        <f>D169*G169</f>
        <v>0</v>
      </c>
      <c r="I169" s="13">
        <f>F169+H169</f>
        <v>0</v>
      </c>
      <c r="J169" s="7"/>
      <c r="K169" s="7"/>
    </row>
    <row r="170" spans="1:11">
      <c r="A170" s="8" t="s">
        <v>15</v>
      </c>
      <c r="B170" s="8" t="s">
        <v>340</v>
      </c>
      <c r="C170" s="8" t="s">
        <v>15</v>
      </c>
      <c r="D170" s="9"/>
      <c r="E170" s="19"/>
      <c r="F170" s="9"/>
      <c r="G170" s="19"/>
      <c r="H170" s="9"/>
      <c r="I170" s="9"/>
      <c r="J170" s="7"/>
      <c r="K170" s="7"/>
    </row>
    <row r="171" spans="1:11">
      <c r="A171" s="8" t="s">
        <v>15</v>
      </c>
      <c r="B171" s="8" t="s">
        <v>341</v>
      </c>
      <c r="C171" s="8" t="s">
        <v>15</v>
      </c>
      <c r="D171" s="9"/>
      <c r="E171" s="19"/>
      <c r="F171" s="9"/>
      <c r="G171" s="19"/>
      <c r="H171" s="9"/>
      <c r="I171" s="9"/>
      <c r="J171" s="7"/>
      <c r="K171" s="7"/>
    </row>
    <row r="172" spans="1:11">
      <c r="A172" s="8" t="s">
        <v>15</v>
      </c>
      <c r="B172" s="8" t="s">
        <v>342</v>
      </c>
      <c r="C172" s="8" t="s">
        <v>15</v>
      </c>
      <c r="D172" s="9"/>
      <c r="E172" s="19"/>
      <c r="F172" s="9"/>
      <c r="G172" s="19"/>
      <c r="H172" s="9"/>
      <c r="I172" s="9"/>
      <c r="J172" s="7"/>
      <c r="K172" s="7"/>
    </row>
    <row r="173" spans="1:11">
      <c r="A173" s="12" t="s">
        <v>343</v>
      </c>
      <c r="B173" s="12" t="s">
        <v>344</v>
      </c>
      <c r="C173" s="12" t="s">
        <v>329</v>
      </c>
      <c r="D173" s="13">
        <v>356</v>
      </c>
      <c r="E173" s="35"/>
      <c r="F173" s="13">
        <f>D173*E173</f>
        <v>0</v>
      </c>
      <c r="G173" s="21">
        <v>0</v>
      </c>
      <c r="H173" s="13">
        <f>D173*G173</f>
        <v>0</v>
      </c>
      <c r="I173" s="13">
        <f>F173+H173</f>
        <v>0</v>
      </c>
      <c r="J173" s="7"/>
      <c r="K173" s="7"/>
    </row>
    <row r="174" spans="1:11">
      <c r="A174" s="8" t="s">
        <v>15</v>
      </c>
      <c r="B174" s="8" t="s">
        <v>345</v>
      </c>
      <c r="C174" s="8" t="s">
        <v>15</v>
      </c>
      <c r="D174" s="9"/>
      <c r="E174" s="19"/>
      <c r="F174" s="9"/>
      <c r="G174" s="19"/>
      <c r="H174" s="9"/>
      <c r="I174" s="9"/>
      <c r="J174" s="7"/>
      <c r="K174" s="7"/>
    </row>
    <row r="175" spans="1:11">
      <c r="A175" s="12" t="s">
        <v>346</v>
      </c>
      <c r="B175" s="12" t="s">
        <v>347</v>
      </c>
      <c r="C175" s="12" t="s">
        <v>70</v>
      </c>
      <c r="D175" s="13">
        <v>1</v>
      </c>
      <c r="E175" s="35"/>
      <c r="F175" s="13">
        <f>D175*E175</f>
        <v>0</v>
      </c>
      <c r="G175" s="21">
        <v>0</v>
      </c>
      <c r="H175" s="13">
        <f>D175*G175</f>
        <v>0</v>
      </c>
      <c r="I175" s="13">
        <f>F175+H175</f>
        <v>0</v>
      </c>
      <c r="J175" s="7"/>
      <c r="K175" s="7"/>
    </row>
    <row r="176" spans="1:11">
      <c r="A176" s="8" t="s">
        <v>15</v>
      </c>
      <c r="B176" s="8" t="s">
        <v>348</v>
      </c>
      <c r="C176" s="8" t="s">
        <v>15</v>
      </c>
      <c r="D176" s="9"/>
      <c r="E176" s="19"/>
      <c r="F176" s="9"/>
      <c r="G176" s="19"/>
      <c r="H176" s="9"/>
      <c r="I176" s="9"/>
      <c r="J176" s="7"/>
      <c r="K176" s="7"/>
    </row>
    <row r="177" spans="1:11">
      <c r="A177" s="12" t="s">
        <v>349</v>
      </c>
      <c r="B177" s="12" t="s">
        <v>350</v>
      </c>
      <c r="C177" s="12" t="s">
        <v>329</v>
      </c>
      <c r="D177" s="13">
        <v>150</v>
      </c>
      <c r="E177" s="35"/>
      <c r="F177" s="13">
        <f>D177*E177</f>
        <v>0</v>
      </c>
      <c r="G177" s="21">
        <v>0</v>
      </c>
      <c r="H177" s="13">
        <f>D177*G177</f>
        <v>0</v>
      </c>
      <c r="I177" s="13">
        <f>F177+H177</f>
        <v>0</v>
      </c>
      <c r="J177" s="7"/>
      <c r="K177" s="7"/>
    </row>
    <row r="178" spans="1:11">
      <c r="A178" s="12" t="s">
        <v>351</v>
      </c>
      <c r="B178" s="12" t="s">
        <v>352</v>
      </c>
      <c r="C178" s="12" t="s">
        <v>329</v>
      </c>
      <c r="D178" s="13">
        <v>195</v>
      </c>
      <c r="E178" s="35"/>
      <c r="F178" s="13">
        <f>D178*E178</f>
        <v>0</v>
      </c>
      <c r="G178" s="21">
        <v>0</v>
      </c>
      <c r="H178" s="13">
        <f>D178*G178</f>
        <v>0</v>
      </c>
      <c r="I178" s="13">
        <f>F178+H178</f>
        <v>0</v>
      </c>
      <c r="J178" s="7"/>
      <c r="K178" s="7"/>
    </row>
    <row r="179" spans="1:11">
      <c r="A179" s="12" t="s">
        <v>353</v>
      </c>
      <c r="B179" s="12" t="s">
        <v>354</v>
      </c>
      <c r="C179" s="12" t="s">
        <v>329</v>
      </c>
      <c r="D179" s="13">
        <v>160</v>
      </c>
      <c r="E179" s="35"/>
      <c r="F179" s="13">
        <f>D179*E179</f>
        <v>0</v>
      </c>
      <c r="G179" s="21">
        <v>0</v>
      </c>
      <c r="H179" s="13">
        <f>D179*G179</f>
        <v>0</v>
      </c>
      <c r="I179" s="13">
        <f>F179+H179</f>
        <v>0</v>
      </c>
      <c r="J179" s="7"/>
      <c r="K179" s="7"/>
    </row>
    <row r="180" spans="1:11">
      <c r="A180" s="10" t="s">
        <v>15</v>
      </c>
      <c r="B180" s="10" t="s">
        <v>355</v>
      </c>
      <c r="C180" s="10" t="s">
        <v>15</v>
      </c>
      <c r="D180" s="11"/>
      <c r="E180" s="20"/>
      <c r="F180" s="11">
        <f>SUM(F142:F179)</f>
        <v>0</v>
      </c>
      <c r="G180" s="20"/>
      <c r="H180" s="11">
        <f>SUM(H142:H179)</f>
        <v>0</v>
      </c>
      <c r="I180" s="11">
        <f>SUM(I142:I179)</f>
        <v>0</v>
      </c>
      <c r="J180" s="7"/>
      <c r="K180" s="7"/>
    </row>
  </sheetData>
  <sheetProtection algorithmName="SHA-512" hashValue="uyDobcE36BGqkFn2n1lcC887gQuq4Z9TAp7ulQBm/cVOQuxsJIGvQbAisax6HhP+7EGbRDdMFbf9vnT6wU12og==" saltValue="D1djsjXD/p0HJ5oSHVHaqw==" spinCount="100000" sheet="1" objects="1" scenarios="1" formatCells="0" formatColumns="0" formatRows="0"/>
  <pageMargins left="0.70866141732283472" right="0.55118110236220474" top="0.52" bottom="0.47244094488188981" header="0.31496062992125984" footer="0.19685039370078741"/>
  <pageSetup paperSize="9" fitToHeight="0" orientation="landscape" horizontalDpi="4294967293"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workbookViewId="0">
      <selection activeCell="A36" sqref="A36"/>
    </sheetView>
  </sheetViews>
  <sheetFormatPr defaultRowHeight="15"/>
  <cols>
    <col min="1" max="1" width="30.85546875" style="4" customWidth="1"/>
    <col min="2" max="2" width="55.42578125" style="4" bestFit="1" customWidth="1"/>
    <col min="3" max="3" width="9.140625" style="3"/>
    <col min="4" max="4" width="0" style="3" hidden="1" customWidth="1"/>
    <col min="5" max="16384" width="9.140625" style="3"/>
  </cols>
  <sheetData>
    <row r="1" spans="1:3">
      <c r="A1" s="5" t="s">
        <v>0</v>
      </c>
      <c r="B1" s="5" t="s">
        <v>1</v>
      </c>
      <c r="C1" s="2"/>
    </row>
    <row r="2" spans="1:3">
      <c r="A2" s="5" t="s">
        <v>2</v>
      </c>
      <c r="B2" s="10" t="s">
        <v>3</v>
      </c>
      <c r="C2" s="2"/>
    </row>
    <row r="3" spans="1:3" ht="24.75">
      <c r="A3" s="5" t="s">
        <v>4</v>
      </c>
      <c r="B3" s="32" t="s">
        <v>5</v>
      </c>
      <c r="C3" s="2"/>
    </row>
    <row r="4" spans="1:3" ht="24.75">
      <c r="A4" s="5" t="s">
        <v>6</v>
      </c>
      <c r="B4" s="32" t="s">
        <v>7</v>
      </c>
      <c r="C4" s="2"/>
    </row>
    <row r="5" spans="1:3">
      <c r="A5" s="5" t="s">
        <v>8</v>
      </c>
      <c r="B5" s="24" t="s">
        <v>9</v>
      </c>
      <c r="C5" s="2"/>
    </row>
    <row r="6" spans="1:3">
      <c r="A6" s="5" t="s">
        <v>10</v>
      </c>
      <c r="B6" s="24" t="s">
        <v>11</v>
      </c>
      <c r="C6" s="2"/>
    </row>
    <row r="7" spans="1:3">
      <c r="A7" s="5" t="s">
        <v>12</v>
      </c>
      <c r="B7" s="24" t="s">
        <v>13</v>
      </c>
      <c r="C7" s="2"/>
    </row>
    <row r="8" spans="1:3">
      <c r="A8" s="5" t="s">
        <v>14</v>
      </c>
      <c r="B8" s="24" t="s">
        <v>15</v>
      </c>
      <c r="C8" s="2"/>
    </row>
    <row r="9" spans="1:3">
      <c r="A9" s="5" t="s">
        <v>16</v>
      </c>
      <c r="B9" s="24" t="s">
        <v>17</v>
      </c>
      <c r="C9" s="2"/>
    </row>
    <row r="10" spans="1:3">
      <c r="A10" s="5" t="s">
        <v>18</v>
      </c>
      <c r="B10" s="24" t="s">
        <v>19</v>
      </c>
      <c r="C10" s="2"/>
    </row>
    <row r="11" spans="1:3">
      <c r="A11" s="5" t="s">
        <v>20</v>
      </c>
      <c r="B11" s="52" t="s">
        <v>548</v>
      </c>
      <c r="C11" s="2"/>
    </row>
    <row r="12" spans="1:3">
      <c r="A12" s="5" t="s">
        <v>21</v>
      </c>
      <c r="B12" s="24" t="s">
        <v>22</v>
      </c>
      <c r="C12" s="2"/>
    </row>
    <row r="13" spans="1:3">
      <c r="A13" s="5" t="s">
        <v>23</v>
      </c>
      <c r="B13" s="52" t="s">
        <v>549</v>
      </c>
      <c r="C13" s="2"/>
    </row>
    <row r="14" spans="1:3">
      <c r="A14" s="5" t="s">
        <v>24</v>
      </c>
      <c r="B14" s="24" t="s">
        <v>25</v>
      </c>
      <c r="C14" s="2"/>
    </row>
    <row r="15" spans="1:3">
      <c r="A15" s="5" t="s">
        <v>15</v>
      </c>
      <c r="B15" s="12" t="s">
        <v>15</v>
      </c>
      <c r="C15" s="2"/>
    </row>
    <row r="16" spans="1:3">
      <c r="A16" s="5" t="s">
        <v>26</v>
      </c>
      <c r="B16" s="31" t="s">
        <v>27</v>
      </c>
      <c r="C16" s="2"/>
    </row>
    <row r="17" spans="1:3">
      <c r="A17" s="5" t="s">
        <v>28</v>
      </c>
      <c r="B17" s="31" t="s">
        <v>29</v>
      </c>
      <c r="C17" s="2"/>
    </row>
    <row r="18" spans="1:3">
      <c r="A18" s="5" t="s">
        <v>30</v>
      </c>
      <c r="B18" s="31" t="s">
        <v>29</v>
      </c>
      <c r="C18" s="2"/>
    </row>
    <row r="19" spans="1:3">
      <c r="A19" s="5" t="s">
        <v>31</v>
      </c>
      <c r="B19" s="26" t="s">
        <v>32</v>
      </c>
      <c r="C19" s="2"/>
    </row>
    <row r="20" spans="1:3">
      <c r="A20" s="5" t="s">
        <v>33</v>
      </c>
      <c r="B20" s="26" t="s">
        <v>29</v>
      </c>
      <c r="C20" s="2"/>
    </row>
    <row r="21" spans="1:3">
      <c r="A21" s="5" t="s">
        <v>34</v>
      </c>
      <c r="B21" s="26" t="s">
        <v>32</v>
      </c>
      <c r="C21" s="2"/>
    </row>
    <row r="22" spans="1:3">
      <c r="A22" s="5" t="s">
        <v>35</v>
      </c>
      <c r="B22" s="26" t="s">
        <v>32</v>
      </c>
      <c r="C22" s="2"/>
    </row>
    <row r="23" spans="1:3">
      <c r="A23" s="5" t="s">
        <v>36</v>
      </c>
      <c r="B23" s="31" t="s">
        <v>27</v>
      </c>
      <c r="C23" s="2"/>
    </row>
    <row r="24" spans="1:3">
      <c r="A24" s="5" t="s">
        <v>37</v>
      </c>
      <c r="B24" s="26" t="s">
        <v>32</v>
      </c>
      <c r="C24" s="2"/>
    </row>
    <row r="25" spans="1:3">
      <c r="A25" s="5" t="s">
        <v>38</v>
      </c>
      <c r="B25" s="31" t="s">
        <v>39</v>
      </c>
      <c r="C25" s="2"/>
    </row>
    <row r="26" spans="1:3">
      <c r="A26" s="5" t="s">
        <v>40</v>
      </c>
      <c r="B26" s="26" t="s">
        <v>41</v>
      </c>
      <c r="C26" s="2"/>
    </row>
    <row r="27" spans="1:3">
      <c r="A27" s="5" t="s">
        <v>42</v>
      </c>
      <c r="B27" s="26" t="s">
        <v>43</v>
      </c>
      <c r="C27" s="2"/>
    </row>
    <row r="28" spans="1:3">
      <c r="A28" s="5" t="s">
        <v>44</v>
      </c>
      <c r="B28" s="31" t="s">
        <v>45</v>
      </c>
      <c r="C28" s="2"/>
    </row>
    <row r="29" spans="1:3">
      <c r="A29" s="5" t="s">
        <v>46</v>
      </c>
      <c r="B29" s="26" t="s">
        <v>47</v>
      </c>
      <c r="C29" s="2"/>
    </row>
    <row r="30" spans="1:3">
      <c r="A30" s="5" t="s">
        <v>48</v>
      </c>
      <c r="B30" s="26" t="s">
        <v>32</v>
      </c>
      <c r="C30" s="2"/>
    </row>
    <row r="31" spans="1:3" ht="23.25">
      <c r="A31" s="33" t="s">
        <v>49</v>
      </c>
      <c r="B31" s="26" t="s">
        <v>50</v>
      </c>
      <c r="C31" s="2"/>
    </row>
    <row r="32" spans="1:3">
      <c r="A32" s="5" t="s">
        <v>51</v>
      </c>
      <c r="B32" s="26" t="s">
        <v>52</v>
      </c>
      <c r="C32" s="2"/>
    </row>
    <row r="33" spans="1:2">
      <c r="A33" s="16" t="s">
        <v>386</v>
      </c>
      <c r="B33" s="51">
        <v>5</v>
      </c>
    </row>
    <row r="34" spans="1:2">
      <c r="A34" s="16" t="s">
        <v>387</v>
      </c>
      <c r="B34" s="16">
        <v>1</v>
      </c>
    </row>
    <row r="35" spans="1:2">
      <c r="A35" s="16" t="s">
        <v>388</v>
      </c>
      <c r="B35" s="16">
        <v>10</v>
      </c>
    </row>
  </sheetData>
  <sheetProtection algorithmName="SHA-512" hashValue="WTnA6KQOxvF7s4EruBiVIDppRZ0/ZPPsDWx2PC4qxL0MBicHppFK3M1MfBC4VgB/ZNiOiPdif66Xdrf6YvU/dg==" saltValue="VvVe21YOIeMgXMdvgKYR5A==" spinCount="100000" sheet="1" objects="1" scenarios="1" formatCells="0" formatColumns="0" formatRows="0"/>
  <pageMargins left="0.70866141732283472" right="0.70866141732283472" top="0.78740157480314965" bottom="0.78740157480314965" header="0.31496062992125984" footer="0.31496062992125984"/>
  <pageSetup paperSize="9" orientation="portrait" horizontalDpi="4294967293" r:id="rId1"/>
  <headerFooter>
    <oddHeader>&amp;CELEKTROINSTALACE A ROLETY V N2068 OBJEKTU A
&amp;"-,Tučné"PARAMETRY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6EFF-FD9C-410B-AD56-32510A1B7ECF}">
  <dimension ref="A1:J199"/>
  <sheetViews>
    <sheetView zoomScaleNormal="100" workbookViewId="0"/>
  </sheetViews>
  <sheetFormatPr defaultRowHeight="15"/>
  <cols>
    <col min="1" max="1" width="66.140625" style="38" customWidth="1"/>
    <col min="2" max="2" width="30.28515625" style="38" customWidth="1"/>
    <col min="3" max="3" width="52.28515625" style="38" customWidth="1"/>
    <col min="4" max="4" width="9.140625" style="38" customWidth="1"/>
    <col min="5" max="16384" width="9.140625" style="38"/>
  </cols>
  <sheetData>
    <row r="1" spans="1:10" ht="23.25">
      <c r="A1" s="37" t="s">
        <v>390</v>
      </c>
    </row>
    <row r="2" spans="1:10" ht="18">
      <c r="A2" s="39" t="s">
        <v>391</v>
      </c>
    </row>
    <row r="4" spans="1:10" ht="49.5" customHeight="1">
      <c r="A4" s="55" t="s">
        <v>392</v>
      </c>
      <c r="B4" s="55"/>
      <c r="C4" s="40" t="s">
        <v>393</v>
      </c>
      <c r="D4" s="41"/>
      <c r="E4" s="41"/>
      <c r="F4" s="41"/>
      <c r="G4" s="41"/>
      <c r="H4" s="41"/>
      <c r="I4" s="41"/>
      <c r="J4" s="41"/>
    </row>
    <row r="5" spans="1:10" ht="15.75" thickBot="1"/>
    <row r="6" spans="1:10" ht="15.75" thickBot="1">
      <c r="A6" s="42" t="s">
        <v>394</v>
      </c>
      <c r="C6" s="43"/>
    </row>
    <row r="7" spans="1:10">
      <c r="A7" s="44" t="s">
        <v>395</v>
      </c>
    </row>
    <row r="8" spans="1:10">
      <c r="A8" s="44" t="s">
        <v>396</v>
      </c>
    </row>
    <row r="9" spans="1:10">
      <c r="A9" s="44" t="s">
        <v>397</v>
      </c>
    </row>
    <row r="10" spans="1:10">
      <c r="A10" s="44" t="s">
        <v>398</v>
      </c>
    </row>
    <row r="11" spans="1:10">
      <c r="A11" s="44" t="s">
        <v>399</v>
      </c>
    </row>
    <row r="12" spans="1:10">
      <c r="A12" s="44" t="s">
        <v>400</v>
      </c>
    </row>
    <row r="13" spans="1:10">
      <c r="A13" s="44" t="s">
        <v>401</v>
      </c>
    </row>
    <row r="14" spans="1:10">
      <c r="A14" s="44" t="s">
        <v>402</v>
      </c>
    </row>
    <row r="15" spans="1:10">
      <c r="A15" s="44" t="s">
        <v>403</v>
      </c>
    </row>
    <row r="16" spans="1:10">
      <c r="A16" s="44" t="s">
        <v>404</v>
      </c>
    </row>
    <row r="17" spans="1:3">
      <c r="A17" s="44" t="s">
        <v>405</v>
      </c>
    </row>
    <row r="18" spans="1:3">
      <c r="A18" s="44" t="s">
        <v>406</v>
      </c>
    </row>
    <row r="19" spans="1:3">
      <c r="A19" s="45" t="s">
        <v>407</v>
      </c>
    </row>
    <row r="20" spans="1:3">
      <c r="A20" s="46"/>
    </row>
    <row r="21" spans="1:3" ht="15.75" thickBot="1">
      <c r="A21" s="42"/>
    </row>
    <row r="22" spans="1:3" ht="15.75" thickBot="1">
      <c r="A22" s="42" t="s">
        <v>408</v>
      </c>
      <c r="C22" s="43"/>
    </row>
    <row r="23" spans="1:3">
      <c r="A23" s="44" t="s">
        <v>395</v>
      </c>
      <c r="C23" s="45" t="s">
        <v>409</v>
      </c>
    </row>
    <row r="24" spans="1:3">
      <c r="A24" s="45" t="s">
        <v>410</v>
      </c>
    </row>
    <row r="25" spans="1:3">
      <c r="A25" s="45" t="s">
        <v>411</v>
      </c>
    </row>
    <row r="26" spans="1:3">
      <c r="A26" s="44" t="s">
        <v>412</v>
      </c>
    </row>
    <row r="27" spans="1:3">
      <c r="A27" s="44" t="s">
        <v>413</v>
      </c>
    </row>
    <row r="28" spans="1:3">
      <c r="A28" s="44" t="s">
        <v>414</v>
      </c>
    </row>
    <row r="29" spans="1:3">
      <c r="A29" s="44" t="s">
        <v>415</v>
      </c>
    </row>
    <row r="30" spans="1:3">
      <c r="A30" s="44" t="s">
        <v>416</v>
      </c>
    </row>
    <row r="31" spans="1:3">
      <c r="A31" s="44" t="s">
        <v>417</v>
      </c>
    </row>
    <row r="32" spans="1:3">
      <c r="A32" s="44" t="s">
        <v>418</v>
      </c>
    </row>
    <row r="33" spans="1:3">
      <c r="A33" s="44" t="s">
        <v>419</v>
      </c>
    </row>
    <row r="34" spans="1:3">
      <c r="A34" s="44" t="s">
        <v>420</v>
      </c>
    </row>
    <row r="35" spans="1:3">
      <c r="A35" s="44" t="s">
        <v>421</v>
      </c>
    </row>
    <row r="36" spans="1:3">
      <c r="A36" s="44" t="s">
        <v>422</v>
      </c>
    </row>
    <row r="37" spans="1:3">
      <c r="A37" s="44" t="s">
        <v>423</v>
      </c>
    </row>
    <row r="38" spans="1:3">
      <c r="A38" s="44" t="s">
        <v>424</v>
      </c>
    </row>
    <row r="39" spans="1:3">
      <c r="A39" s="44" t="s">
        <v>425</v>
      </c>
    </row>
    <row r="40" spans="1:3">
      <c r="A40" s="44" t="s">
        <v>426</v>
      </c>
    </row>
    <row r="41" spans="1:3">
      <c r="A41" s="44" t="s">
        <v>427</v>
      </c>
    </row>
    <row r="42" spans="1:3">
      <c r="A42" s="44" t="s">
        <v>428</v>
      </c>
    </row>
    <row r="43" spans="1:3">
      <c r="A43" s="45" t="s">
        <v>429</v>
      </c>
    </row>
    <row r="45" spans="1:3" ht="15.75" thickBot="1"/>
    <row r="46" spans="1:3" ht="15.75" thickBot="1">
      <c r="A46" s="42" t="s">
        <v>430</v>
      </c>
      <c r="C46" s="43"/>
    </row>
    <row r="47" spans="1:3">
      <c r="A47" s="45" t="s">
        <v>431</v>
      </c>
    </row>
    <row r="48" spans="1:3" ht="15.75" thickBot="1">
      <c r="A48" s="46"/>
    </row>
    <row r="49" spans="1:3" ht="15.75" thickBot="1">
      <c r="A49" s="42" t="s">
        <v>432</v>
      </c>
      <c r="C49" s="43"/>
    </row>
    <row r="50" spans="1:3">
      <c r="A50" s="44" t="s">
        <v>433</v>
      </c>
    </row>
    <row r="51" spans="1:3">
      <c r="A51" s="44" t="s">
        <v>434</v>
      </c>
    </row>
    <row r="52" spans="1:3">
      <c r="A52" s="44" t="s">
        <v>435</v>
      </c>
    </row>
    <row r="53" spans="1:3">
      <c r="A53" s="44" t="s">
        <v>436</v>
      </c>
    </row>
    <row r="54" spans="1:3">
      <c r="A54" s="44" t="s">
        <v>437</v>
      </c>
    </row>
    <row r="55" spans="1:3">
      <c r="A55" s="44" t="s">
        <v>438</v>
      </c>
    </row>
    <row r="56" spans="1:3">
      <c r="A56" s="44" t="s">
        <v>439</v>
      </c>
    </row>
    <row r="57" spans="1:3">
      <c r="A57" s="44" t="s">
        <v>440</v>
      </c>
    </row>
    <row r="58" spans="1:3">
      <c r="A58" s="44" t="s">
        <v>441</v>
      </c>
    </row>
    <row r="59" spans="1:3">
      <c r="A59" s="44" t="s">
        <v>442</v>
      </c>
    </row>
    <row r="60" spans="1:3">
      <c r="A60" s="44" t="s">
        <v>443</v>
      </c>
    </row>
    <row r="61" spans="1:3">
      <c r="A61" s="45" t="s">
        <v>444</v>
      </c>
    </row>
    <row r="62" spans="1:3">
      <c r="A62" s="46"/>
    </row>
    <row r="63" spans="1:3" ht="15.75" thickBot="1">
      <c r="A63" s="46"/>
    </row>
    <row r="64" spans="1:3" ht="15.75" thickBot="1">
      <c r="A64" s="42" t="s">
        <v>445</v>
      </c>
      <c r="C64" s="43"/>
    </row>
    <row r="65" spans="1:1">
      <c r="A65" s="45" t="s">
        <v>446</v>
      </c>
    </row>
    <row r="66" spans="1:1">
      <c r="A66" s="44" t="s">
        <v>447</v>
      </c>
    </row>
    <row r="67" spans="1:1">
      <c r="A67" s="44" t="s">
        <v>448</v>
      </c>
    </row>
    <row r="68" spans="1:1">
      <c r="A68" s="44" t="s">
        <v>449</v>
      </c>
    </row>
    <row r="69" spans="1:1">
      <c r="A69" s="44" t="s">
        <v>450</v>
      </c>
    </row>
    <row r="70" spans="1:1">
      <c r="A70" s="44" t="s">
        <v>451</v>
      </c>
    </row>
    <row r="71" spans="1:1">
      <c r="A71" s="44" t="s">
        <v>452</v>
      </c>
    </row>
    <row r="72" spans="1:1">
      <c r="A72" s="44" t="s">
        <v>453</v>
      </c>
    </row>
    <row r="73" spans="1:1">
      <c r="A73" s="44" t="s">
        <v>454</v>
      </c>
    </row>
    <row r="74" spans="1:1">
      <c r="A74" s="44" t="s">
        <v>455</v>
      </c>
    </row>
    <row r="75" spans="1:1">
      <c r="A75" s="44" t="s">
        <v>456</v>
      </c>
    </row>
    <row r="76" spans="1:1">
      <c r="A76" s="44" t="s">
        <v>457</v>
      </c>
    </row>
    <row r="77" spans="1:1">
      <c r="A77" s="44" t="s">
        <v>458</v>
      </c>
    </row>
    <row r="78" spans="1:1">
      <c r="A78" s="44" t="s">
        <v>459</v>
      </c>
    </row>
    <row r="79" spans="1:1">
      <c r="A79" s="44" t="s">
        <v>460</v>
      </c>
    </row>
    <row r="80" spans="1:1">
      <c r="A80" s="44" t="s">
        <v>461</v>
      </c>
    </row>
    <row r="81" spans="1:3">
      <c r="A81" s="44" t="s">
        <v>462</v>
      </c>
    </row>
    <row r="82" spans="1:3">
      <c r="A82" s="47" t="s">
        <v>463</v>
      </c>
    </row>
    <row r="83" spans="1:3">
      <c r="A83" s="47" t="s">
        <v>464</v>
      </c>
    </row>
    <row r="84" spans="1:3">
      <c r="A84" s="47" t="s">
        <v>465</v>
      </c>
    </row>
    <row r="85" spans="1:3">
      <c r="A85" s="47" t="s">
        <v>466</v>
      </c>
    </row>
    <row r="86" spans="1:3">
      <c r="A86" s="44" t="s">
        <v>467</v>
      </c>
    </row>
    <row r="87" spans="1:3">
      <c r="A87" s="44" t="s">
        <v>468</v>
      </c>
    </row>
    <row r="88" spans="1:3">
      <c r="A88" s="45" t="s">
        <v>469</v>
      </c>
    </row>
    <row r="89" spans="1:3" ht="15.75" thickBot="1">
      <c r="A89" s="46"/>
    </row>
    <row r="90" spans="1:3" ht="15.75" thickBot="1">
      <c r="A90" s="42" t="s">
        <v>470</v>
      </c>
      <c r="C90" s="43"/>
    </row>
    <row r="91" spans="1:3">
      <c r="A91" s="45" t="s">
        <v>471</v>
      </c>
    </row>
    <row r="92" spans="1:3">
      <c r="A92" s="44" t="s">
        <v>472</v>
      </c>
    </row>
    <row r="93" spans="1:3">
      <c r="A93" s="44" t="s">
        <v>473</v>
      </c>
    </row>
    <row r="94" spans="1:3">
      <c r="A94" s="44" t="s">
        <v>474</v>
      </c>
    </row>
    <row r="95" spans="1:3">
      <c r="A95" s="45" t="s">
        <v>475</v>
      </c>
    </row>
    <row r="96" spans="1:3" ht="15.75" thickBot="1">
      <c r="A96" s="46"/>
    </row>
    <row r="97" spans="1:3" ht="15.75" thickBot="1">
      <c r="A97" s="42" t="s">
        <v>476</v>
      </c>
      <c r="C97" s="43"/>
    </row>
    <row r="98" spans="1:3">
      <c r="A98" s="44" t="s">
        <v>477</v>
      </c>
    </row>
    <row r="99" spans="1:3">
      <c r="A99" s="44" t="s">
        <v>478</v>
      </c>
    </row>
    <row r="100" spans="1:3">
      <c r="A100" s="44"/>
    </row>
    <row r="101" spans="1:3">
      <c r="A101" s="44" t="s">
        <v>479</v>
      </c>
    </row>
    <row r="102" spans="1:3">
      <c r="A102" s="44" t="s">
        <v>480</v>
      </c>
    </row>
    <row r="103" spans="1:3">
      <c r="A103" s="44" t="s">
        <v>481</v>
      </c>
    </row>
    <row r="104" spans="1:3">
      <c r="A104" s="44" t="s">
        <v>482</v>
      </c>
    </row>
    <row r="105" spans="1:3">
      <c r="A105" s="44" t="s">
        <v>483</v>
      </c>
    </row>
    <row r="106" spans="1:3">
      <c r="A106" s="44" t="s">
        <v>484</v>
      </c>
    </row>
    <row r="107" spans="1:3">
      <c r="A107" s="44" t="s">
        <v>485</v>
      </c>
    </row>
    <row r="108" spans="1:3">
      <c r="A108" s="44" t="s">
        <v>486</v>
      </c>
    </row>
    <row r="109" spans="1:3">
      <c r="A109" s="44" t="s">
        <v>487</v>
      </c>
    </row>
    <row r="110" spans="1:3">
      <c r="A110" s="44" t="s">
        <v>488</v>
      </c>
    </row>
    <row r="111" spans="1:3">
      <c r="A111" s="45" t="s">
        <v>489</v>
      </c>
    </row>
    <row r="112" spans="1:3" ht="15.75" thickBot="1"/>
    <row r="113" spans="1:3" ht="15.75" thickBot="1">
      <c r="A113" s="42" t="s">
        <v>490</v>
      </c>
      <c r="C113" s="43"/>
    </row>
    <row r="114" spans="1:3">
      <c r="A114" s="45" t="s">
        <v>491</v>
      </c>
    </row>
    <row r="115" spans="1:3">
      <c r="A115" s="44" t="s">
        <v>492</v>
      </c>
    </row>
    <row r="116" spans="1:3">
      <c r="A116" s="44" t="s">
        <v>493</v>
      </c>
    </row>
    <row r="117" spans="1:3">
      <c r="A117" s="44" t="s">
        <v>494</v>
      </c>
    </row>
    <row r="118" spans="1:3">
      <c r="A118" s="44"/>
    </row>
    <row r="119" spans="1:3">
      <c r="A119" s="44" t="s">
        <v>495</v>
      </c>
    </row>
    <row r="120" spans="1:3">
      <c r="A120" s="44" t="s">
        <v>496</v>
      </c>
    </row>
    <row r="121" spans="1:3">
      <c r="A121" s="44" t="s">
        <v>497</v>
      </c>
    </row>
    <row r="122" spans="1:3">
      <c r="A122" s="44" t="s">
        <v>498</v>
      </c>
    </row>
    <row r="123" spans="1:3">
      <c r="A123" s="44"/>
    </row>
    <row r="124" spans="1:3">
      <c r="A124" s="44" t="s">
        <v>499</v>
      </c>
    </row>
    <row r="125" spans="1:3">
      <c r="A125" s="45" t="s">
        <v>500</v>
      </c>
    </row>
    <row r="126" spans="1:3">
      <c r="A126" s="46"/>
    </row>
    <row r="127" spans="1:3" ht="15.75" thickBot="1">
      <c r="A127" s="48"/>
    </row>
    <row r="128" spans="1:3" ht="16.5" thickBot="1">
      <c r="A128" s="49" t="s">
        <v>501</v>
      </c>
      <c r="C128" s="43"/>
    </row>
    <row r="129" spans="1:1">
      <c r="A129" s="44" t="s">
        <v>502</v>
      </c>
    </row>
    <row r="130" spans="1:1">
      <c r="A130" s="44" t="s">
        <v>503</v>
      </c>
    </row>
    <row r="131" spans="1:1">
      <c r="A131" s="44" t="s">
        <v>504</v>
      </c>
    </row>
    <row r="132" spans="1:1">
      <c r="A132" s="44" t="s">
        <v>505</v>
      </c>
    </row>
    <row r="133" spans="1:1">
      <c r="A133" s="50" t="s">
        <v>506</v>
      </c>
    </row>
    <row r="134" spans="1:1">
      <c r="A134" s="50" t="s">
        <v>507</v>
      </c>
    </row>
    <row r="135" spans="1:1">
      <c r="A135" s="50" t="s">
        <v>508</v>
      </c>
    </row>
    <row r="136" spans="1:1">
      <c r="A136" s="44" t="s">
        <v>509</v>
      </c>
    </row>
    <row r="137" spans="1:1">
      <c r="A137" s="44" t="s">
        <v>510</v>
      </c>
    </row>
    <row r="138" spans="1:1">
      <c r="A138" s="44" t="s">
        <v>511</v>
      </c>
    </row>
    <row r="139" spans="1:1">
      <c r="A139" s="44" t="s">
        <v>512</v>
      </c>
    </row>
    <row r="140" spans="1:1">
      <c r="A140" s="44" t="s">
        <v>513</v>
      </c>
    </row>
    <row r="141" spans="1:1">
      <c r="A141" s="44" t="s">
        <v>514</v>
      </c>
    </row>
    <row r="142" spans="1:1">
      <c r="A142" s="44" t="s">
        <v>515</v>
      </c>
    </row>
    <row r="143" spans="1:1">
      <c r="A143" s="44" t="s">
        <v>516</v>
      </c>
    </row>
    <row r="144" spans="1:1">
      <c r="A144" s="44" t="s">
        <v>517</v>
      </c>
    </row>
    <row r="145" spans="1:3">
      <c r="A145" s="44" t="s">
        <v>518</v>
      </c>
    </row>
    <row r="146" spans="1:3">
      <c r="A146" s="44" t="s">
        <v>519</v>
      </c>
    </row>
    <row r="147" spans="1:3">
      <c r="A147" s="45" t="s">
        <v>520</v>
      </c>
    </row>
    <row r="148" spans="1:3" ht="15.75" thickBot="1"/>
    <row r="149" spans="1:3" ht="16.5" thickBot="1">
      <c r="A149" s="49" t="s">
        <v>521</v>
      </c>
      <c r="C149" s="43"/>
    </row>
    <row r="150" spans="1:3">
      <c r="A150" s="45" t="s">
        <v>522</v>
      </c>
    </row>
    <row r="151" spans="1:3">
      <c r="A151" s="44" t="s">
        <v>523</v>
      </c>
    </row>
    <row r="152" spans="1:3">
      <c r="A152" s="44" t="s">
        <v>524</v>
      </c>
    </row>
    <row r="153" spans="1:3">
      <c r="A153" s="44"/>
    </row>
    <row r="154" spans="1:3">
      <c r="A154" s="44" t="s">
        <v>525</v>
      </c>
    </row>
    <row r="155" spans="1:3">
      <c r="A155" s="44" t="s">
        <v>526</v>
      </c>
    </row>
    <row r="156" spans="1:3">
      <c r="A156" s="44" t="s">
        <v>527</v>
      </c>
    </row>
    <row r="157" spans="1:3">
      <c r="A157" s="44" t="s">
        <v>511</v>
      </c>
    </row>
    <row r="158" spans="1:3">
      <c r="A158" s="44" t="s">
        <v>512</v>
      </c>
    </row>
    <row r="159" spans="1:3">
      <c r="A159" s="44" t="s">
        <v>528</v>
      </c>
    </row>
    <row r="160" spans="1:3">
      <c r="A160" s="44" t="s">
        <v>517</v>
      </c>
    </row>
    <row r="161" spans="1:3">
      <c r="A161" s="44" t="s">
        <v>529</v>
      </c>
    </row>
    <row r="162" spans="1:3">
      <c r="A162" s="44" t="s">
        <v>530</v>
      </c>
    </row>
    <row r="163" spans="1:3">
      <c r="A163" s="45" t="s">
        <v>531</v>
      </c>
    </row>
    <row r="164" spans="1:3" ht="15.75" thickBot="1"/>
    <row r="165" spans="1:3" ht="16.5" thickBot="1">
      <c r="A165" s="49" t="s">
        <v>532</v>
      </c>
      <c r="C165" s="43"/>
    </row>
    <row r="166" spans="1:3">
      <c r="A166" s="44" t="s">
        <v>533</v>
      </c>
    </row>
    <row r="167" spans="1:3">
      <c r="A167" s="44" t="s">
        <v>534</v>
      </c>
    </row>
    <row r="168" spans="1:3">
      <c r="A168" s="44" t="s">
        <v>535</v>
      </c>
    </row>
    <row r="169" spans="1:3">
      <c r="A169" s="44"/>
    </row>
    <row r="170" spans="1:3">
      <c r="A170" s="44" t="s">
        <v>536</v>
      </c>
    </row>
    <row r="171" spans="1:3">
      <c r="A171" s="44" t="s">
        <v>526</v>
      </c>
    </row>
    <row r="172" spans="1:3">
      <c r="A172" s="44" t="s">
        <v>537</v>
      </c>
    </row>
    <row r="173" spans="1:3">
      <c r="A173" s="44" t="s">
        <v>538</v>
      </c>
    </row>
    <row r="174" spans="1:3">
      <c r="A174" s="44" t="s">
        <v>512</v>
      </c>
    </row>
    <row r="175" spans="1:3">
      <c r="A175" s="44" t="s">
        <v>539</v>
      </c>
    </row>
    <row r="176" spans="1:3">
      <c r="A176" s="44" t="s">
        <v>517</v>
      </c>
    </row>
    <row r="177" spans="1:3">
      <c r="A177" s="44" t="s">
        <v>529</v>
      </c>
    </row>
    <row r="178" spans="1:3">
      <c r="A178" s="44" t="s">
        <v>540</v>
      </c>
    </row>
    <row r="179" spans="1:3">
      <c r="A179" s="45" t="s">
        <v>541</v>
      </c>
    </row>
    <row r="180" spans="1:3" ht="15.75" thickBot="1"/>
    <row r="181" spans="1:3" ht="16.5" thickBot="1">
      <c r="A181" s="49" t="s">
        <v>542</v>
      </c>
      <c r="C181" s="43"/>
    </row>
    <row r="182" spans="1:3">
      <c r="A182" s="44" t="s">
        <v>543</v>
      </c>
    </row>
    <row r="183" spans="1:3">
      <c r="A183" s="45" t="s">
        <v>544</v>
      </c>
    </row>
    <row r="188" spans="1:3" ht="15.75" thickBot="1"/>
    <row r="189" spans="1:3" ht="15.75" thickBot="1">
      <c r="A189" s="44" t="s">
        <v>545</v>
      </c>
      <c r="C189" s="43"/>
    </row>
    <row r="190" spans="1:3">
      <c r="A190" s="45" t="s">
        <v>546</v>
      </c>
    </row>
    <row r="197" spans="1:3" ht="15.75" thickBot="1"/>
    <row r="198" spans="1:3" ht="15.75" thickBot="1">
      <c r="A198" s="44" t="s">
        <v>547</v>
      </c>
      <c r="C198" s="43"/>
    </row>
    <row r="199" spans="1:3">
      <c r="A199" s="45" t="s">
        <v>546</v>
      </c>
    </row>
  </sheetData>
  <sheetProtection algorithmName="SHA-512" hashValue="2JCLSpVHbaIsmj5U+CcVmVYGeoRjgrPclgHqLmD/HZhkCI0h28re6yuebj3S9VzuAW4uIBXKxASefbAuLZ/YLA==" saltValue="BMZSRfQ1Cn3I72K0XTe+NQ==" spinCount="100000" sheet="1" formatCells="0" formatColumns="0" formatRows="0"/>
  <mergeCells count="1">
    <mergeCell ref="A4:B4"/>
  </mergeCells>
  <pageMargins left="0.73" right="0.37" top="0.43307086614173229" bottom="0.51181102362204722" header="0.31496062992125984" footer="0.31496062992125984"/>
  <pageSetup paperSize="9" scale="74" fitToHeight="0" orientation="landscape" r:id="rId1"/>
  <headerFooter>
    <oddFooter>&amp;C&amp;P</oddFooter>
  </headerFooter>
  <rowBreaks count="3" manualBreakCount="3">
    <brk id="89" max="5" man="1"/>
    <brk id="127" max="5" man="1"/>
    <brk id="16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Rekapitulace</vt:lpstr>
      <vt:lpstr>Položky</vt:lpstr>
      <vt:lpstr>Parametry</vt:lpstr>
      <vt:lpstr>Kniha výrobků</vt:lpstr>
      <vt:lpstr>Položky!Názvy_tisku</vt:lpstr>
      <vt:lpstr>'Kniha výrobků'!Oblast_tisku</vt:lpstr>
      <vt:lpstr>Parametry!Oblast_tisku</vt:lpstr>
      <vt:lpstr>Položky!Oblast_tisku</vt:lpstr>
      <vt:lpstr>Rekapitulace!Oblast_tisku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dc:creator>
  <cp:lastModifiedBy>Jiří Kozlovský</cp:lastModifiedBy>
  <cp:lastPrinted>2021-10-31T13:59:28Z</cp:lastPrinted>
  <dcterms:created xsi:type="dcterms:W3CDTF">2021-10-31T13:29:48Z</dcterms:created>
  <dcterms:modified xsi:type="dcterms:W3CDTF">2022-04-21T09:44:25Z</dcterms:modified>
</cp:coreProperties>
</file>